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1840" windowHeight="13740" firstSheet="4" activeTab="9"/>
  </bookViews>
  <sheets>
    <sheet name="RM_1.1.sz.mell." sheetId="1" r:id="rId1"/>
    <sheet name="RM_1.2.sz.mell" sheetId="2" r:id="rId2"/>
    <sheet name="RM_2.1.sz.mell." sheetId="3" r:id="rId3"/>
    <sheet name="RM_2.2.sz.mell." sheetId="4" r:id="rId4"/>
    <sheet name="RM_9.1.sz.mell" sheetId="5" r:id="rId5"/>
    <sheet name="RM_9.1.1.sz.mell" sheetId="6" r:id="rId6"/>
    <sheet name="RM_9.2.sz.mell" sheetId="7" r:id="rId7"/>
    <sheet name="RM_9.2.1.sz.mell" sheetId="8" r:id="rId8"/>
    <sheet name="RM_9.3.sz.mell" sheetId="9" r:id="rId9"/>
    <sheet name="RM_9.3.1.sz.mell" sheetId="10" r:id="rId10"/>
  </sheets>
  <externalReferences>
    <externalReference r:id="rId11"/>
  </externalReferences>
  <definedNames>
    <definedName name="_xlnm.Print_Titles" localSheetId="5">RM_9.1.1.sz.mell!$1:$6</definedName>
    <definedName name="_xlnm.Print_Titles" localSheetId="4">RM_9.1.sz.mell!$1:$6</definedName>
    <definedName name="_xlnm.Print_Titles" localSheetId="7">RM_9.2.1.sz.mell!$1:$7</definedName>
    <definedName name="_xlnm.Print_Titles" localSheetId="6">RM_9.2.sz.mell!$1:$7</definedName>
    <definedName name="_xlnm.Print_Titles" localSheetId="9">RM_9.3.1.sz.mell!$1:$7</definedName>
    <definedName name="_xlnm.Print_Titles" localSheetId="8">RM_9.3.sz.mell!$1:$7</definedName>
    <definedName name="_xlnm.Print_Area" localSheetId="0">RM_1.1.sz.mell.!$A$1:$K$166</definedName>
    <definedName name="_xlnm.Print_Area" localSheetId="1">RM_1.2.sz.mell!$A$1:$K$166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0" i="10"/>
  <c r="C60"/>
  <c r="K60" s="1"/>
  <c r="J59"/>
  <c r="C59"/>
  <c r="K59" s="1"/>
  <c r="C58"/>
  <c r="C57"/>
  <c r="J56"/>
  <c r="C56"/>
  <c r="K56" s="1"/>
  <c r="J55"/>
  <c r="C55"/>
  <c r="K55" s="1"/>
  <c r="J54"/>
  <c r="C54"/>
  <c r="K54" s="1"/>
  <c r="J53"/>
  <c r="C53"/>
  <c r="K53" s="1"/>
  <c r="J52"/>
  <c r="J51" s="1"/>
  <c r="C52"/>
  <c r="K52" s="1"/>
  <c r="K51" s="1"/>
  <c r="I51"/>
  <c r="H51"/>
  <c r="G51"/>
  <c r="F51"/>
  <c r="E51"/>
  <c r="D51"/>
  <c r="C51"/>
  <c r="J50"/>
  <c r="C50"/>
  <c r="K50" s="1"/>
  <c r="J49"/>
  <c r="C49"/>
  <c r="K49" s="1"/>
  <c r="J48"/>
  <c r="C48"/>
  <c r="K48" s="1"/>
  <c r="J47"/>
  <c r="C47"/>
  <c r="K47" s="1"/>
  <c r="J46"/>
  <c r="J45" s="1"/>
  <c r="C46"/>
  <c r="K46" s="1"/>
  <c r="K45" s="1"/>
  <c r="K57" s="1"/>
  <c r="I45"/>
  <c r="I57" s="1"/>
  <c r="H45"/>
  <c r="H57" s="1"/>
  <c r="G45"/>
  <c r="G57" s="1"/>
  <c r="F45"/>
  <c r="F57" s="1"/>
  <c r="E45"/>
  <c r="E57" s="1"/>
  <c r="D45"/>
  <c r="D57" s="1"/>
  <c r="C45"/>
  <c r="C43"/>
  <c r="J42"/>
  <c r="C42"/>
  <c r="K42" s="1"/>
  <c r="J41"/>
  <c r="C41"/>
  <c r="K41" s="1"/>
  <c r="J40"/>
  <c r="C40"/>
  <c r="K40" s="1"/>
  <c r="K39" s="1"/>
  <c r="J39"/>
  <c r="I39"/>
  <c r="H39"/>
  <c r="G39"/>
  <c r="F39"/>
  <c r="E39"/>
  <c r="D39"/>
  <c r="C39"/>
  <c r="C38"/>
  <c r="J37"/>
  <c r="C37"/>
  <c r="K37" s="1"/>
  <c r="J36"/>
  <c r="C36"/>
  <c r="K36" s="1"/>
  <c r="J35"/>
  <c r="C35"/>
  <c r="K35" s="1"/>
  <c r="J34"/>
  <c r="C34"/>
  <c r="K34" s="1"/>
  <c r="J33"/>
  <c r="J32" s="1"/>
  <c r="C33"/>
  <c r="K33" s="1"/>
  <c r="K32" s="1"/>
  <c r="I32"/>
  <c r="H32"/>
  <c r="G32"/>
  <c r="F32"/>
  <c r="E32"/>
  <c r="D32"/>
  <c r="C32"/>
  <c r="J31"/>
  <c r="C31"/>
  <c r="K31" s="1"/>
  <c r="J30"/>
  <c r="C30"/>
  <c r="K30" s="1"/>
  <c r="J29"/>
  <c r="J28" s="1"/>
  <c r="C29"/>
  <c r="K29" s="1"/>
  <c r="K28" s="1"/>
  <c r="I28"/>
  <c r="H28"/>
  <c r="G28"/>
  <c r="F28"/>
  <c r="E28"/>
  <c r="D28"/>
  <c r="C28"/>
  <c r="J27"/>
  <c r="C27"/>
  <c r="K27" s="1"/>
  <c r="J26"/>
  <c r="C26"/>
  <c r="K26" s="1"/>
  <c r="J25"/>
  <c r="C25"/>
  <c r="K25" s="1"/>
  <c r="J24"/>
  <c r="C24"/>
  <c r="K24" s="1"/>
  <c r="J23"/>
  <c r="J22" s="1"/>
  <c r="C23"/>
  <c r="K23" s="1"/>
  <c r="K22" s="1"/>
  <c r="I22"/>
  <c r="H22"/>
  <c r="G22"/>
  <c r="F22"/>
  <c r="E22"/>
  <c r="D22"/>
  <c r="C22"/>
  <c r="J21"/>
  <c r="C21"/>
  <c r="K21" s="1"/>
  <c r="J20"/>
  <c r="C20"/>
  <c r="K20" s="1"/>
  <c r="J19"/>
  <c r="C19"/>
  <c r="K19" s="1"/>
  <c r="J18"/>
  <c r="C18"/>
  <c r="K18" s="1"/>
  <c r="J17"/>
  <c r="C17"/>
  <c r="K17" s="1"/>
  <c r="J16"/>
  <c r="C16"/>
  <c r="K16" s="1"/>
  <c r="J15"/>
  <c r="C15"/>
  <c r="K15" s="1"/>
  <c r="J14"/>
  <c r="C14"/>
  <c r="K14" s="1"/>
  <c r="J13"/>
  <c r="C13"/>
  <c r="K13" s="1"/>
  <c r="J12"/>
  <c r="C12"/>
  <c r="K12" s="1"/>
  <c r="J11"/>
  <c r="J10" s="1"/>
  <c r="C11"/>
  <c r="K11" s="1"/>
  <c r="K10" s="1"/>
  <c r="K38" s="1"/>
  <c r="K43" s="1"/>
  <c r="K58" s="1"/>
  <c r="I10"/>
  <c r="I38" s="1"/>
  <c r="I43" s="1"/>
  <c r="H10"/>
  <c r="H38" s="1"/>
  <c r="H43" s="1"/>
  <c r="G10"/>
  <c r="G38" s="1"/>
  <c r="G43" s="1"/>
  <c r="F10"/>
  <c r="F38" s="1"/>
  <c r="F43" s="1"/>
  <c r="E10"/>
  <c r="E38" s="1"/>
  <c r="E43" s="1"/>
  <c r="D10"/>
  <c r="D38" s="1"/>
  <c r="D43" s="1"/>
  <c r="C10"/>
  <c r="K5"/>
  <c r="I5"/>
  <c r="H5"/>
  <c r="G5"/>
  <c r="F5"/>
  <c r="E5"/>
  <c r="D5"/>
  <c r="B3"/>
  <c r="B2"/>
  <c r="J60" i="9"/>
  <c r="C60"/>
  <c r="K60" s="1"/>
  <c r="J59"/>
  <c r="C59"/>
  <c r="K59" s="1"/>
  <c r="C58"/>
  <c r="C57"/>
  <c r="J56"/>
  <c r="C56"/>
  <c r="K56" s="1"/>
  <c r="J55"/>
  <c r="C55"/>
  <c r="K55" s="1"/>
  <c r="J54"/>
  <c r="C54"/>
  <c r="K54" s="1"/>
  <c r="J53"/>
  <c r="C53"/>
  <c r="K53" s="1"/>
  <c r="J52"/>
  <c r="J51" s="1"/>
  <c r="C52"/>
  <c r="K52" s="1"/>
  <c r="K51" s="1"/>
  <c r="I51"/>
  <c r="H51"/>
  <c r="G51"/>
  <c r="F51"/>
  <c r="E51"/>
  <c r="D51"/>
  <c r="C51"/>
  <c r="J50"/>
  <c r="C50"/>
  <c r="K50" s="1"/>
  <c r="J49"/>
  <c r="C49"/>
  <c r="K49" s="1"/>
  <c r="J48"/>
  <c r="C48"/>
  <c r="K48" s="1"/>
  <c r="J47"/>
  <c r="C47"/>
  <c r="K47" s="1"/>
  <c r="J46"/>
  <c r="J45" s="1"/>
  <c r="C46"/>
  <c r="K46" s="1"/>
  <c r="K45" s="1"/>
  <c r="K57" s="1"/>
  <c r="I45"/>
  <c r="I57" s="1"/>
  <c r="H45"/>
  <c r="H57" s="1"/>
  <c r="G45"/>
  <c r="G57" s="1"/>
  <c r="F45"/>
  <c r="F57" s="1"/>
  <c r="E45"/>
  <c r="E57" s="1"/>
  <c r="D45"/>
  <c r="D57" s="1"/>
  <c r="C45"/>
  <c r="C43"/>
  <c r="J42"/>
  <c r="C42"/>
  <c r="K42" s="1"/>
  <c r="J41"/>
  <c r="C41"/>
  <c r="K41" s="1"/>
  <c r="J40"/>
  <c r="C40"/>
  <c r="K40" s="1"/>
  <c r="K39" s="1"/>
  <c r="J39"/>
  <c r="I39"/>
  <c r="H39"/>
  <c r="G39"/>
  <c r="F39"/>
  <c r="E39"/>
  <c r="D39"/>
  <c r="C39"/>
  <c r="C38"/>
  <c r="J37"/>
  <c r="C37"/>
  <c r="K37" s="1"/>
  <c r="J36"/>
  <c r="C36"/>
  <c r="K36" s="1"/>
  <c r="J35"/>
  <c r="C35"/>
  <c r="K35" s="1"/>
  <c r="J34"/>
  <c r="C34"/>
  <c r="K34" s="1"/>
  <c r="J33"/>
  <c r="J32" s="1"/>
  <c r="C33"/>
  <c r="K33" s="1"/>
  <c r="K32" s="1"/>
  <c r="I32"/>
  <c r="H32"/>
  <c r="G32"/>
  <c r="F32"/>
  <c r="E32"/>
  <c r="D32"/>
  <c r="C32"/>
  <c r="J31"/>
  <c r="C31"/>
  <c r="K31" s="1"/>
  <c r="J30"/>
  <c r="C30"/>
  <c r="K30" s="1"/>
  <c r="J29"/>
  <c r="J28" s="1"/>
  <c r="C29"/>
  <c r="K29" s="1"/>
  <c r="K28" s="1"/>
  <c r="I28"/>
  <c r="H28"/>
  <c r="G28"/>
  <c r="F28"/>
  <c r="E28"/>
  <c r="D28"/>
  <c r="C28"/>
  <c r="J27"/>
  <c r="C27"/>
  <c r="K27" s="1"/>
  <c r="J26"/>
  <c r="C26"/>
  <c r="K26" s="1"/>
  <c r="J25"/>
  <c r="C25"/>
  <c r="K25" s="1"/>
  <c r="J24"/>
  <c r="C24"/>
  <c r="K24" s="1"/>
  <c r="J23"/>
  <c r="J22" s="1"/>
  <c r="C23"/>
  <c r="K23" s="1"/>
  <c r="K22" s="1"/>
  <c r="I22"/>
  <c r="H22"/>
  <c r="G22"/>
  <c r="F22"/>
  <c r="E22"/>
  <c r="D22"/>
  <c r="C22"/>
  <c r="J21"/>
  <c r="C21"/>
  <c r="K21" s="1"/>
  <c r="J20"/>
  <c r="C20"/>
  <c r="K20" s="1"/>
  <c r="J19"/>
  <c r="C19"/>
  <c r="K19" s="1"/>
  <c r="J18"/>
  <c r="C18"/>
  <c r="K18" s="1"/>
  <c r="J17"/>
  <c r="C17"/>
  <c r="K17" s="1"/>
  <c r="J16"/>
  <c r="C16"/>
  <c r="K16" s="1"/>
  <c r="J15"/>
  <c r="C15"/>
  <c r="K15" s="1"/>
  <c r="J14"/>
  <c r="C14"/>
  <c r="K14" s="1"/>
  <c r="J13"/>
  <c r="C13"/>
  <c r="K13" s="1"/>
  <c r="J12"/>
  <c r="C12"/>
  <c r="K12" s="1"/>
  <c r="J11"/>
  <c r="J10" s="1"/>
  <c r="C11"/>
  <c r="K11" s="1"/>
  <c r="K10" s="1"/>
  <c r="K38" s="1"/>
  <c r="K43" s="1"/>
  <c r="K58" s="1"/>
  <c r="I10"/>
  <c r="I38" s="1"/>
  <c r="I43" s="1"/>
  <c r="H10"/>
  <c r="H38" s="1"/>
  <c r="H43" s="1"/>
  <c r="G10"/>
  <c r="G38" s="1"/>
  <c r="G43" s="1"/>
  <c r="F10"/>
  <c r="F38" s="1"/>
  <c r="F43" s="1"/>
  <c r="E10"/>
  <c r="E38" s="1"/>
  <c r="E43" s="1"/>
  <c r="D10"/>
  <c r="D38" s="1"/>
  <c r="D43" s="1"/>
  <c r="C10"/>
  <c r="K5"/>
  <c r="I5"/>
  <c r="H5"/>
  <c r="G5"/>
  <c r="F5"/>
  <c r="E5"/>
  <c r="D5"/>
  <c r="B2"/>
  <c r="J61" i="8"/>
  <c r="C61"/>
  <c r="K61" s="1"/>
  <c r="J60"/>
  <c r="C60"/>
  <c r="K60" s="1"/>
  <c r="C59"/>
  <c r="C58"/>
  <c r="J57"/>
  <c r="C57"/>
  <c r="K57" s="1"/>
  <c r="J56"/>
  <c r="C56"/>
  <c r="K56" s="1"/>
  <c r="J55"/>
  <c r="C55"/>
  <c r="K55" s="1"/>
  <c r="J54"/>
  <c r="C54"/>
  <c r="K54" s="1"/>
  <c r="J53"/>
  <c r="J52" s="1"/>
  <c r="C53"/>
  <c r="K53" s="1"/>
  <c r="K52" s="1"/>
  <c r="I52"/>
  <c r="H52"/>
  <c r="G52"/>
  <c r="F52"/>
  <c r="E52"/>
  <c r="D52"/>
  <c r="C52"/>
  <c r="J51"/>
  <c r="C51"/>
  <c r="K51" s="1"/>
  <c r="J50"/>
  <c r="C50"/>
  <c r="K50" s="1"/>
  <c r="J49"/>
  <c r="C49"/>
  <c r="K49" s="1"/>
  <c r="J48"/>
  <c r="C48"/>
  <c r="K48" s="1"/>
  <c r="J47"/>
  <c r="J46" s="1"/>
  <c r="C47"/>
  <c r="K47" s="1"/>
  <c r="K46" s="1"/>
  <c r="K58" s="1"/>
  <c r="I46"/>
  <c r="I58" s="1"/>
  <c r="H46"/>
  <c r="H58" s="1"/>
  <c r="G46"/>
  <c r="G58" s="1"/>
  <c r="F46"/>
  <c r="F58" s="1"/>
  <c r="E46"/>
  <c r="E58" s="1"/>
  <c r="D46"/>
  <c r="D58" s="1"/>
  <c r="C46"/>
  <c r="C44"/>
  <c r="J43"/>
  <c r="C43"/>
  <c r="K43" s="1"/>
  <c r="J42"/>
  <c r="C42"/>
  <c r="K42" s="1"/>
  <c r="J41"/>
  <c r="C41"/>
  <c r="K41" s="1"/>
  <c r="K40" s="1"/>
  <c r="J40"/>
  <c r="I40"/>
  <c r="H40"/>
  <c r="G40"/>
  <c r="F40"/>
  <c r="E40"/>
  <c r="D40"/>
  <c r="C40"/>
  <c r="C39"/>
  <c r="J38"/>
  <c r="C38"/>
  <c r="K38" s="1"/>
  <c r="J37"/>
  <c r="C37"/>
  <c r="K37" s="1"/>
  <c r="J36"/>
  <c r="C36"/>
  <c r="K36" s="1"/>
  <c r="J35"/>
  <c r="C35"/>
  <c r="K35" s="1"/>
  <c r="J34"/>
  <c r="J33" s="1"/>
  <c r="C34"/>
  <c r="K34" s="1"/>
  <c r="K33" s="1"/>
  <c r="I33"/>
  <c r="I39" s="1"/>
  <c r="I44" s="1"/>
  <c r="H33"/>
  <c r="G33"/>
  <c r="G39" s="1"/>
  <c r="G44" s="1"/>
  <c r="F33"/>
  <c r="E33"/>
  <c r="E39" s="1"/>
  <c r="E44" s="1"/>
  <c r="D33"/>
  <c r="C33"/>
  <c r="J32"/>
  <c r="C32"/>
  <c r="K32" s="1"/>
  <c r="J31"/>
  <c r="C31"/>
  <c r="K31" s="1"/>
  <c r="J30"/>
  <c r="C30"/>
  <c r="K30" s="1"/>
  <c r="J29"/>
  <c r="C29"/>
  <c r="K29" s="1"/>
  <c r="K28" s="1"/>
  <c r="J28"/>
  <c r="I28"/>
  <c r="H28"/>
  <c r="G28"/>
  <c r="F28"/>
  <c r="E28"/>
  <c r="D28"/>
  <c r="C28"/>
  <c r="J27"/>
  <c r="C27"/>
  <c r="K27" s="1"/>
  <c r="J26"/>
  <c r="C26"/>
  <c r="K26" s="1"/>
  <c r="J25"/>
  <c r="C25"/>
  <c r="K25" s="1"/>
  <c r="J24"/>
  <c r="C24"/>
  <c r="K24" s="1"/>
  <c r="J23"/>
  <c r="C23"/>
  <c r="K23" s="1"/>
  <c r="K22" s="1"/>
  <c r="J22"/>
  <c r="I22"/>
  <c r="H22"/>
  <c r="G22"/>
  <c r="F22"/>
  <c r="E22"/>
  <c r="D22"/>
  <c r="C22"/>
  <c r="J21"/>
  <c r="C21"/>
  <c r="K21" s="1"/>
  <c r="J20"/>
  <c r="C20"/>
  <c r="K20" s="1"/>
  <c r="J19"/>
  <c r="C19"/>
  <c r="K19" s="1"/>
  <c r="J18"/>
  <c r="C18"/>
  <c r="K18" s="1"/>
  <c r="J17"/>
  <c r="C17"/>
  <c r="K17" s="1"/>
  <c r="J16"/>
  <c r="C16"/>
  <c r="K16" s="1"/>
  <c r="J15"/>
  <c r="C15"/>
  <c r="K15" s="1"/>
  <c r="J14"/>
  <c r="C14"/>
  <c r="K14" s="1"/>
  <c r="J13"/>
  <c r="C13"/>
  <c r="K13" s="1"/>
  <c r="J12"/>
  <c r="C12"/>
  <c r="K12" s="1"/>
  <c r="J11"/>
  <c r="C11"/>
  <c r="K11" s="1"/>
  <c r="K10" s="1"/>
  <c r="K39" s="1"/>
  <c r="K44" s="1"/>
  <c r="K59" s="1"/>
  <c r="J10"/>
  <c r="I10"/>
  <c r="H10"/>
  <c r="H39" s="1"/>
  <c r="H44" s="1"/>
  <c r="G10"/>
  <c r="F10"/>
  <c r="F39" s="1"/>
  <c r="F44" s="1"/>
  <c r="E10"/>
  <c r="D10"/>
  <c r="D39" s="1"/>
  <c r="D44" s="1"/>
  <c r="C10"/>
  <c r="K5"/>
  <c r="I5"/>
  <c r="H5"/>
  <c r="G5"/>
  <c r="F5"/>
  <c r="E5"/>
  <c r="D5"/>
  <c r="B3"/>
  <c r="B2"/>
  <c r="J61" i="7"/>
  <c r="C61"/>
  <c r="K61" s="1"/>
  <c r="J60"/>
  <c r="C60"/>
  <c r="K60" s="1"/>
  <c r="C59"/>
  <c r="C58"/>
  <c r="J57"/>
  <c r="C57"/>
  <c r="K57" s="1"/>
  <c r="J56"/>
  <c r="C56"/>
  <c r="K56" s="1"/>
  <c r="J55"/>
  <c r="C55"/>
  <c r="K55" s="1"/>
  <c r="J54"/>
  <c r="C54"/>
  <c r="K54" s="1"/>
  <c r="J53"/>
  <c r="J52" s="1"/>
  <c r="C53"/>
  <c r="K53" s="1"/>
  <c r="K52" s="1"/>
  <c r="I52"/>
  <c r="H52"/>
  <c r="G52"/>
  <c r="F52"/>
  <c r="E52"/>
  <c r="D52"/>
  <c r="C52"/>
  <c r="J51"/>
  <c r="C51"/>
  <c r="K51" s="1"/>
  <c r="J50"/>
  <c r="C50"/>
  <c r="K50" s="1"/>
  <c r="J49"/>
  <c r="C49"/>
  <c r="K49" s="1"/>
  <c r="J48"/>
  <c r="C48"/>
  <c r="K48" s="1"/>
  <c r="J47"/>
  <c r="J46" s="1"/>
  <c r="J58" s="1"/>
  <c r="C47"/>
  <c r="K47" s="1"/>
  <c r="K46" s="1"/>
  <c r="K58" s="1"/>
  <c r="I46"/>
  <c r="I58" s="1"/>
  <c r="H46"/>
  <c r="H58" s="1"/>
  <c r="G46"/>
  <c r="G58" s="1"/>
  <c r="F46"/>
  <c r="F58" s="1"/>
  <c r="E46"/>
  <c r="E58" s="1"/>
  <c r="D46"/>
  <c r="D58" s="1"/>
  <c r="C46"/>
  <c r="C44"/>
  <c r="J43"/>
  <c r="C43"/>
  <c r="K43" s="1"/>
  <c r="J42"/>
  <c r="C42"/>
  <c r="K42" s="1"/>
  <c r="J41"/>
  <c r="C41"/>
  <c r="K41" s="1"/>
  <c r="K40" s="1"/>
  <c r="J40"/>
  <c r="I40"/>
  <c r="H40"/>
  <c r="G40"/>
  <c r="F40"/>
  <c r="E40"/>
  <c r="D40"/>
  <c r="C40"/>
  <c r="C39"/>
  <c r="J38"/>
  <c r="C38"/>
  <c r="K38" s="1"/>
  <c r="J37"/>
  <c r="C37"/>
  <c r="K37" s="1"/>
  <c r="J36"/>
  <c r="C36"/>
  <c r="K36" s="1"/>
  <c r="J35"/>
  <c r="C35"/>
  <c r="K35" s="1"/>
  <c r="J34"/>
  <c r="J33" s="1"/>
  <c r="C34"/>
  <c r="K34" s="1"/>
  <c r="K33" s="1"/>
  <c r="I33"/>
  <c r="I39" s="1"/>
  <c r="I44" s="1"/>
  <c r="H33"/>
  <c r="G33"/>
  <c r="G39" s="1"/>
  <c r="G44" s="1"/>
  <c r="F33"/>
  <c r="E33"/>
  <c r="E39" s="1"/>
  <c r="E44" s="1"/>
  <c r="D33"/>
  <c r="C33"/>
  <c r="J32"/>
  <c r="C32"/>
  <c r="K32" s="1"/>
  <c r="J31"/>
  <c r="C31"/>
  <c r="K31" s="1"/>
  <c r="J30"/>
  <c r="C30"/>
  <c r="K30" s="1"/>
  <c r="J29"/>
  <c r="C29"/>
  <c r="K29" s="1"/>
  <c r="K28" s="1"/>
  <c r="J28"/>
  <c r="I28"/>
  <c r="H28"/>
  <c r="G28"/>
  <c r="F28"/>
  <c r="E28"/>
  <c r="D28"/>
  <c r="C28"/>
  <c r="J27"/>
  <c r="C27"/>
  <c r="K27" s="1"/>
  <c r="J26"/>
  <c r="C26"/>
  <c r="K26" s="1"/>
  <c r="J25"/>
  <c r="C25"/>
  <c r="K25" s="1"/>
  <c r="J24"/>
  <c r="C24"/>
  <c r="K24" s="1"/>
  <c r="J23"/>
  <c r="C23"/>
  <c r="K23" s="1"/>
  <c r="K22" s="1"/>
  <c r="J22"/>
  <c r="I22"/>
  <c r="H22"/>
  <c r="G22"/>
  <c r="F22"/>
  <c r="E22"/>
  <c r="D22"/>
  <c r="C22"/>
  <c r="J21"/>
  <c r="C21"/>
  <c r="K21" s="1"/>
  <c r="J20"/>
  <c r="C20"/>
  <c r="K20" s="1"/>
  <c r="J19"/>
  <c r="C19"/>
  <c r="K19" s="1"/>
  <c r="J18"/>
  <c r="C18"/>
  <c r="K18" s="1"/>
  <c r="J17"/>
  <c r="C17"/>
  <c r="K17" s="1"/>
  <c r="J16"/>
  <c r="C16"/>
  <c r="K16" s="1"/>
  <c r="J15"/>
  <c r="C15"/>
  <c r="K15" s="1"/>
  <c r="J14"/>
  <c r="C14"/>
  <c r="K14" s="1"/>
  <c r="J13"/>
  <c r="C13"/>
  <c r="K13" s="1"/>
  <c r="J12"/>
  <c r="C12"/>
  <c r="K12" s="1"/>
  <c r="J11"/>
  <c r="C11"/>
  <c r="K11" s="1"/>
  <c r="K10" s="1"/>
  <c r="K39" s="1"/>
  <c r="K44" s="1"/>
  <c r="K59" s="1"/>
  <c r="J10"/>
  <c r="I10"/>
  <c r="H10"/>
  <c r="H39" s="1"/>
  <c r="H44" s="1"/>
  <c r="G10"/>
  <c r="F10"/>
  <c r="F39" s="1"/>
  <c r="F44" s="1"/>
  <c r="E10"/>
  <c r="D10"/>
  <c r="D39" s="1"/>
  <c r="D44" s="1"/>
  <c r="C10"/>
  <c r="K5"/>
  <c r="I5"/>
  <c r="H5"/>
  <c r="G5"/>
  <c r="F5"/>
  <c r="E5"/>
  <c r="D5"/>
  <c r="B2"/>
  <c r="J158" i="6"/>
  <c r="C158"/>
  <c r="K158" s="1"/>
  <c r="J157"/>
  <c r="C157"/>
  <c r="K157" s="1"/>
  <c r="C156"/>
  <c r="C155"/>
  <c r="C154"/>
  <c r="J153"/>
  <c r="C153"/>
  <c r="K153" s="1"/>
  <c r="J152"/>
  <c r="C152"/>
  <c r="K152" s="1"/>
  <c r="J151"/>
  <c r="C151"/>
  <c r="K151" s="1"/>
  <c r="J150"/>
  <c r="C150"/>
  <c r="K150" s="1"/>
  <c r="J149"/>
  <c r="C149"/>
  <c r="K149" s="1"/>
  <c r="J148"/>
  <c r="C148"/>
  <c r="K148" s="1"/>
  <c r="J147"/>
  <c r="C147"/>
  <c r="K147" s="1"/>
  <c r="K146" s="1"/>
  <c r="J146"/>
  <c r="I146"/>
  <c r="H146"/>
  <c r="G146"/>
  <c r="F146"/>
  <c r="E146"/>
  <c r="D146"/>
  <c r="C146"/>
  <c r="J145"/>
  <c r="C145"/>
  <c r="K145" s="1"/>
  <c r="J144"/>
  <c r="C144"/>
  <c r="K144" s="1"/>
  <c r="J143"/>
  <c r="C143"/>
  <c r="K143" s="1"/>
  <c r="J142"/>
  <c r="C142"/>
  <c r="K142" s="1"/>
  <c r="J141"/>
  <c r="J140" s="1"/>
  <c r="C141"/>
  <c r="K141" s="1"/>
  <c r="K140" s="1"/>
  <c r="I140"/>
  <c r="H140"/>
  <c r="G140"/>
  <c r="F140"/>
  <c r="E140"/>
  <c r="D140"/>
  <c r="C140"/>
  <c r="J139"/>
  <c r="C139"/>
  <c r="K139" s="1"/>
  <c r="J138"/>
  <c r="C138"/>
  <c r="K138" s="1"/>
  <c r="J137"/>
  <c r="C137"/>
  <c r="K137" s="1"/>
  <c r="J136"/>
  <c r="C136"/>
  <c r="K136" s="1"/>
  <c r="J135"/>
  <c r="C135"/>
  <c r="K135" s="1"/>
  <c r="J134"/>
  <c r="C134"/>
  <c r="K134" s="1"/>
  <c r="K133" s="1"/>
  <c r="J133"/>
  <c r="I133"/>
  <c r="H133"/>
  <c r="G133"/>
  <c r="F133"/>
  <c r="E133"/>
  <c r="D133"/>
  <c r="C133"/>
  <c r="J132"/>
  <c r="C132"/>
  <c r="K132" s="1"/>
  <c r="J131"/>
  <c r="C131"/>
  <c r="K131" s="1"/>
  <c r="J130"/>
  <c r="C130"/>
  <c r="K130" s="1"/>
  <c r="K129" s="1"/>
  <c r="J129"/>
  <c r="J154" s="1"/>
  <c r="I129"/>
  <c r="I154" s="1"/>
  <c r="H129"/>
  <c r="H154" s="1"/>
  <c r="G129"/>
  <c r="G154" s="1"/>
  <c r="F129"/>
  <c r="F154" s="1"/>
  <c r="E129"/>
  <c r="E154" s="1"/>
  <c r="D129"/>
  <c r="D154" s="1"/>
  <c r="C129"/>
  <c r="C128"/>
  <c r="J127"/>
  <c r="C127"/>
  <c r="K127" s="1"/>
  <c r="J126"/>
  <c r="C126"/>
  <c r="K126" s="1"/>
  <c r="J125"/>
  <c r="C125"/>
  <c r="K125" s="1"/>
  <c r="J124"/>
  <c r="C124"/>
  <c r="K124" s="1"/>
  <c r="J123"/>
  <c r="C123"/>
  <c r="K123" s="1"/>
  <c r="J122"/>
  <c r="C122"/>
  <c r="K122" s="1"/>
  <c r="J121"/>
  <c r="C121"/>
  <c r="K121" s="1"/>
  <c r="J120"/>
  <c r="C120"/>
  <c r="K120" s="1"/>
  <c r="J119"/>
  <c r="C119"/>
  <c r="K119" s="1"/>
  <c r="J118"/>
  <c r="C118"/>
  <c r="K118" s="1"/>
  <c r="J117"/>
  <c r="C117"/>
  <c r="K117" s="1"/>
  <c r="J116"/>
  <c r="C116"/>
  <c r="K116" s="1"/>
  <c r="J115"/>
  <c r="J114" s="1"/>
  <c r="C115"/>
  <c r="K115" s="1"/>
  <c r="K114" s="1"/>
  <c r="I114"/>
  <c r="H114"/>
  <c r="G114"/>
  <c r="F114"/>
  <c r="E114"/>
  <c r="D114"/>
  <c r="C114"/>
  <c r="J113"/>
  <c r="C113"/>
  <c r="K113" s="1"/>
  <c r="K112"/>
  <c r="C112"/>
  <c r="H111"/>
  <c r="J111" s="1"/>
  <c r="C111"/>
  <c r="J110"/>
  <c r="C110"/>
  <c r="K110" s="1"/>
  <c r="J109"/>
  <c r="C109"/>
  <c r="K109" s="1"/>
  <c r="J108"/>
  <c r="C108"/>
  <c r="K108" s="1"/>
  <c r="J107"/>
  <c r="C107"/>
  <c r="K107" s="1"/>
  <c r="J106"/>
  <c r="C106"/>
  <c r="K106" s="1"/>
  <c r="J105"/>
  <c r="C105"/>
  <c r="K105" s="1"/>
  <c r="J104"/>
  <c r="C104"/>
  <c r="K104" s="1"/>
  <c r="J103"/>
  <c r="C103"/>
  <c r="K103" s="1"/>
  <c r="J102"/>
  <c r="C102"/>
  <c r="K102" s="1"/>
  <c r="J101"/>
  <c r="C101"/>
  <c r="K101" s="1"/>
  <c r="J100"/>
  <c r="C100"/>
  <c r="K100" s="1"/>
  <c r="J99"/>
  <c r="C99"/>
  <c r="K99" s="1"/>
  <c r="I98"/>
  <c r="F98"/>
  <c r="E98"/>
  <c r="D98"/>
  <c r="J98" s="1"/>
  <c r="C98"/>
  <c r="K98" s="1"/>
  <c r="J97"/>
  <c r="C97"/>
  <c r="K97" s="1"/>
  <c r="J96"/>
  <c r="C96"/>
  <c r="K96" s="1"/>
  <c r="J95"/>
  <c r="C95"/>
  <c r="K95" s="1"/>
  <c r="J94"/>
  <c r="C94"/>
  <c r="K94" s="1"/>
  <c r="I93"/>
  <c r="I128" s="1"/>
  <c r="I155" s="1"/>
  <c r="H93"/>
  <c r="H128" s="1"/>
  <c r="H155" s="1"/>
  <c r="G93"/>
  <c r="G128" s="1"/>
  <c r="G155" s="1"/>
  <c r="F93"/>
  <c r="F128" s="1"/>
  <c r="F155" s="1"/>
  <c r="E93"/>
  <c r="E128" s="1"/>
  <c r="E155" s="1"/>
  <c r="D93"/>
  <c r="D128" s="1"/>
  <c r="D155" s="1"/>
  <c r="C93"/>
  <c r="C90"/>
  <c r="C89"/>
  <c r="J88"/>
  <c r="C88"/>
  <c r="K88" s="1"/>
  <c r="J87"/>
  <c r="C87"/>
  <c r="K87" s="1"/>
  <c r="J86"/>
  <c r="C86"/>
  <c r="K86" s="1"/>
  <c r="J85"/>
  <c r="C85"/>
  <c r="K85" s="1"/>
  <c r="J84"/>
  <c r="C84"/>
  <c r="K84" s="1"/>
  <c r="J83"/>
  <c r="C83"/>
  <c r="K83" s="1"/>
  <c r="K82" s="1"/>
  <c r="J82"/>
  <c r="I82"/>
  <c r="H82"/>
  <c r="G82"/>
  <c r="F82"/>
  <c r="E82"/>
  <c r="D82"/>
  <c r="C82"/>
  <c r="J81"/>
  <c r="C81"/>
  <c r="K81" s="1"/>
  <c r="J80"/>
  <c r="C80"/>
  <c r="K80" s="1"/>
  <c r="J79"/>
  <c r="J78" s="1"/>
  <c r="C79"/>
  <c r="K79" s="1"/>
  <c r="K78" s="1"/>
  <c r="I78"/>
  <c r="H78"/>
  <c r="G78"/>
  <c r="F78"/>
  <c r="E78"/>
  <c r="D78"/>
  <c r="C78"/>
  <c r="J77"/>
  <c r="C77"/>
  <c r="K77" s="1"/>
  <c r="J76"/>
  <c r="C76"/>
  <c r="K76" s="1"/>
  <c r="K75" s="1"/>
  <c r="J75"/>
  <c r="I75"/>
  <c r="H75"/>
  <c r="G75"/>
  <c r="F75"/>
  <c r="E75"/>
  <c r="D75"/>
  <c r="C75"/>
  <c r="J74"/>
  <c r="C74"/>
  <c r="K74" s="1"/>
  <c r="J73"/>
  <c r="C73"/>
  <c r="K73" s="1"/>
  <c r="J72"/>
  <c r="C72"/>
  <c r="K72" s="1"/>
  <c r="J71"/>
  <c r="C71"/>
  <c r="K71" s="1"/>
  <c r="K70" s="1"/>
  <c r="J70"/>
  <c r="I70"/>
  <c r="H70"/>
  <c r="G70"/>
  <c r="F70"/>
  <c r="E70"/>
  <c r="D70"/>
  <c r="C70"/>
  <c r="J69"/>
  <c r="C69"/>
  <c r="K69" s="1"/>
  <c r="J68"/>
  <c r="C68"/>
  <c r="K68" s="1"/>
  <c r="J67"/>
  <c r="C67"/>
  <c r="K67" s="1"/>
  <c r="K66" s="1"/>
  <c r="K89" s="1"/>
  <c r="J66"/>
  <c r="I66"/>
  <c r="I89" s="1"/>
  <c r="H66"/>
  <c r="H89" s="1"/>
  <c r="G66"/>
  <c r="G89" s="1"/>
  <c r="F66"/>
  <c r="F89" s="1"/>
  <c r="E66"/>
  <c r="E89" s="1"/>
  <c r="D66"/>
  <c r="D89" s="1"/>
  <c r="C66"/>
  <c r="C65"/>
  <c r="J64"/>
  <c r="C64"/>
  <c r="K64" s="1"/>
  <c r="J63"/>
  <c r="C63"/>
  <c r="K63" s="1"/>
  <c r="J62"/>
  <c r="C62"/>
  <c r="K62" s="1"/>
  <c r="J61"/>
  <c r="C61"/>
  <c r="K61" s="1"/>
  <c r="K60" s="1"/>
  <c r="J60"/>
  <c r="I60"/>
  <c r="H60"/>
  <c r="G60"/>
  <c r="F60"/>
  <c r="E60"/>
  <c r="D60"/>
  <c r="C60"/>
  <c r="J59"/>
  <c r="C59"/>
  <c r="K59" s="1"/>
  <c r="J58"/>
  <c r="C58"/>
  <c r="K58" s="1"/>
  <c r="J57"/>
  <c r="C57"/>
  <c r="K57" s="1"/>
  <c r="J56"/>
  <c r="C56"/>
  <c r="K56" s="1"/>
  <c r="K55" s="1"/>
  <c r="J55"/>
  <c r="I55"/>
  <c r="H55"/>
  <c r="G55"/>
  <c r="F55"/>
  <c r="E55"/>
  <c r="D55"/>
  <c r="C55"/>
  <c r="J54"/>
  <c r="C54"/>
  <c r="K54" s="1"/>
  <c r="J53"/>
  <c r="C53"/>
  <c r="K53" s="1"/>
  <c r="J52"/>
  <c r="C52"/>
  <c r="K52" s="1"/>
  <c r="J51"/>
  <c r="C51"/>
  <c r="K51" s="1"/>
  <c r="J50"/>
  <c r="J49" s="1"/>
  <c r="C50"/>
  <c r="K50" s="1"/>
  <c r="K49" s="1"/>
  <c r="I49"/>
  <c r="H49"/>
  <c r="G49"/>
  <c r="F49"/>
  <c r="E49"/>
  <c r="D49"/>
  <c r="C49"/>
  <c r="J48"/>
  <c r="C48"/>
  <c r="K48" s="1"/>
  <c r="J47"/>
  <c r="C47"/>
  <c r="K47" s="1"/>
  <c r="J46"/>
  <c r="C46"/>
  <c r="K46" s="1"/>
  <c r="J45"/>
  <c r="C45"/>
  <c r="K45" s="1"/>
  <c r="J44"/>
  <c r="C44"/>
  <c r="K44" s="1"/>
  <c r="J43"/>
  <c r="C43"/>
  <c r="K43" s="1"/>
  <c r="J42"/>
  <c r="C42"/>
  <c r="K42" s="1"/>
  <c r="J41"/>
  <c r="C41"/>
  <c r="K41" s="1"/>
  <c r="J40"/>
  <c r="C40"/>
  <c r="K40" s="1"/>
  <c r="J39"/>
  <c r="C39"/>
  <c r="K39" s="1"/>
  <c r="J38"/>
  <c r="J37" s="1"/>
  <c r="C38"/>
  <c r="K38" s="1"/>
  <c r="K37" s="1"/>
  <c r="I37"/>
  <c r="H37"/>
  <c r="G37"/>
  <c r="F37"/>
  <c r="E37"/>
  <c r="D37"/>
  <c r="C37"/>
  <c r="J36"/>
  <c r="C36"/>
  <c r="K36" s="1"/>
  <c r="J35"/>
  <c r="C35"/>
  <c r="K35" s="1"/>
  <c r="J34"/>
  <c r="C34"/>
  <c r="K34" s="1"/>
  <c r="J33"/>
  <c r="C33"/>
  <c r="K33" s="1"/>
  <c r="J32"/>
  <c r="C32"/>
  <c r="K32" s="1"/>
  <c r="J31"/>
  <c r="C31"/>
  <c r="K31" s="1"/>
  <c r="J30"/>
  <c r="J29" s="1"/>
  <c r="C30"/>
  <c r="K30" s="1"/>
  <c r="K29" s="1"/>
  <c r="I29"/>
  <c r="H29"/>
  <c r="G29"/>
  <c r="F29"/>
  <c r="E29"/>
  <c r="D29"/>
  <c r="C29"/>
  <c r="J28"/>
  <c r="C28"/>
  <c r="K28" s="1"/>
  <c r="J27"/>
  <c r="C27"/>
  <c r="K27" s="1"/>
  <c r="J26"/>
  <c r="C26"/>
  <c r="K26" s="1"/>
  <c r="J25"/>
  <c r="C25"/>
  <c r="K25" s="1"/>
  <c r="J24"/>
  <c r="C24"/>
  <c r="K24" s="1"/>
  <c r="J23"/>
  <c r="C23"/>
  <c r="K23" s="1"/>
  <c r="K22" s="1"/>
  <c r="J22"/>
  <c r="I22"/>
  <c r="H22"/>
  <c r="G22"/>
  <c r="F22"/>
  <c r="E22"/>
  <c r="D22"/>
  <c r="C22"/>
  <c r="J21"/>
  <c r="C21"/>
  <c r="K21" s="1"/>
  <c r="J20"/>
  <c r="C20"/>
  <c r="K20" s="1"/>
  <c r="J19"/>
  <c r="C19"/>
  <c r="K19" s="1"/>
  <c r="J18"/>
  <c r="C18"/>
  <c r="K18" s="1"/>
  <c r="J17"/>
  <c r="C17"/>
  <c r="K17" s="1"/>
  <c r="J16"/>
  <c r="J15" s="1"/>
  <c r="C16"/>
  <c r="K16" s="1"/>
  <c r="K15" s="1"/>
  <c r="I15"/>
  <c r="H15"/>
  <c r="G15"/>
  <c r="F15"/>
  <c r="E15"/>
  <c r="D15"/>
  <c r="C15"/>
  <c r="J14"/>
  <c r="C14"/>
  <c r="K14" s="1"/>
  <c r="J13"/>
  <c r="C13"/>
  <c r="K13" s="1"/>
  <c r="J12"/>
  <c r="C12"/>
  <c r="K12" s="1"/>
  <c r="J11"/>
  <c r="C11"/>
  <c r="K11" s="1"/>
  <c r="J10"/>
  <c r="C10"/>
  <c r="K10" s="1"/>
  <c r="J9"/>
  <c r="C9"/>
  <c r="K9" s="1"/>
  <c r="K8" s="1"/>
  <c r="K65" s="1"/>
  <c r="K90" s="1"/>
  <c r="J8"/>
  <c r="I8"/>
  <c r="H8"/>
  <c r="H65" s="1"/>
  <c r="H90" s="1"/>
  <c r="G8"/>
  <c r="F8"/>
  <c r="F65" s="1"/>
  <c r="F90" s="1"/>
  <c r="E8"/>
  <c r="D8"/>
  <c r="D65" s="1"/>
  <c r="D90" s="1"/>
  <c r="C8"/>
  <c r="K5"/>
  <c r="I5"/>
  <c r="H5"/>
  <c r="G5"/>
  <c r="F5"/>
  <c r="E5"/>
  <c r="D5"/>
  <c r="C5"/>
  <c r="K4"/>
  <c r="B2"/>
  <c r="J158" i="5"/>
  <c r="C158"/>
  <c r="K158" s="1"/>
  <c r="J157"/>
  <c r="C157"/>
  <c r="K157" s="1"/>
  <c r="C156"/>
  <c r="C155"/>
  <c r="C154"/>
  <c r="J153"/>
  <c r="C153"/>
  <c r="K153" s="1"/>
  <c r="J152"/>
  <c r="C152"/>
  <c r="K152" s="1"/>
  <c r="J151"/>
  <c r="C151"/>
  <c r="K151" s="1"/>
  <c r="J150"/>
  <c r="C150"/>
  <c r="K150" s="1"/>
  <c r="J149"/>
  <c r="C149"/>
  <c r="K149" s="1"/>
  <c r="J148"/>
  <c r="C148"/>
  <c r="K148" s="1"/>
  <c r="J147"/>
  <c r="C147"/>
  <c r="K147" s="1"/>
  <c r="K146" s="1"/>
  <c r="J146"/>
  <c r="I146"/>
  <c r="H146"/>
  <c r="G146"/>
  <c r="F146"/>
  <c r="E146"/>
  <c r="D146"/>
  <c r="C146"/>
  <c r="J145"/>
  <c r="C145"/>
  <c r="K145" s="1"/>
  <c r="J144"/>
  <c r="C144"/>
  <c r="K144" s="1"/>
  <c r="J143"/>
  <c r="C143"/>
  <c r="K143" s="1"/>
  <c r="J142"/>
  <c r="C142"/>
  <c r="K142" s="1"/>
  <c r="J141"/>
  <c r="C141"/>
  <c r="K141" s="1"/>
  <c r="K140" s="1"/>
  <c r="J140"/>
  <c r="I140"/>
  <c r="H140"/>
  <c r="H154" s="1"/>
  <c r="G140"/>
  <c r="F140"/>
  <c r="F154" s="1"/>
  <c r="E140"/>
  <c r="D140"/>
  <c r="D154" s="1"/>
  <c r="C140"/>
  <c r="J139"/>
  <c r="C139"/>
  <c r="K139" s="1"/>
  <c r="J138"/>
  <c r="C138"/>
  <c r="K138" s="1"/>
  <c r="J137"/>
  <c r="C137"/>
  <c r="K137" s="1"/>
  <c r="J136"/>
  <c r="C136"/>
  <c r="K136" s="1"/>
  <c r="J135"/>
  <c r="C135"/>
  <c r="K135" s="1"/>
  <c r="J134"/>
  <c r="J133" s="1"/>
  <c r="C134"/>
  <c r="K134" s="1"/>
  <c r="K133" s="1"/>
  <c r="I133"/>
  <c r="H133"/>
  <c r="G133"/>
  <c r="F133"/>
  <c r="E133"/>
  <c r="D133"/>
  <c r="C133"/>
  <c r="J132"/>
  <c r="C132"/>
  <c r="K132" s="1"/>
  <c r="J131"/>
  <c r="C131"/>
  <c r="K131" s="1"/>
  <c r="J130"/>
  <c r="J129" s="1"/>
  <c r="J154" s="1"/>
  <c r="C130"/>
  <c r="K130" s="1"/>
  <c r="K129" s="1"/>
  <c r="I129"/>
  <c r="I154" s="1"/>
  <c r="H129"/>
  <c r="G129"/>
  <c r="G154" s="1"/>
  <c r="F129"/>
  <c r="E129"/>
  <c r="E154" s="1"/>
  <c r="D129"/>
  <c r="C129"/>
  <c r="C128"/>
  <c r="J127"/>
  <c r="C127"/>
  <c r="K127" s="1"/>
  <c r="J126"/>
  <c r="C126"/>
  <c r="K126" s="1"/>
  <c r="J125"/>
  <c r="C125"/>
  <c r="K125" s="1"/>
  <c r="J124"/>
  <c r="C124"/>
  <c r="K124" s="1"/>
  <c r="J123"/>
  <c r="C123"/>
  <c r="K123" s="1"/>
  <c r="J122"/>
  <c r="C122"/>
  <c r="K122" s="1"/>
  <c r="J121"/>
  <c r="C121"/>
  <c r="K121" s="1"/>
  <c r="J120"/>
  <c r="C120"/>
  <c r="K120" s="1"/>
  <c r="J119"/>
  <c r="C119"/>
  <c r="K119" s="1"/>
  <c r="J118"/>
  <c r="C118"/>
  <c r="K118" s="1"/>
  <c r="J117"/>
  <c r="C117"/>
  <c r="K117" s="1"/>
  <c r="J116"/>
  <c r="C116"/>
  <c r="K116" s="1"/>
  <c r="J115"/>
  <c r="C115"/>
  <c r="K115" s="1"/>
  <c r="K114" s="1"/>
  <c r="J114"/>
  <c r="I114"/>
  <c r="H114"/>
  <c r="G114"/>
  <c r="F114"/>
  <c r="E114"/>
  <c r="D114"/>
  <c r="C114"/>
  <c r="J113"/>
  <c r="C113"/>
  <c r="K113" s="1"/>
  <c r="C112"/>
  <c r="K112" s="1"/>
  <c r="J111"/>
  <c r="H111"/>
  <c r="C111"/>
  <c r="K111" s="1"/>
  <c r="J110"/>
  <c r="C110"/>
  <c r="K110" s="1"/>
  <c r="J109"/>
  <c r="C109"/>
  <c r="K109" s="1"/>
  <c r="J108"/>
  <c r="C108"/>
  <c r="K108" s="1"/>
  <c r="J107"/>
  <c r="C107"/>
  <c r="K107" s="1"/>
  <c r="J106"/>
  <c r="C106"/>
  <c r="K106" s="1"/>
  <c r="J105"/>
  <c r="C105"/>
  <c r="K105" s="1"/>
  <c r="J104"/>
  <c r="C104"/>
  <c r="K104" s="1"/>
  <c r="J103"/>
  <c r="C103"/>
  <c r="K103" s="1"/>
  <c r="J102"/>
  <c r="C102"/>
  <c r="K102" s="1"/>
  <c r="J101"/>
  <c r="C101"/>
  <c r="K101" s="1"/>
  <c r="J100"/>
  <c r="C100"/>
  <c r="K100" s="1"/>
  <c r="J99"/>
  <c r="C99"/>
  <c r="K99" s="1"/>
  <c r="I98"/>
  <c r="F98"/>
  <c r="F93" s="1"/>
  <c r="F128" s="1"/>
  <c r="F155" s="1"/>
  <c r="E98"/>
  <c r="D98"/>
  <c r="J98" s="1"/>
  <c r="C98"/>
  <c r="K98" s="1"/>
  <c r="J97"/>
  <c r="C97"/>
  <c r="K97" s="1"/>
  <c r="J96"/>
  <c r="C96"/>
  <c r="K96" s="1"/>
  <c r="J95"/>
  <c r="C95"/>
  <c r="K95" s="1"/>
  <c r="J94"/>
  <c r="J93" s="1"/>
  <c r="J128" s="1"/>
  <c r="C94"/>
  <c r="K94" s="1"/>
  <c r="K93" s="1"/>
  <c r="K128" s="1"/>
  <c r="I93"/>
  <c r="I128" s="1"/>
  <c r="H93"/>
  <c r="H128" s="1"/>
  <c r="H155" s="1"/>
  <c r="G93"/>
  <c r="G128" s="1"/>
  <c r="E93"/>
  <c r="E128" s="1"/>
  <c r="E155" s="1"/>
  <c r="C93"/>
  <c r="C90"/>
  <c r="C89"/>
  <c r="J88"/>
  <c r="C88"/>
  <c r="K88" s="1"/>
  <c r="J87"/>
  <c r="C87"/>
  <c r="K87" s="1"/>
  <c r="J86"/>
  <c r="C86"/>
  <c r="K86" s="1"/>
  <c r="J85"/>
  <c r="C85"/>
  <c r="K85" s="1"/>
  <c r="J84"/>
  <c r="C84"/>
  <c r="K84" s="1"/>
  <c r="J83"/>
  <c r="C83"/>
  <c r="K83" s="1"/>
  <c r="K82" s="1"/>
  <c r="J82"/>
  <c r="I82"/>
  <c r="H82"/>
  <c r="G82"/>
  <c r="F82"/>
  <c r="E82"/>
  <c r="D82"/>
  <c r="C82"/>
  <c r="J81"/>
  <c r="C81"/>
  <c r="K81" s="1"/>
  <c r="J80"/>
  <c r="C80"/>
  <c r="K80" s="1"/>
  <c r="J79"/>
  <c r="C79"/>
  <c r="K79" s="1"/>
  <c r="K78" s="1"/>
  <c r="J78"/>
  <c r="I78"/>
  <c r="H78"/>
  <c r="G78"/>
  <c r="F78"/>
  <c r="E78"/>
  <c r="D78"/>
  <c r="C78"/>
  <c r="J77"/>
  <c r="C77"/>
  <c r="K77" s="1"/>
  <c r="J76"/>
  <c r="J75" s="1"/>
  <c r="C76"/>
  <c r="K76" s="1"/>
  <c r="K75" s="1"/>
  <c r="I75"/>
  <c r="I89" s="1"/>
  <c r="H75"/>
  <c r="G75"/>
  <c r="G89" s="1"/>
  <c r="F75"/>
  <c r="E75"/>
  <c r="E89" s="1"/>
  <c r="D75"/>
  <c r="C75"/>
  <c r="J74"/>
  <c r="C74"/>
  <c r="K74" s="1"/>
  <c r="J73"/>
  <c r="C73"/>
  <c r="K73" s="1"/>
  <c r="J72"/>
  <c r="C72"/>
  <c r="K72" s="1"/>
  <c r="J71"/>
  <c r="C71"/>
  <c r="K71" s="1"/>
  <c r="K70" s="1"/>
  <c r="J70"/>
  <c r="I70"/>
  <c r="H70"/>
  <c r="G70"/>
  <c r="F70"/>
  <c r="E70"/>
  <c r="D70"/>
  <c r="C70"/>
  <c r="J69"/>
  <c r="C69"/>
  <c r="K69" s="1"/>
  <c r="J68"/>
  <c r="C68"/>
  <c r="K68" s="1"/>
  <c r="J67"/>
  <c r="C67"/>
  <c r="K67" s="1"/>
  <c r="K66" s="1"/>
  <c r="K89" s="1"/>
  <c r="J66"/>
  <c r="J89" s="1"/>
  <c r="I66"/>
  <c r="H66"/>
  <c r="H89" s="1"/>
  <c r="G66"/>
  <c r="F66"/>
  <c r="F89" s="1"/>
  <c r="E66"/>
  <c r="D66"/>
  <c r="D89" s="1"/>
  <c r="C66"/>
  <c r="C65"/>
  <c r="J64"/>
  <c r="C64"/>
  <c r="K64" s="1"/>
  <c r="J63"/>
  <c r="C63"/>
  <c r="K63" s="1"/>
  <c r="J62"/>
  <c r="J60" s="1"/>
  <c r="C62"/>
  <c r="J61"/>
  <c r="C61"/>
  <c r="K61" s="1"/>
  <c r="I60"/>
  <c r="H60"/>
  <c r="G60"/>
  <c r="F60"/>
  <c r="E60"/>
  <c r="D60"/>
  <c r="C60"/>
  <c r="J59"/>
  <c r="C59"/>
  <c r="K59" s="1"/>
  <c r="J58"/>
  <c r="C58"/>
  <c r="J57"/>
  <c r="C57"/>
  <c r="K57" s="1"/>
  <c r="J56"/>
  <c r="C56"/>
  <c r="K56" s="1"/>
  <c r="I55"/>
  <c r="H55"/>
  <c r="G55"/>
  <c r="F55"/>
  <c r="E55"/>
  <c r="D55"/>
  <c r="C55"/>
  <c r="J54"/>
  <c r="C54"/>
  <c r="K54" s="1"/>
  <c r="J53"/>
  <c r="C53"/>
  <c r="K53" s="1"/>
  <c r="J52"/>
  <c r="C52"/>
  <c r="J51"/>
  <c r="C51"/>
  <c r="K51" s="1"/>
  <c r="J50"/>
  <c r="C50"/>
  <c r="K50" s="1"/>
  <c r="I49"/>
  <c r="H49"/>
  <c r="G49"/>
  <c r="F49"/>
  <c r="E49"/>
  <c r="D49"/>
  <c r="C49"/>
  <c r="J48"/>
  <c r="C48"/>
  <c r="K48" s="1"/>
  <c r="J47"/>
  <c r="C47"/>
  <c r="K47" s="1"/>
  <c r="J46"/>
  <c r="C46"/>
  <c r="J45"/>
  <c r="C45"/>
  <c r="K45" s="1"/>
  <c r="J44"/>
  <c r="C44"/>
  <c r="K44" s="1"/>
  <c r="J43"/>
  <c r="C43"/>
  <c r="K43" s="1"/>
  <c r="J42"/>
  <c r="C42"/>
  <c r="K42" s="1"/>
  <c r="J41"/>
  <c r="C41"/>
  <c r="K41" s="1"/>
  <c r="J40"/>
  <c r="C40"/>
  <c r="K40" s="1"/>
  <c r="J39"/>
  <c r="C39"/>
  <c r="K39" s="1"/>
  <c r="J38"/>
  <c r="J37" s="1"/>
  <c r="C38"/>
  <c r="K38" s="1"/>
  <c r="I37"/>
  <c r="H37"/>
  <c r="G37"/>
  <c r="F37"/>
  <c r="E37"/>
  <c r="D37"/>
  <c r="C37"/>
  <c r="J36"/>
  <c r="C36"/>
  <c r="K36" s="1"/>
  <c r="J35"/>
  <c r="C35"/>
  <c r="K35" s="1"/>
  <c r="J34"/>
  <c r="C34"/>
  <c r="K34" s="1"/>
  <c r="J33"/>
  <c r="C33"/>
  <c r="K33" s="1"/>
  <c r="J32"/>
  <c r="C32"/>
  <c r="K32" s="1"/>
  <c r="J31"/>
  <c r="C31"/>
  <c r="K31" s="1"/>
  <c r="J30"/>
  <c r="J29" s="1"/>
  <c r="C30"/>
  <c r="K30" s="1"/>
  <c r="K29" s="1"/>
  <c r="I29"/>
  <c r="H29"/>
  <c r="G29"/>
  <c r="F29"/>
  <c r="E29"/>
  <c r="D29"/>
  <c r="C29"/>
  <c r="J28"/>
  <c r="C28"/>
  <c r="K28" s="1"/>
  <c r="J27"/>
  <c r="C27"/>
  <c r="K27" s="1"/>
  <c r="J26"/>
  <c r="C26"/>
  <c r="K26" s="1"/>
  <c r="J25"/>
  <c r="C25"/>
  <c r="K25" s="1"/>
  <c r="J24"/>
  <c r="C24"/>
  <c r="K24" s="1"/>
  <c r="J23"/>
  <c r="C23"/>
  <c r="K23" s="1"/>
  <c r="K22" s="1"/>
  <c r="J22"/>
  <c r="I22"/>
  <c r="H22"/>
  <c r="G22"/>
  <c r="F22"/>
  <c r="E22"/>
  <c r="D22"/>
  <c r="C22"/>
  <c r="J21"/>
  <c r="C21"/>
  <c r="K21" s="1"/>
  <c r="J20"/>
  <c r="C20"/>
  <c r="K20" s="1"/>
  <c r="J19"/>
  <c r="C19"/>
  <c r="K19" s="1"/>
  <c r="J18"/>
  <c r="C18"/>
  <c r="K18" s="1"/>
  <c r="J17"/>
  <c r="C17"/>
  <c r="K17" s="1"/>
  <c r="J16"/>
  <c r="J15" s="1"/>
  <c r="C16"/>
  <c r="K16" s="1"/>
  <c r="K15" s="1"/>
  <c r="I15"/>
  <c r="H15"/>
  <c r="G15"/>
  <c r="G65" s="1"/>
  <c r="G90" s="1"/>
  <c r="F15"/>
  <c r="E15"/>
  <c r="D15"/>
  <c r="C15"/>
  <c r="J14"/>
  <c r="C14"/>
  <c r="K14" s="1"/>
  <c r="J13"/>
  <c r="C13"/>
  <c r="K13" s="1"/>
  <c r="J12"/>
  <c r="C12"/>
  <c r="K12" s="1"/>
  <c r="J11"/>
  <c r="C11"/>
  <c r="K11" s="1"/>
  <c r="J10"/>
  <c r="C10"/>
  <c r="K10" s="1"/>
  <c r="J9"/>
  <c r="C9"/>
  <c r="K9" s="1"/>
  <c r="K8" s="1"/>
  <c r="J8"/>
  <c r="I8"/>
  <c r="I65" s="1"/>
  <c r="I90" s="1"/>
  <c r="H8"/>
  <c r="H65" s="1"/>
  <c r="H90" s="1"/>
  <c r="G8"/>
  <c r="F8"/>
  <c r="F65" s="1"/>
  <c r="F90" s="1"/>
  <c r="E8"/>
  <c r="E65" s="1"/>
  <c r="E90" s="1"/>
  <c r="D8"/>
  <c r="D65" s="1"/>
  <c r="D90" s="1"/>
  <c r="C8"/>
  <c r="K5"/>
  <c r="I5"/>
  <c r="H5"/>
  <c r="G5"/>
  <c r="F5"/>
  <c r="E5"/>
  <c r="D5"/>
  <c r="C5"/>
  <c r="K4"/>
  <c r="B2"/>
  <c r="G33" i="4"/>
  <c r="C33"/>
  <c r="G32"/>
  <c r="C32"/>
  <c r="G31"/>
  <c r="C31"/>
  <c r="H30"/>
  <c r="G30"/>
  <c r="C30"/>
  <c r="I29"/>
  <c r="G29"/>
  <c r="E29"/>
  <c r="C29"/>
  <c r="I28"/>
  <c r="G28"/>
  <c r="E28"/>
  <c r="C28"/>
  <c r="I27"/>
  <c r="G27"/>
  <c r="E27"/>
  <c r="C27"/>
  <c r="I26"/>
  <c r="G26"/>
  <c r="E26"/>
  <c r="C26"/>
  <c r="I25"/>
  <c r="G25"/>
  <c r="E25"/>
  <c r="C25"/>
  <c r="I24"/>
  <c r="G24"/>
  <c r="E24"/>
  <c r="D24"/>
  <c r="C24"/>
  <c r="G23"/>
  <c r="I23" s="1"/>
  <c r="C23"/>
  <c r="E23" s="1"/>
  <c r="G22"/>
  <c r="I22" s="1"/>
  <c r="C22"/>
  <c r="E22" s="1"/>
  <c r="G21"/>
  <c r="I21" s="1"/>
  <c r="C21"/>
  <c r="E21" s="1"/>
  <c r="G20"/>
  <c r="I20" s="1"/>
  <c r="C20"/>
  <c r="E20" s="1"/>
  <c r="G19"/>
  <c r="I19" s="1"/>
  <c r="C19"/>
  <c r="E19" s="1"/>
  <c r="E18" s="1"/>
  <c r="E30" s="1"/>
  <c r="G18"/>
  <c r="I18" s="1"/>
  <c r="I30" s="1"/>
  <c r="D18"/>
  <c r="D30" s="1"/>
  <c r="C18"/>
  <c r="H17"/>
  <c r="H31" s="1"/>
  <c r="G17"/>
  <c r="D17"/>
  <c r="D32" s="1"/>
  <c r="C17"/>
  <c r="I16"/>
  <c r="G16"/>
  <c r="E16"/>
  <c r="C16"/>
  <c r="I15"/>
  <c r="G15"/>
  <c r="E15"/>
  <c r="C15"/>
  <c r="I14"/>
  <c r="G14"/>
  <c r="E14"/>
  <c r="C14"/>
  <c r="I13"/>
  <c r="G13"/>
  <c r="E13"/>
  <c r="C13"/>
  <c r="I12"/>
  <c r="G12"/>
  <c r="E12"/>
  <c r="C12"/>
  <c r="I11"/>
  <c r="G11"/>
  <c r="E11"/>
  <c r="C11"/>
  <c r="I10"/>
  <c r="G10"/>
  <c r="E10"/>
  <c r="C10"/>
  <c r="I9"/>
  <c r="G9"/>
  <c r="E9"/>
  <c r="C9"/>
  <c r="I8"/>
  <c r="G8"/>
  <c r="E8"/>
  <c r="C8"/>
  <c r="I7"/>
  <c r="G7"/>
  <c r="E7"/>
  <c r="C7"/>
  <c r="I6"/>
  <c r="I17" s="1"/>
  <c r="I31" s="1"/>
  <c r="G6"/>
  <c r="E6"/>
  <c r="E17" s="1"/>
  <c r="C6"/>
  <c r="I4"/>
  <c r="H4"/>
  <c r="E4"/>
  <c r="C4"/>
  <c r="G4" s="1"/>
  <c r="I2"/>
  <c r="G32" i="3"/>
  <c r="C32"/>
  <c r="G31"/>
  <c r="C31"/>
  <c r="G30"/>
  <c r="C30"/>
  <c r="H29"/>
  <c r="G29"/>
  <c r="C29"/>
  <c r="I28"/>
  <c r="G28"/>
  <c r="E28"/>
  <c r="C28"/>
  <c r="I27"/>
  <c r="G27"/>
  <c r="E27"/>
  <c r="C27"/>
  <c r="I26"/>
  <c r="G26"/>
  <c r="E26"/>
  <c r="C26"/>
  <c r="I25"/>
  <c r="G25"/>
  <c r="E25"/>
  <c r="C25"/>
  <c r="I24"/>
  <c r="G24"/>
  <c r="E24"/>
  <c r="D24"/>
  <c r="C24"/>
  <c r="G23"/>
  <c r="I23" s="1"/>
  <c r="C23"/>
  <c r="E23" s="1"/>
  <c r="G22"/>
  <c r="I22" s="1"/>
  <c r="C22"/>
  <c r="E22" s="1"/>
  <c r="G21"/>
  <c r="I21" s="1"/>
  <c r="C21"/>
  <c r="E21" s="1"/>
  <c r="G20"/>
  <c r="I20" s="1"/>
  <c r="C20"/>
  <c r="E20" s="1"/>
  <c r="E19" s="1"/>
  <c r="E29" s="1"/>
  <c r="G19"/>
  <c r="I19" s="1"/>
  <c r="I29" s="1"/>
  <c r="D19"/>
  <c r="D29" s="1"/>
  <c r="C19"/>
  <c r="H18"/>
  <c r="H30" s="1"/>
  <c r="G18"/>
  <c r="D18"/>
  <c r="D31" s="1"/>
  <c r="C18"/>
  <c r="I17"/>
  <c r="G17"/>
  <c r="C17"/>
  <c r="G16"/>
  <c r="I16" s="1"/>
  <c r="C16"/>
  <c r="E16" s="1"/>
  <c r="G15"/>
  <c r="I15" s="1"/>
  <c r="C15"/>
  <c r="E15" s="1"/>
  <c r="G14"/>
  <c r="I14" s="1"/>
  <c r="C14"/>
  <c r="E14" s="1"/>
  <c r="G13"/>
  <c r="I13" s="1"/>
  <c r="C13"/>
  <c r="E13" s="1"/>
  <c r="G12"/>
  <c r="I12" s="1"/>
  <c r="C12"/>
  <c r="E12" s="1"/>
  <c r="G11"/>
  <c r="I11" s="1"/>
  <c r="C11"/>
  <c r="E11" s="1"/>
  <c r="G10"/>
  <c r="I10" s="1"/>
  <c r="C10"/>
  <c r="E10" s="1"/>
  <c r="G9"/>
  <c r="I9" s="1"/>
  <c r="C9"/>
  <c r="E9" s="1"/>
  <c r="G8"/>
  <c r="I8" s="1"/>
  <c r="C8"/>
  <c r="E8" s="1"/>
  <c r="G7"/>
  <c r="I7" s="1"/>
  <c r="C7"/>
  <c r="E7" s="1"/>
  <c r="G6"/>
  <c r="I6" s="1"/>
  <c r="I18" s="1"/>
  <c r="I30" s="1"/>
  <c r="C6"/>
  <c r="E6" s="1"/>
  <c r="E18" s="1"/>
  <c r="H4"/>
  <c r="E4"/>
  <c r="I4" s="1"/>
  <c r="C4"/>
  <c r="G4" s="1"/>
  <c r="I2"/>
  <c r="C161" i="2"/>
  <c r="C160"/>
  <c r="J159"/>
  <c r="C159"/>
  <c r="K159" s="1"/>
  <c r="J158"/>
  <c r="C158"/>
  <c r="K158" s="1"/>
  <c r="J157"/>
  <c r="C157"/>
  <c r="K157" s="1"/>
  <c r="J156"/>
  <c r="C156"/>
  <c r="K156" s="1"/>
  <c r="J155"/>
  <c r="C155"/>
  <c r="K155" s="1"/>
  <c r="J154"/>
  <c r="C154"/>
  <c r="K154" s="1"/>
  <c r="J153"/>
  <c r="J152" s="1"/>
  <c r="C153"/>
  <c r="K153" s="1"/>
  <c r="K152" s="1"/>
  <c r="I152"/>
  <c r="H152"/>
  <c r="G152"/>
  <c r="F152"/>
  <c r="E152"/>
  <c r="D152"/>
  <c r="C152"/>
  <c r="J151"/>
  <c r="C151"/>
  <c r="K151" s="1"/>
  <c r="J150"/>
  <c r="C150"/>
  <c r="K150" s="1"/>
  <c r="J149"/>
  <c r="C149"/>
  <c r="K149" s="1"/>
  <c r="J148"/>
  <c r="C148"/>
  <c r="K148" s="1"/>
  <c r="K147" s="1"/>
  <c r="J147"/>
  <c r="I147"/>
  <c r="H147"/>
  <c r="G147"/>
  <c r="F147"/>
  <c r="E147"/>
  <c r="D147"/>
  <c r="C147"/>
  <c r="J146"/>
  <c r="C146"/>
  <c r="K146" s="1"/>
  <c r="J145"/>
  <c r="C145"/>
  <c r="K145" s="1"/>
  <c r="J144"/>
  <c r="C144"/>
  <c r="K144" s="1"/>
  <c r="J143"/>
  <c r="C143"/>
  <c r="K143" s="1"/>
  <c r="J142"/>
  <c r="C142"/>
  <c r="K142" s="1"/>
  <c r="J141"/>
  <c r="J140" s="1"/>
  <c r="C141"/>
  <c r="K141" s="1"/>
  <c r="K140" s="1"/>
  <c r="I140"/>
  <c r="H140"/>
  <c r="G140"/>
  <c r="F140"/>
  <c r="E140"/>
  <c r="D140"/>
  <c r="C140"/>
  <c r="J139"/>
  <c r="C139"/>
  <c r="K139" s="1"/>
  <c r="J138"/>
  <c r="C138"/>
  <c r="K138" s="1"/>
  <c r="J137"/>
  <c r="J136" s="1"/>
  <c r="C137"/>
  <c r="K137" s="1"/>
  <c r="K136" s="1"/>
  <c r="K160" s="1"/>
  <c r="I136"/>
  <c r="I160" s="1"/>
  <c r="H136"/>
  <c r="H160" s="1"/>
  <c r="G136"/>
  <c r="G160" s="1"/>
  <c r="F136"/>
  <c r="F160" s="1"/>
  <c r="E136"/>
  <c r="E160" s="1"/>
  <c r="D136"/>
  <c r="D160" s="1"/>
  <c r="C136"/>
  <c r="C135"/>
  <c r="J134"/>
  <c r="C134"/>
  <c r="K134" s="1"/>
  <c r="J133"/>
  <c r="C133"/>
  <c r="K133" s="1"/>
  <c r="J132"/>
  <c r="C132"/>
  <c r="K132" s="1"/>
  <c r="J131"/>
  <c r="C131"/>
  <c r="K131" s="1"/>
  <c r="J130"/>
  <c r="C130"/>
  <c r="K130" s="1"/>
  <c r="J129"/>
  <c r="C129"/>
  <c r="K129" s="1"/>
  <c r="J128"/>
  <c r="C128"/>
  <c r="K128" s="1"/>
  <c r="J127"/>
  <c r="C127"/>
  <c r="K127" s="1"/>
  <c r="J126"/>
  <c r="C126"/>
  <c r="K126" s="1"/>
  <c r="J125"/>
  <c r="C125"/>
  <c r="K125" s="1"/>
  <c r="J124"/>
  <c r="C124"/>
  <c r="K124" s="1"/>
  <c r="J123"/>
  <c r="C123"/>
  <c r="K123" s="1"/>
  <c r="J122"/>
  <c r="C122"/>
  <c r="K122" s="1"/>
  <c r="K121" s="1"/>
  <c r="J121"/>
  <c r="I121"/>
  <c r="H121"/>
  <c r="H135" s="1"/>
  <c r="G121"/>
  <c r="F121"/>
  <c r="E121"/>
  <c r="D121"/>
  <c r="C121"/>
  <c r="J120"/>
  <c r="C120"/>
  <c r="K120" s="1"/>
  <c r="C119"/>
  <c r="K119" s="1"/>
  <c r="J118"/>
  <c r="H118"/>
  <c r="C118"/>
  <c r="K118" s="1"/>
  <c r="J117"/>
  <c r="C117"/>
  <c r="K117" s="1"/>
  <c r="J116"/>
  <c r="C116"/>
  <c r="K116" s="1"/>
  <c r="J115"/>
  <c r="C115"/>
  <c r="K115" s="1"/>
  <c r="J114"/>
  <c r="C114"/>
  <c r="K114" s="1"/>
  <c r="J113"/>
  <c r="C113"/>
  <c r="K113" s="1"/>
  <c r="J112"/>
  <c r="C112"/>
  <c r="K112" s="1"/>
  <c r="J111"/>
  <c r="C111"/>
  <c r="K111" s="1"/>
  <c r="J110"/>
  <c r="C110"/>
  <c r="K110" s="1"/>
  <c r="J109"/>
  <c r="C109"/>
  <c r="K109" s="1"/>
  <c r="J108"/>
  <c r="C108"/>
  <c r="K108" s="1"/>
  <c r="J107"/>
  <c r="C107"/>
  <c r="K107" s="1"/>
  <c r="J106"/>
  <c r="C106"/>
  <c r="K106" s="1"/>
  <c r="I105"/>
  <c r="F105"/>
  <c r="F100" s="1"/>
  <c r="F135" s="1"/>
  <c r="F161" s="1"/>
  <c r="E105"/>
  <c r="D105"/>
  <c r="J105" s="1"/>
  <c r="C105"/>
  <c r="J104"/>
  <c r="C104"/>
  <c r="K104" s="1"/>
  <c r="J103"/>
  <c r="C103"/>
  <c r="K103" s="1"/>
  <c r="J102"/>
  <c r="C102"/>
  <c r="K102" s="1"/>
  <c r="J101"/>
  <c r="J100" s="1"/>
  <c r="J135" s="1"/>
  <c r="C101"/>
  <c r="K101" s="1"/>
  <c r="I100"/>
  <c r="I135" s="1"/>
  <c r="I161" s="1"/>
  <c r="H100"/>
  <c r="G100"/>
  <c r="G135" s="1"/>
  <c r="G161" s="1"/>
  <c r="E100"/>
  <c r="E135" s="1"/>
  <c r="E161" s="1"/>
  <c r="C100"/>
  <c r="C97"/>
  <c r="K96"/>
  <c r="K164" s="1"/>
  <c r="C93"/>
  <c r="C162" s="1"/>
  <c r="C92"/>
  <c r="C166" s="1"/>
  <c r="J91"/>
  <c r="C91"/>
  <c r="K91" s="1"/>
  <c r="J90"/>
  <c r="C90"/>
  <c r="K90" s="1"/>
  <c r="J89"/>
  <c r="C89"/>
  <c r="J88"/>
  <c r="C88"/>
  <c r="K88" s="1"/>
  <c r="J87"/>
  <c r="C87"/>
  <c r="K87" s="1"/>
  <c r="J86"/>
  <c r="C86"/>
  <c r="K86" s="1"/>
  <c r="J85"/>
  <c r="I85"/>
  <c r="H85"/>
  <c r="G85"/>
  <c r="F85"/>
  <c r="E85"/>
  <c r="D85"/>
  <c r="C85"/>
  <c r="J84"/>
  <c r="C84"/>
  <c r="K84" s="1"/>
  <c r="J83"/>
  <c r="C83"/>
  <c r="K83" s="1"/>
  <c r="J82"/>
  <c r="C82"/>
  <c r="K82" s="1"/>
  <c r="K81" s="1"/>
  <c r="J81"/>
  <c r="I81"/>
  <c r="H81"/>
  <c r="G81"/>
  <c r="F81"/>
  <c r="E81"/>
  <c r="D81"/>
  <c r="C81"/>
  <c r="J80"/>
  <c r="C80"/>
  <c r="K80" s="1"/>
  <c r="J79"/>
  <c r="J78" s="1"/>
  <c r="C79"/>
  <c r="K79" s="1"/>
  <c r="K78" s="1"/>
  <c r="I78"/>
  <c r="I92" s="1"/>
  <c r="I166" s="1"/>
  <c r="H78"/>
  <c r="G78"/>
  <c r="G92" s="1"/>
  <c r="G166" s="1"/>
  <c r="F78"/>
  <c r="E78"/>
  <c r="E92" s="1"/>
  <c r="E166" s="1"/>
  <c r="D78"/>
  <c r="C78"/>
  <c r="J77"/>
  <c r="C77"/>
  <c r="K77" s="1"/>
  <c r="J76"/>
  <c r="C76"/>
  <c r="K76" s="1"/>
  <c r="J75"/>
  <c r="J73" s="1"/>
  <c r="C75"/>
  <c r="J74"/>
  <c r="C74"/>
  <c r="K74" s="1"/>
  <c r="I73"/>
  <c r="H73"/>
  <c r="G73"/>
  <c r="F73"/>
  <c r="E73"/>
  <c r="D73"/>
  <c r="C73"/>
  <c r="J72"/>
  <c r="C72"/>
  <c r="K72" s="1"/>
  <c r="J71"/>
  <c r="J69" s="1"/>
  <c r="J92" s="1"/>
  <c r="C71"/>
  <c r="J70"/>
  <c r="C70"/>
  <c r="K70" s="1"/>
  <c r="I69"/>
  <c r="H69"/>
  <c r="G69"/>
  <c r="F69"/>
  <c r="E69"/>
  <c r="D69"/>
  <c r="C69"/>
  <c r="C68"/>
  <c r="C165" s="1"/>
  <c r="J67"/>
  <c r="C67"/>
  <c r="K67" s="1"/>
  <c r="J66"/>
  <c r="C66"/>
  <c r="K66" s="1"/>
  <c r="J65"/>
  <c r="C65"/>
  <c r="K65" s="1"/>
  <c r="J64"/>
  <c r="J63" s="1"/>
  <c r="C64"/>
  <c r="K64" s="1"/>
  <c r="K63" s="1"/>
  <c r="I63"/>
  <c r="H63"/>
  <c r="G63"/>
  <c r="F63"/>
  <c r="E63"/>
  <c r="D63"/>
  <c r="C63"/>
  <c r="J62"/>
  <c r="C62"/>
  <c r="K62" s="1"/>
  <c r="J61"/>
  <c r="C61"/>
  <c r="K61" s="1"/>
  <c r="J60"/>
  <c r="C60"/>
  <c r="K60" s="1"/>
  <c r="J59"/>
  <c r="C59"/>
  <c r="K59" s="1"/>
  <c r="K58" s="1"/>
  <c r="J58"/>
  <c r="I58"/>
  <c r="H58"/>
  <c r="G58"/>
  <c r="F58"/>
  <c r="E58"/>
  <c r="D58"/>
  <c r="C58"/>
  <c r="J57"/>
  <c r="C57"/>
  <c r="K57" s="1"/>
  <c r="J56"/>
  <c r="C56"/>
  <c r="K56" s="1"/>
  <c r="J55"/>
  <c r="C55"/>
  <c r="K55" s="1"/>
  <c r="J54"/>
  <c r="C54"/>
  <c r="K54" s="1"/>
  <c r="J53"/>
  <c r="C53"/>
  <c r="K53" s="1"/>
  <c r="K52" s="1"/>
  <c r="J52"/>
  <c r="I52"/>
  <c r="H52"/>
  <c r="G52"/>
  <c r="F52"/>
  <c r="E52"/>
  <c r="D52"/>
  <c r="C52"/>
  <c r="J51"/>
  <c r="C51"/>
  <c r="K51" s="1"/>
  <c r="J50"/>
  <c r="C50"/>
  <c r="K50" s="1"/>
  <c r="J49"/>
  <c r="C49"/>
  <c r="K49" s="1"/>
  <c r="J48"/>
  <c r="C48"/>
  <c r="K48" s="1"/>
  <c r="J47"/>
  <c r="C47"/>
  <c r="K47" s="1"/>
  <c r="J46"/>
  <c r="C46"/>
  <c r="K46" s="1"/>
  <c r="J45"/>
  <c r="C45"/>
  <c r="K45" s="1"/>
  <c r="J44"/>
  <c r="C44"/>
  <c r="K44" s="1"/>
  <c r="J43"/>
  <c r="C43"/>
  <c r="K43" s="1"/>
  <c r="J42"/>
  <c r="C42"/>
  <c r="K42" s="1"/>
  <c r="J41"/>
  <c r="C41"/>
  <c r="K41" s="1"/>
  <c r="K40" s="1"/>
  <c r="J40"/>
  <c r="I40"/>
  <c r="H40"/>
  <c r="G40"/>
  <c r="F40"/>
  <c r="E40"/>
  <c r="D40"/>
  <c r="C40"/>
  <c r="J39"/>
  <c r="C39"/>
  <c r="K39" s="1"/>
  <c r="J38"/>
  <c r="C38"/>
  <c r="K38" s="1"/>
  <c r="J37"/>
  <c r="C37"/>
  <c r="K37" s="1"/>
  <c r="J36"/>
  <c r="C36"/>
  <c r="K36" s="1"/>
  <c r="J35"/>
  <c r="C35"/>
  <c r="K35" s="1"/>
  <c r="J34"/>
  <c r="C34"/>
  <c r="K34" s="1"/>
  <c r="J33"/>
  <c r="C33"/>
  <c r="K33" s="1"/>
  <c r="K32" s="1"/>
  <c r="J32"/>
  <c r="I32"/>
  <c r="H32"/>
  <c r="G32"/>
  <c r="F32"/>
  <c r="E32"/>
  <c r="D32"/>
  <c r="C32"/>
  <c r="J31"/>
  <c r="C31"/>
  <c r="K31" s="1"/>
  <c r="J30"/>
  <c r="C30"/>
  <c r="K30" s="1"/>
  <c r="J29"/>
  <c r="C29"/>
  <c r="K29" s="1"/>
  <c r="J28"/>
  <c r="C28"/>
  <c r="K28" s="1"/>
  <c r="J27"/>
  <c r="C27"/>
  <c r="K27" s="1"/>
  <c r="J26"/>
  <c r="J25" s="1"/>
  <c r="C26"/>
  <c r="K26" s="1"/>
  <c r="K25" s="1"/>
  <c r="I25"/>
  <c r="H25"/>
  <c r="G25"/>
  <c r="F25"/>
  <c r="E25"/>
  <c r="D25"/>
  <c r="C25"/>
  <c r="J24"/>
  <c r="C24"/>
  <c r="K24" s="1"/>
  <c r="J23"/>
  <c r="C23"/>
  <c r="K23" s="1"/>
  <c r="J22"/>
  <c r="C22"/>
  <c r="K22" s="1"/>
  <c r="J21"/>
  <c r="C21"/>
  <c r="K21" s="1"/>
  <c r="J20"/>
  <c r="C20"/>
  <c r="K20" s="1"/>
  <c r="J19"/>
  <c r="C19"/>
  <c r="K19" s="1"/>
  <c r="K18" s="1"/>
  <c r="J18"/>
  <c r="I18"/>
  <c r="H18"/>
  <c r="G18"/>
  <c r="F18"/>
  <c r="F68" s="1"/>
  <c r="E18"/>
  <c r="D18"/>
  <c r="D68" s="1"/>
  <c r="C18"/>
  <c r="J17"/>
  <c r="C17"/>
  <c r="K17" s="1"/>
  <c r="J16"/>
  <c r="C16"/>
  <c r="K16" s="1"/>
  <c r="J15"/>
  <c r="C15"/>
  <c r="K15" s="1"/>
  <c r="J14"/>
  <c r="C14"/>
  <c r="K14" s="1"/>
  <c r="J13"/>
  <c r="C13"/>
  <c r="K13" s="1"/>
  <c r="J12"/>
  <c r="J11" s="1"/>
  <c r="J68" s="1"/>
  <c r="C12"/>
  <c r="K12" s="1"/>
  <c r="K11" s="1"/>
  <c r="I11"/>
  <c r="I68" s="1"/>
  <c r="H11"/>
  <c r="G11"/>
  <c r="G68" s="1"/>
  <c r="F11"/>
  <c r="E11"/>
  <c r="E68" s="1"/>
  <c r="D11"/>
  <c r="C11"/>
  <c r="K9"/>
  <c r="K98" s="1"/>
  <c r="J9"/>
  <c r="J98" s="1"/>
  <c r="I9"/>
  <c r="I98" s="1"/>
  <c r="H9"/>
  <c r="H98" s="1"/>
  <c r="G9"/>
  <c r="G98" s="1"/>
  <c r="F9"/>
  <c r="F98" s="1"/>
  <c r="E9"/>
  <c r="E98" s="1"/>
  <c r="D9"/>
  <c r="D98" s="1"/>
  <c r="C8"/>
  <c r="A3"/>
  <c r="C162" i="1"/>
  <c r="C161"/>
  <c r="C160"/>
  <c r="J159"/>
  <c r="C159"/>
  <c r="K159" s="1"/>
  <c r="J158"/>
  <c r="C158"/>
  <c r="K158" s="1"/>
  <c r="J157"/>
  <c r="C157"/>
  <c r="K157" s="1"/>
  <c r="J156"/>
  <c r="C156"/>
  <c r="K156" s="1"/>
  <c r="J155"/>
  <c r="C155"/>
  <c r="K155" s="1"/>
  <c r="K154"/>
  <c r="J154"/>
  <c r="J153"/>
  <c r="C153"/>
  <c r="K153" s="1"/>
  <c r="K152" s="1"/>
  <c r="J152"/>
  <c r="I152"/>
  <c r="H152"/>
  <c r="G152"/>
  <c r="F152"/>
  <c r="E152"/>
  <c r="D152"/>
  <c r="C152"/>
  <c r="J151"/>
  <c r="C151"/>
  <c r="K151" s="1"/>
  <c r="J150"/>
  <c r="C150"/>
  <c r="K150" s="1"/>
  <c r="J149"/>
  <c r="C149"/>
  <c r="K149" s="1"/>
  <c r="J148"/>
  <c r="J147" s="1"/>
  <c r="C148"/>
  <c r="K148" s="1"/>
  <c r="K147" s="1"/>
  <c r="I147"/>
  <c r="H147"/>
  <c r="G147"/>
  <c r="F147"/>
  <c r="E147"/>
  <c r="D147"/>
  <c r="C147"/>
  <c r="J146"/>
  <c r="C146"/>
  <c r="K146" s="1"/>
  <c r="J145"/>
  <c r="C145"/>
  <c r="K145" s="1"/>
  <c r="J144"/>
  <c r="C144"/>
  <c r="K144" s="1"/>
  <c r="J143"/>
  <c r="C143"/>
  <c r="K143" s="1"/>
  <c r="J142"/>
  <c r="C142"/>
  <c r="K142" s="1"/>
  <c r="J141"/>
  <c r="J140" s="1"/>
  <c r="C141"/>
  <c r="K141" s="1"/>
  <c r="K140" s="1"/>
  <c r="I140"/>
  <c r="H140"/>
  <c r="G140"/>
  <c r="F140"/>
  <c r="E140"/>
  <c r="D140"/>
  <c r="C140"/>
  <c r="J139"/>
  <c r="C139"/>
  <c r="K139" s="1"/>
  <c r="J138"/>
  <c r="C138"/>
  <c r="K138" s="1"/>
  <c r="J137"/>
  <c r="J136" s="1"/>
  <c r="J160" s="1"/>
  <c r="C137"/>
  <c r="K137" s="1"/>
  <c r="K136" s="1"/>
  <c r="K160" s="1"/>
  <c r="I136"/>
  <c r="I160" s="1"/>
  <c r="H136"/>
  <c r="H160" s="1"/>
  <c r="G136"/>
  <c r="G160" s="1"/>
  <c r="F136"/>
  <c r="F160" s="1"/>
  <c r="E136"/>
  <c r="E160" s="1"/>
  <c r="D136"/>
  <c r="D160" s="1"/>
  <c r="C136"/>
  <c r="C135"/>
  <c r="J134"/>
  <c r="C134"/>
  <c r="K134" s="1"/>
  <c r="J133"/>
  <c r="C133"/>
  <c r="K133" s="1"/>
  <c r="J132"/>
  <c r="C132"/>
  <c r="K132" s="1"/>
  <c r="J131"/>
  <c r="C131"/>
  <c r="K131" s="1"/>
  <c r="J130"/>
  <c r="C130"/>
  <c r="K130" s="1"/>
  <c r="J129"/>
  <c r="C129"/>
  <c r="K129" s="1"/>
  <c r="J128"/>
  <c r="C128"/>
  <c r="K128" s="1"/>
  <c r="J127"/>
  <c r="C127"/>
  <c r="K127" s="1"/>
  <c r="J126"/>
  <c r="C126"/>
  <c r="K126" s="1"/>
  <c r="J125"/>
  <c r="C125"/>
  <c r="K125" s="1"/>
  <c r="J124"/>
  <c r="C124"/>
  <c r="K124" s="1"/>
  <c r="J123"/>
  <c r="C123"/>
  <c r="K123" s="1"/>
  <c r="J122"/>
  <c r="C122"/>
  <c r="K122" s="1"/>
  <c r="K121" s="1"/>
  <c r="J121"/>
  <c r="I121"/>
  <c r="H121"/>
  <c r="G121"/>
  <c r="F121"/>
  <c r="E121"/>
  <c r="D121"/>
  <c r="C121"/>
  <c r="J120"/>
  <c r="C120"/>
  <c r="K120" s="1"/>
  <c r="C119"/>
  <c r="H118"/>
  <c r="J118" s="1"/>
  <c r="K118" s="1"/>
  <c r="C118"/>
  <c r="J117"/>
  <c r="C117"/>
  <c r="K117" s="1"/>
  <c r="J116"/>
  <c r="C116"/>
  <c r="K116" s="1"/>
  <c r="J115"/>
  <c r="C115"/>
  <c r="K115" s="1"/>
  <c r="J114"/>
  <c r="C114"/>
  <c r="K114" s="1"/>
  <c r="J113"/>
  <c r="C113"/>
  <c r="K113" s="1"/>
  <c r="J112"/>
  <c r="C112"/>
  <c r="K112" s="1"/>
  <c r="J111"/>
  <c r="C111"/>
  <c r="K111" s="1"/>
  <c r="J110"/>
  <c r="C110"/>
  <c r="K110" s="1"/>
  <c r="J109"/>
  <c r="C109"/>
  <c r="K109" s="1"/>
  <c r="J108"/>
  <c r="C108"/>
  <c r="K108" s="1"/>
  <c r="J107"/>
  <c r="C107"/>
  <c r="K107" s="1"/>
  <c r="J106"/>
  <c r="C106"/>
  <c r="K106" s="1"/>
  <c r="I105"/>
  <c r="F105"/>
  <c r="E105"/>
  <c r="D105"/>
  <c r="J105" s="1"/>
  <c r="C105"/>
  <c r="K105" s="1"/>
  <c r="J104"/>
  <c r="C104"/>
  <c r="K104" s="1"/>
  <c r="J103"/>
  <c r="C103"/>
  <c r="K103" s="1"/>
  <c r="J102"/>
  <c r="C102"/>
  <c r="K102" s="1"/>
  <c r="J101"/>
  <c r="C101"/>
  <c r="K101" s="1"/>
  <c r="K100" s="1"/>
  <c r="K135" s="1"/>
  <c r="K161" s="1"/>
  <c r="I100"/>
  <c r="I135" s="1"/>
  <c r="I161" s="1"/>
  <c r="H100"/>
  <c r="H135" s="1"/>
  <c r="H161" s="1"/>
  <c r="G100"/>
  <c r="G135" s="1"/>
  <c r="G161" s="1"/>
  <c r="F100"/>
  <c r="F135" s="1"/>
  <c r="F161" s="1"/>
  <c r="E100"/>
  <c r="E135" s="1"/>
  <c r="E161" s="1"/>
  <c r="D100"/>
  <c r="D135" s="1"/>
  <c r="D161" s="1"/>
  <c r="C100"/>
  <c r="K98"/>
  <c r="J98"/>
  <c r="I98"/>
  <c r="H98"/>
  <c r="G98"/>
  <c r="F98"/>
  <c r="E98"/>
  <c r="D98"/>
  <c r="C97"/>
  <c r="K96"/>
  <c r="K164" s="1"/>
  <c r="C93"/>
  <c r="C92"/>
  <c r="C166" s="1"/>
  <c r="J91"/>
  <c r="C91"/>
  <c r="K91" s="1"/>
  <c r="J90"/>
  <c r="C90"/>
  <c r="K90" s="1"/>
  <c r="J89"/>
  <c r="C89"/>
  <c r="K89" s="1"/>
  <c r="J88"/>
  <c r="C88"/>
  <c r="J87"/>
  <c r="C87"/>
  <c r="K87" s="1"/>
  <c r="J86"/>
  <c r="C86"/>
  <c r="K86" s="1"/>
  <c r="I85"/>
  <c r="H85"/>
  <c r="G85"/>
  <c r="F85"/>
  <c r="E85"/>
  <c r="D85"/>
  <c r="C85"/>
  <c r="J84"/>
  <c r="C84"/>
  <c r="K84" s="1"/>
  <c r="J83"/>
  <c r="C83"/>
  <c r="K83" s="1"/>
  <c r="J82"/>
  <c r="J81" s="1"/>
  <c r="C82"/>
  <c r="I81"/>
  <c r="H81"/>
  <c r="G81"/>
  <c r="F81"/>
  <c r="E81"/>
  <c r="D81"/>
  <c r="C81"/>
  <c r="J80"/>
  <c r="J78" s="1"/>
  <c r="C80"/>
  <c r="J79"/>
  <c r="C79"/>
  <c r="K79" s="1"/>
  <c r="I78"/>
  <c r="H78"/>
  <c r="H92" s="1"/>
  <c r="H166" s="1"/>
  <c r="G78"/>
  <c r="F78"/>
  <c r="F92" s="1"/>
  <c r="F166" s="1"/>
  <c r="E78"/>
  <c r="D78"/>
  <c r="D92" s="1"/>
  <c r="D166" s="1"/>
  <c r="C78"/>
  <c r="J77"/>
  <c r="C77"/>
  <c r="K77" s="1"/>
  <c r="J76"/>
  <c r="C76"/>
  <c r="J75"/>
  <c r="C75"/>
  <c r="K75" s="1"/>
  <c r="J74"/>
  <c r="C74"/>
  <c r="K74" s="1"/>
  <c r="I73"/>
  <c r="H73"/>
  <c r="G73"/>
  <c r="F73"/>
  <c r="E73"/>
  <c r="D73"/>
  <c r="C73"/>
  <c r="J72"/>
  <c r="C72"/>
  <c r="K72" s="1"/>
  <c r="J71"/>
  <c r="C71"/>
  <c r="K71" s="1"/>
  <c r="J70"/>
  <c r="J69" s="1"/>
  <c r="C70"/>
  <c r="I69"/>
  <c r="I92" s="1"/>
  <c r="I166" s="1"/>
  <c r="H69"/>
  <c r="G69"/>
  <c r="G92" s="1"/>
  <c r="G166" s="1"/>
  <c r="F69"/>
  <c r="E69"/>
  <c r="E92" s="1"/>
  <c r="E166" s="1"/>
  <c r="D69"/>
  <c r="C69"/>
  <c r="C68"/>
  <c r="C165" s="1"/>
  <c r="J67"/>
  <c r="C67"/>
  <c r="K67" s="1"/>
  <c r="J66"/>
  <c r="C66"/>
  <c r="K66" s="1"/>
  <c r="J65"/>
  <c r="C65"/>
  <c r="K65" s="1"/>
  <c r="J64"/>
  <c r="J63" s="1"/>
  <c r="C64"/>
  <c r="I63"/>
  <c r="H63"/>
  <c r="G63"/>
  <c r="F63"/>
  <c r="E63"/>
  <c r="D63"/>
  <c r="C63"/>
  <c r="J62"/>
  <c r="C62"/>
  <c r="J61"/>
  <c r="C61"/>
  <c r="K61" s="1"/>
  <c r="J60"/>
  <c r="C60"/>
  <c r="K60" s="1"/>
  <c r="J59"/>
  <c r="J58" s="1"/>
  <c r="C59"/>
  <c r="K59" s="1"/>
  <c r="K58" s="1"/>
  <c r="I58"/>
  <c r="H58"/>
  <c r="G58"/>
  <c r="F58"/>
  <c r="E58"/>
  <c r="D58"/>
  <c r="C58"/>
  <c r="J57"/>
  <c r="C57"/>
  <c r="K57" s="1"/>
  <c r="J56"/>
  <c r="C56"/>
  <c r="K56" s="1"/>
  <c r="J55"/>
  <c r="C55"/>
  <c r="K55" s="1"/>
  <c r="J54"/>
  <c r="C54"/>
  <c r="K54" s="1"/>
  <c r="J53"/>
  <c r="J52" s="1"/>
  <c r="C53"/>
  <c r="K53" s="1"/>
  <c r="K52" s="1"/>
  <c r="I52"/>
  <c r="H52"/>
  <c r="G52"/>
  <c r="F52"/>
  <c r="E52"/>
  <c r="D52"/>
  <c r="C52"/>
  <c r="J51"/>
  <c r="C51"/>
  <c r="K51" s="1"/>
  <c r="J50"/>
  <c r="C50"/>
  <c r="K50" s="1"/>
  <c r="J49"/>
  <c r="C49"/>
  <c r="K49" s="1"/>
  <c r="J48"/>
  <c r="C48"/>
  <c r="K48" s="1"/>
  <c r="J47"/>
  <c r="C47"/>
  <c r="K47" s="1"/>
  <c r="J46"/>
  <c r="C46"/>
  <c r="K46" s="1"/>
  <c r="J45"/>
  <c r="C45"/>
  <c r="K45" s="1"/>
  <c r="J44"/>
  <c r="C44"/>
  <c r="K44" s="1"/>
  <c r="J43"/>
  <c r="C43"/>
  <c r="K43" s="1"/>
  <c r="J42"/>
  <c r="C42"/>
  <c r="K42" s="1"/>
  <c r="J41"/>
  <c r="C41"/>
  <c r="K41" s="1"/>
  <c r="K40" s="1"/>
  <c r="J40"/>
  <c r="I40"/>
  <c r="H40"/>
  <c r="G40"/>
  <c r="F40"/>
  <c r="E40"/>
  <c r="D40"/>
  <c r="C40"/>
  <c r="J39"/>
  <c r="C39"/>
  <c r="K39" s="1"/>
  <c r="J38"/>
  <c r="C38"/>
  <c r="K38" s="1"/>
  <c r="J37"/>
  <c r="C37"/>
  <c r="K37" s="1"/>
  <c r="J36"/>
  <c r="C36"/>
  <c r="K36" s="1"/>
  <c r="J35"/>
  <c r="C35"/>
  <c r="K35" s="1"/>
  <c r="J34"/>
  <c r="C34"/>
  <c r="K34" s="1"/>
  <c r="J33"/>
  <c r="C33"/>
  <c r="K33" s="1"/>
  <c r="K32" s="1"/>
  <c r="J32"/>
  <c r="I32"/>
  <c r="H32"/>
  <c r="G32"/>
  <c r="F32"/>
  <c r="E32"/>
  <c r="D32"/>
  <c r="C32"/>
  <c r="J31"/>
  <c r="C31"/>
  <c r="K31" s="1"/>
  <c r="J30"/>
  <c r="C30"/>
  <c r="K30" s="1"/>
  <c r="J29"/>
  <c r="C29"/>
  <c r="K29" s="1"/>
  <c r="J28"/>
  <c r="C28"/>
  <c r="K28" s="1"/>
  <c r="J27"/>
  <c r="C27"/>
  <c r="K27" s="1"/>
  <c r="J26"/>
  <c r="J25" s="1"/>
  <c r="C26"/>
  <c r="K26" s="1"/>
  <c r="K25" s="1"/>
  <c r="I25"/>
  <c r="H25"/>
  <c r="G25"/>
  <c r="F25"/>
  <c r="E25"/>
  <c r="D25"/>
  <c r="C25"/>
  <c r="J24"/>
  <c r="C24"/>
  <c r="K24" s="1"/>
  <c r="J23"/>
  <c r="C23"/>
  <c r="K23" s="1"/>
  <c r="J22"/>
  <c r="C22"/>
  <c r="K22" s="1"/>
  <c r="J21"/>
  <c r="C21"/>
  <c r="K21" s="1"/>
  <c r="J20"/>
  <c r="C20"/>
  <c r="K20" s="1"/>
  <c r="J19"/>
  <c r="C19"/>
  <c r="K19" s="1"/>
  <c r="K18" s="1"/>
  <c r="J18"/>
  <c r="I18"/>
  <c r="H18"/>
  <c r="G18"/>
  <c r="F18"/>
  <c r="E18"/>
  <c r="D18"/>
  <c r="C18"/>
  <c r="J17"/>
  <c r="C17"/>
  <c r="K17" s="1"/>
  <c r="J16"/>
  <c r="C16"/>
  <c r="K16" s="1"/>
  <c r="J15"/>
  <c r="C15"/>
  <c r="K15" s="1"/>
  <c r="J14"/>
  <c r="C14"/>
  <c r="K14" s="1"/>
  <c r="J13"/>
  <c r="C13"/>
  <c r="K13" s="1"/>
  <c r="J12"/>
  <c r="J11" s="1"/>
  <c r="C12"/>
  <c r="K12" s="1"/>
  <c r="K11" s="1"/>
  <c r="I11"/>
  <c r="I68" s="1"/>
  <c r="I165" s="1"/>
  <c r="H11"/>
  <c r="H68" s="1"/>
  <c r="G11"/>
  <c r="G68" s="1"/>
  <c r="G165" s="1"/>
  <c r="F11"/>
  <c r="F68" s="1"/>
  <c r="E11"/>
  <c r="E68" s="1"/>
  <c r="E165" s="1"/>
  <c r="D11"/>
  <c r="D68" s="1"/>
  <c r="C11"/>
  <c r="C8"/>
  <c r="A3"/>
  <c r="J38" i="10" l="1"/>
  <c r="J43" s="1"/>
  <c r="J57"/>
  <c r="J38" i="9"/>
  <c r="J43" s="1"/>
  <c r="J57"/>
  <c r="J39" i="8"/>
  <c r="J44" s="1"/>
  <c r="J58"/>
  <c r="J39" i="7"/>
  <c r="J44" s="1"/>
  <c r="E65" i="6"/>
  <c r="E90" s="1"/>
  <c r="G65"/>
  <c r="G90" s="1"/>
  <c r="I65"/>
  <c r="I90" s="1"/>
  <c r="J89"/>
  <c r="J93"/>
  <c r="J128" s="1"/>
  <c r="J155" s="1"/>
  <c r="K111"/>
  <c r="K154"/>
  <c r="J65"/>
  <c r="J90" s="1"/>
  <c r="K93"/>
  <c r="K128" s="1"/>
  <c r="K155" s="1"/>
  <c r="K156" s="1"/>
  <c r="K55" i="5"/>
  <c r="K46"/>
  <c r="K37" s="1"/>
  <c r="J49"/>
  <c r="J65" s="1"/>
  <c r="J90" s="1"/>
  <c r="K52"/>
  <c r="K49" s="1"/>
  <c r="J55"/>
  <c r="K58"/>
  <c r="K62"/>
  <c r="K60" s="1"/>
  <c r="G155"/>
  <c r="I155"/>
  <c r="J155"/>
  <c r="K154"/>
  <c r="K155"/>
  <c r="D93"/>
  <c r="D128" s="1"/>
  <c r="D155" s="1"/>
  <c r="I32" i="4"/>
  <c r="E32"/>
  <c r="E31"/>
  <c r="H32"/>
  <c r="D31"/>
  <c r="I31" i="3"/>
  <c r="E31"/>
  <c r="E30"/>
  <c r="H31"/>
  <c r="D30"/>
  <c r="K68" i="2"/>
  <c r="E165"/>
  <c r="E93"/>
  <c r="G165"/>
  <c r="G93"/>
  <c r="I165"/>
  <c r="I93"/>
  <c r="J165"/>
  <c r="J93"/>
  <c r="F165"/>
  <c r="H68"/>
  <c r="D92"/>
  <c r="D166" s="1"/>
  <c r="F92"/>
  <c r="F166" s="1"/>
  <c r="H92"/>
  <c r="H166" s="1"/>
  <c r="K71"/>
  <c r="K69" s="1"/>
  <c r="K75"/>
  <c r="K73" s="1"/>
  <c r="K89"/>
  <c r="K85" s="1"/>
  <c r="K105"/>
  <c r="K100" s="1"/>
  <c r="K135" s="1"/>
  <c r="K161" s="1"/>
  <c r="H161"/>
  <c r="J160"/>
  <c r="J166" s="1"/>
  <c r="D100"/>
  <c r="D135" s="1"/>
  <c r="D161" s="1"/>
  <c r="D165" i="1"/>
  <c r="D93"/>
  <c r="F165"/>
  <c r="F93"/>
  <c r="H165"/>
  <c r="H93"/>
  <c r="J68"/>
  <c r="K70"/>
  <c r="K69" s="1"/>
  <c r="J73"/>
  <c r="J92" s="1"/>
  <c r="J166" s="1"/>
  <c r="K76"/>
  <c r="K73" s="1"/>
  <c r="K80"/>
  <c r="K78" s="1"/>
  <c r="K82"/>
  <c r="K81" s="1"/>
  <c r="J85"/>
  <c r="K88"/>
  <c r="K85" s="1"/>
  <c r="E93"/>
  <c r="I93"/>
  <c r="J100"/>
  <c r="J135" s="1"/>
  <c r="J161" s="1"/>
  <c r="K62"/>
  <c r="K64"/>
  <c r="K63" s="1"/>
  <c r="K68" s="1"/>
  <c r="G93"/>
  <c r="K65" i="5" l="1"/>
  <c r="K90" s="1"/>
  <c r="K156" s="1"/>
  <c r="D33" i="4"/>
  <c r="H33"/>
  <c r="I33"/>
  <c r="E33"/>
  <c r="D32" i="3"/>
  <c r="H32"/>
  <c r="I32"/>
  <c r="E32"/>
  <c r="K92" i="2"/>
  <c r="K166" s="1"/>
  <c r="J161"/>
  <c r="D165"/>
  <c r="H165"/>
  <c r="H93"/>
  <c r="F93"/>
  <c r="D93"/>
  <c r="K165"/>
  <c r="K93"/>
  <c r="K162" s="1"/>
  <c r="K165" i="1"/>
  <c r="J165"/>
  <c r="J93"/>
  <c r="K92"/>
  <c r="K166" s="1"/>
  <c r="K93" l="1"/>
  <c r="K162" s="1"/>
</calcChain>
</file>

<file path=xl/sharedStrings.xml><?xml version="1.0" encoding="utf-8"?>
<sst xmlns="http://schemas.openxmlformats.org/spreadsheetml/2006/main" count="1955" uniqueCount="447">
  <si>
    <t>2019. ÉVI KÖLTSÉGVETÉSI RENDELET ÖSSZEVONT BEVÉTELEINEK KIADÁSAINAK MÓDOSÍTÁSA</t>
  </si>
  <si>
    <t>B E V É T E L E K</t>
  </si>
  <si>
    <t>1. sz. táblázat</t>
  </si>
  <si>
    <t>Forintban!</t>
  </si>
  <si>
    <t>Sor-
szám</t>
  </si>
  <si>
    <t>Bevételi jogcím</t>
  </si>
  <si>
    <t>Eredeti
előirányzat</t>
  </si>
  <si>
    <t xml:space="preserve">1 . sz. módosítás </t>
  </si>
  <si>
    <t xml:space="preserve">2. sz. módosítás </t>
  </si>
  <si>
    <t xml:space="preserve">3 . sz. módosítás </t>
  </si>
  <si>
    <t xml:space="preserve">4 . sz. módosítás </t>
  </si>
  <si>
    <t xml:space="preserve">5 . sz. módosítás </t>
  </si>
  <si>
    <t xml:space="preserve">6 . sz. módosítás </t>
  </si>
  <si>
    <t>Módosítások összesen</t>
  </si>
  <si>
    <t>….számú módosítás utáni előirányzat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</si>
  <si>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</si>
  <si>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</si>
  <si>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</si>
  <si>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</si>
  <si>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</si>
  <si>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</si>
  <si>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</si>
  <si>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</si>
  <si>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</si>
  <si>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J=(D+…+I)</t>
  </si>
  <si>
    <t>K=(C+J)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</si>
  <si>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</si>
  <si>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</si>
  <si>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</si>
  <si>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</si>
  <si>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</si>
  <si>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</si>
  <si>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</si>
  <si>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</si>
  <si>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</si>
  <si>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</si>
  <si>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</si>
  <si>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</si>
  <si>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</si>
  <si>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</si>
  <si>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</si>
  <si>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</si>
  <si>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</si>
  <si>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</si>
  <si>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</si>
  <si>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</si>
  <si>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</si>
  <si>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</si>
  <si>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</si>
  <si>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</si>
  <si>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</si>
  <si>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</si>
  <si>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</si>
  <si>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</si>
  <si>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</si>
  <si>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</si>
  <si>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</si>
  <si>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</si>
  <si>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</si>
  <si>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</si>
  <si>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</si>
  <si>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</si>
  <si>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</si>
  <si>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</si>
  <si>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</si>
  <si>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</si>
  <si>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</si>
  <si>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</si>
  <si>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</si>
  <si>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</si>
  <si>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</si>
  <si>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</si>
  <si>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</si>
  <si>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</si>
  <si>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</si>
  <si>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</si>
  <si>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</si>
  <si>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</si>
  <si>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</si>
  <si>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</si>
  <si>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</si>
  <si>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</si>
  <si>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</si>
  <si>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</si>
  <si>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</si>
  <si>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</si>
  <si>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</si>
  <si>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</si>
  <si>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</si>
  <si>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</si>
  <si>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</si>
  <si>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</si>
  <si>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</si>
  <si>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</si>
  <si>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</si>
  <si>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</si>
  <si>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</si>
  <si>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</si>
  <si>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</si>
  <si>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</si>
  <si>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</si>
  <si>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</si>
  <si>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</si>
  <si>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</si>
  <si>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</si>
  <si>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</si>
  <si>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</si>
  <si>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</si>
  <si>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</si>
  <si>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</si>
  <si>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</si>
  <si>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</si>
  <si>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</si>
  <si>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</si>
  <si>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</si>
  <si>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</si>
  <si>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</si>
  <si>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</si>
  <si>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</si>
  <si>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</si>
  <si>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</si>
  <si>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</si>
  <si>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</si>
  <si>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</si>
  <si>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</si>
  <si>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</si>
  <si>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</si>
  <si>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</si>
  <si>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</si>
  <si>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</si>
  <si>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</si>
  <si>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</si>
  <si>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</si>
  <si>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</si>
  <si>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</si>
  <si>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</si>
  <si>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</si>
  <si>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</si>
  <si>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</si>
  <si>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</si>
  <si>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</si>
  <si>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</si>
  <si>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</si>
  <si>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</si>
  <si>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</si>
  <si>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</si>
  <si>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</si>
  <si>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</si>
  <si>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</si>
  <si>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</si>
  <si>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</si>
  <si>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</si>
  <si>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</si>
  <si>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</si>
  <si>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</si>
  <si>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</si>
  <si>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</si>
  <si>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</si>
  <si>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</si>
  <si>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</si>
  <si>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</si>
  <si>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</si>
  <si>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</si>
  <si>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</si>
  <si>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</si>
  <si>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</si>
  <si>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</si>
  <si>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</si>
  <si>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</si>
  <si>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</si>
  <si>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</si>
  <si>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</si>
  <si>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</si>
  <si>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Lejötött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</si>
  <si>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</si>
  <si>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</si>
  <si>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</si>
  <si>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</si>
  <si>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</si>
  <si>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</si>
  <si>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</si>
  <si>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</si>
  <si>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</si>
  <si>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</si>
  <si>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</si>
  <si>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</si>
  <si>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</si>
  <si>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</si>
  <si>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</si>
  <si>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</si>
  <si>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</si>
  <si>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</si>
  <si>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</si>
  <si>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</si>
  <si>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</si>
  <si>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</si>
  <si>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</si>
  <si>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</si>
  <si>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</si>
  <si>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</si>
  <si>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</si>
  <si>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</si>
  <si>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</si>
  <si>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</si>
  <si>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</si>
  <si>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</si>
  <si>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</si>
  <si>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</si>
  <si>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</si>
  <si>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</si>
  <si>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</si>
  <si>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</si>
  <si>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</si>
  <si>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</si>
  <si>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</si>
  <si>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</si>
  <si>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</si>
  <si>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</si>
  <si>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</si>
  <si>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</si>
  <si>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</si>
  <si>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</si>
  <si>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</si>
  <si>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</si>
  <si>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</si>
  <si>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</si>
  <si>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</si>
  <si>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</si>
  <si>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</si>
  <si>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</si>
  <si>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</si>
  <si>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</si>
  <si>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</si>
  <si>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</si>
  <si>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</si>
  <si>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</si>
  <si>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</si>
  <si>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</si>
  <si>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</si>
  <si>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</si>
  <si>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</si>
  <si>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</si>
  <si>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</si>
  <si>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</si>
  <si>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</si>
  <si>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</si>
  <si>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</si>
  <si>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</si>
  <si>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</si>
  <si>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</si>
  <si>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</si>
  <si>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</si>
  <si>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államházt-on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</si>
  <si>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</si>
  <si>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</si>
  <si>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</si>
  <si>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</si>
  <si>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</si>
  <si>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</si>
  <si>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</si>
  <si>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</si>
  <si>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</si>
  <si>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</si>
  <si>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</si>
  <si>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</si>
  <si>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</si>
  <si>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</si>
  <si>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</si>
  <si>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</si>
  <si>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</si>
  <si>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</si>
  <si>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</si>
  <si>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</si>
  <si>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</si>
  <si>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</si>
  <si>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</si>
  <si>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</si>
  <si>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</si>
  <si>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</si>
  <si>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</si>
  <si>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</si>
  <si>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</si>
  <si>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</si>
  <si>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</si>
  <si>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</si>
  <si>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</si>
  <si>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</si>
  <si>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t>2019. ÉVI KÖLTSÉGVETÉSI RENDELET KÖTELEZŐ FELADATOK BEVÉTELEINEK KIADÁSAINAK MÓDOSÍTÁSA</t>
  </si>
  <si>
    <t>I. Működési célú bevételek és kiadások mérlegének módosítása
(Önkormányzati szinten)</t>
  </si>
  <si>
    <t>Bevételek</t>
  </si>
  <si>
    <t>Kiadások</t>
  </si>
  <si>
    <t>Megnevezés</t>
  </si>
  <si>
    <t>Halmozott módosítás 2019. …….-ig</t>
  </si>
  <si>
    <t>E=C±D</t>
  </si>
  <si>
    <t xml:space="preserve">F </t>
  </si>
  <si>
    <t>I=G±H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</si>
  <si>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</si>
  <si>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</si>
  <si>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</si>
  <si>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</si>
  <si>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</si>
  <si>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</si>
  <si>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bevételek</t>
  </si>
  <si>
    <t>Működési célú átvett pénzeszközök</t>
  </si>
  <si>
    <t>6.-ból EU-s támogatás (közvetlen)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</si>
  <si>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</si>
  <si>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</si>
  <si>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</si>
  <si>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</si>
  <si>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</si>
  <si>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</si>
  <si>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</si>
  <si>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</si>
  <si>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</si>
  <si>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</si>
  <si>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</si>
  <si>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</si>
  <si>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</si>
  <si>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</si>
  <si>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</si>
  <si>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</si>
  <si>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</si>
  <si>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>Értékpapír értékesítése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</si>
  <si>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</si>
  <si>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</si>
  <si>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</si>
  <si>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</si>
  <si>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</si>
  <si>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</si>
  <si>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</si>
  <si>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 xml:space="preserve"> Egyéb</t>
  </si>
  <si>
    <t>22.</t>
  </si>
  <si>
    <t xml:space="preserve">   Váltóbevételek</t>
  </si>
  <si>
    <t>23.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</si>
  <si>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</si>
  <si>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</si>
  <si>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</si>
  <si>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</si>
  <si>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</si>
  <si>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</si>
  <si>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</si>
  <si>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</si>
  <si>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</si>
  <si>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</si>
  <si>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Bruttó  hiány:</t>
  </si>
  <si>
    <t>Bruttó  többlet:</t>
  </si>
  <si>
    <t>II. Felhalmozási célú bevételek és kiadások mérlegének módosítása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</si>
  <si>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</si>
  <si>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</si>
  <si>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</si>
  <si>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</si>
  <si>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</si>
  <si>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</si>
  <si>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</si>
  <si>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</si>
  <si>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</si>
  <si>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</si>
  <si>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</si>
  <si>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</si>
  <si>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</si>
  <si>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</si>
  <si>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</si>
  <si>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</si>
  <si>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</si>
  <si>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</si>
  <si>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</si>
  <si>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</si>
  <si>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</si>
  <si>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</si>
  <si>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</si>
  <si>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</si>
  <si>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</si>
  <si>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</si>
  <si>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BEVÉTEL ÖSSZESEN (12+25)</t>
  </si>
  <si>
    <t>KIADÁSOK ÖSSZESEN (12+25)</t>
  </si>
  <si>
    <t>28.</t>
  </si>
  <si>
    <t xml:space="preserve"> '01</t>
  </si>
  <si>
    <t>Feladat megnevezése</t>
  </si>
  <si>
    <t>Összes  bevétel, kiadás módosítása</t>
  </si>
  <si>
    <t>01</t>
  </si>
  <si>
    <t>Száma</t>
  </si>
  <si>
    <t>Kiemelt előirányzat, előirányzat megnevezése</t>
  </si>
  <si>
    <t>Működési célú kvi támogatások és kiegészítő támogatások</t>
  </si>
  <si>
    <t>Kamatbevételek</t>
  </si>
  <si>
    <t xml:space="preserve"> 10.</t>
  </si>
  <si>
    <t xml:space="preserve">    Rövid lejáratú  hitelek, kölcsönök felvétele</t>
  </si>
  <si>
    <t xml:space="preserve">   16.</t>
  </si>
  <si>
    <t xml:space="preserve">   17.</t>
  </si>
  <si>
    <t xml:space="preserve">   18.</t>
  </si>
  <si>
    <t>BEVÉTELEK ÖSSZESEN: (9+17)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</si>
  <si>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</si>
  <si>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</si>
  <si>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</si>
  <si>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</si>
  <si>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Hitel-, kölcsöntörlesztés államháztartáson kívülre (4.1. + … + 4.3.)</t>
  </si>
  <si>
    <t>Hosszú lejáratú hitelek, kölcsönök törlesztése</t>
  </si>
  <si>
    <t>Rövid lejáratú hitelek, kölcsönök törlesztése</t>
  </si>
  <si>
    <t>Éven belüli lejáatú belföldi értékpapírok beváltása</t>
  </si>
  <si>
    <t>Belföldi finanszírozás kiadásai (6.1. + … + 6.5.)</t>
  </si>
  <si>
    <t>Központi, irányító szervi támogatás</t>
  </si>
  <si>
    <t>Hitelek, kölcsönök törlesztése külföldi kormányoknak nemz. szervezeteknek</t>
  </si>
  <si>
    <t>Éves tervezett létszám előirányzat (fő)</t>
  </si>
  <si>
    <t>Közfoglalkoztatottak létszáma (fő)</t>
  </si>
  <si>
    <t>Kötelező feladtok bevételeinek, kiadásainak módosítása</t>
  </si>
  <si>
    <t>02</t>
  </si>
  <si>
    <t>Költségvetési szerv megnevezése</t>
  </si>
  <si>
    <t xml:space="preserve">Összes bevétel, kiadás </t>
  </si>
  <si>
    <t>Eredeti
 előirányzat</t>
  </si>
  <si>
    <t>Módosítások
 összesen</t>
  </si>
  <si>
    <t>Működési bevételek (1.1.+…+1.11.)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</si>
  <si>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</si>
  <si>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</si>
  <si>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</si>
  <si>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</si>
  <si>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</si>
  <si>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 2.3-ból EU támogatás</t>
  </si>
  <si>
    <t>Felhalmozási célú támogatások államháztartáson belülről (4.1.+…+4.3.)</t>
  </si>
  <si>
    <t>Egyéb felhalmozási célú támogatások bevételei államháztartáson belülről</t>
  </si>
  <si>
    <t xml:space="preserve">  4.3.-ból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</si>
  <si>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</si>
  <si>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</si>
  <si>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</si>
  <si>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</si>
  <si>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</si>
  <si>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</si>
  <si>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</si>
  <si>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</si>
  <si>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</si>
  <si>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</si>
  <si>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</si>
  <si>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</si>
  <si>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</si>
  <si>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</si>
  <si>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</si>
  <si>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</si>
  <si>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Eeredeti
 előirányzat</t>
  </si>
  <si>
    <t>03</t>
  </si>
  <si>
    <t>1.1. melléklet a 13/2020. (V.21.) Ör-hez</t>
  </si>
  <si>
    <t>1.2. melléklet a 13/2020. (V.21.) Ör-hez</t>
  </si>
  <si>
    <t>2.1. melléklet a 13/2020. (V.21.) Ör-hez</t>
  </si>
  <si>
    <t>2.2. melléklet a 13/2020. (V.21.) Ör-hez</t>
  </si>
  <si>
    <t>9.1. melléklet a 13/2020. (V.21.) Ör-hez</t>
  </si>
  <si>
    <t>9.1.1. melléklet a 13/2020. (V.21.) Ör-hez</t>
  </si>
  <si>
    <t>9.2. melléklet a 13/2020. (V.21.) Ör-hez</t>
  </si>
  <si>
    <t>9.2.1. melléklet a 13/2020. (V.21.) Ör-hez</t>
  </si>
  <si>
    <t>9.3. melléklet a 13/2020. (V.21.) Ör-hez</t>
  </si>
  <si>
    <t>9.3.1. melléklet a 13/2020. (V.21.) Ör-hez</t>
  </si>
</sst>
</file>

<file path=xl/styles.xml><?xml version="1.0" encoding="utf-8"?>
<styleSheet xmlns="http://schemas.openxmlformats.org/spreadsheetml/2006/main">
  <numFmts count="1">
    <numFmt numFmtId="164" formatCode="#,###"/>
  </numFmts>
  <fonts count="38">
    <font>
      <sz val="10"/>
      <name val="Times New Roman CE"/>
      <charset val="238"/>
    </font>
    <font>
      <sz val="12"/>
      <name val="Times New Roman CE"/>
      <charset val="238"/>
    </font>
    <font>
      <i/>
      <sz val="11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9"/>
      <color theme="1"/>
      <name val="Times New Roman CE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sz val="12"/>
      <color rgb="FFFF000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rgb="FFFF0000"/>
      <name val="Times New Roman CE"/>
      <charset val="238"/>
    </font>
    <font>
      <sz val="12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color rgb="FFFF0000"/>
      <name val="Times New Roman CE"/>
      <charset val="238"/>
    </font>
    <font>
      <sz val="9"/>
      <name val="Times New Roman CE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1">
    <xf numFmtId="0" fontId="0" fillId="0" borderId="0" xfId="0"/>
    <xf numFmtId="0" fontId="1" fillId="0" borderId="0" xfId="1" applyProtection="1">
      <protection locked="0"/>
    </xf>
    <xf numFmtId="0" fontId="1" fillId="0" borderId="0" xfId="1"/>
    <xf numFmtId="0" fontId="1" fillId="0" borderId="0" xfId="1" applyAlignment="1" applyProtection="1">
      <alignment horizontal="right" vertical="center" indent="1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10" fillId="0" borderId="11" xfId="1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2" xfId="1" applyFont="1" applyBorder="1" applyAlignment="1" applyProtection="1">
      <alignment horizontal="center" vertical="center" wrapText="1"/>
      <protection locked="0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164" fontId="12" fillId="0" borderId="14" xfId="0" applyNumberFormat="1" applyFont="1" applyBorder="1" applyAlignment="1">
      <alignment horizontal="center" vertical="center" wrapText="1"/>
    </xf>
    <xf numFmtId="0" fontId="13" fillId="0" borderId="0" xfId="1" applyFont="1"/>
    <xf numFmtId="0" fontId="11" fillId="0" borderId="15" xfId="1" applyFont="1" applyBorder="1" applyAlignment="1">
      <alignment horizontal="left" vertical="center" wrapText="1" indent="1"/>
    </xf>
    <xf numFmtId="0" fontId="11" fillId="0" borderId="16" xfId="1" applyFont="1" applyBorder="1" applyAlignment="1">
      <alignment horizontal="left" vertical="center" wrapText="1" indent="1"/>
    </xf>
    <xf numFmtId="164" fontId="11" fillId="0" borderId="16" xfId="1" applyNumberFormat="1" applyFont="1" applyBorder="1" applyAlignment="1">
      <alignment horizontal="right" vertical="center" wrapText="1" indent="1"/>
    </xf>
    <xf numFmtId="164" fontId="11" fillId="0" borderId="17" xfId="1" applyNumberFormat="1" applyFont="1" applyBorder="1" applyAlignment="1">
      <alignment horizontal="right" vertical="center" wrapText="1" indent="1"/>
    </xf>
    <xf numFmtId="0" fontId="14" fillId="0" borderId="0" xfId="1" applyFont="1"/>
    <xf numFmtId="49" fontId="13" fillId="0" borderId="18" xfId="1" applyNumberFormat="1" applyFont="1" applyBorder="1" applyAlignment="1">
      <alignment horizontal="left" vertical="center" wrapText="1" indent="1"/>
    </xf>
    <xf numFmtId="0" fontId="15" fillId="0" borderId="19" xfId="0" applyFont="1" applyBorder="1" applyAlignment="1">
      <alignment horizontal="left" wrapText="1" indent="1"/>
    </xf>
    <xf numFmtId="164" fontId="13" fillId="0" borderId="19" xfId="1" applyNumberFormat="1" applyFont="1" applyBorder="1" applyAlignment="1">
      <alignment horizontal="right" vertical="center" wrapText="1" indent="1"/>
    </xf>
    <xf numFmtId="164" fontId="13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0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1" xfId="1" applyNumberFormat="1" applyFont="1" applyBorder="1" applyAlignment="1">
      <alignment horizontal="right" vertical="center" wrapText="1" indent="1"/>
    </xf>
    <xf numFmtId="49" fontId="13" fillId="0" borderId="22" xfId="1" applyNumberFormat="1" applyFont="1" applyBorder="1" applyAlignment="1">
      <alignment horizontal="left" vertical="center" wrapText="1" indent="1"/>
    </xf>
    <xf numFmtId="0" fontId="15" fillId="0" borderId="23" xfId="0" applyFont="1" applyBorder="1" applyAlignment="1">
      <alignment horizontal="left" wrapText="1" indent="1"/>
    </xf>
    <xf numFmtId="164" fontId="13" fillId="0" borderId="23" xfId="1" applyNumberFormat="1" applyFont="1" applyBorder="1" applyAlignment="1">
      <alignment horizontal="right" vertical="center" wrapText="1" indent="1"/>
    </xf>
    <xf numFmtId="164" fontId="13" fillId="0" borderId="23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4" xfId="1" applyNumberFormat="1" applyFont="1" applyBorder="1" applyAlignment="1" applyProtection="1">
      <alignment horizontal="right" vertical="center" wrapText="1" indent="1"/>
      <protection locked="0"/>
    </xf>
    <xf numFmtId="0" fontId="15" fillId="0" borderId="23" xfId="0" applyFont="1" applyBorder="1" applyAlignment="1">
      <alignment horizontal="left" vertical="center" wrapText="1" indent="1"/>
    </xf>
    <xf numFmtId="49" fontId="13" fillId="0" borderId="25" xfId="1" applyNumberFormat="1" applyFont="1" applyBorder="1" applyAlignment="1">
      <alignment horizontal="left" vertical="center" wrapText="1" indent="1"/>
    </xf>
    <xf numFmtId="0" fontId="15" fillId="0" borderId="26" xfId="0" applyFont="1" applyBorder="1" applyAlignment="1">
      <alignment horizontal="left" vertical="center" wrapText="1" indent="1"/>
    </xf>
    <xf numFmtId="0" fontId="16" fillId="0" borderId="16" xfId="0" applyFont="1" applyBorder="1" applyAlignment="1">
      <alignment horizontal="left" vertical="center" wrapText="1" indent="1"/>
    </xf>
    <xf numFmtId="164" fontId="13" fillId="0" borderId="26" xfId="1" applyNumberFormat="1" applyFont="1" applyBorder="1" applyAlignment="1">
      <alignment horizontal="right" vertical="center" wrapText="1" indent="1"/>
    </xf>
    <xf numFmtId="164" fontId="13" fillId="0" borderId="26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7" xfId="1" applyNumberFormat="1" applyFont="1" applyBorder="1" applyAlignment="1" applyProtection="1">
      <alignment horizontal="right" vertical="center" wrapText="1" indent="1"/>
      <protection locked="0"/>
    </xf>
    <xf numFmtId="0" fontId="15" fillId="0" borderId="26" xfId="0" applyFont="1" applyBorder="1" applyAlignment="1">
      <alignment horizontal="left" wrapText="1" indent="1"/>
    </xf>
    <xf numFmtId="164" fontId="13" fillId="0" borderId="27" xfId="1" applyNumberFormat="1" applyFont="1" applyBorder="1" applyAlignment="1">
      <alignment horizontal="right" vertical="center" wrapText="1" indent="1"/>
    </xf>
    <xf numFmtId="164" fontId="17" fillId="0" borderId="16" xfId="1" applyNumberFormat="1" applyFont="1" applyBorder="1" applyAlignment="1">
      <alignment horizontal="right" vertical="center" wrapText="1" indent="1"/>
    </xf>
    <xf numFmtId="164" fontId="17" fillId="0" borderId="17" xfId="1" applyNumberFormat="1" applyFont="1" applyBorder="1" applyAlignment="1">
      <alignment horizontal="right" vertical="center" wrapText="1" indent="1"/>
    </xf>
    <xf numFmtId="164" fontId="18" fillId="0" borderId="23" xfId="1" applyNumberFormat="1" applyFont="1" applyBorder="1" applyAlignment="1">
      <alignment horizontal="right" vertical="center" wrapText="1" indent="1"/>
    </xf>
    <xf numFmtId="164" fontId="18" fillId="0" borderId="23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9" xfId="1" applyNumberFormat="1" applyFont="1" applyBorder="1" applyAlignment="1">
      <alignment horizontal="right" vertical="center" wrapText="1" indent="1"/>
    </xf>
    <xf numFmtId="164" fontId="18" fillId="0" borderId="26" xfId="1" applyNumberFormat="1" applyFont="1" applyBorder="1" applyAlignment="1">
      <alignment horizontal="right" vertical="center" wrapText="1" indent="1"/>
    </xf>
    <xf numFmtId="164" fontId="18" fillId="0" borderId="26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7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7" xfId="1" applyNumberFormat="1" applyFont="1" applyBorder="1" applyAlignment="1">
      <alignment horizontal="right" vertical="center" wrapText="1" indent="1"/>
    </xf>
    <xf numFmtId="49" fontId="13" fillId="0" borderId="28" xfId="1" applyNumberFormat="1" applyFont="1" applyBorder="1" applyAlignment="1">
      <alignment horizontal="left" vertical="center" wrapText="1" indent="1"/>
    </xf>
    <xf numFmtId="0" fontId="15" fillId="0" borderId="11" xfId="0" applyFont="1" applyBorder="1" applyAlignment="1">
      <alignment horizontal="left" vertical="center" wrapText="1" indent="1"/>
    </xf>
    <xf numFmtId="164" fontId="18" fillId="0" borderId="11" xfId="1" applyNumberFormat="1" applyFont="1" applyBorder="1" applyAlignment="1">
      <alignment horizontal="right" vertical="center" wrapText="1" indent="1"/>
    </xf>
    <xf numFmtId="164" fontId="18" fillId="0" borderId="11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9" xfId="1" applyNumberFormat="1" applyFont="1" applyBorder="1" applyAlignment="1">
      <alignment horizontal="right" vertical="center" wrapText="1" indent="1"/>
    </xf>
    <xf numFmtId="164" fontId="18" fillId="0" borderId="21" xfId="1" applyNumberFormat="1" applyFont="1" applyBorder="1" applyAlignment="1">
      <alignment horizontal="right" vertical="center" wrapText="1" indent="1"/>
    </xf>
    <xf numFmtId="0" fontId="15" fillId="0" borderId="23" xfId="0" applyFont="1" applyBorder="1" applyAlignment="1">
      <alignment horizontal="left" vertical="top" wrapText="1" indent="1"/>
    </xf>
    <xf numFmtId="164" fontId="18" fillId="0" borderId="30" xfId="1" applyNumberFormat="1" applyFont="1" applyBorder="1" applyAlignment="1">
      <alignment horizontal="right" vertical="center" wrapText="1" indent="1"/>
    </xf>
    <xf numFmtId="0" fontId="11" fillId="0" borderId="15" xfId="1" applyFont="1" applyBorder="1" applyAlignment="1">
      <alignment horizontal="left" vertical="center" wrapText="1"/>
    </xf>
    <xf numFmtId="0" fontId="16" fillId="0" borderId="15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164" fontId="18" fillId="0" borderId="29" xfId="1" applyNumberFormat="1" applyFont="1" applyBorder="1" applyAlignment="1">
      <alignment horizontal="right" vertical="center" wrapText="1" indent="1"/>
    </xf>
    <xf numFmtId="0" fontId="15" fillId="0" borderId="27" xfId="0" applyFont="1" applyBorder="1" applyAlignment="1">
      <alignment horizontal="left" vertical="center" wrapText="1" indent="1"/>
    </xf>
    <xf numFmtId="0" fontId="15" fillId="0" borderId="18" xfId="0" applyFont="1" applyBorder="1" applyAlignment="1">
      <alignment wrapText="1"/>
    </xf>
    <xf numFmtId="0" fontId="15" fillId="0" borderId="22" xfId="0" applyFont="1" applyBorder="1" applyAlignment="1">
      <alignment wrapText="1"/>
    </xf>
    <xf numFmtId="0" fontId="15" fillId="0" borderId="25" xfId="0" applyFont="1" applyBorder="1" applyAlignment="1">
      <alignment wrapText="1"/>
    </xf>
    <xf numFmtId="164" fontId="11" fillId="0" borderId="16" xfId="1" applyNumberFormat="1" applyFont="1" applyBorder="1" applyAlignment="1" applyProtection="1">
      <alignment horizontal="right" vertical="center" wrapText="1" indent="1"/>
      <protection locked="0"/>
    </xf>
    <xf numFmtId="0" fontId="16" fillId="0" borderId="8" xfId="0" applyFont="1" applyBorder="1" applyAlignment="1">
      <alignment vertical="center" wrapText="1"/>
    </xf>
    <xf numFmtId="0" fontId="16" fillId="0" borderId="9" xfId="0" applyFont="1" applyBorder="1" applyAlignment="1">
      <alignment horizontal="left" vertical="center" wrapText="1" inden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164" fontId="5" fillId="0" borderId="0" xfId="1" applyNumberFormat="1" applyFont="1" applyAlignment="1">
      <alignment horizontal="right" vertical="center" wrapText="1" indent="1"/>
    </xf>
    <xf numFmtId="0" fontId="7" fillId="0" borderId="1" xfId="0" applyFont="1" applyBorder="1" applyAlignment="1">
      <alignment horizontal="right"/>
    </xf>
    <xf numFmtId="0" fontId="9" fillId="0" borderId="10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left" vertical="center" wrapText="1" indent="1"/>
    </xf>
    <xf numFmtId="0" fontId="11" fillId="0" borderId="3" xfId="1" applyFont="1" applyBorder="1" applyAlignment="1">
      <alignment vertical="center" wrapText="1"/>
    </xf>
    <xf numFmtId="164" fontId="11" fillId="0" borderId="3" xfId="1" applyNumberFormat="1" applyFont="1" applyBorder="1" applyAlignment="1">
      <alignment horizontal="right" vertical="center" wrapText="1" indent="1"/>
    </xf>
    <xf numFmtId="164" fontId="11" fillId="0" borderId="31" xfId="1" applyNumberFormat="1" applyFont="1" applyBorder="1" applyAlignment="1">
      <alignment horizontal="right" vertical="center" wrapText="1" indent="1"/>
    </xf>
    <xf numFmtId="49" fontId="13" fillId="0" borderId="32" xfId="1" applyNumberFormat="1" applyFont="1" applyBorder="1" applyAlignment="1">
      <alignment horizontal="left" vertical="center" wrapText="1" indent="1"/>
    </xf>
    <xf numFmtId="0" fontId="13" fillId="0" borderId="5" xfId="1" applyFont="1" applyBorder="1" applyAlignment="1">
      <alignment horizontal="left" vertical="center" wrapText="1" indent="1"/>
    </xf>
    <xf numFmtId="164" fontId="13" fillId="0" borderId="5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5" xfId="1" applyNumberFormat="1" applyFont="1" applyBorder="1" applyAlignment="1">
      <alignment horizontal="right" vertical="center" wrapText="1" indent="1"/>
    </xf>
    <xf numFmtId="164" fontId="13" fillId="0" borderId="33" xfId="1" applyNumberFormat="1" applyFont="1" applyBorder="1" applyAlignment="1">
      <alignment horizontal="right" vertical="center" wrapText="1" indent="1"/>
    </xf>
    <xf numFmtId="0" fontId="13" fillId="0" borderId="23" xfId="1" applyFont="1" applyBorder="1" applyAlignment="1">
      <alignment horizontal="left" vertical="center" wrapText="1" indent="1"/>
    </xf>
    <xf numFmtId="164" fontId="13" fillId="0" borderId="30" xfId="1" applyNumberFormat="1" applyFont="1" applyBorder="1" applyAlignment="1">
      <alignment horizontal="right" vertical="center" wrapText="1" indent="1"/>
    </xf>
    <xf numFmtId="164" fontId="13" fillId="0" borderId="34" xfId="1" applyNumberFormat="1" applyFont="1" applyBorder="1" applyAlignment="1">
      <alignment horizontal="right" vertical="center" wrapText="1" indent="1"/>
    </xf>
    <xf numFmtId="0" fontId="13" fillId="0" borderId="24" xfId="1" applyFont="1" applyBorder="1" applyAlignment="1">
      <alignment horizontal="left" vertical="center" wrapText="1" indent="1"/>
    </xf>
    <xf numFmtId="0" fontId="13" fillId="0" borderId="0" xfId="1" applyFont="1" applyAlignment="1">
      <alignment horizontal="left" vertical="center" wrapText="1" indent="1"/>
    </xf>
    <xf numFmtId="0" fontId="13" fillId="0" borderId="26" xfId="1" applyFont="1" applyBorder="1" applyAlignment="1">
      <alignment horizontal="left" vertical="center" wrapText="1" indent="6"/>
    </xf>
    <xf numFmtId="0" fontId="13" fillId="0" borderId="23" xfId="1" applyFont="1" applyBorder="1" applyAlignment="1">
      <alignment horizontal="left" indent="6"/>
    </xf>
    <xf numFmtId="0" fontId="13" fillId="0" borderId="23" xfId="1" applyFont="1" applyBorder="1" applyAlignment="1">
      <alignment horizontal="left" vertical="center" wrapText="1" indent="6"/>
    </xf>
    <xf numFmtId="49" fontId="13" fillId="0" borderId="35" xfId="1" applyNumberFormat="1" applyFont="1" applyBorder="1" applyAlignment="1">
      <alignment horizontal="left" vertical="center" wrapText="1" indent="1"/>
    </xf>
    <xf numFmtId="0" fontId="13" fillId="0" borderId="11" xfId="1" applyFont="1" applyBorder="1" applyAlignment="1">
      <alignment horizontal="left" vertical="center" wrapText="1" indent="7"/>
    </xf>
    <xf numFmtId="164" fontId="13" fillId="0" borderId="11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1" xfId="1" applyNumberFormat="1" applyFont="1" applyBorder="1" applyAlignment="1">
      <alignment horizontal="right" vertical="center" wrapText="1" indent="1"/>
    </xf>
    <xf numFmtId="0" fontId="11" fillId="0" borderId="8" xfId="1" applyFont="1" applyBorder="1" applyAlignment="1">
      <alignment horizontal="left" vertical="center" wrapText="1" indent="1"/>
    </xf>
    <xf numFmtId="0" fontId="11" fillId="0" borderId="9" xfId="1" applyFont="1" applyBorder="1" applyAlignment="1">
      <alignment vertical="center" wrapText="1"/>
    </xf>
    <xf numFmtId="164" fontId="11" fillId="0" borderId="9" xfId="1" applyNumberFormat="1" applyFont="1" applyBorder="1" applyAlignment="1">
      <alignment horizontal="right" vertical="center" wrapText="1" indent="1"/>
    </xf>
    <xf numFmtId="164" fontId="11" fillId="0" borderId="36" xfId="1" applyNumberFormat="1" applyFont="1" applyBorder="1" applyAlignment="1">
      <alignment horizontal="right" vertical="center" wrapText="1" indent="1"/>
    </xf>
    <xf numFmtId="0" fontId="13" fillId="0" borderId="26" xfId="1" applyFont="1" applyBorder="1" applyAlignment="1">
      <alignment horizontal="left" vertical="center" wrapText="1" indent="1"/>
    </xf>
    <xf numFmtId="0" fontId="13" fillId="0" borderId="19" xfId="1" applyFont="1" applyBorder="1" applyAlignment="1">
      <alignment horizontal="left" vertical="center" wrapText="1" indent="6"/>
    </xf>
    <xf numFmtId="164" fontId="13" fillId="0" borderId="37" xfId="1" applyNumberFormat="1" applyFont="1" applyBorder="1" applyAlignment="1" applyProtection="1">
      <alignment horizontal="right" vertical="center" wrapText="1" indent="1"/>
      <protection locked="0"/>
    </xf>
    <xf numFmtId="0" fontId="17" fillId="0" borderId="16" xfId="1" applyFont="1" applyBorder="1" applyAlignment="1">
      <alignment horizontal="left" vertical="center" wrapText="1" indent="1"/>
    </xf>
    <xf numFmtId="164" fontId="11" fillId="0" borderId="38" xfId="1" applyNumberFormat="1" applyFont="1" applyBorder="1" applyAlignment="1" applyProtection="1">
      <alignment horizontal="right" vertical="center" wrapText="1" indent="1"/>
      <protection locked="0"/>
    </xf>
    <xf numFmtId="164" fontId="11" fillId="0" borderId="38" xfId="1" applyNumberFormat="1" applyFont="1" applyBorder="1" applyAlignment="1">
      <alignment horizontal="right" vertical="center" wrapText="1" indent="1"/>
    </xf>
    <xf numFmtId="0" fontId="13" fillId="0" borderId="19" xfId="1" applyFont="1" applyBorder="1" applyAlignment="1">
      <alignment horizontal="left" vertical="center" wrapText="1" indent="1"/>
    </xf>
    <xf numFmtId="164" fontId="17" fillId="0" borderId="38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38" xfId="1" applyNumberFormat="1" applyFont="1" applyBorder="1" applyAlignment="1">
      <alignment horizontal="right" vertical="center" wrapText="1" indent="1"/>
    </xf>
    <xf numFmtId="0" fontId="13" fillId="0" borderId="27" xfId="1" applyFont="1" applyBorder="1" applyAlignment="1">
      <alignment horizontal="left" vertical="center" wrapText="1" indent="1"/>
    </xf>
    <xf numFmtId="164" fontId="16" fillId="0" borderId="38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38" xfId="0" applyNumberFormat="1" applyFont="1" applyBorder="1" applyAlignment="1">
      <alignment horizontal="right" vertical="center" wrapText="1" indent="1"/>
    </xf>
    <xf numFmtId="164" fontId="16" fillId="0" borderId="16" xfId="0" applyNumberFormat="1" applyFont="1" applyBorder="1" applyAlignment="1">
      <alignment horizontal="right" vertical="center" wrapText="1" indent="1"/>
    </xf>
    <xf numFmtId="164" fontId="16" fillId="0" borderId="17" xfId="0" applyNumberFormat="1" applyFont="1" applyBorder="1" applyAlignment="1">
      <alignment horizontal="right" vertical="center" wrapText="1" indent="1"/>
    </xf>
    <xf numFmtId="164" fontId="16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17" xfId="1" applyNumberFormat="1" applyFont="1" applyBorder="1" applyAlignment="1">
      <alignment horizontal="right" vertical="center" wrapText="1" indent="1"/>
    </xf>
    <xf numFmtId="164" fontId="16" fillId="0" borderId="39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27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27" xfId="0" applyNumberFormat="1" applyFont="1" applyBorder="1" applyAlignment="1">
      <alignment horizontal="right" vertical="center" wrapText="1" indent="1"/>
    </xf>
    <xf numFmtId="164" fontId="19" fillId="0" borderId="38" xfId="0" quotePrefix="1" applyNumberFormat="1" applyFont="1" applyBorder="1" applyAlignment="1" applyProtection="1">
      <alignment horizontal="right" vertical="center" wrapText="1" indent="1"/>
      <protection locked="0"/>
    </xf>
    <xf numFmtId="164" fontId="19" fillId="0" borderId="38" xfId="0" quotePrefix="1" applyNumberFormat="1" applyFont="1" applyBorder="1" applyAlignment="1">
      <alignment horizontal="right" vertical="center" wrapText="1" indent="1"/>
    </xf>
    <xf numFmtId="164" fontId="19" fillId="0" borderId="16" xfId="0" quotePrefix="1" applyNumberFormat="1" applyFont="1" applyBorder="1" applyAlignment="1">
      <alignment horizontal="right" vertical="center" wrapText="1" indent="1"/>
    </xf>
    <xf numFmtId="164" fontId="19" fillId="0" borderId="17" xfId="0" quotePrefix="1" applyNumberFormat="1" applyFont="1" applyBorder="1" applyAlignment="1">
      <alignment horizontal="right" vertical="center" wrapText="1" indent="1"/>
    </xf>
    <xf numFmtId="0" fontId="20" fillId="0" borderId="0" xfId="1" applyFont="1"/>
    <xf numFmtId="0" fontId="4" fillId="0" borderId="0" xfId="1" applyFont="1"/>
    <xf numFmtId="0" fontId="16" fillId="0" borderId="8" xfId="0" applyFont="1" applyBorder="1" applyAlignment="1">
      <alignment horizontal="left" vertical="center" wrapText="1" indent="1"/>
    </xf>
    <xf numFmtId="0" fontId="19" fillId="0" borderId="9" xfId="0" applyFont="1" applyBorder="1" applyAlignment="1">
      <alignment horizontal="left" vertical="center" wrapText="1" indent="1"/>
    </xf>
    <xf numFmtId="164" fontId="21" fillId="0" borderId="0" xfId="1" applyNumberFormat="1" applyFont="1"/>
    <xf numFmtId="0" fontId="7" fillId="0" borderId="1" xfId="0" applyFont="1" applyBorder="1" applyAlignment="1">
      <alignment horizontal="right" vertical="center"/>
    </xf>
    <xf numFmtId="0" fontId="11" fillId="0" borderId="16" xfId="1" applyFont="1" applyBorder="1" applyAlignment="1">
      <alignment vertical="center" wrapText="1"/>
    </xf>
    <xf numFmtId="164" fontId="11" fillId="0" borderId="40" xfId="1" applyNumberFormat="1" applyFont="1" applyBorder="1" applyAlignment="1">
      <alignment horizontal="right" vertical="center" wrapText="1" indent="1"/>
    </xf>
    <xf numFmtId="0" fontId="1" fillId="0" borderId="0" xfId="1" applyAlignment="1">
      <alignment horizontal="right" vertical="center" indent="1"/>
    </xf>
    <xf numFmtId="164" fontId="13" fillId="0" borderId="20" xfId="1" applyNumberFormat="1" applyFont="1" applyBorder="1" applyAlignment="1">
      <alignment horizontal="right" vertical="center" wrapText="1" indent="1"/>
    </xf>
    <xf numFmtId="164" fontId="13" fillId="0" borderId="24" xfId="1" applyNumberFormat="1" applyFont="1" applyBorder="1" applyAlignment="1">
      <alignment horizontal="right" vertical="center" wrapText="1" indent="1"/>
    </xf>
    <xf numFmtId="164" fontId="13" fillId="0" borderId="37" xfId="1" applyNumberFormat="1" applyFont="1" applyBorder="1" applyAlignment="1">
      <alignment horizontal="right" vertical="center" wrapText="1" indent="1"/>
    </xf>
    <xf numFmtId="0" fontId="21" fillId="0" borderId="0" xfId="1" applyFont="1"/>
    <xf numFmtId="164" fontId="0" fillId="0" borderId="0" xfId="0" applyNumberFormat="1" applyAlignment="1">
      <alignment vertical="center" wrapText="1"/>
    </xf>
    <xf numFmtId="164" fontId="5" fillId="0" borderId="0" xfId="0" applyNumberFormat="1" applyFont="1" applyAlignment="1" applyProtection="1">
      <alignment horizontal="centerContinuous" vertical="center" wrapText="1"/>
      <protection locked="0"/>
    </xf>
    <xf numFmtId="164" fontId="0" fillId="0" borderId="0" xfId="0" applyNumberFormat="1" applyAlignment="1">
      <alignment horizontal="centerContinuous" vertical="center"/>
    </xf>
    <xf numFmtId="164" fontId="0" fillId="0" borderId="0" xfId="0" applyNumberFormat="1" applyAlignment="1">
      <alignment horizontal="center" vertical="center" wrapText="1"/>
    </xf>
    <xf numFmtId="164" fontId="7" fillId="0" borderId="0" xfId="0" applyNumberFormat="1" applyFont="1" applyAlignment="1">
      <alignment horizontal="right" vertical="center"/>
    </xf>
    <xf numFmtId="164" fontId="8" fillId="0" borderId="15" xfId="0" applyNumberFormat="1" applyFont="1" applyBorder="1" applyAlignment="1">
      <alignment horizontal="centerContinuous" vertical="center" wrapText="1"/>
    </xf>
    <xf numFmtId="164" fontId="8" fillId="0" borderId="16" xfId="0" applyNumberFormat="1" applyFont="1" applyBorder="1" applyAlignment="1">
      <alignment horizontal="centerContinuous" vertical="center" wrapText="1"/>
    </xf>
    <xf numFmtId="164" fontId="8" fillId="0" borderId="38" xfId="0" applyNumberFormat="1" applyFont="1" applyBorder="1" applyAlignment="1">
      <alignment horizontal="centerContinuous" vertical="center" wrapText="1"/>
    </xf>
    <xf numFmtId="164" fontId="8" fillId="0" borderId="14" xfId="0" applyNumberFormat="1" applyFont="1" applyBorder="1" applyAlignment="1">
      <alignment horizontal="centerContinuous" vertical="center" wrapText="1"/>
    </xf>
    <xf numFmtId="164" fontId="8" fillId="0" borderId="42" xfId="0" applyNumberFormat="1" applyFont="1" applyBorder="1" applyAlignment="1">
      <alignment horizontal="centerContinuous" vertical="center" wrapText="1"/>
    </xf>
    <xf numFmtId="164" fontId="8" fillId="0" borderId="31" xfId="0" applyNumberFormat="1" applyFont="1" applyBorder="1" applyAlignment="1">
      <alignment horizontal="centerContinuous" vertical="center" wrapText="1"/>
    </xf>
    <xf numFmtId="164" fontId="8" fillId="0" borderId="15" xfId="0" applyNumberFormat="1" applyFont="1" applyBorder="1" applyAlignment="1">
      <alignment horizontal="center" vertical="center" wrapText="1"/>
    </xf>
    <xf numFmtId="164" fontId="9" fillId="0" borderId="16" xfId="0" applyNumberFormat="1" applyFont="1" applyBorder="1" applyAlignment="1">
      <alignment horizontal="center" vertical="center" wrapText="1"/>
    </xf>
    <xf numFmtId="164" fontId="9" fillId="0" borderId="38" xfId="0" applyNumberFormat="1" applyFont="1" applyBorder="1" applyAlignment="1" applyProtection="1">
      <alignment horizontal="center" vertical="center" wrapText="1"/>
      <protection locked="0"/>
    </xf>
    <xf numFmtId="164" fontId="9" fillId="0" borderId="15" xfId="0" applyNumberFormat="1" applyFont="1" applyBorder="1" applyAlignment="1">
      <alignment horizontal="center" vertical="center" wrapText="1"/>
    </xf>
    <xf numFmtId="164" fontId="9" fillId="0" borderId="16" xfId="0" applyNumberFormat="1" applyFont="1" applyBorder="1" applyAlignment="1" applyProtection="1">
      <alignment horizontal="center" vertical="center" wrapText="1"/>
      <protection locked="0"/>
    </xf>
    <xf numFmtId="164" fontId="9" fillId="0" borderId="17" xfId="0" applyNumberFormat="1" applyFont="1" applyBorder="1" applyAlignment="1" applyProtection="1">
      <alignment horizontal="center" vertical="center" wrapText="1"/>
      <protection locked="0"/>
    </xf>
    <xf numFmtId="164" fontId="23" fillId="0" borderId="0" xfId="0" applyNumberFormat="1" applyFont="1" applyAlignment="1">
      <alignment horizontal="center" vertical="center" wrapText="1"/>
    </xf>
    <xf numFmtId="164" fontId="17" fillId="0" borderId="44" xfId="0" applyNumberFormat="1" applyFont="1" applyBorder="1" applyAlignment="1">
      <alignment horizontal="center" vertical="center" wrapText="1"/>
    </xf>
    <xf numFmtId="164" fontId="17" fillId="0" borderId="15" xfId="0" applyNumberFormat="1" applyFont="1" applyBorder="1" applyAlignment="1">
      <alignment horizontal="center" vertical="center" wrapText="1"/>
    </xf>
    <xf numFmtId="164" fontId="17" fillId="0" borderId="16" xfId="0" applyNumberFormat="1" applyFont="1" applyBorder="1" applyAlignment="1">
      <alignment horizontal="center" vertical="center" wrapText="1"/>
    </xf>
    <xf numFmtId="164" fontId="17" fillId="0" borderId="38" xfId="0" applyNumberFormat="1" applyFont="1" applyBorder="1" applyAlignment="1">
      <alignment horizontal="center" vertical="center" wrapText="1"/>
    </xf>
    <xf numFmtId="164" fontId="17" fillId="0" borderId="14" xfId="0" applyNumberFormat="1" applyFont="1" applyBorder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164" fontId="0" fillId="0" borderId="45" xfId="0" applyNumberFormat="1" applyBorder="1" applyAlignment="1">
      <alignment horizontal="left" vertical="center" wrapText="1" indent="1"/>
    </xf>
    <xf numFmtId="164" fontId="13" fillId="0" borderId="18" xfId="0" applyNumberFormat="1" applyFont="1" applyBorder="1" applyAlignment="1">
      <alignment horizontal="left" vertical="center" wrapText="1" indent="1"/>
    </xf>
    <xf numFmtId="164" fontId="13" fillId="0" borderId="19" xfId="0" applyNumberFormat="1" applyFont="1" applyBorder="1" applyAlignment="1">
      <alignment horizontal="right" vertical="center" wrapText="1" indent="1"/>
    </xf>
    <xf numFmtId="164" fontId="13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21" xfId="0" applyNumberFormat="1" applyFont="1" applyBorder="1" applyAlignment="1">
      <alignment horizontal="right" vertical="center" wrapText="1" indent="1"/>
    </xf>
    <xf numFmtId="164" fontId="0" fillId="0" borderId="46" xfId="0" applyNumberFormat="1" applyBorder="1" applyAlignment="1">
      <alignment horizontal="left" vertical="center" wrapText="1" indent="1"/>
    </xf>
    <xf numFmtId="164" fontId="13" fillId="0" borderId="22" xfId="0" applyNumberFormat="1" applyFont="1" applyBorder="1" applyAlignment="1">
      <alignment horizontal="left" vertical="center" wrapText="1" indent="1"/>
    </xf>
    <xf numFmtId="164" fontId="13" fillId="0" borderId="23" xfId="0" applyNumberFormat="1" applyFont="1" applyBorder="1" applyAlignment="1">
      <alignment horizontal="right" vertical="center" wrapText="1" indent="1"/>
    </xf>
    <xf numFmtId="164" fontId="13" fillId="0" borderId="23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47" xfId="0" applyNumberFormat="1" applyFont="1" applyBorder="1" applyAlignment="1">
      <alignment horizontal="left" vertical="center" wrapText="1" indent="1"/>
    </xf>
    <xf numFmtId="164" fontId="13" fillId="0" borderId="48" xfId="0" applyNumberFormat="1" applyFont="1" applyBorder="1" applyAlignment="1">
      <alignment horizontal="right" vertical="center" wrapText="1" indent="1"/>
    </xf>
    <xf numFmtId="164" fontId="13" fillId="0" borderId="48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22" xfId="0" applyNumberFormat="1" applyFont="1" applyBorder="1" applyAlignment="1" applyProtection="1">
      <alignment horizontal="left" vertical="center" wrapText="1" indent="1"/>
      <protection locked="0"/>
    </xf>
    <xf numFmtId="164" fontId="18" fillId="0" borderId="0" xfId="0" applyNumberFormat="1" applyFont="1" applyAlignment="1" applyProtection="1">
      <alignment horizontal="left" vertical="center" wrapText="1" indent="1"/>
      <protection locked="0"/>
    </xf>
    <xf numFmtId="164" fontId="13" fillId="0" borderId="25" xfId="0" applyNumberFormat="1" applyFont="1" applyBorder="1" applyAlignment="1" applyProtection="1">
      <alignment horizontal="left" vertical="center" wrapText="1" indent="1"/>
      <protection locked="0"/>
    </xf>
    <xf numFmtId="164" fontId="13" fillId="0" borderId="26" xfId="0" applyNumberFormat="1" applyFont="1" applyBorder="1" applyAlignment="1">
      <alignment horizontal="right" vertical="center" wrapText="1" indent="1"/>
    </xf>
    <xf numFmtId="164" fontId="13" fillId="0" borderId="26" xfId="0" applyNumberFormat="1" applyFont="1" applyBorder="1" applyAlignment="1" applyProtection="1">
      <alignment horizontal="right" vertical="center" wrapText="1" indent="1"/>
      <protection locked="0"/>
    </xf>
    <xf numFmtId="164" fontId="24" fillId="0" borderId="44" xfId="0" applyNumberFormat="1" applyFont="1" applyBorder="1" applyAlignment="1">
      <alignment horizontal="left" vertical="center" wrapText="1" indent="1"/>
    </xf>
    <xf numFmtId="164" fontId="17" fillId="0" borderId="15" xfId="0" applyNumberFormat="1" applyFont="1" applyBorder="1" applyAlignment="1">
      <alignment horizontal="left" vertical="center" wrapText="1" indent="1"/>
    </xf>
    <xf numFmtId="164" fontId="17" fillId="0" borderId="16" xfId="0" applyNumberFormat="1" applyFont="1" applyBorder="1" applyAlignment="1">
      <alignment horizontal="right" vertical="center" wrapText="1" indent="1"/>
    </xf>
    <xf numFmtId="164" fontId="17" fillId="0" borderId="17" xfId="0" applyNumberFormat="1" applyFont="1" applyBorder="1" applyAlignment="1">
      <alignment horizontal="right" vertical="center" wrapText="1" indent="1"/>
    </xf>
    <xf numFmtId="164" fontId="3" fillId="0" borderId="49" xfId="0" applyNumberFormat="1" applyFont="1" applyBorder="1" applyAlignment="1">
      <alignment horizontal="left" vertical="center" wrapText="1" indent="1"/>
    </xf>
    <xf numFmtId="164" fontId="18" fillId="0" borderId="35" xfId="0" applyNumberFormat="1" applyFont="1" applyBorder="1" applyAlignment="1">
      <alignment horizontal="left" vertical="center" wrapText="1" indent="1"/>
    </xf>
    <xf numFmtId="164" fontId="25" fillId="0" borderId="27" xfId="0" applyNumberFormat="1" applyFont="1" applyBorder="1" applyAlignment="1">
      <alignment horizontal="right" vertical="center" wrapText="1" indent="1"/>
    </xf>
    <xf numFmtId="164" fontId="18" fillId="0" borderId="22" xfId="0" applyNumberFormat="1" applyFont="1" applyBorder="1" applyAlignment="1">
      <alignment horizontal="left" vertical="center" wrapText="1" indent="1"/>
    </xf>
    <xf numFmtId="164" fontId="18" fillId="0" borderId="27" xfId="0" applyNumberFormat="1" applyFont="1" applyBorder="1" applyAlignment="1">
      <alignment horizontal="right" vertical="center" wrapText="1" indent="1"/>
    </xf>
    <xf numFmtId="164" fontId="18" fillId="0" borderId="27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50" xfId="0" applyNumberFormat="1" applyFont="1" applyBorder="1" applyAlignment="1">
      <alignment horizontal="right" vertical="center" wrapText="1" indent="1"/>
    </xf>
    <xf numFmtId="164" fontId="3" fillId="0" borderId="46" xfId="0" applyNumberFormat="1" applyFont="1" applyBorder="1" applyAlignment="1">
      <alignment horizontal="left" vertical="center" wrapText="1" indent="1"/>
    </xf>
    <xf numFmtId="164" fontId="18" fillId="0" borderId="23" xfId="0" applyNumberFormat="1" applyFont="1" applyBorder="1" applyAlignment="1">
      <alignment horizontal="right" vertical="center" wrapText="1" indent="1"/>
    </xf>
    <xf numFmtId="164" fontId="18" fillId="0" borderId="23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30" xfId="0" applyNumberFormat="1" applyFont="1" applyBorder="1" applyAlignment="1">
      <alignment horizontal="right" vertical="center" wrapText="1" indent="1"/>
    </xf>
    <xf numFmtId="164" fontId="18" fillId="0" borderId="22" xfId="0" applyNumberFormat="1" applyFont="1" applyBorder="1" applyAlignment="1">
      <alignment horizontal="left" vertical="center" wrapText="1" indent="2"/>
    </xf>
    <xf numFmtId="164" fontId="25" fillId="0" borderId="23" xfId="0" applyNumberFormat="1" applyFont="1" applyBorder="1" applyAlignment="1">
      <alignment horizontal="right" vertical="center" wrapText="1" indent="1"/>
    </xf>
    <xf numFmtId="164" fontId="0" fillId="0" borderId="49" xfId="0" applyNumberFormat="1" applyBorder="1" applyAlignment="1">
      <alignment horizontal="left" vertical="center" wrapText="1" indent="1"/>
    </xf>
    <xf numFmtId="164" fontId="13" fillId="0" borderId="35" xfId="0" applyNumberFormat="1" applyFont="1" applyBorder="1" applyAlignment="1" applyProtection="1">
      <alignment horizontal="left" vertical="center" wrapText="1" indent="1"/>
      <protection locked="0"/>
    </xf>
    <xf numFmtId="164" fontId="17" fillId="0" borderId="38" xfId="0" applyNumberFormat="1" applyFont="1" applyBorder="1" applyAlignment="1">
      <alignment horizontal="right" vertical="center" wrapText="1" indent="1"/>
    </xf>
    <xf numFmtId="164" fontId="24" fillId="0" borderId="15" xfId="0" applyNumberFormat="1" applyFont="1" applyBorder="1" applyAlignment="1">
      <alignment horizontal="left" vertical="center" wrapText="1" indent="1"/>
    </xf>
    <xf numFmtId="164" fontId="22" fillId="0" borderId="16" xfId="0" applyNumberFormat="1" applyFont="1" applyBorder="1" applyAlignment="1">
      <alignment horizontal="right" vertical="center" wrapText="1" indent="1"/>
    </xf>
    <xf numFmtId="164" fontId="22" fillId="0" borderId="17" xfId="0" applyNumberFormat="1" applyFont="1" applyBorder="1" applyAlignment="1">
      <alignment horizontal="right" vertical="center" wrapText="1" indent="1"/>
    </xf>
    <xf numFmtId="164" fontId="22" fillId="0" borderId="14" xfId="0" applyNumberFormat="1" applyFont="1" applyBorder="1" applyAlignment="1">
      <alignment horizontal="right" vertical="center" wrapText="1" indent="1"/>
    </xf>
    <xf numFmtId="164" fontId="13" fillId="0" borderId="5" xfId="0" applyNumberFormat="1" applyFont="1" applyBorder="1" applyAlignment="1">
      <alignment horizontal="right" vertical="center" wrapText="1" indent="1"/>
    </xf>
    <xf numFmtId="164" fontId="13" fillId="0" borderId="5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7" xfId="0" applyNumberFormat="1" applyFont="1" applyBorder="1" applyAlignment="1">
      <alignment horizontal="right" vertical="center" wrapText="1" indent="1"/>
    </xf>
    <xf numFmtId="164" fontId="13" fillId="0" borderId="30" xfId="0" applyNumberFormat="1" applyFont="1" applyBorder="1" applyAlignment="1">
      <alignment horizontal="right" vertical="center" wrapText="1" indent="1"/>
    </xf>
    <xf numFmtId="164" fontId="13" fillId="0" borderId="22" xfId="0" quotePrefix="1" applyNumberFormat="1" applyFont="1" applyBorder="1" applyAlignment="1" applyProtection="1">
      <alignment horizontal="left" vertical="center" wrapText="1" indent="6"/>
      <protection locked="0"/>
    </xf>
    <xf numFmtId="164" fontId="18" fillId="0" borderId="22" xfId="0" quotePrefix="1" applyNumberFormat="1" applyFont="1" applyBorder="1" applyAlignment="1" applyProtection="1">
      <alignment horizontal="left" vertical="center" wrapText="1" indent="6"/>
      <protection locked="0"/>
    </xf>
    <xf numFmtId="164" fontId="13" fillId="0" borderId="22" xfId="0" quotePrefix="1" applyNumberFormat="1" applyFont="1" applyBorder="1" applyAlignment="1" applyProtection="1">
      <alignment horizontal="left" vertical="center" wrapText="1" indent="3"/>
      <protection locked="0"/>
    </xf>
    <xf numFmtId="164" fontId="13" fillId="0" borderId="51" xfId="0" applyNumberFormat="1" applyFont="1" applyBorder="1" applyAlignment="1">
      <alignment horizontal="right" vertical="center" wrapText="1" indent="1"/>
    </xf>
    <xf numFmtId="164" fontId="13" fillId="0" borderId="51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35" xfId="0" applyNumberFormat="1" applyFont="1" applyBorder="1" applyAlignment="1">
      <alignment horizontal="left" vertical="center" wrapText="1" indent="1"/>
    </xf>
    <xf numFmtId="164" fontId="13" fillId="0" borderId="27" xfId="0" applyNumberFormat="1" applyFont="1" applyBorder="1" applyAlignment="1">
      <alignment horizontal="right" vertical="center" wrapText="1" indent="1"/>
    </xf>
    <xf numFmtId="164" fontId="13" fillId="0" borderId="27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50" xfId="0" applyNumberFormat="1" applyFont="1" applyBorder="1" applyAlignment="1">
      <alignment horizontal="right" vertical="center" wrapText="1" indent="1"/>
    </xf>
    <xf numFmtId="164" fontId="25" fillId="0" borderId="35" xfId="0" applyNumberFormat="1" applyFont="1" applyBorder="1" applyAlignment="1">
      <alignment horizontal="left" vertical="center" wrapText="1" indent="1"/>
    </xf>
    <xf numFmtId="164" fontId="25" fillId="0" borderId="19" xfId="0" applyNumberFormat="1" applyFont="1" applyBorder="1" applyAlignment="1">
      <alignment horizontal="right" vertical="center" wrapText="1" indent="1"/>
    </xf>
    <xf numFmtId="164" fontId="18" fillId="0" borderId="19" xfId="0" applyNumberFormat="1" applyFont="1" applyBorder="1" applyAlignment="1">
      <alignment horizontal="right" vertical="center" wrapText="1" indent="1"/>
    </xf>
    <xf numFmtId="164" fontId="18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21" xfId="0" applyNumberFormat="1" applyFont="1" applyBorder="1" applyAlignment="1">
      <alignment horizontal="right" vertical="center" wrapText="1" indent="1"/>
    </xf>
    <xf numFmtId="164" fontId="18" fillId="0" borderId="23" xfId="0" applyNumberFormat="1" applyFont="1" applyBorder="1" applyAlignment="1">
      <alignment horizontal="left" vertical="center" wrapText="1" indent="2"/>
    </xf>
    <xf numFmtId="164" fontId="25" fillId="0" borderId="23" xfId="0" applyNumberFormat="1" applyFont="1" applyBorder="1" applyAlignment="1">
      <alignment horizontal="left" vertical="center" wrapText="1" indent="1"/>
    </xf>
    <xf numFmtId="164" fontId="18" fillId="0" borderId="18" xfId="0" applyNumberFormat="1" applyFont="1" applyBorder="1" applyAlignment="1">
      <alignment horizontal="left" vertical="center" wrapText="1" indent="1"/>
    </xf>
    <xf numFmtId="164" fontId="18" fillId="0" borderId="18" xfId="0" applyNumberFormat="1" applyFont="1" applyBorder="1" applyAlignment="1" applyProtection="1">
      <alignment horizontal="left" vertical="center" wrapText="1" indent="1"/>
      <protection locked="0"/>
    </xf>
    <xf numFmtId="164" fontId="13" fillId="0" borderId="18" xfId="0" applyNumberFormat="1" applyFont="1" applyBorder="1" applyAlignment="1" applyProtection="1">
      <alignment horizontal="left" vertical="center" wrapText="1" indent="1"/>
      <protection locked="0"/>
    </xf>
    <xf numFmtId="164" fontId="13" fillId="0" borderId="18" xfId="0" applyNumberFormat="1" applyFont="1" applyBorder="1" applyAlignment="1">
      <alignment horizontal="left" vertical="center" wrapText="1" indent="2"/>
    </xf>
    <xf numFmtId="164" fontId="13" fillId="0" borderId="25" xfId="0" applyNumberFormat="1" applyFont="1" applyBorder="1" applyAlignment="1">
      <alignment horizontal="left" vertical="center" wrapText="1" indent="2"/>
    </xf>
    <xf numFmtId="164" fontId="27" fillId="0" borderId="0" xfId="0" applyNumberFormat="1" applyFont="1" applyAlignment="1" applyProtection="1">
      <alignment horizontal="left" vertical="center" wrapText="1" readingOrder="2"/>
      <protection locked="0"/>
    </xf>
    <xf numFmtId="164" fontId="27" fillId="0" borderId="0" xfId="0" applyNumberFormat="1" applyFont="1" applyAlignment="1">
      <alignment vertical="center" wrapText="1" readingOrder="2"/>
    </xf>
    <xf numFmtId="164" fontId="8" fillId="0" borderId="44" xfId="0" applyNumberFormat="1" applyFont="1" applyBorder="1" applyAlignment="1" applyProtection="1">
      <alignment horizontal="center" vertical="center" wrapText="1" readingOrder="2"/>
      <protection locked="0"/>
    </xf>
    <xf numFmtId="164" fontId="8" fillId="0" borderId="44" xfId="0" applyNumberFormat="1" applyFont="1" applyBorder="1" applyAlignment="1" applyProtection="1">
      <alignment horizontal="right" vertical="center" readingOrder="2"/>
      <protection locked="0"/>
    </xf>
    <xf numFmtId="164" fontId="5" fillId="0" borderId="0" xfId="0" applyNumberFormat="1" applyFont="1" applyAlignment="1">
      <alignment vertical="center" readingOrder="2"/>
    </xf>
    <xf numFmtId="164" fontId="8" fillId="0" borderId="0" xfId="0" applyNumberFormat="1" applyFont="1" applyAlignment="1" applyProtection="1">
      <alignment vertical="center" readingOrder="2"/>
      <protection locked="0"/>
    </xf>
    <xf numFmtId="164" fontId="7" fillId="0" borderId="0" xfId="0" applyNumberFormat="1" applyFont="1" applyAlignment="1" applyProtection="1">
      <alignment horizontal="right" readingOrder="2"/>
      <protection locked="0"/>
    </xf>
    <xf numFmtId="164" fontId="23" fillId="0" borderId="0" xfId="0" applyNumberFormat="1" applyFont="1" applyAlignment="1" applyProtection="1">
      <alignment vertical="center" readingOrder="2"/>
      <protection locked="0"/>
    </xf>
    <xf numFmtId="164" fontId="7" fillId="0" borderId="53" xfId="0" applyNumberFormat="1" applyFont="1" applyBorder="1" applyAlignment="1" applyProtection="1">
      <alignment horizontal="right"/>
      <protection locked="0"/>
    </xf>
    <xf numFmtId="164" fontId="23" fillId="0" borderId="0" xfId="0" applyNumberFormat="1" applyFont="1" applyAlignment="1">
      <alignment vertical="center" readingOrder="2"/>
    </xf>
    <xf numFmtId="164" fontId="8" fillId="0" borderId="52" xfId="0" applyNumberFormat="1" applyFont="1" applyBorder="1" applyAlignment="1" applyProtection="1">
      <alignment horizontal="center" vertical="center" wrapText="1"/>
      <protection locked="0"/>
    </xf>
    <xf numFmtId="164" fontId="8" fillId="0" borderId="3" xfId="0" applyNumberFormat="1" applyFont="1" applyBorder="1" applyAlignment="1" applyProtection="1">
      <alignment horizontal="center" vertical="center" wrapText="1"/>
      <protection locked="0"/>
    </xf>
    <xf numFmtId="164" fontId="28" fillId="0" borderId="16" xfId="0" applyNumberFormat="1" applyFont="1" applyBorder="1" applyAlignment="1" applyProtection="1">
      <alignment horizontal="center" vertical="center" wrapText="1"/>
      <protection locked="0"/>
    </xf>
    <xf numFmtId="164" fontId="28" fillId="0" borderId="38" xfId="0" applyNumberFormat="1" applyFont="1" applyBorder="1" applyAlignment="1" applyProtection="1">
      <alignment horizontal="center" vertical="center" wrapText="1"/>
      <protection locked="0"/>
    </xf>
    <xf numFmtId="164" fontId="28" fillId="0" borderId="17" xfId="0" applyNumberFormat="1" applyFont="1" applyBorder="1" applyAlignment="1" applyProtection="1">
      <alignment horizontal="center" vertical="center" wrapText="1"/>
      <protection locked="0"/>
    </xf>
    <xf numFmtId="164" fontId="11" fillId="0" borderId="15" xfId="0" applyNumberFormat="1" applyFont="1" applyBorder="1" applyAlignment="1" applyProtection="1">
      <alignment horizontal="center" vertical="center" wrapText="1"/>
      <protection locked="0"/>
    </xf>
    <xf numFmtId="164" fontId="11" fillId="0" borderId="16" xfId="0" applyNumberFormat="1" applyFont="1" applyBorder="1" applyAlignment="1" applyProtection="1">
      <alignment horizontal="center" vertical="center" wrapText="1"/>
      <protection locked="0"/>
    </xf>
    <xf numFmtId="164" fontId="12" fillId="0" borderId="3" xfId="1" applyNumberFormat="1" applyFont="1" applyBorder="1" applyAlignment="1" applyProtection="1">
      <alignment horizontal="center" vertical="center" wrapText="1"/>
      <protection locked="0"/>
    </xf>
    <xf numFmtId="164" fontId="12" fillId="0" borderId="13" xfId="1" applyNumberFormat="1" applyFont="1" applyBorder="1" applyAlignment="1" applyProtection="1">
      <alignment horizontal="center" vertical="center" wrapText="1"/>
      <protection locked="0"/>
    </xf>
    <xf numFmtId="164" fontId="12" fillId="0" borderId="14" xfId="0" applyNumberFormat="1" applyFont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Alignment="1">
      <alignment horizontal="center" vertical="center" wrapText="1"/>
    </xf>
    <xf numFmtId="164" fontId="11" fillId="0" borderId="15" xfId="1" applyNumberFormat="1" applyFont="1" applyBorder="1" applyAlignment="1">
      <alignment horizontal="center" vertical="center" wrapText="1"/>
    </xf>
    <xf numFmtId="164" fontId="11" fillId="0" borderId="16" xfId="1" applyNumberFormat="1" applyFont="1" applyBorder="1" applyAlignment="1">
      <alignment horizontal="left" vertical="center" wrapText="1" indent="1"/>
    </xf>
    <xf numFmtId="164" fontId="11" fillId="0" borderId="14" xfId="1" applyNumberFormat="1" applyFont="1" applyBorder="1" applyAlignment="1">
      <alignment horizontal="right" vertical="center" wrapText="1" indent="1"/>
    </xf>
    <xf numFmtId="164" fontId="13" fillId="0" borderId="18" xfId="1" applyNumberFormat="1" applyFont="1" applyBorder="1" applyAlignment="1">
      <alignment horizontal="center" vertical="center" wrapText="1"/>
    </xf>
    <xf numFmtId="164" fontId="15" fillId="0" borderId="19" xfId="0" applyNumberFormat="1" applyFont="1" applyBorder="1" applyAlignment="1">
      <alignment horizontal="left" wrapText="1" indent="1"/>
    </xf>
    <xf numFmtId="164" fontId="13" fillId="0" borderId="54" xfId="1" applyNumberFormat="1" applyFont="1" applyBorder="1" applyAlignment="1">
      <alignment horizontal="right" vertical="center" wrapText="1" indent="1"/>
    </xf>
    <xf numFmtId="164" fontId="29" fillId="0" borderId="0" xfId="0" applyNumberFormat="1" applyFont="1" applyAlignment="1">
      <alignment vertical="center" wrapText="1"/>
    </xf>
    <xf numFmtId="164" fontId="13" fillId="0" borderId="22" xfId="1" applyNumberFormat="1" applyFont="1" applyBorder="1" applyAlignment="1">
      <alignment horizontal="center" vertical="center" wrapText="1"/>
    </xf>
    <xf numFmtId="164" fontId="15" fillId="0" borderId="23" xfId="0" applyNumberFormat="1" applyFont="1" applyBorder="1" applyAlignment="1">
      <alignment horizontal="left" wrapText="1" indent="1"/>
    </xf>
    <xf numFmtId="164" fontId="30" fillId="0" borderId="0" xfId="0" applyNumberFormat="1" applyFont="1" applyAlignment="1">
      <alignment vertical="center" wrapText="1"/>
    </xf>
    <xf numFmtId="164" fontId="13" fillId="0" borderId="25" xfId="1" applyNumberFormat="1" applyFont="1" applyBorder="1" applyAlignment="1">
      <alignment horizontal="center" vertical="center" wrapText="1"/>
    </xf>
    <xf numFmtId="164" fontId="15" fillId="0" borderId="26" xfId="0" applyNumberFormat="1" applyFont="1" applyBorder="1" applyAlignment="1">
      <alignment horizontal="left" wrapText="1" indent="1"/>
    </xf>
    <xf numFmtId="164" fontId="16" fillId="0" borderId="16" xfId="0" applyNumberFormat="1" applyFont="1" applyBorder="1" applyAlignment="1">
      <alignment horizontal="left" vertical="center" wrapText="1" indent="1"/>
    </xf>
    <xf numFmtId="164" fontId="13" fillId="0" borderId="55" xfId="1" applyNumberFormat="1" applyFont="1" applyBorder="1" applyAlignment="1">
      <alignment horizontal="right" vertical="center" wrapText="1" indent="1"/>
    </xf>
    <xf numFmtId="164" fontId="13" fillId="0" borderId="56" xfId="1" applyNumberFormat="1" applyFont="1" applyBorder="1" applyAlignment="1">
      <alignment horizontal="right" vertical="center" wrapText="1" indent="1"/>
    </xf>
    <xf numFmtId="164" fontId="17" fillId="0" borderId="14" xfId="1" applyNumberFormat="1" applyFont="1" applyBorder="1" applyAlignment="1">
      <alignment horizontal="right" vertical="center" wrapText="1" indent="1"/>
    </xf>
    <xf numFmtId="164" fontId="18" fillId="0" borderId="24" xfId="1" applyNumberFormat="1" applyFont="1" applyBorder="1" applyAlignment="1">
      <alignment horizontal="right" vertical="center" wrapText="1" indent="1"/>
    </xf>
    <xf numFmtId="164" fontId="18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55" xfId="1" applyNumberFormat="1" applyFont="1" applyBorder="1" applyAlignment="1">
      <alignment horizontal="right" vertical="center" wrapText="1" indent="1"/>
    </xf>
    <xf numFmtId="164" fontId="18" fillId="0" borderId="37" xfId="1" applyNumberFormat="1" applyFont="1" applyBorder="1" applyAlignment="1">
      <alignment horizontal="right" vertical="center" wrapText="1" indent="1"/>
    </xf>
    <xf numFmtId="164" fontId="18" fillId="0" borderId="37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56" xfId="1" applyNumberFormat="1" applyFont="1" applyBorder="1" applyAlignment="1">
      <alignment horizontal="right" vertical="center" wrapText="1" indent="1"/>
    </xf>
    <xf numFmtId="164" fontId="18" fillId="0" borderId="20" xfId="1" applyNumberFormat="1" applyFont="1" applyBorder="1" applyAlignment="1">
      <alignment horizontal="right" vertical="center" wrapText="1" indent="1"/>
    </xf>
    <xf numFmtId="164" fontId="18" fillId="0" borderId="20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54" xfId="1" applyNumberFormat="1" applyFont="1" applyBorder="1" applyAlignment="1">
      <alignment horizontal="right" vertical="center" wrapText="1" indent="1"/>
    </xf>
    <xf numFmtId="164" fontId="13" fillId="0" borderId="28" xfId="1" applyNumberFormat="1" applyFont="1" applyBorder="1" applyAlignment="1">
      <alignment horizontal="center" vertical="center" wrapText="1"/>
    </xf>
    <xf numFmtId="164" fontId="15" fillId="0" borderId="11" xfId="0" applyNumberFormat="1" applyFont="1" applyBorder="1" applyAlignment="1">
      <alignment horizontal="left" wrapText="1" indent="1"/>
    </xf>
    <xf numFmtId="164" fontId="18" fillId="0" borderId="10" xfId="1" applyNumberFormat="1" applyFont="1" applyBorder="1" applyAlignment="1">
      <alignment horizontal="right" vertical="center" wrapText="1" indent="1"/>
    </xf>
    <xf numFmtId="164" fontId="18" fillId="0" borderId="10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2" xfId="1" applyNumberFormat="1" applyFont="1" applyBorder="1" applyAlignment="1">
      <alignment horizontal="right" vertical="center" wrapText="1" indent="1"/>
    </xf>
    <xf numFmtId="164" fontId="16" fillId="0" borderId="15" xfId="0" applyNumberFormat="1" applyFont="1" applyBorder="1" applyAlignment="1">
      <alignment horizontal="center" wrapText="1"/>
    </xf>
    <xf numFmtId="164" fontId="15" fillId="0" borderId="11" xfId="0" applyNumberFormat="1" applyFont="1" applyBorder="1" applyAlignment="1">
      <alignment wrapText="1"/>
    </xf>
    <xf numFmtId="164" fontId="15" fillId="0" borderId="27" xfId="0" applyNumberFormat="1" applyFont="1" applyBorder="1" applyAlignment="1">
      <alignment horizontal="left" vertical="center" wrapText="1" indent="1"/>
    </xf>
    <xf numFmtId="164" fontId="15" fillId="0" borderId="26" xfId="0" applyNumberFormat="1" applyFont="1" applyBorder="1" applyAlignment="1">
      <alignment horizontal="left" vertical="center" wrapText="1" indent="1"/>
    </xf>
    <xf numFmtId="164" fontId="15" fillId="0" borderId="18" xfId="0" applyNumberFormat="1" applyFont="1" applyBorder="1" applyAlignment="1">
      <alignment horizontal="center" wrapText="1"/>
    </xf>
    <xf numFmtId="164" fontId="15" fillId="0" borderId="22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164" fontId="16" fillId="0" borderId="8" xfId="0" applyNumberFormat="1" applyFont="1" applyBorder="1" applyAlignment="1">
      <alignment horizontal="center" wrapText="1"/>
    </xf>
    <xf numFmtId="164" fontId="16" fillId="0" borderId="9" xfId="0" applyNumberFormat="1" applyFont="1" applyBorder="1" applyAlignment="1">
      <alignment horizontal="left" vertical="center" wrapText="1" indent="1"/>
    </xf>
    <xf numFmtId="164" fontId="13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left" vertical="center" wrapText="1" indent="1"/>
    </xf>
    <xf numFmtId="164" fontId="11" fillId="0" borderId="0" xfId="0" applyNumberFormat="1" applyFont="1" applyAlignment="1">
      <alignment horizontal="right" vertical="center" wrapText="1" indent="1"/>
    </xf>
    <xf numFmtId="164" fontId="11" fillId="0" borderId="2" xfId="1" applyNumberFormat="1" applyFont="1" applyBorder="1" applyAlignment="1">
      <alignment horizontal="center" vertical="center" wrapText="1"/>
    </xf>
    <xf numFmtId="164" fontId="11" fillId="0" borderId="3" xfId="1" applyNumberFormat="1" applyFont="1" applyBorder="1" applyAlignment="1">
      <alignment vertical="center" wrapText="1"/>
    </xf>
    <xf numFmtId="164" fontId="11" fillId="0" borderId="57" xfId="1" applyNumberFormat="1" applyFont="1" applyBorder="1" applyAlignment="1">
      <alignment horizontal="right" vertical="center" wrapText="1" indent="1"/>
    </xf>
    <xf numFmtId="164" fontId="11" fillId="0" borderId="58" xfId="1" applyNumberFormat="1" applyFont="1" applyBorder="1" applyAlignment="1">
      <alignment horizontal="right" vertical="center" wrapText="1" indent="1"/>
    </xf>
    <xf numFmtId="164" fontId="31" fillId="0" borderId="0" xfId="0" applyNumberFormat="1" applyFont="1" applyAlignment="1">
      <alignment vertical="center" wrapText="1"/>
    </xf>
    <xf numFmtId="164" fontId="13" fillId="0" borderId="32" xfId="1" applyNumberFormat="1" applyFont="1" applyBorder="1" applyAlignment="1">
      <alignment horizontal="center" vertical="center" wrapText="1"/>
    </xf>
    <xf numFmtId="164" fontId="13" fillId="0" borderId="5" xfId="1" applyNumberFormat="1" applyFont="1" applyBorder="1" applyAlignment="1">
      <alignment horizontal="left" vertical="center" wrapText="1" indent="1"/>
    </xf>
    <xf numFmtId="164" fontId="13" fillId="0" borderId="6" xfId="1" applyNumberFormat="1" applyFont="1" applyBorder="1" applyAlignment="1">
      <alignment horizontal="right" vertical="center" wrapText="1" indent="1"/>
    </xf>
    <xf numFmtId="164" fontId="13" fillId="0" borderId="6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7" xfId="1" applyNumberFormat="1" applyFont="1" applyBorder="1" applyAlignment="1">
      <alignment horizontal="right" vertical="center" wrapText="1" indent="1"/>
    </xf>
    <xf numFmtId="164" fontId="13" fillId="0" borderId="23" xfId="1" applyNumberFormat="1" applyFont="1" applyBorder="1" applyAlignment="1">
      <alignment horizontal="left" vertical="center" wrapText="1" indent="1"/>
    </xf>
    <xf numFmtId="164" fontId="13" fillId="0" borderId="24" xfId="1" applyNumberFormat="1" applyFont="1" applyBorder="1" applyAlignment="1">
      <alignment horizontal="left" vertical="center" wrapText="1" indent="1"/>
    </xf>
    <xf numFmtId="164" fontId="13" fillId="0" borderId="0" xfId="1" applyNumberFormat="1" applyFont="1" applyAlignment="1">
      <alignment horizontal="left" vertical="center" wrapText="1" indent="1"/>
    </xf>
    <xf numFmtId="164" fontId="13" fillId="0" borderId="23" xfId="1" applyNumberFormat="1" applyFont="1" applyBorder="1" applyAlignment="1">
      <alignment horizontal="left" indent="6"/>
    </xf>
    <xf numFmtId="164" fontId="13" fillId="0" borderId="23" xfId="1" applyNumberFormat="1" applyFont="1" applyBorder="1" applyAlignment="1">
      <alignment horizontal="left" vertical="center" wrapText="1" indent="6"/>
    </xf>
    <xf numFmtId="164" fontId="13" fillId="0" borderId="35" xfId="1" applyNumberFormat="1" applyFont="1" applyBorder="1" applyAlignment="1">
      <alignment horizontal="center" vertical="center" wrapText="1"/>
    </xf>
    <xf numFmtId="164" fontId="13" fillId="0" borderId="26" xfId="1" applyNumberFormat="1" applyFont="1" applyBorder="1" applyAlignment="1">
      <alignment horizontal="left" vertical="center" wrapText="1" indent="6"/>
    </xf>
    <xf numFmtId="164" fontId="13" fillId="0" borderId="11" xfId="1" applyNumberFormat="1" applyFont="1" applyBorder="1" applyAlignment="1">
      <alignment horizontal="left" vertical="center" wrapText="1" indent="6"/>
    </xf>
    <xf numFmtId="164" fontId="13" fillId="0" borderId="12" xfId="1" applyNumberFormat="1" applyFont="1" applyBorder="1" applyAlignment="1">
      <alignment horizontal="right" vertical="center" wrapText="1" indent="1"/>
    </xf>
    <xf numFmtId="164" fontId="11" fillId="0" borderId="16" xfId="1" applyNumberFormat="1" applyFont="1" applyBorder="1" applyAlignment="1">
      <alignment vertical="center" wrapText="1"/>
    </xf>
    <xf numFmtId="164" fontId="13" fillId="0" borderId="26" xfId="1" applyNumberFormat="1" applyFont="1" applyBorder="1" applyAlignment="1">
      <alignment horizontal="left" vertical="center" wrapText="1" indent="1"/>
    </xf>
    <xf numFmtId="164" fontId="15" fillId="0" borderId="23" xfId="0" applyNumberFormat="1" applyFont="1" applyBorder="1" applyAlignment="1">
      <alignment horizontal="left" vertical="center" wrapText="1" indent="1"/>
    </xf>
    <xf numFmtId="164" fontId="13" fillId="0" borderId="19" xfId="1" applyNumberFormat="1" applyFont="1" applyBorder="1" applyAlignment="1">
      <alignment horizontal="left" vertical="center" wrapText="1" indent="6"/>
    </xf>
    <xf numFmtId="164" fontId="17" fillId="0" borderId="16" xfId="1" applyNumberFormat="1" applyFont="1" applyBorder="1" applyAlignment="1">
      <alignment horizontal="left" vertical="center" wrapText="1" indent="1"/>
    </xf>
    <xf numFmtId="164" fontId="13" fillId="0" borderId="19" xfId="1" applyNumberFormat="1" applyFont="1" applyBorder="1" applyAlignment="1">
      <alignment horizontal="left" vertical="center" wrapText="1" indent="1"/>
    </xf>
    <xf numFmtId="164" fontId="13" fillId="0" borderId="27" xfId="1" applyNumberFormat="1" applyFont="1" applyBorder="1" applyAlignment="1">
      <alignment horizontal="left" vertical="center" wrapText="1" indent="1"/>
    </xf>
    <xf numFmtId="164" fontId="16" fillId="0" borderId="14" xfId="0" applyNumberFormat="1" applyFont="1" applyBorder="1" applyAlignment="1">
      <alignment horizontal="right" vertical="center" wrapText="1" indent="1"/>
    </xf>
    <xf numFmtId="164" fontId="17" fillId="0" borderId="15" xfId="1" applyNumberFormat="1" applyFont="1" applyBorder="1" applyAlignment="1">
      <alignment horizontal="center" vertical="center" wrapText="1"/>
    </xf>
    <xf numFmtId="164" fontId="19" fillId="0" borderId="14" xfId="0" quotePrefix="1" applyNumberFormat="1" applyFont="1" applyBorder="1" applyAlignment="1">
      <alignment horizontal="right" vertical="center" wrapText="1" indent="1"/>
    </xf>
    <xf numFmtId="164" fontId="16" fillId="0" borderId="8" xfId="0" applyNumberFormat="1" applyFont="1" applyBorder="1" applyAlignment="1">
      <alignment horizontal="center" vertical="center" wrapText="1"/>
    </xf>
    <xf numFmtId="164" fontId="19" fillId="0" borderId="9" xfId="0" applyNumberFormat="1" applyFont="1" applyBorder="1" applyAlignment="1">
      <alignment horizontal="left" vertical="center" wrapText="1" indent="1"/>
    </xf>
    <xf numFmtId="164" fontId="3" fillId="0" borderId="0" xfId="0" applyNumberFormat="1" applyFont="1" applyAlignment="1">
      <alignment horizontal="left" vertical="center" wrapText="1"/>
    </xf>
    <xf numFmtId="164" fontId="3" fillId="0" borderId="0" xfId="0" applyNumberFormat="1" applyFont="1" applyAlignment="1">
      <alignment vertical="center" wrapText="1"/>
    </xf>
    <xf numFmtId="164" fontId="32" fillId="0" borderId="0" xfId="0" applyNumberFormat="1" applyFont="1" applyAlignment="1">
      <alignment horizontal="right" vertical="center" wrapText="1" indent="1"/>
    </xf>
    <xf numFmtId="164" fontId="32" fillId="0" borderId="53" xfId="0" applyNumberFormat="1" applyFont="1" applyBorder="1" applyAlignment="1">
      <alignment horizontal="right" vertical="center" wrapText="1" indent="1"/>
    </xf>
    <xf numFmtId="164" fontId="23" fillId="0" borderId="15" xfId="0" applyNumberFormat="1" applyFont="1" applyBorder="1" applyAlignment="1">
      <alignment horizontal="left" vertical="center"/>
    </xf>
    <xf numFmtId="164" fontId="23" fillId="0" borderId="38" xfId="0" applyNumberFormat="1" applyFont="1" applyBorder="1" applyAlignment="1">
      <alignment vertical="center" wrapText="1"/>
    </xf>
    <xf numFmtId="164" fontId="23" fillId="0" borderId="40" xfId="0" applyNumberFormat="1" applyFont="1" applyBorder="1" applyAlignment="1">
      <alignment horizontal="right" vertical="center" wrapText="1" indent="1"/>
    </xf>
    <xf numFmtId="164" fontId="23" fillId="0" borderId="40" xfId="0" applyNumberFormat="1" applyFont="1" applyBorder="1" applyAlignment="1" applyProtection="1">
      <alignment horizontal="right" vertical="center" wrapText="1" indent="1"/>
      <protection locked="0"/>
    </xf>
    <xf numFmtId="164" fontId="23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40" xfId="0" applyNumberFormat="1" applyFont="1" applyBorder="1" applyAlignment="1">
      <alignment horizontal="right" vertical="center" wrapText="1" indent="1"/>
    </xf>
    <xf numFmtId="164" fontId="3" fillId="0" borderId="0" xfId="0" applyNumberFormat="1" applyFont="1" applyAlignment="1">
      <alignment horizontal="right" vertical="center" wrapText="1" indent="1"/>
    </xf>
    <xf numFmtId="164" fontId="8" fillId="0" borderId="44" xfId="0" quotePrefix="1" applyNumberFormat="1" applyFont="1" applyBorder="1" applyAlignment="1" applyProtection="1">
      <alignment horizontal="right" vertical="center" readingOrder="2"/>
      <protection locked="0"/>
    </xf>
    <xf numFmtId="164" fontId="27" fillId="0" borderId="0" xfId="0" applyNumberFormat="1" applyFont="1" applyAlignment="1" applyProtection="1">
      <alignment horizontal="left" vertical="center" wrapText="1"/>
      <protection locked="0"/>
    </xf>
    <xf numFmtId="164" fontId="33" fillId="0" borderId="0" xfId="0" applyNumberFormat="1" applyFont="1" applyAlignment="1" applyProtection="1">
      <alignment vertical="center" wrapText="1"/>
      <protection locked="0"/>
    </xf>
    <xf numFmtId="164" fontId="34" fillId="0" borderId="0" xfId="0" applyNumberFormat="1" applyFont="1" applyAlignment="1" applyProtection="1">
      <alignment horizontal="right" vertical="top"/>
      <protection locked="0"/>
    </xf>
    <xf numFmtId="164" fontId="27" fillId="0" borderId="0" xfId="0" applyNumberFormat="1" applyFont="1" applyAlignment="1">
      <alignment vertical="center" wrapText="1"/>
    </xf>
    <xf numFmtId="164" fontId="8" fillId="0" borderId="59" xfId="0" applyNumberFormat="1" applyFont="1" applyBorder="1" applyAlignment="1" applyProtection="1">
      <alignment horizontal="center" vertical="center" wrapText="1"/>
      <protection locked="0"/>
    </xf>
    <xf numFmtId="164" fontId="8" fillId="0" borderId="7" xfId="0" applyNumberFormat="1" applyFont="1" applyBorder="1" applyAlignment="1" applyProtection="1">
      <alignment horizontal="right" vertical="center"/>
      <protection locked="0"/>
    </xf>
    <xf numFmtId="164" fontId="5" fillId="0" borderId="0" xfId="0" applyNumberFormat="1" applyFont="1" applyAlignment="1">
      <alignment vertical="center"/>
    </xf>
    <xf numFmtId="164" fontId="8" fillId="0" borderId="61" xfId="0" applyNumberFormat="1" applyFont="1" applyBorder="1" applyAlignment="1" applyProtection="1">
      <alignment horizontal="center" vertical="center" wrapText="1"/>
      <protection locked="0"/>
    </xf>
    <xf numFmtId="164" fontId="8" fillId="0" borderId="64" xfId="0" applyNumberFormat="1" applyFont="1" applyBorder="1" applyAlignment="1" applyProtection="1">
      <alignment horizontal="right" vertical="center"/>
      <protection locked="0"/>
    </xf>
    <xf numFmtId="164" fontId="8" fillId="0" borderId="0" xfId="0" applyNumberFormat="1" applyFont="1" applyAlignment="1" applyProtection="1">
      <alignment horizontal="center" vertical="center" wrapText="1"/>
      <protection locked="0"/>
    </xf>
    <xf numFmtId="164" fontId="35" fillId="0" borderId="0" xfId="0" applyNumberFormat="1" applyFont="1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36" fillId="0" borderId="0" xfId="0" applyNumberFormat="1" applyFont="1" applyAlignment="1" applyProtection="1">
      <alignment horizontal="right" vertical="center"/>
      <protection locked="0"/>
    </xf>
    <xf numFmtId="164" fontId="23" fillId="0" borderId="0" xfId="0" applyNumberFormat="1" applyFont="1" applyAlignment="1">
      <alignment vertical="center"/>
    </xf>
    <xf numFmtId="164" fontId="12" fillId="0" borderId="16" xfId="1" applyNumberFormat="1" applyFont="1" applyBorder="1" applyAlignment="1" applyProtection="1">
      <alignment horizontal="center" vertical="center" wrapText="1"/>
      <protection locked="0"/>
    </xf>
    <xf numFmtId="164" fontId="11" fillId="0" borderId="0" xfId="0" applyNumberFormat="1" applyFont="1" applyAlignment="1">
      <alignment horizontal="center" vertical="center" wrapText="1"/>
    </xf>
    <xf numFmtId="164" fontId="11" fillId="0" borderId="15" xfId="0" applyNumberFormat="1" applyFont="1" applyBorder="1" applyAlignment="1">
      <alignment horizontal="center" vertical="center" wrapText="1"/>
    </xf>
    <xf numFmtId="164" fontId="17" fillId="0" borderId="16" xfId="0" applyNumberFormat="1" applyFont="1" applyBorder="1" applyAlignment="1">
      <alignment horizontal="left" vertical="center" wrapText="1" indent="1"/>
    </xf>
    <xf numFmtId="164" fontId="18" fillId="0" borderId="32" xfId="0" applyNumberFormat="1" applyFont="1" applyBorder="1" applyAlignment="1">
      <alignment horizontal="center" vertical="center" wrapText="1"/>
    </xf>
    <xf numFmtId="164" fontId="17" fillId="0" borderId="3" xfId="0" applyNumberFormat="1" applyFont="1" applyBorder="1" applyAlignment="1">
      <alignment horizontal="right" vertical="center" wrapText="1" indent="1"/>
    </xf>
    <xf numFmtId="164" fontId="17" fillId="0" borderId="54" xfId="0" applyNumberFormat="1" applyFont="1" applyBorder="1" applyAlignment="1">
      <alignment horizontal="right" vertical="center" wrapText="1" indent="1"/>
    </xf>
    <xf numFmtId="164" fontId="18" fillId="0" borderId="22" xfId="0" applyNumberFormat="1" applyFont="1" applyBorder="1" applyAlignment="1">
      <alignment horizontal="center" vertical="center" wrapText="1"/>
    </xf>
    <xf numFmtId="164" fontId="17" fillId="0" borderId="23" xfId="0" applyNumberFormat="1" applyFont="1" applyBorder="1" applyAlignment="1">
      <alignment horizontal="right" vertical="center" wrapText="1" indent="1"/>
    </xf>
    <xf numFmtId="164" fontId="18" fillId="0" borderId="25" xfId="0" applyNumberFormat="1" applyFont="1" applyBorder="1" applyAlignment="1">
      <alignment horizontal="center" vertical="center" wrapText="1"/>
    </xf>
    <xf numFmtId="164" fontId="17" fillId="0" borderId="11" xfId="0" applyNumberFormat="1" applyFont="1" applyBorder="1" applyAlignment="1">
      <alignment horizontal="right" vertical="center" wrapText="1" indent="1"/>
    </xf>
    <xf numFmtId="164" fontId="18" fillId="0" borderId="18" xfId="0" applyNumberFormat="1" applyFont="1" applyBorder="1" applyAlignment="1">
      <alignment horizontal="center" vertical="center" wrapText="1"/>
    </xf>
    <xf numFmtId="164" fontId="17" fillId="0" borderId="26" xfId="0" applyNumberFormat="1" applyFont="1" applyBorder="1" applyAlignment="1">
      <alignment horizontal="right" vertical="center" wrapText="1" indent="1"/>
    </xf>
    <xf numFmtId="164" fontId="17" fillId="0" borderId="55" xfId="0" applyNumberFormat="1" applyFont="1" applyBorder="1" applyAlignment="1">
      <alignment horizontal="right" vertical="center" wrapText="1" indent="1"/>
    </xf>
    <xf numFmtId="164" fontId="17" fillId="0" borderId="9" xfId="0" applyNumberFormat="1" applyFont="1" applyBorder="1" applyAlignment="1">
      <alignment horizontal="right" vertical="center" wrapText="1" indent="1"/>
    </xf>
    <xf numFmtId="164" fontId="17" fillId="0" borderId="56" xfId="0" applyNumberFormat="1" applyFont="1" applyBorder="1" applyAlignment="1">
      <alignment horizontal="right" vertical="center" wrapText="1" indent="1"/>
    </xf>
    <xf numFmtId="164" fontId="17" fillId="0" borderId="16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14" xfId="0" applyNumberFormat="1" applyFont="1" applyBorder="1" applyAlignment="1">
      <alignment horizontal="right" vertical="center" wrapText="1" indent="1"/>
    </xf>
    <xf numFmtId="164" fontId="18" fillId="0" borderId="19" xfId="1" applyNumberFormat="1" applyFont="1" applyBorder="1" applyAlignment="1">
      <alignment horizontal="left" vertical="center" wrapText="1" indent="1"/>
    </xf>
    <xf numFmtId="164" fontId="18" fillId="0" borderId="23" xfId="1" applyNumberFormat="1" applyFont="1" applyBorder="1" applyAlignment="1">
      <alignment horizontal="left" vertical="center" wrapText="1" indent="1"/>
    </xf>
    <xf numFmtId="164" fontId="18" fillId="0" borderId="27" xfId="1" applyNumberFormat="1" applyFont="1" applyBorder="1" applyAlignment="1">
      <alignment horizontal="left" vertical="center" wrapText="1" indent="1"/>
    </xf>
    <xf numFmtId="164" fontId="17" fillId="0" borderId="65" xfId="0" applyNumberFormat="1" applyFont="1" applyBorder="1" applyAlignment="1">
      <alignment horizontal="right" vertical="center" wrapText="1" indent="1"/>
    </xf>
    <xf numFmtId="164" fontId="17" fillId="0" borderId="27" xfId="0" applyNumberFormat="1" applyFont="1" applyBorder="1" applyAlignment="1">
      <alignment horizontal="right" vertical="center" wrapText="1" indent="1"/>
    </xf>
    <xf numFmtId="164" fontId="16" fillId="0" borderId="15" xfId="0" applyNumberFormat="1" applyFont="1" applyBorder="1" applyAlignment="1">
      <alignment horizontal="center" vertical="center" wrapText="1"/>
    </xf>
    <xf numFmtId="164" fontId="18" fillId="0" borderId="9" xfId="1" applyNumberFormat="1" applyFont="1" applyBorder="1" applyAlignment="1">
      <alignment horizontal="left" vertical="center" wrapText="1" indent="1"/>
    </xf>
    <xf numFmtId="164" fontId="37" fillId="0" borderId="38" xfId="0" applyNumberFormat="1" applyFont="1" applyBorder="1" applyAlignment="1">
      <alignment horizontal="left" wrapText="1" indent="1"/>
    </xf>
    <xf numFmtId="164" fontId="17" fillId="0" borderId="40" xfId="1" applyNumberFormat="1" applyFont="1" applyBorder="1" applyAlignment="1">
      <alignment horizontal="right" vertical="center" wrapText="1" indent="1"/>
    </xf>
    <xf numFmtId="164" fontId="13" fillId="0" borderId="67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67" xfId="1" applyNumberFormat="1" applyFont="1" applyBorder="1" applyAlignment="1">
      <alignment horizontal="right" vertical="center" wrapText="1" indent="1"/>
    </xf>
    <xf numFmtId="164" fontId="18" fillId="0" borderId="54" xfId="0" applyNumberFormat="1" applyFont="1" applyBorder="1" applyAlignment="1">
      <alignment horizontal="right" vertical="center" wrapText="1" indent="1"/>
    </xf>
    <xf numFmtId="164" fontId="13" fillId="0" borderId="48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48" xfId="1" applyNumberFormat="1" applyFont="1" applyBorder="1" applyAlignment="1">
      <alignment horizontal="right" vertical="center" wrapText="1" indent="1"/>
    </xf>
    <xf numFmtId="164" fontId="18" fillId="0" borderId="55" xfId="0" applyNumberFormat="1" applyFont="1" applyBorder="1" applyAlignment="1">
      <alignment horizontal="right" vertical="center" wrapText="1" indent="1"/>
    </xf>
    <xf numFmtId="164" fontId="17" fillId="0" borderId="40" xfId="1" applyNumberFormat="1" applyFont="1" applyBorder="1" applyAlignment="1" applyProtection="1">
      <alignment horizontal="right" vertical="center" wrapText="1" indent="1"/>
      <protection locked="0"/>
    </xf>
    <xf numFmtId="164" fontId="8" fillId="0" borderId="16" xfId="0" applyNumberFormat="1" applyFont="1" applyBorder="1" applyAlignment="1">
      <alignment horizontal="left" vertical="center" wrapText="1" indent="1"/>
    </xf>
    <xf numFmtId="164" fontId="8" fillId="0" borderId="40" xfId="0" applyNumberFormat="1" applyFont="1" applyBorder="1" applyAlignment="1">
      <alignment horizontal="right" vertical="center" wrapText="1" indent="1"/>
    </xf>
    <xf numFmtId="164" fontId="11" fillId="0" borderId="14" xfId="0" applyNumberFormat="1" applyFont="1" applyBorder="1" applyAlignment="1">
      <alignment horizontal="right" vertical="center" wrapText="1" indent="1"/>
    </xf>
    <xf numFmtId="164" fontId="0" fillId="0" borderId="0" xfId="0" applyNumberFormat="1" applyAlignment="1">
      <alignment horizontal="left" vertical="center" wrapText="1"/>
    </xf>
    <xf numFmtId="164" fontId="32" fillId="0" borderId="0" xfId="0" applyNumberFormat="1" applyFont="1" applyAlignment="1">
      <alignment horizontal="right" vertical="center" wrapText="1"/>
    </xf>
    <xf numFmtId="164" fontId="23" fillId="0" borderId="16" xfId="0" applyNumberFormat="1" applyFont="1" applyBorder="1" applyAlignment="1">
      <alignment horizontal="right" vertical="center" wrapText="1"/>
    </xf>
    <xf numFmtId="164" fontId="23" fillId="0" borderId="16" xfId="0" applyNumberFormat="1" applyFont="1" applyBorder="1" applyAlignment="1" applyProtection="1">
      <alignment horizontal="right" vertical="center" wrapText="1"/>
      <protection locked="0"/>
    </xf>
    <xf numFmtId="164" fontId="23" fillId="0" borderId="14" xfId="0" applyNumberFormat="1" applyFont="1" applyBorder="1" applyAlignment="1">
      <alignment horizontal="right" vertical="center" wrapText="1" indent="1"/>
    </xf>
    <xf numFmtId="0" fontId="34" fillId="0" borderId="0" xfId="0" applyFont="1" applyAlignment="1" applyProtection="1">
      <alignment horizontal="right" vertical="top"/>
      <protection locked="0"/>
    </xf>
    <xf numFmtId="0" fontId="8" fillId="0" borderId="59" xfId="0" applyFont="1" applyBorder="1" applyAlignment="1" applyProtection="1">
      <alignment horizontal="center" vertical="center" wrapText="1"/>
      <protection locked="0"/>
    </xf>
    <xf numFmtId="49" fontId="8" fillId="0" borderId="7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vertical="center"/>
    </xf>
    <xf numFmtId="0" fontId="8" fillId="0" borderId="61" xfId="0" applyFont="1" applyBorder="1" applyAlignment="1" applyProtection="1">
      <alignment horizontal="center" vertical="center" wrapText="1"/>
      <protection locked="0"/>
    </xf>
    <xf numFmtId="49" fontId="8" fillId="0" borderId="64" xfId="0" applyNumberFormat="1" applyFont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36" fillId="0" borderId="0" xfId="0" applyNumberFormat="1" applyFont="1" applyAlignment="1" applyProtection="1">
      <alignment horizontal="right" vertical="center"/>
      <protection locked="0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 applyProtection="1">
      <alignment horizontal="center" vertical="center" wrapText="1"/>
      <protection locked="0"/>
    </xf>
    <xf numFmtId="0" fontId="12" fillId="0" borderId="16" xfId="1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left" vertical="center" wrapText="1" indent="1"/>
    </xf>
    <xf numFmtId="0" fontId="29" fillId="0" borderId="0" xfId="0" applyFont="1" applyAlignment="1">
      <alignment vertical="center" wrapText="1"/>
    </xf>
    <xf numFmtId="49" fontId="18" fillId="0" borderId="32" xfId="0" applyNumberFormat="1" applyFont="1" applyBorder="1" applyAlignment="1">
      <alignment horizontal="center" vertical="center" wrapText="1"/>
    </xf>
    <xf numFmtId="3" fontId="13" fillId="0" borderId="5" xfId="1" applyNumberFormat="1" applyFont="1" applyBorder="1" applyAlignment="1" applyProtection="1">
      <alignment horizontal="right" vertical="center" wrapText="1" indent="1"/>
      <protection locked="0"/>
    </xf>
    <xf numFmtId="49" fontId="18" fillId="0" borderId="22" xfId="0" applyNumberFormat="1" applyFont="1" applyBorder="1" applyAlignment="1">
      <alignment horizontal="center" vertical="center" wrapText="1"/>
    </xf>
    <xf numFmtId="3" fontId="13" fillId="0" borderId="23" xfId="1" applyNumberFormat="1" applyFont="1" applyBorder="1" applyAlignment="1" applyProtection="1">
      <alignment horizontal="right" vertical="center" wrapText="1" indent="1"/>
      <protection locked="0"/>
    </xf>
    <xf numFmtId="0" fontId="30" fillId="0" borderId="0" xfId="0" applyFont="1" applyAlignment="1">
      <alignment vertical="center" wrapText="1"/>
    </xf>
    <xf numFmtId="49" fontId="18" fillId="0" borderId="25" xfId="0" applyNumberFormat="1" applyFont="1" applyBorder="1" applyAlignment="1">
      <alignment horizontal="center" vertical="center" wrapText="1"/>
    </xf>
    <xf numFmtId="3" fontId="13" fillId="0" borderId="26" xfId="1" applyNumberFormat="1" applyFont="1" applyBorder="1" applyAlignment="1" applyProtection="1">
      <alignment horizontal="right" vertical="center" wrapText="1" indent="1"/>
      <protection locked="0"/>
    </xf>
    <xf numFmtId="49" fontId="18" fillId="0" borderId="18" xfId="0" applyNumberFormat="1" applyFont="1" applyBorder="1" applyAlignment="1">
      <alignment horizontal="center" vertical="center" wrapText="1"/>
    </xf>
    <xf numFmtId="3" fontId="13" fillId="0" borderId="19" xfId="1" applyNumberFormat="1" applyFont="1" applyBorder="1" applyAlignment="1" applyProtection="1">
      <alignment horizontal="right" vertical="center" wrapText="1" indent="1"/>
      <protection locked="0"/>
    </xf>
    <xf numFmtId="0" fontId="17" fillId="0" borderId="15" xfId="0" applyFont="1" applyBorder="1" applyAlignment="1">
      <alignment horizontal="center" vertical="center" wrapText="1"/>
    </xf>
    <xf numFmtId="3" fontId="17" fillId="0" borderId="16" xfId="1" applyNumberFormat="1" applyFont="1" applyBorder="1" applyAlignment="1" applyProtection="1">
      <alignment horizontal="right" vertical="center" wrapText="1" indent="1"/>
      <protection locked="0"/>
    </xf>
    <xf numFmtId="0" fontId="18" fillId="0" borderId="19" xfId="1" applyFont="1" applyBorder="1" applyAlignment="1">
      <alignment horizontal="left" vertical="center" wrapText="1" indent="1"/>
    </xf>
    <xf numFmtId="3" fontId="18" fillId="0" borderId="19" xfId="1" applyNumberFormat="1" applyFont="1" applyBorder="1" applyAlignment="1" applyProtection="1">
      <alignment horizontal="right" vertical="center" wrapText="1" indent="1"/>
      <protection locked="0"/>
    </xf>
    <xf numFmtId="3" fontId="18" fillId="0" borderId="23" xfId="1" applyNumberFormat="1" applyFont="1" applyBorder="1" applyAlignment="1" applyProtection="1">
      <alignment horizontal="right" vertical="center" wrapText="1" indent="1"/>
      <protection locked="0"/>
    </xf>
    <xf numFmtId="0" fontId="18" fillId="0" borderId="23" xfId="1" applyFont="1" applyBorder="1" applyAlignment="1">
      <alignment horizontal="left" vertical="center" wrapText="1" indent="1"/>
    </xf>
    <xf numFmtId="0" fontId="18" fillId="0" borderId="27" xfId="1" applyFont="1" applyBorder="1" applyAlignment="1">
      <alignment horizontal="left" vertical="center" wrapText="1" indent="1"/>
    </xf>
    <xf numFmtId="3" fontId="18" fillId="0" borderId="26" xfId="1" applyNumberFormat="1" applyFont="1" applyBorder="1" applyAlignment="1" applyProtection="1">
      <alignment horizontal="right" vertical="center" wrapText="1" indent="1"/>
      <protection locked="0"/>
    </xf>
    <xf numFmtId="0" fontId="16" fillId="0" borderId="15" xfId="0" applyFont="1" applyBorder="1" applyAlignment="1">
      <alignment horizontal="center" vertical="center" wrapText="1"/>
    </xf>
    <xf numFmtId="0" fontId="18" fillId="0" borderId="9" xfId="1" applyFont="1" applyBorder="1" applyAlignment="1">
      <alignment horizontal="left" vertical="center" wrapText="1" indent="1"/>
    </xf>
    <xf numFmtId="3" fontId="18" fillId="0" borderId="11" xfId="1" applyNumberFormat="1" applyFont="1" applyBorder="1" applyAlignment="1" applyProtection="1">
      <alignment horizontal="right" vertical="center" wrapText="1" indent="1"/>
      <protection locked="0"/>
    </xf>
    <xf numFmtId="0" fontId="37" fillId="0" borderId="38" xfId="0" applyFont="1" applyBorder="1" applyAlignment="1">
      <alignment horizontal="left" wrapText="1" indent="1"/>
    </xf>
    <xf numFmtId="0" fontId="31" fillId="0" borderId="0" xfId="0" applyFont="1" applyAlignment="1">
      <alignment vertical="center" wrapText="1"/>
    </xf>
    <xf numFmtId="0" fontId="13" fillId="0" borderId="67" xfId="1" applyFont="1" applyBorder="1" applyAlignment="1" applyProtection="1">
      <alignment horizontal="right" vertical="center" wrapText="1" indent="1"/>
      <protection locked="0"/>
    </xf>
    <xf numFmtId="0" fontId="13" fillId="0" borderId="48" xfId="1" applyFont="1" applyBorder="1" applyAlignment="1" applyProtection="1">
      <alignment horizontal="right" vertical="center" wrapText="1" indent="1"/>
      <protection locked="0"/>
    </xf>
    <xf numFmtId="0" fontId="17" fillId="0" borderId="40" xfId="1" applyFont="1" applyBorder="1" applyAlignment="1" applyProtection="1">
      <alignment horizontal="right" vertical="center" wrapText="1" indent="1"/>
      <protection locked="0"/>
    </xf>
    <xf numFmtId="0" fontId="8" fillId="0" borderId="16" xfId="0" applyFont="1" applyBorder="1" applyAlignment="1">
      <alignment horizontal="left" vertical="center" wrapText="1" indent="1"/>
    </xf>
    <xf numFmtId="0" fontId="0" fillId="0" borderId="0" xfId="0" applyAlignment="1">
      <alignment horizontal="left" vertical="center" wrapText="1"/>
    </xf>
    <xf numFmtId="0" fontId="32" fillId="0" borderId="0" xfId="0" applyFont="1" applyAlignment="1">
      <alignment horizontal="right" vertical="center" wrapText="1"/>
    </xf>
    <xf numFmtId="0" fontId="23" fillId="0" borderId="15" xfId="0" applyFont="1" applyBorder="1" applyAlignment="1">
      <alignment horizontal="left" vertical="center"/>
    </xf>
    <xf numFmtId="0" fontId="23" fillId="0" borderId="38" xfId="0" applyFont="1" applyBorder="1" applyAlignment="1">
      <alignment vertical="center" wrapText="1"/>
    </xf>
    <xf numFmtId="0" fontId="23" fillId="0" borderId="16" xfId="0" applyFont="1" applyBorder="1" applyAlignment="1" applyProtection="1">
      <alignment horizontal="right" vertical="center" wrapText="1"/>
      <protection locked="0"/>
    </xf>
    <xf numFmtId="3" fontId="13" fillId="0" borderId="67" xfId="1" applyNumberFormat="1" applyFont="1" applyBorder="1" applyAlignment="1" applyProtection="1">
      <alignment horizontal="right" vertical="center" wrapText="1" indent="1"/>
      <protection locked="0"/>
    </xf>
    <xf numFmtId="3" fontId="13" fillId="0" borderId="48" xfId="1" applyNumberFormat="1" applyFont="1" applyBorder="1" applyAlignment="1" applyProtection="1">
      <alignment horizontal="right" vertical="center" wrapText="1" indent="1"/>
      <protection locked="0"/>
    </xf>
    <xf numFmtId="0" fontId="8" fillId="0" borderId="2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2" fillId="0" borderId="0" xfId="1" applyFont="1" applyAlignment="1" applyProtection="1">
      <alignment horizontal="right" vertical="center"/>
      <protection locked="0"/>
    </xf>
    <xf numFmtId="0" fontId="0" fillId="0" borderId="0" xfId="0"/>
    <xf numFmtId="0" fontId="4" fillId="0" borderId="0" xfId="1" applyFont="1" applyAlignment="1" applyProtection="1">
      <alignment horizont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64" fontId="5" fillId="0" borderId="0" xfId="1" applyNumberFormat="1" applyFont="1" applyAlignment="1" applyProtection="1">
      <alignment horizontal="center" vertical="center"/>
      <protection locked="0"/>
    </xf>
    <xf numFmtId="164" fontId="6" fillId="0" borderId="1" xfId="1" applyNumberFormat="1" applyFont="1" applyBorder="1" applyAlignment="1" applyProtection="1">
      <alignment horizontal="left" vertical="center"/>
      <protection locked="0"/>
    </xf>
    <xf numFmtId="164" fontId="6" fillId="0" borderId="1" xfId="1" applyNumberFormat="1" applyFont="1" applyBorder="1" applyAlignment="1">
      <alignment horizontal="left" vertical="center"/>
    </xf>
    <xf numFmtId="164" fontId="5" fillId="0" borderId="0" xfId="1" applyNumberFormat="1" applyFont="1" applyAlignment="1">
      <alignment horizontal="center" vertical="center"/>
    </xf>
    <xf numFmtId="164" fontId="6" fillId="0" borderId="1" xfId="1" applyNumberFormat="1" applyFont="1" applyBorder="1" applyAlignment="1">
      <alignment horizontal="left"/>
    </xf>
    <xf numFmtId="0" fontId="4" fillId="0" borderId="0" xfId="1" applyFont="1" applyAlignment="1">
      <alignment horizontal="center"/>
    </xf>
    <xf numFmtId="164" fontId="2" fillId="0" borderId="0" xfId="0" applyNumberFormat="1" applyFont="1" applyAlignment="1">
      <alignment horizontal="center" textRotation="180" wrapText="1"/>
    </xf>
    <xf numFmtId="164" fontId="22" fillId="0" borderId="41" xfId="0" applyNumberFormat="1" applyFont="1" applyBorder="1" applyAlignment="1">
      <alignment horizontal="center" vertical="center" wrapText="1"/>
    </xf>
    <xf numFmtId="164" fontId="22" fillId="0" borderId="43" xfId="0" applyNumberFormat="1" applyFont="1" applyBorder="1" applyAlignment="1">
      <alignment horizontal="center" vertical="center" wrapText="1"/>
    </xf>
    <xf numFmtId="164" fontId="26" fillId="0" borderId="42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  <protection locked="0"/>
    </xf>
    <xf numFmtId="164" fontId="2" fillId="0" borderId="1" xfId="0" applyNumberFormat="1" applyFont="1" applyBorder="1" applyAlignment="1" applyProtection="1">
      <alignment horizontal="right"/>
      <protection locked="0"/>
    </xf>
    <xf numFmtId="164" fontId="5" fillId="0" borderId="52" xfId="0" applyNumberFormat="1" applyFont="1" applyBorder="1" applyAlignment="1" applyProtection="1">
      <alignment horizontal="center" vertical="center"/>
      <protection locked="0"/>
    </xf>
    <xf numFmtId="164" fontId="5" fillId="0" borderId="53" xfId="0" applyNumberFormat="1" applyFont="1" applyBorder="1" applyAlignment="1" applyProtection="1">
      <alignment horizontal="center" vertical="center"/>
      <protection locked="0"/>
    </xf>
    <xf numFmtId="164" fontId="27" fillId="0" borderId="53" xfId="0" applyNumberFormat="1" applyFont="1" applyBorder="1" applyAlignment="1" applyProtection="1">
      <alignment horizontal="center" vertical="center"/>
      <protection locked="0"/>
    </xf>
    <xf numFmtId="164" fontId="27" fillId="0" borderId="17" xfId="0" applyNumberFormat="1" applyFont="1" applyBorder="1" applyAlignment="1" applyProtection="1">
      <alignment horizontal="center" vertical="center"/>
      <protection locked="0"/>
    </xf>
    <xf numFmtId="164" fontId="5" fillId="0" borderId="52" xfId="0" applyNumberFormat="1" applyFont="1" applyBorder="1" applyAlignment="1" applyProtection="1">
      <alignment horizontal="center" vertical="center" readingOrder="2"/>
      <protection locked="0"/>
    </xf>
    <xf numFmtId="164" fontId="5" fillId="0" borderId="53" xfId="0" applyNumberFormat="1" applyFont="1" applyBorder="1" applyAlignment="1" applyProtection="1">
      <alignment horizontal="center" vertical="center" readingOrder="2"/>
      <protection locked="0"/>
    </xf>
    <xf numFmtId="164" fontId="27" fillId="0" borderId="53" xfId="0" applyNumberFormat="1" applyFont="1" applyBorder="1" applyAlignment="1" applyProtection="1">
      <alignment horizontal="center" vertical="center" readingOrder="2"/>
      <protection locked="0"/>
    </xf>
    <xf numFmtId="164" fontId="27" fillId="0" borderId="17" xfId="0" applyNumberFormat="1" applyFont="1" applyBorder="1" applyAlignment="1" applyProtection="1">
      <alignment horizontal="center" vertical="center" readingOrder="2"/>
      <protection locked="0"/>
    </xf>
    <xf numFmtId="164" fontId="8" fillId="0" borderId="52" xfId="0" applyNumberFormat="1" applyFont="1" applyBorder="1" applyAlignment="1">
      <alignment horizontal="center" vertical="center" wrapText="1"/>
    </xf>
    <xf numFmtId="164" fontId="8" fillId="0" borderId="53" xfId="0" applyNumberFormat="1" applyFont="1" applyBorder="1" applyAlignment="1">
      <alignment horizontal="center" vertical="center" wrapText="1"/>
    </xf>
    <xf numFmtId="164" fontId="8" fillId="0" borderId="17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 applyProtection="1">
      <alignment horizontal="center" vertical="center"/>
      <protection locked="0"/>
    </xf>
    <xf numFmtId="164" fontId="27" fillId="0" borderId="60" xfId="0" applyNumberFormat="1" applyFont="1" applyBorder="1" applyAlignment="1" applyProtection="1">
      <alignment horizontal="center" vertical="center"/>
      <protection locked="0"/>
    </xf>
    <xf numFmtId="164" fontId="5" fillId="0" borderId="62" xfId="0" applyNumberFormat="1" applyFont="1" applyBorder="1" applyAlignment="1" applyProtection="1">
      <alignment horizontal="center" vertical="center"/>
      <protection locked="0"/>
    </xf>
    <xf numFmtId="164" fontId="27" fillId="0" borderId="63" xfId="0" applyNumberFormat="1" applyFont="1" applyBorder="1" applyAlignment="1" applyProtection="1">
      <alignment horizontal="center" vertical="center"/>
      <protection locked="0"/>
    </xf>
    <xf numFmtId="164" fontId="8" fillId="0" borderId="2" xfId="0" applyNumberFormat="1" applyFont="1" applyBorder="1" applyAlignment="1" applyProtection="1">
      <alignment horizontal="center" vertical="center" wrapText="1"/>
      <protection locked="0"/>
    </xf>
    <xf numFmtId="164" fontId="0" fillId="0" borderId="35" xfId="0" applyNumberFormat="1" applyBorder="1" applyAlignment="1" applyProtection="1">
      <alignment vertical="center"/>
      <protection locked="0"/>
    </xf>
    <xf numFmtId="164" fontId="0" fillId="0" borderId="8" xfId="0" applyNumberFormat="1" applyBorder="1" applyAlignment="1" applyProtection="1">
      <alignment vertical="center"/>
      <protection locked="0"/>
    </xf>
    <xf numFmtId="164" fontId="8" fillId="0" borderId="3" xfId="0" applyNumberFormat="1" applyFont="1" applyBorder="1" applyAlignment="1" applyProtection="1">
      <alignment horizontal="center" vertical="center" wrapText="1"/>
      <protection locked="0"/>
    </xf>
    <xf numFmtId="164" fontId="0" fillId="0" borderId="27" xfId="0" applyNumberFormat="1" applyBorder="1" applyAlignment="1" applyProtection="1">
      <alignment vertical="center"/>
      <protection locked="0"/>
    </xf>
    <xf numFmtId="164" fontId="0" fillId="0" borderId="9" xfId="0" applyNumberFormat="1" applyBorder="1" applyAlignment="1" applyProtection="1">
      <alignment vertical="center"/>
      <protection locked="0"/>
    </xf>
    <xf numFmtId="164" fontId="8" fillId="0" borderId="27" xfId="0" applyNumberFormat="1" applyFont="1" applyBorder="1" applyAlignment="1" applyProtection="1">
      <alignment horizontal="center" vertical="center"/>
      <protection locked="0"/>
    </xf>
    <xf numFmtId="164" fontId="8" fillId="0" borderId="9" xfId="0" applyNumberFormat="1" applyFont="1" applyBorder="1" applyAlignment="1" applyProtection="1">
      <alignment horizontal="center" vertical="center"/>
      <protection locked="0"/>
    </xf>
    <xf numFmtId="164" fontId="22" fillId="0" borderId="58" xfId="0" applyNumberFormat="1" applyFont="1" applyBorder="1" applyAlignment="1" applyProtection="1">
      <alignment horizontal="center" wrapText="1"/>
      <protection locked="0"/>
    </xf>
    <xf numFmtId="164" fontId="22" fillId="0" borderId="65" xfId="0" applyNumberFormat="1" applyFont="1" applyBorder="1" applyAlignment="1" applyProtection="1">
      <alignment horizontal="center"/>
      <protection locked="0"/>
    </xf>
    <xf numFmtId="164" fontId="22" fillId="0" borderId="64" xfId="0" applyNumberFormat="1" applyFont="1" applyBorder="1" applyAlignment="1" applyProtection="1">
      <alignment horizontal="center"/>
      <protection locked="0"/>
    </xf>
    <xf numFmtId="164" fontId="8" fillId="0" borderId="66" xfId="0" applyNumberFormat="1" applyFont="1" applyBorder="1" applyAlignment="1">
      <alignment horizontal="center" vertical="center" wrapText="1"/>
    </xf>
    <xf numFmtId="164" fontId="33" fillId="0" borderId="1" xfId="0" applyNumberFormat="1" applyFont="1" applyBorder="1" applyAlignment="1">
      <alignment horizontal="center" vertical="center" wrapText="1"/>
    </xf>
    <xf numFmtId="164" fontId="33" fillId="0" borderId="36" xfId="0" applyNumberFormat="1" applyFont="1" applyBorder="1" applyAlignment="1">
      <alignment horizontal="center" vertical="center" wrapText="1"/>
    </xf>
    <xf numFmtId="164" fontId="0" fillId="0" borderId="53" xfId="0" applyNumberFormat="1" applyBorder="1" applyAlignment="1">
      <alignment vertical="center" wrapText="1"/>
    </xf>
    <xf numFmtId="164" fontId="0" fillId="0" borderId="17" xfId="0" applyNumberFormat="1" applyBorder="1" applyAlignment="1">
      <alignment vertical="center" wrapText="1"/>
    </xf>
    <xf numFmtId="0" fontId="5" fillId="0" borderId="6" xfId="0" applyFont="1" applyBorder="1" applyAlignment="1" applyProtection="1">
      <alignment horizontal="center" vertical="center"/>
      <protection locked="0"/>
    </xf>
    <xf numFmtId="0" fontId="27" fillId="0" borderId="60" xfId="0" applyFont="1" applyBorder="1" applyAlignment="1" applyProtection="1">
      <alignment horizontal="center" vertical="center"/>
      <protection locked="0"/>
    </xf>
    <xf numFmtId="0" fontId="5" fillId="0" borderId="62" xfId="0" applyFont="1" applyBorder="1" applyAlignment="1" applyProtection="1">
      <alignment horizontal="center" vertical="center"/>
      <protection locked="0"/>
    </xf>
    <xf numFmtId="0" fontId="27" fillId="0" borderId="63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22" fillId="0" borderId="58" xfId="0" applyFont="1" applyBorder="1" applyAlignment="1" applyProtection="1">
      <alignment horizontal="center" wrapText="1"/>
      <protection locked="0"/>
    </xf>
    <xf numFmtId="0" fontId="22" fillId="0" borderId="65" xfId="0" applyFont="1" applyBorder="1" applyAlignment="1" applyProtection="1">
      <alignment horizontal="center"/>
      <protection locked="0"/>
    </xf>
    <xf numFmtId="0" fontId="22" fillId="0" borderId="64" xfId="0" applyFont="1" applyBorder="1" applyAlignment="1" applyProtection="1">
      <alignment horizontal="center"/>
      <protection locked="0"/>
    </xf>
    <xf numFmtId="0" fontId="8" fillId="0" borderId="66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36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0" fillId="0" borderId="53" xfId="0" applyBorder="1" applyAlignment="1">
      <alignment vertical="center" wrapText="1"/>
    </xf>
    <xf numFmtId="0" fontId="0" fillId="0" borderId="17" xfId="0" applyBorder="1" applyAlignment="1">
      <alignment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Temporary%20Internet%20Files/Content.Outlook/8RKWS6GF/KVI_ZARSZ-2019-6m&#243;dos&#237;t&#225;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6.sz.mell."/>
      <sheetName val="RM_7.sz.mell."/>
      <sheetName val="RM_9.1.sz.mell"/>
      <sheetName val="RM_9.1.1.sz.mell"/>
      <sheetName val="RM_9.1.2.sz.mell"/>
      <sheetName val="RM_9.1.3.sz.mell"/>
      <sheetName val="RM_9.2.sz.mell"/>
      <sheetName val="RM_9.2.1.sz.mell"/>
      <sheetName val="RM_9.2.2.sz.mell"/>
      <sheetName val="RM_9.2.3.sz.mell"/>
      <sheetName val="RM_9.3.sz.mell"/>
      <sheetName val="RM_9.3.1.sz.mell"/>
      <sheetName val="RM_9.3.2.sz.mell"/>
      <sheetName val="RM_9.3.3.sz.mell"/>
      <sheetName val="RM_5.4.sz.mell"/>
      <sheetName val="RM_5.4.1.sz.mell"/>
      <sheetName val="RM_5.4.2.sz.mell"/>
      <sheetName val="RM_5.4.3.sz.mell"/>
      <sheetName val="RM_5.5.sz.mell"/>
      <sheetName val="RM_5.5.1.sz.mell"/>
      <sheetName val="RM_5.5.2.sz.mell"/>
      <sheetName val="RM_5.5.3.sz.mell"/>
      <sheetName val="RM_5.6.sz.mell"/>
      <sheetName val="RM_5.6.1.sz.mell"/>
      <sheetName val="RM_5.6.2.sz.mell"/>
      <sheetName val="RM_5.6.3.sz.mell"/>
      <sheetName val="RM_5.7.sz.mell"/>
      <sheetName val="RM_5.7.1.sz.mell"/>
      <sheetName val="RM_5.7.2.sz.mell"/>
      <sheetName val="RM_5.7.3.sz.mell"/>
      <sheetName val="RM_5.8.sz.mell"/>
      <sheetName val="RM_5.8.1.sz.mell"/>
      <sheetName val="RM_5.8.2.sz.mell"/>
      <sheetName val="RM_5.8.3.sz.mell"/>
      <sheetName val="RM_5.9.sz.mell"/>
      <sheetName val="RM_5.9.1.sz.mell"/>
      <sheetName val="RM_5.9.2.sz.mell"/>
      <sheetName val="RM_5.9.3.sz.mell"/>
      <sheetName val="RM_5.10.sz.mell"/>
      <sheetName val="RM_5.10.1.sz.mell"/>
      <sheetName val="RM_5.10.2.sz.mell"/>
      <sheetName val="RM_5.10.3.sz.mell"/>
      <sheetName val="RM_5.11.sz.mell"/>
      <sheetName val="RM_5.11.1.sz.mell"/>
      <sheetName val="RM_5.11.2.sz.mell"/>
      <sheetName val="RM_5.11.3.sz.mell"/>
      <sheetName val="RM_5.12.sz.mell"/>
      <sheetName val="RM_5.12.1.sz.mell"/>
      <sheetName val="RM_5.12.2.sz.mell"/>
      <sheetName val="RM_5.12.3.sz.mell"/>
      <sheetName val="RM_6.sz.mell"/>
      <sheetName val="E_TARTALOMJEGYZÉK"/>
      <sheetName val="E_ALAPADATOK"/>
      <sheetName val="E_ÖSSZEFÜGGÉSEK"/>
      <sheetName val="E_1.1.sz.mell."/>
      <sheetName val="E_1.2.sz.mell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 refreshError="1"/>
      <sheetData sheetId="1" refreshError="1"/>
      <sheetData sheetId="2" refreshError="1"/>
      <sheetData sheetId="3" refreshError="1">
        <row r="10">
          <cell r="C10">
            <v>291520063</v>
          </cell>
        </row>
        <row r="11">
          <cell r="C11">
            <v>97923788</v>
          </cell>
        </row>
        <row r="12">
          <cell r="C12">
            <v>73289817</v>
          </cell>
        </row>
        <row r="13">
          <cell r="C13">
            <v>108290038</v>
          </cell>
        </row>
        <row r="14">
          <cell r="C14">
            <v>3632420</v>
          </cell>
        </row>
        <row r="15">
          <cell r="C15">
            <v>8384000</v>
          </cell>
        </row>
        <row r="17">
          <cell r="C17">
            <v>45142183</v>
          </cell>
        </row>
        <row r="22">
          <cell r="C22">
            <v>45142183</v>
          </cell>
        </row>
        <row r="24">
          <cell r="C24">
            <v>44990771</v>
          </cell>
        </row>
        <row r="29">
          <cell r="C29">
            <v>44990771</v>
          </cell>
        </row>
        <row r="31">
          <cell r="C31">
            <v>47760000</v>
          </cell>
        </row>
        <row r="34">
          <cell r="C34">
            <v>26200000</v>
          </cell>
        </row>
        <row r="35">
          <cell r="C35">
            <v>2240000</v>
          </cell>
        </row>
        <row r="36">
          <cell r="C36">
            <v>8020000</v>
          </cell>
        </row>
        <row r="37">
          <cell r="C37">
            <v>9700000</v>
          </cell>
        </row>
        <row r="38">
          <cell r="C38">
            <v>1600000</v>
          </cell>
        </row>
        <row r="39">
          <cell r="C39">
            <v>53631623</v>
          </cell>
        </row>
        <row r="40">
          <cell r="C40">
            <v>1500000</v>
          </cell>
        </row>
        <row r="41">
          <cell r="C41">
            <v>31919388</v>
          </cell>
        </row>
        <row r="42">
          <cell r="C42">
            <v>5300000</v>
          </cell>
        </row>
        <row r="44">
          <cell r="C44">
            <v>5200000</v>
          </cell>
        </row>
        <row r="45">
          <cell r="C45">
            <v>9472235</v>
          </cell>
        </row>
        <row r="47">
          <cell r="C47">
            <v>40000</v>
          </cell>
        </row>
        <row r="50">
          <cell r="C50">
            <v>200000</v>
          </cell>
        </row>
        <row r="51">
          <cell r="C51">
            <v>0</v>
          </cell>
        </row>
        <row r="57">
          <cell r="C57">
            <v>0</v>
          </cell>
        </row>
        <row r="62">
          <cell r="C62">
            <v>0</v>
          </cell>
        </row>
        <row r="67">
          <cell r="C67">
            <v>483044640</v>
          </cell>
        </row>
        <row r="68">
          <cell r="C68">
            <v>0</v>
          </cell>
        </row>
        <row r="72">
          <cell r="C72">
            <v>0</v>
          </cell>
        </row>
        <row r="77">
          <cell r="C77">
            <v>407151923</v>
          </cell>
        </row>
        <row r="78">
          <cell r="C78">
            <v>407151923</v>
          </cell>
        </row>
        <row r="80">
          <cell r="C80">
            <v>0</v>
          </cell>
        </row>
        <row r="84">
          <cell r="C84">
            <v>0</v>
          </cell>
        </row>
        <row r="91">
          <cell r="C91">
            <v>407151923</v>
          </cell>
        </row>
        <row r="92">
          <cell r="C92">
            <v>890196563</v>
          </cell>
        </row>
        <row r="98">
          <cell r="C98">
            <v>430498472</v>
          </cell>
        </row>
        <row r="99">
          <cell r="C99">
            <v>195759575</v>
          </cell>
        </row>
        <row r="100">
          <cell r="C100">
            <v>33899917</v>
          </cell>
        </row>
        <row r="101">
          <cell r="C101">
            <v>123370920</v>
          </cell>
        </row>
        <row r="102">
          <cell r="C102">
            <v>25154000</v>
          </cell>
        </row>
        <row r="103">
          <cell r="C103">
            <v>48814060</v>
          </cell>
        </row>
        <row r="106">
          <cell r="C106">
            <v>1864896</v>
          </cell>
        </row>
        <row r="110">
          <cell r="C110">
            <v>27649164</v>
          </cell>
        </row>
        <row r="115">
          <cell r="C115">
            <v>19300000</v>
          </cell>
        </row>
        <row r="116">
          <cell r="C116">
            <v>3500000</v>
          </cell>
        </row>
        <row r="117">
          <cell r="C117">
            <v>3500000</v>
          </cell>
        </row>
        <row r="119">
          <cell r="C119">
            <v>449341418</v>
          </cell>
        </row>
        <row r="120">
          <cell r="C120">
            <v>444541418</v>
          </cell>
        </row>
        <row r="121">
          <cell r="C121">
            <v>443041418</v>
          </cell>
        </row>
        <row r="122">
          <cell r="C122">
            <v>4800000</v>
          </cell>
        </row>
        <row r="133">
          <cell r="C133">
            <v>879839890</v>
          </cell>
        </row>
        <row r="134">
          <cell r="C134">
            <v>0</v>
          </cell>
        </row>
        <row r="138">
          <cell r="C138">
            <v>0</v>
          </cell>
        </row>
        <row r="145">
          <cell r="C145">
            <v>10356673</v>
          </cell>
        </row>
        <row r="147">
          <cell r="C147">
            <v>10356673</v>
          </cell>
        </row>
        <row r="150">
          <cell r="C150">
            <v>0</v>
          </cell>
        </row>
        <row r="158">
          <cell r="C158">
            <v>10356673</v>
          </cell>
        </row>
        <row r="159">
          <cell r="C159">
            <v>890196563</v>
          </cell>
        </row>
        <row r="160">
          <cell r="C160">
            <v>0</v>
          </cell>
        </row>
      </sheetData>
      <sheetData sheetId="4" refreshError="1">
        <row r="10">
          <cell r="C10">
            <v>291520063</v>
          </cell>
        </row>
        <row r="11">
          <cell r="C11">
            <v>97923788</v>
          </cell>
        </row>
        <row r="12">
          <cell r="C12">
            <v>73289817</v>
          </cell>
        </row>
        <row r="13">
          <cell r="C13">
            <v>108290038</v>
          </cell>
        </row>
        <row r="14">
          <cell r="C14">
            <v>3632420</v>
          </cell>
        </row>
        <row r="15">
          <cell r="C15">
            <v>8384000</v>
          </cell>
        </row>
        <row r="17">
          <cell r="C17">
            <v>42982183</v>
          </cell>
        </row>
        <row r="22">
          <cell r="C22">
            <v>42982183</v>
          </cell>
        </row>
        <row r="24">
          <cell r="C24">
            <v>44990771</v>
          </cell>
        </row>
        <row r="29">
          <cell r="C29">
            <v>44990771</v>
          </cell>
        </row>
        <row r="31">
          <cell r="C31">
            <v>44702770</v>
          </cell>
        </row>
        <row r="34">
          <cell r="C34">
            <v>26200000</v>
          </cell>
        </row>
        <row r="35">
          <cell r="C35">
            <v>2240000</v>
          </cell>
        </row>
        <row r="36">
          <cell r="C36">
            <v>8020000</v>
          </cell>
        </row>
        <row r="37">
          <cell r="C37">
            <v>7442770</v>
          </cell>
        </row>
        <row r="38">
          <cell r="C38">
            <v>800000</v>
          </cell>
        </row>
        <row r="39">
          <cell r="C39">
            <v>53631623</v>
          </cell>
        </row>
        <row r="40">
          <cell r="C40">
            <v>1500000</v>
          </cell>
        </row>
        <row r="41">
          <cell r="C41">
            <v>31919388</v>
          </cell>
        </row>
        <row r="42">
          <cell r="C42">
            <v>5300000</v>
          </cell>
        </row>
        <row r="44">
          <cell r="C44">
            <v>5200000</v>
          </cell>
        </row>
        <row r="45">
          <cell r="C45">
            <v>9472235</v>
          </cell>
        </row>
        <row r="47">
          <cell r="C47">
            <v>40000</v>
          </cell>
        </row>
        <row r="50">
          <cell r="C50">
            <v>200000</v>
          </cell>
        </row>
        <row r="51">
          <cell r="C51">
            <v>0</v>
          </cell>
        </row>
        <row r="57">
          <cell r="C57">
            <v>0</v>
          </cell>
        </row>
        <row r="62">
          <cell r="C62">
            <v>0</v>
          </cell>
        </row>
        <row r="67">
          <cell r="C67">
            <v>477827410</v>
          </cell>
        </row>
        <row r="68">
          <cell r="C68">
            <v>0</v>
          </cell>
        </row>
        <row r="72">
          <cell r="C72">
            <v>0</v>
          </cell>
        </row>
        <row r="77">
          <cell r="C77">
            <v>407151923</v>
          </cell>
        </row>
        <row r="78">
          <cell r="C78">
            <v>407151923</v>
          </cell>
        </row>
        <row r="80">
          <cell r="C80">
            <v>0</v>
          </cell>
        </row>
        <row r="84">
          <cell r="C84">
            <v>0</v>
          </cell>
        </row>
        <row r="91">
          <cell r="C91">
            <v>407151923</v>
          </cell>
        </row>
        <row r="92">
          <cell r="C92">
            <v>884979333</v>
          </cell>
        </row>
        <row r="98">
          <cell r="C98">
            <v>425281242</v>
          </cell>
        </row>
        <row r="99">
          <cell r="C99">
            <v>192205575</v>
          </cell>
        </row>
        <row r="100">
          <cell r="C100">
            <v>33236687</v>
          </cell>
        </row>
        <row r="101">
          <cell r="C101">
            <v>122370920</v>
          </cell>
        </row>
        <row r="102">
          <cell r="C102">
            <v>25154000</v>
          </cell>
        </row>
        <row r="103">
          <cell r="C103">
            <v>48814060</v>
          </cell>
        </row>
        <row r="106">
          <cell r="C106">
            <v>1864896</v>
          </cell>
        </row>
        <row r="110">
          <cell r="C110">
            <v>27649164</v>
          </cell>
        </row>
        <row r="115">
          <cell r="C115">
            <v>19300000</v>
          </cell>
        </row>
        <row r="116">
          <cell r="C116">
            <v>3500000</v>
          </cell>
        </row>
        <row r="117">
          <cell r="C117">
            <v>3500000</v>
          </cell>
        </row>
        <row r="119">
          <cell r="C119">
            <v>449341418</v>
          </cell>
        </row>
        <row r="120">
          <cell r="C120">
            <v>444541418</v>
          </cell>
        </row>
        <row r="121">
          <cell r="C121">
            <v>443041418</v>
          </cell>
        </row>
        <row r="122">
          <cell r="C122">
            <v>4800000</v>
          </cell>
        </row>
        <row r="133">
          <cell r="C133">
            <v>874622660</v>
          </cell>
        </row>
        <row r="134">
          <cell r="C134">
            <v>0</v>
          </cell>
        </row>
        <row r="138">
          <cell r="C138">
            <v>0</v>
          </cell>
        </row>
        <row r="145">
          <cell r="C145">
            <v>10356673</v>
          </cell>
        </row>
        <row r="147">
          <cell r="C147">
            <v>10356673</v>
          </cell>
        </row>
        <row r="150">
          <cell r="C150">
            <v>0</v>
          </cell>
        </row>
        <row r="158">
          <cell r="C158">
            <v>10356673</v>
          </cell>
        </row>
        <row r="159">
          <cell r="C159">
            <v>884979333</v>
          </cell>
        </row>
      </sheetData>
      <sheetData sheetId="5" refreshError="1"/>
      <sheetData sheetId="6" refreshError="1"/>
      <sheetData sheetId="7" refreshError="1">
        <row r="6">
          <cell r="C6">
            <v>291520063</v>
          </cell>
          <cell r="E6">
            <v>195759575</v>
          </cell>
        </row>
        <row r="7">
          <cell r="C7">
            <v>45142183</v>
          </cell>
          <cell r="E7">
            <v>33899917</v>
          </cell>
        </row>
        <row r="8">
          <cell r="E8">
            <v>123370920</v>
          </cell>
        </row>
        <row r="9">
          <cell r="C9">
            <v>47760000</v>
          </cell>
          <cell r="E9">
            <v>25154000</v>
          </cell>
        </row>
        <row r="10">
          <cell r="C10">
            <v>53631623</v>
          </cell>
          <cell r="E10">
            <v>48814060</v>
          </cell>
        </row>
        <row r="11">
          <cell r="E11">
            <v>3500000</v>
          </cell>
        </row>
        <row r="18">
          <cell r="C18">
            <v>438053869</v>
          </cell>
          <cell r="E18">
            <v>430498472</v>
          </cell>
        </row>
        <row r="19">
          <cell r="C19">
            <v>2801276</v>
          </cell>
        </row>
        <row r="20">
          <cell r="C20">
            <v>2801276</v>
          </cell>
        </row>
        <row r="24">
          <cell r="C24">
            <v>0</v>
          </cell>
        </row>
        <row r="28">
          <cell r="E28">
            <v>10356673</v>
          </cell>
        </row>
        <row r="29">
          <cell r="C29">
            <v>2801276</v>
          </cell>
          <cell r="E29">
            <v>10356673</v>
          </cell>
        </row>
        <row r="30">
          <cell r="C30">
            <v>440855145</v>
          </cell>
          <cell r="E30">
            <v>440855145</v>
          </cell>
        </row>
        <row r="31">
          <cell r="C31" t="str">
            <v>-</v>
          </cell>
          <cell r="E31">
            <v>7555397</v>
          </cell>
        </row>
        <row r="32">
          <cell r="C32" t="str">
            <v>-</v>
          </cell>
          <cell r="E32" t="str">
            <v>-</v>
          </cell>
        </row>
      </sheetData>
      <sheetData sheetId="8" refreshError="1">
        <row r="6">
          <cell r="C6">
            <v>44990771</v>
          </cell>
          <cell r="E6">
            <v>444541418</v>
          </cell>
        </row>
        <row r="7">
          <cell r="C7">
            <v>44990771</v>
          </cell>
          <cell r="E7">
            <v>443041418</v>
          </cell>
        </row>
        <row r="8">
          <cell r="E8">
            <v>4800000</v>
          </cell>
        </row>
        <row r="17">
          <cell r="C17">
            <v>44990771</v>
          </cell>
          <cell r="E17">
            <v>449341418</v>
          </cell>
        </row>
        <row r="18">
          <cell r="C18">
            <v>404350647</v>
          </cell>
        </row>
        <row r="19">
          <cell r="C19">
            <v>404350647</v>
          </cell>
        </row>
        <row r="24">
          <cell r="C24">
            <v>0</v>
          </cell>
        </row>
        <row r="30">
          <cell r="C30">
            <v>404350647</v>
          </cell>
          <cell r="E30">
            <v>0</v>
          </cell>
        </row>
        <row r="31">
          <cell r="C31">
            <v>449341418</v>
          </cell>
          <cell r="E31">
            <v>449341418</v>
          </cell>
        </row>
        <row r="32">
          <cell r="C32">
            <v>404350647</v>
          </cell>
          <cell r="E32" t="str">
            <v>-</v>
          </cell>
        </row>
        <row r="33">
          <cell r="C33" t="str">
            <v>-</v>
          </cell>
          <cell r="E33" t="str">
            <v>-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8">
          <cell r="C8">
            <v>291520063</v>
          </cell>
        </row>
        <row r="9">
          <cell r="C9">
            <v>97923788</v>
          </cell>
        </row>
        <row r="10">
          <cell r="C10">
            <v>73289817</v>
          </cell>
        </row>
        <row r="11">
          <cell r="C11">
            <v>108290038</v>
          </cell>
        </row>
        <row r="12">
          <cell r="C12">
            <v>3632420</v>
          </cell>
        </row>
        <row r="13">
          <cell r="C13">
            <v>8384000</v>
          </cell>
        </row>
        <row r="15">
          <cell r="C15">
            <v>45142183</v>
          </cell>
        </row>
        <row r="20">
          <cell r="C20">
            <v>45142183</v>
          </cell>
        </row>
        <row r="22">
          <cell r="C22">
            <v>44990771</v>
          </cell>
        </row>
        <row r="27">
          <cell r="C27">
            <v>44990771</v>
          </cell>
        </row>
        <row r="29">
          <cell r="C29">
            <v>47760000</v>
          </cell>
        </row>
        <row r="32">
          <cell r="C32">
            <v>26200000</v>
          </cell>
        </row>
        <row r="33">
          <cell r="C33">
            <v>2240000</v>
          </cell>
        </row>
        <row r="34">
          <cell r="C34">
            <v>8020000</v>
          </cell>
        </row>
        <row r="35">
          <cell r="C35">
            <v>9700000</v>
          </cell>
        </row>
        <row r="36">
          <cell r="C36">
            <v>1600000</v>
          </cell>
        </row>
        <row r="37">
          <cell r="C37">
            <v>18790000</v>
          </cell>
        </row>
        <row r="38">
          <cell r="C38">
            <v>1500000</v>
          </cell>
        </row>
        <row r="39">
          <cell r="C39">
            <v>9700000</v>
          </cell>
        </row>
        <row r="40">
          <cell r="C40">
            <v>5150000</v>
          </cell>
        </row>
        <row r="43">
          <cell r="C43">
            <v>2200000</v>
          </cell>
        </row>
        <row r="45">
          <cell r="C45">
            <v>40000</v>
          </cell>
        </row>
        <row r="48">
          <cell r="C48">
            <v>200000</v>
          </cell>
        </row>
        <row r="49">
          <cell r="C49">
            <v>0</v>
          </cell>
        </row>
        <row r="55">
          <cell r="C55">
            <v>0</v>
          </cell>
        </row>
        <row r="60">
          <cell r="C60">
            <v>0</v>
          </cell>
        </row>
        <row r="65">
          <cell r="C65">
            <v>448203017</v>
          </cell>
        </row>
        <row r="66">
          <cell r="C66">
            <v>0</v>
          </cell>
        </row>
        <row r="70">
          <cell r="C70">
            <v>0</v>
          </cell>
        </row>
        <row r="75">
          <cell r="C75">
            <v>407151923</v>
          </cell>
        </row>
        <row r="76">
          <cell r="C76">
            <v>407151923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407151923</v>
          </cell>
        </row>
        <row r="90">
          <cell r="C90">
            <v>855354940</v>
          </cell>
        </row>
        <row r="93">
          <cell r="C93">
            <v>215268981</v>
          </cell>
        </row>
        <row r="94">
          <cell r="C94">
            <v>69024275</v>
          </cell>
        </row>
        <row r="95">
          <cell r="C95">
            <v>10719210</v>
          </cell>
        </row>
        <row r="96">
          <cell r="C96">
            <v>58057436</v>
          </cell>
        </row>
        <row r="97">
          <cell r="C97">
            <v>25154000</v>
          </cell>
        </row>
        <row r="98">
          <cell r="C98">
            <v>48814060</v>
          </cell>
        </row>
        <row r="101">
          <cell r="C101">
            <v>1864896</v>
          </cell>
        </row>
        <row r="105">
          <cell r="C105">
            <v>27649164</v>
          </cell>
        </row>
        <row r="110">
          <cell r="C110">
            <v>19300000</v>
          </cell>
        </row>
        <row r="111">
          <cell r="C111">
            <v>3500000</v>
          </cell>
        </row>
        <row r="112">
          <cell r="C112">
            <v>3500000</v>
          </cell>
        </row>
        <row r="114">
          <cell r="C114">
            <v>447841418</v>
          </cell>
        </row>
        <row r="115">
          <cell r="C115">
            <v>443041418</v>
          </cell>
        </row>
        <row r="116">
          <cell r="C116">
            <v>443041418</v>
          </cell>
        </row>
        <row r="117">
          <cell r="C117">
            <v>4800000</v>
          </cell>
        </row>
        <row r="128">
          <cell r="C128">
            <v>663110399</v>
          </cell>
        </row>
        <row r="129">
          <cell r="C129">
            <v>0</v>
          </cell>
        </row>
        <row r="133">
          <cell r="C133">
            <v>0</v>
          </cell>
        </row>
        <row r="140">
          <cell r="C140">
            <v>192244541</v>
          </cell>
        </row>
        <row r="142">
          <cell r="C142">
            <v>10356673</v>
          </cell>
        </row>
        <row r="143">
          <cell r="C143">
            <v>181887868</v>
          </cell>
        </row>
        <row r="146">
          <cell r="C146">
            <v>0</v>
          </cell>
        </row>
        <row r="154">
          <cell r="C154">
            <v>192244541</v>
          </cell>
        </row>
        <row r="155">
          <cell r="C155">
            <v>855354940</v>
          </cell>
        </row>
        <row r="156">
          <cell r="C156">
            <v>0</v>
          </cell>
        </row>
        <row r="157">
          <cell r="C157">
            <v>9</v>
          </cell>
        </row>
        <row r="158">
          <cell r="C158">
            <v>73</v>
          </cell>
        </row>
      </sheetData>
      <sheetData sheetId="17" refreshError="1">
        <row r="8">
          <cell r="C8">
            <v>291520063</v>
          </cell>
        </row>
        <row r="9">
          <cell r="C9">
            <v>97923788</v>
          </cell>
        </row>
        <row r="10">
          <cell r="C10">
            <v>73289817</v>
          </cell>
        </row>
        <row r="11">
          <cell r="C11">
            <v>108290038</v>
          </cell>
        </row>
        <row r="12">
          <cell r="C12">
            <v>3632420</v>
          </cell>
        </row>
        <row r="13">
          <cell r="C13">
            <v>8384000</v>
          </cell>
        </row>
        <row r="15">
          <cell r="C15">
            <v>42982183</v>
          </cell>
        </row>
        <row r="20">
          <cell r="C20">
            <v>42982183</v>
          </cell>
        </row>
        <row r="22">
          <cell r="C22">
            <v>44990771</v>
          </cell>
        </row>
        <row r="27">
          <cell r="C27">
            <v>44990771</v>
          </cell>
        </row>
        <row r="29">
          <cell r="C29">
            <v>44702770</v>
          </cell>
        </row>
        <row r="32">
          <cell r="C32">
            <v>26200000</v>
          </cell>
        </row>
        <row r="33">
          <cell r="C33">
            <v>2240000</v>
          </cell>
        </row>
        <row r="34">
          <cell r="C34">
            <v>8020000</v>
          </cell>
        </row>
        <row r="35">
          <cell r="C35">
            <v>7442770</v>
          </cell>
        </row>
        <row r="36">
          <cell r="C36">
            <v>800000</v>
          </cell>
        </row>
        <row r="37">
          <cell r="C37">
            <v>18790000</v>
          </cell>
        </row>
        <row r="38">
          <cell r="C38">
            <v>1500000</v>
          </cell>
        </row>
        <row r="39">
          <cell r="C39">
            <v>9700000</v>
          </cell>
        </row>
        <row r="40">
          <cell r="C40">
            <v>5150000</v>
          </cell>
        </row>
        <row r="43">
          <cell r="C43">
            <v>2200000</v>
          </cell>
        </row>
        <row r="45">
          <cell r="C45">
            <v>40000</v>
          </cell>
        </row>
        <row r="48">
          <cell r="C48">
            <v>200000</v>
          </cell>
        </row>
        <row r="49">
          <cell r="C49">
            <v>0</v>
          </cell>
        </row>
        <row r="55">
          <cell r="C55">
            <v>0</v>
          </cell>
        </row>
        <row r="60">
          <cell r="C60">
            <v>0</v>
          </cell>
        </row>
        <row r="65">
          <cell r="C65">
            <v>442985787</v>
          </cell>
        </row>
        <row r="66">
          <cell r="C66">
            <v>0</v>
          </cell>
        </row>
        <row r="70">
          <cell r="C70">
            <v>0</v>
          </cell>
        </row>
        <row r="75">
          <cell r="C75">
            <v>407151923</v>
          </cell>
        </row>
        <row r="76">
          <cell r="C76">
            <v>407151923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407151923</v>
          </cell>
        </row>
        <row r="90">
          <cell r="C90">
            <v>850137710</v>
          </cell>
        </row>
        <row r="93">
          <cell r="C93">
            <v>210051751</v>
          </cell>
        </row>
        <row r="94">
          <cell r="C94">
            <v>65470275</v>
          </cell>
        </row>
        <row r="95">
          <cell r="C95">
            <v>10055980</v>
          </cell>
        </row>
        <row r="96">
          <cell r="C96">
            <v>57057436</v>
          </cell>
        </row>
        <row r="97">
          <cell r="C97">
            <v>25154000</v>
          </cell>
        </row>
        <row r="98">
          <cell r="C98">
            <v>48814060</v>
          </cell>
        </row>
        <row r="101">
          <cell r="C101">
            <v>1864896</v>
          </cell>
        </row>
        <row r="105">
          <cell r="C105">
            <v>27649164</v>
          </cell>
        </row>
        <row r="110">
          <cell r="C110">
            <v>19300000</v>
          </cell>
        </row>
        <row r="111">
          <cell r="C111">
            <v>3500000</v>
          </cell>
        </row>
        <row r="112">
          <cell r="C112">
            <v>3500000</v>
          </cell>
        </row>
        <row r="114">
          <cell r="C114">
            <v>447841418</v>
          </cell>
        </row>
        <row r="115">
          <cell r="C115">
            <v>443041418</v>
          </cell>
        </row>
        <row r="116">
          <cell r="C116">
            <v>443041418</v>
          </cell>
        </row>
        <row r="117">
          <cell r="C117">
            <v>4800000</v>
          </cell>
        </row>
        <row r="128">
          <cell r="C128">
            <v>657893169</v>
          </cell>
        </row>
        <row r="129">
          <cell r="C129">
            <v>0</v>
          </cell>
        </row>
        <row r="133">
          <cell r="C133">
            <v>0</v>
          </cell>
        </row>
        <row r="140">
          <cell r="C140">
            <v>192244541</v>
          </cell>
        </row>
        <row r="142">
          <cell r="C142">
            <v>10356673</v>
          </cell>
        </row>
        <row r="143">
          <cell r="C143">
            <v>181887868</v>
          </cell>
        </row>
        <row r="146">
          <cell r="C146">
            <v>0</v>
          </cell>
        </row>
        <row r="154">
          <cell r="C154">
            <v>192244541</v>
          </cell>
        </row>
        <row r="155">
          <cell r="C155">
            <v>850137710</v>
          </cell>
        </row>
        <row r="156">
          <cell r="C156">
            <v>0</v>
          </cell>
        </row>
        <row r="157">
          <cell r="C157">
            <v>9</v>
          </cell>
        </row>
        <row r="158">
          <cell r="C158">
            <v>73</v>
          </cell>
        </row>
      </sheetData>
      <sheetData sheetId="18" refreshError="1"/>
      <sheetData sheetId="19" refreshError="1"/>
      <sheetData sheetId="20" refreshError="1">
        <row r="8">
          <cell r="C8">
            <v>250000</v>
          </cell>
        </row>
        <row r="10">
          <cell r="C10">
            <v>100000</v>
          </cell>
        </row>
        <row r="11">
          <cell r="C11">
            <v>150000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250000</v>
          </cell>
        </row>
        <row r="38">
          <cell r="C38">
            <v>64113973</v>
          </cell>
        </row>
        <row r="41">
          <cell r="C41">
            <v>64113973</v>
          </cell>
        </row>
        <row r="42">
          <cell r="C42">
            <v>64363973</v>
          </cell>
        </row>
        <row r="46">
          <cell r="C46">
            <v>64363973</v>
          </cell>
        </row>
        <row r="47">
          <cell r="C47">
            <v>49183055</v>
          </cell>
        </row>
        <row r="48">
          <cell r="C48">
            <v>8680918</v>
          </cell>
        </row>
        <row r="49">
          <cell r="C49">
            <v>6500000</v>
          </cell>
        </row>
        <row r="52">
          <cell r="C52">
            <v>0</v>
          </cell>
        </row>
        <row r="58">
          <cell r="C58">
            <v>64363973</v>
          </cell>
        </row>
        <row r="59">
          <cell r="C59">
            <v>0</v>
          </cell>
        </row>
        <row r="60">
          <cell r="C60">
            <v>13</v>
          </cell>
        </row>
      </sheetData>
      <sheetData sheetId="21" refreshError="1">
        <row r="8">
          <cell r="C8">
            <v>250000</v>
          </cell>
        </row>
        <row r="10">
          <cell r="C10">
            <v>100000</v>
          </cell>
        </row>
        <row r="11">
          <cell r="C11">
            <v>150000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250000</v>
          </cell>
        </row>
        <row r="38">
          <cell r="C38">
            <v>64113973</v>
          </cell>
        </row>
        <row r="41">
          <cell r="C41">
            <v>64113973</v>
          </cell>
        </row>
        <row r="42">
          <cell r="C42">
            <v>64363973</v>
          </cell>
        </row>
        <row r="46">
          <cell r="C46">
            <v>64363973</v>
          </cell>
        </row>
        <row r="47">
          <cell r="C47">
            <v>49183055</v>
          </cell>
        </row>
        <row r="48">
          <cell r="C48">
            <v>8680918</v>
          </cell>
        </row>
        <row r="49">
          <cell r="C49">
            <v>6500000</v>
          </cell>
        </row>
        <row r="52">
          <cell r="C52">
            <v>0</v>
          </cell>
        </row>
        <row r="58">
          <cell r="C58">
            <v>64363973</v>
          </cell>
        </row>
        <row r="59">
          <cell r="C59">
            <v>0</v>
          </cell>
        </row>
        <row r="60">
          <cell r="C60">
            <v>13</v>
          </cell>
        </row>
      </sheetData>
      <sheetData sheetId="22" refreshError="1"/>
      <sheetData sheetId="23" refreshError="1"/>
      <sheetData sheetId="24" refreshError="1">
        <row r="8">
          <cell r="C8">
            <v>34591623</v>
          </cell>
        </row>
        <row r="10">
          <cell r="C10">
            <v>22119388</v>
          </cell>
        </row>
        <row r="13">
          <cell r="C13">
            <v>5200000</v>
          </cell>
        </row>
        <row r="14">
          <cell r="C14">
            <v>7272235</v>
          </cell>
        </row>
        <row r="20">
          <cell r="C20">
            <v>0</v>
          </cell>
        </row>
        <row r="26">
          <cell r="C26">
            <v>0</v>
          </cell>
        </row>
        <row r="30">
          <cell r="C30">
            <v>0</v>
          </cell>
        </row>
        <row r="36">
          <cell r="C36">
            <v>34591623</v>
          </cell>
        </row>
        <row r="37">
          <cell r="C37">
            <v>117773895</v>
          </cell>
        </row>
        <row r="40">
          <cell r="C40">
            <v>117773895</v>
          </cell>
        </row>
        <row r="41">
          <cell r="C41">
            <v>152365518</v>
          </cell>
        </row>
        <row r="45">
          <cell r="C45">
            <v>150865518</v>
          </cell>
        </row>
        <row r="46">
          <cell r="C46">
            <v>77552245</v>
          </cell>
        </row>
        <row r="47">
          <cell r="C47">
            <v>14499789</v>
          </cell>
        </row>
        <row r="48">
          <cell r="C48">
            <v>58813484</v>
          </cell>
        </row>
        <row r="51">
          <cell r="C51">
            <v>1500000</v>
          </cell>
        </row>
        <row r="52">
          <cell r="C52">
            <v>1500000</v>
          </cell>
        </row>
        <row r="57">
          <cell r="C57">
            <v>152365518</v>
          </cell>
        </row>
        <row r="58">
          <cell r="C58">
            <v>0</v>
          </cell>
        </row>
        <row r="59">
          <cell r="C59">
            <v>27</v>
          </cell>
        </row>
      </sheetData>
      <sheetData sheetId="25" refreshError="1">
        <row r="8">
          <cell r="C8">
            <v>34591623</v>
          </cell>
        </row>
        <row r="10">
          <cell r="C10">
            <v>22119388</v>
          </cell>
        </row>
        <row r="13">
          <cell r="C13">
            <v>5200000</v>
          </cell>
        </row>
        <row r="14">
          <cell r="C14">
            <v>7272235</v>
          </cell>
        </row>
        <row r="20">
          <cell r="C20">
            <v>0</v>
          </cell>
        </row>
        <row r="26">
          <cell r="C26">
            <v>0</v>
          </cell>
        </row>
        <row r="30">
          <cell r="C30">
            <v>0</v>
          </cell>
        </row>
        <row r="36">
          <cell r="C36">
            <v>34591623</v>
          </cell>
        </row>
        <row r="37">
          <cell r="C37">
            <v>117773895</v>
          </cell>
        </row>
        <row r="40">
          <cell r="C40">
            <v>117773895</v>
          </cell>
        </row>
        <row r="41">
          <cell r="C41">
            <v>152365518</v>
          </cell>
        </row>
        <row r="45">
          <cell r="C45">
            <v>150865518</v>
          </cell>
        </row>
        <row r="46">
          <cell r="C46">
            <v>77552245</v>
          </cell>
        </row>
        <row r="47">
          <cell r="C47">
            <v>14499789</v>
          </cell>
        </row>
        <row r="48">
          <cell r="C48">
            <v>58813484</v>
          </cell>
        </row>
        <row r="51">
          <cell r="C51">
            <v>1500000</v>
          </cell>
        </row>
        <row r="52">
          <cell r="C52">
            <v>1500000</v>
          </cell>
        </row>
        <row r="57">
          <cell r="C57">
            <v>152365518</v>
          </cell>
        </row>
        <row r="58">
          <cell r="C58">
            <v>0</v>
          </cell>
        </row>
        <row r="59">
          <cell r="C59">
            <v>27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>
        <row r="3">
          <cell r="A3" t="str">
            <v>Levelek Nagyközség Önkormányzata</v>
          </cell>
        </row>
        <row r="11">
          <cell r="A11" t="str">
            <v>Leveleki Közös Önkormányzati Hivatal</v>
          </cell>
        </row>
        <row r="13">
          <cell r="B13" t="str">
            <v>Leveleki Kastélykert Óvoda és Konyha</v>
          </cell>
        </row>
      </sheetData>
      <sheetData sheetId="74" refreshError="1">
        <row r="6">
          <cell r="A6" t="str">
            <v>2019. évi eredeti előirányzat BEVÉTELEK</v>
          </cell>
        </row>
      </sheetData>
      <sheetData sheetId="75" refreshError="1">
        <row r="7">
          <cell r="K7" t="str">
            <v>Forintban!</v>
          </cell>
        </row>
        <row r="8">
          <cell r="C8" t="str">
            <v>2019. évi</v>
          </cell>
        </row>
        <row r="9">
          <cell r="C9" t="str">
            <v>Eredeti
előirányzat</v>
          </cell>
          <cell r="D9" t="str">
            <v xml:space="preserve">1 . sz. módosítás </v>
          </cell>
          <cell r="E9" t="str">
            <v xml:space="preserve">2. sz. módosítás </v>
          </cell>
          <cell r="F9" t="str">
            <v xml:space="preserve">3 . sz. módosítás </v>
          </cell>
          <cell r="G9" t="str">
            <v xml:space="preserve">4 . sz. módosítás </v>
          </cell>
          <cell r="H9" t="str">
            <v xml:space="preserve">5 . sz. módosítás </v>
          </cell>
          <cell r="I9" t="str">
            <v xml:space="preserve">6 . sz. módosítás </v>
          </cell>
          <cell r="J9" t="str">
            <v>Módosítások összesen</v>
          </cell>
          <cell r="K9" t="str">
            <v>….számú módosítás utáni előirányzat</v>
          </cell>
        </row>
      </sheetData>
      <sheetData sheetId="76" refreshError="1"/>
      <sheetData sheetId="77" refreshError="1"/>
      <sheetData sheetId="78" refreshError="1"/>
      <sheetData sheetId="79" refreshError="1">
        <row r="2">
          <cell r="I2" t="str">
            <v>Forintban!</v>
          </cell>
        </row>
      </sheetData>
      <sheetData sheetId="80" refreshError="1">
        <row r="2">
          <cell r="I2" t="str">
            <v>Forintban!</v>
          </cell>
        </row>
      </sheetData>
      <sheetData sheetId="81" refreshError="1"/>
      <sheetData sheetId="82" refreshError="1"/>
      <sheetData sheetId="83" refreshError="1"/>
      <sheetData sheetId="84" refreshError="1">
        <row r="5">
          <cell r="D5" t="str">
            <v xml:space="preserve">1 . sz. módosítás </v>
          </cell>
          <cell r="E5" t="str">
            <v xml:space="preserve">2. sz. módosítás </v>
          </cell>
          <cell r="F5" t="str">
            <v xml:space="preserve">3 . sz. módosítás </v>
          </cell>
          <cell r="G5" t="str">
            <v xml:space="preserve">4 . sz. módosítás </v>
          </cell>
          <cell r="H5" t="str">
            <v xml:space="preserve">5 . sz. módosítás </v>
          </cell>
          <cell r="I5" t="str">
            <v xml:space="preserve">6 . sz. módosítás </v>
          </cell>
          <cell r="K5" t="str">
            <v>….számú módosítás utáni előirányzat</v>
          </cell>
        </row>
      </sheetData>
      <sheetData sheetId="85" refreshError="1">
        <row r="3">
          <cell r="B3" t="str">
            <v>Kötelező feladtok bevételeinek, kiadásainak módosítása</v>
          </cell>
        </row>
      </sheetData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>
        <row r="2">
          <cell r="B2" t="str">
            <v>Leveleki Kastélykert Óvoda és Konyha</v>
          </cell>
        </row>
      </sheetData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O166"/>
  <sheetViews>
    <sheetView zoomScale="130" zoomScaleNormal="120" zoomScaleSheetLayoutView="130" workbookViewId="0">
      <selection activeCell="B2" sqref="B2"/>
    </sheetView>
  </sheetViews>
  <sheetFormatPr defaultRowHeight="15.75"/>
  <cols>
    <col min="1" max="1" width="7.5" style="2" customWidth="1"/>
    <col min="2" max="2" width="59.6640625" style="2" customWidth="1"/>
    <col min="3" max="3" width="14.83203125" style="135" customWidth="1"/>
    <col min="4" max="11" width="14.83203125" style="2" customWidth="1"/>
    <col min="12" max="256" width="9.33203125" style="2"/>
    <col min="257" max="257" width="7.5" style="2" customWidth="1"/>
    <col min="258" max="258" width="59.6640625" style="2" customWidth="1"/>
    <col min="259" max="267" width="14.83203125" style="2" customWidth="1"/>
    <col min="268" max="512" width="9.33203125" style="2"/>
    <col min="513" max="513" width="7.5" style="2" customWidth="1"/>
    <col min="514" max="514" width="59.6640625" style="2" customWidth="1"/>
    <col min="515" max="523" width="14.83203125" style="2" customWidth="1"/>
    <col min="524" max="768" width="9.33203125" style="2"/>
    <col min="769" max="769" width="7.5" style="2" customWidth="1"/>
    <col min="770" max="770" width="59.6640625" style="2" customWidth="1"/>
    <col min="771" max="779" width="14.83203125" style="2" customWidth="1"/>
    <col min="780" max="1024" width="9.33203125" style="2"/>
    <col min="1025" max="1025" width="7.5" style="2" customWidth="1"/>
    <col min="1026" max="1026" width="59.6640625" style="2" customWidth="1"/>
    <col min="1027" max="1035" width="14.83203125" style="2" customWidth="1"/>
    <col min="1036" max="1280" width="9.33203125" style="2"/>
    <col min="1281" max="1281" width="7.5" style="2" customWidth="1"/>
    <col min="1282" max="1282" width="59.6640625" style="2" customWidth="1"/>
    <col min="1283" max="1291" width="14.83203125" style="2" customWidth="1"/>
    <col min="1292" max="1536" width="9.33203125" style="2"/>
    <col min="1537" max="1537" width="7.5" style="2" customWidth="1"/>
    <col min="1538" max="1538" width="59.6640625" style="2" customWidth="1"/>
    <col min="1539" max="1547" width="14.83203125" style="2" customWidth="1"/>
    <col min="1548" max="1792" width="9.33203125" style="2"/>
    <col min="1793" max="1793" width="7.5" style="2" customWidth="1"/>
    <col min="1794" max="1794" width="59.6640625" style="2" customWidth="1"/>
    <col min="1795" max="1803" width="14.83203125" style="2" customWidth="1"/>
    <col min="1804" max="2048" width="9.33203125" style="2"/>
    <col min="2049" max="2049" width="7.5" style="2" customWidth="1"/>
    <col min="2050" max="2050" width="59.6640625" style="2" customWidth="1"/>
    <col min="2051" max="2059" width="14.83203125" style="2" customWidth="1"/>
    <col min="2060" max="2304" width="9.33203125" style="2"/>
    <col min="2305" max="2305" width="7.5" style="2" customWidth="1"/>
    <col min="2306" max="2306" width="59.6640625" style="2" customWidth="1"/>
    <col min="2307" max="2315" width="14.83203125" style="2" customWidth="1"/>
    <col min="2316" max="2560" width="9.33203125" style="2"/>
    <col min="2561" max="2561" width="7.5" style="2" customWidth="1"/>
    <col min="2562" max="2562" width="59.6640625" style="2" customWidth="1"/>
    <col min="2563" max="2571" width="14.83203125" style="2" customWidth="1"/>
    <col min="2572" max="2816" width="9.33203125" style="2"/>
    <col min="2817" max="2817" width="7.5" style="2" customWidth="1"/>
    <col min="2818" max="2818" width="59.6640625" style="2" customWidth="1"/>
    <col min="2819" max="2827" width="14.83203125" style="2" customWidth="1"/>
    <col min="2828" max="3072" width="9.33203125" style="2"/>
    <col min="3073" max="3073" width="7.5" style="2" customWidth="1"/>
    <col min="3074" max="3074" width="59.6640625" style="2" customWidth="1"/>
    <col min="3075" max="3083" width="14.83203125" style="2" customWidth="1"/>
    <col min="3084" max="3328" width="9.33203125" style="2"/>
    <col min="3329" max="3329" width="7.5" style="2" customWidth="1"/>
    <col min="3330" max="3330" width="59.6640625" style="2" customWidth="1"/>
    <col min="3331" max="3339" width="14.83203125" style="2" customWidth="1"/>
    <col min="3340" max="3584" width="9.33203125" style="2"/>
    <col min="3585" max="3585" width="7.5" style="2" customWidth="1"/>
    <col min="3586" max="3586" width="59.6640625" style="2" customWidth="1"/>
    <col min="3587" max="3595" width="14.83203125" style="2" customWidth="1"/>
    <col min="3596" max="3840" width="9.33203125" style="2"/>
    <col min="3841" max="3841" width="7.5" style="2" customWidth="1"/>
    <col min="3842" max="3842" width="59.6640625" style="2" customWidth="1"/>
    <col min="3843" max="3851" width="14.83203125" style="2" customWidth="1"/>
    <col min="3852" max="4096" width="9.33203125" style="2"/>
    <col min="4097" max="4097" width="7.5" style="2" customWidth="1"/>
    <col min="4098" max="4098" width="59.6640625" style="2" customWidth="1"/>
    <col min="4099" max="4107" width="14.83203125" style="2" customWidth="1"/>
    <col min="4108" max="4352" width="9.33203125" style="2"/>
    <col min="4353" max="4353" width="7.5" style="2" customWidth="1"/>
    <col min="4354" max="4354" width="59.6640625" style="2" customWidth="1"/>
    <col min="4355" max="4363" width="14.83203125" style="2" customWidth="1"/>
    <col min="4364" max="4608" width="9.33203125" style="2"/>
    <col min="4609" max="4609" width="7.5" style="2" customWidth="1"/>
    <col min="4610" max="4610" width="59.6640625" style="2" customWidth="1"/>
    <col min="4611" max="4619" width="14.83203125" style="2" customWidth="1"/>
    <col min="4620" max="4864" width="9.33203125" style="2"/>
    <col min="4865" max="4865" width="7.5" style="2" customWidth="1"/>
    <col min="4866" max="4866" width="59.6640625" style="2" customWidth="1"/>
    <col min="4867" max="4875" width="14.83203125" style="2" customWidth="1"/>
    <col min="4876" max="5120" width="9.33203125" style="2"/>
    <col min="5121" max="5121" width="7.5" style="2" customWidth="1"/>
    <col min="5122" max="5122" width="59.6640625" style="2" customWidth="1"/>
    <col min="5123" max="5131" width="14.83203125" style="2" customWidth="1"/>
    <col min="5132" max="5376" width="9.33203125" style="2"/>
    <col min="5377" max="5377" width="7.5" style="2" customWidth="1"/>
    <col min="5378" max="5378" width="59.6640625" style="2" customWidth="1"/>
    <col min="5379" max="5387" width="14.83203125" style="2" customWidth="1"/>
    <col min="5388" max="5632" width="9.33203125" style="2"/>
    <col min="5633" max="5633" width="7.5" style="2" customWidth="1"/>
    <col min="5634" max="5634" width="59.6640625" style="2" customWidth="1"/>
    <col min="5635" max="5643" width="14.83203125" style="2" customWidth="1"/>
    <col min="5644" max="5888" width="9.33203125" style="2"/>
    <col min="5889" max="5889" width="7.5" style="2" customWidth="1"/>
    <col min="5890" max="5890" width="59.6640625" style="2" customWidth="1"/>
    <col min="5891" max="5899" width="14.83203125" style="2" customWidth="1"/>
    <col min="5900" max="6144" width="9.33203125" style="2"/>
    <col min="6145" max="6145" width="7.5" style="2" customWidth="1"/>
    <col min="6146" max="6146" width="59.6640625" style="2" customWidth="1"/>
    <col min="6147" max="6155" width="14.83203125" style="2" customWidth="1"/>
    <col min="6156" max="6400" width="9.33203125" style="2"/>
    <col min="6401" max="6401" width="7.5" style="2" customWidth="1"/>
    <col min="6402" max="6402" width="59.6640625" style="2" customWidth="1"/>
    <col min="6403" max="6411" width="14.83203125" style="2" customWidth="1"/>
    <col min="6412" max="6656" width="9.33203125" style="2"/>
    <col min="6657" max="6657" width="7.5" style="2" customWidth="1"/>
    <col min="6658" max="6658" width="59.6640625" style="2" customWidth="1"/>
    <col min="6659" max="6667" width="14.83203125" style="2" customWidth="1"/>
    <col min="6668" max="6912" width="9.33203125" style="2"/>
    <col min="6913" max="6913" width="7.5" style="2" customWidth="1"/>
    <col min="6914" max="6914" width="59.6640625" style="2" customWidth="1"/>
    <col min="6915" max="6923" width="14.83203125" style="2" customWidth="1"/>
    <col min="6924" max="7168" width="9.33203125" style="2"/>
    <col min="7169" max="7169" width="7.5" style="2" customWidth="1"/>
    <col min="7170" max="7170" width="59.6640625" style="2" customWidth="1"/>
    <col min="7171" max="7179" width="14.83203125" style="2" customWidth="1"/>
    <col min="7180" max="7424" width="9.33203125" style="2"/>
    <col min="7425" max="7425" width="7.5" style="2" customWidth="1"/>
    <col min="7426" max="7426" width="59.6640625" style="2" customWidth="1"/>
    <col min="7427" max="7435" width="14.83203125" style="2" customWidth="1"/>
    <col min="7436" max="7680" width="9.33203125" style="2"/>
    <col min="7681" max="7681" width="7.5" style="2" customWidth="1"/>
    <col min="7682" max="7682" width="59.6640625" style="2" customWidth="1"/>
    <col min="7683" max="7691" width="14.83203125" style="2" customWidth="1"/>
    <col min="7692" max="7936" width="9.33203125" style="2"/>
    <col min="7937" max="7937" width="7.5" style="2" customWidth="1"/>
    <col min="7938" max="7938" width="59.6640625" style="2" customWidth="1"/>
    <col min="7939" max="7947" width="14.83203125" style="2" customWidth="1"/>
    <col min="7948" max="8192" width="9.33203125" style="2"/>
    <col min="8193" max="8193" width="7.5" style="2" customWidth="1"/>
    <col min="8194" max="8194" width="59.6640625" style="2" customWidth="1"/>
    <col min="8195" max="8203" width="14.83203125" style="2" customWidth="1"/>
    <col min="8204" max="8448" width="9.33203125" style="2"/>
    <col min="8449" max="8449" width="7.5" style="2" customWidth="1"/>
    <col min="8450" max="8450" width="59.6640625" style="2" customWidth="1"/>
    <col min="8451" max="8459" width="14.83203125" style="2" customWidth="1"/>
    <col min="8460" max="8704" width="9.33203125" style="2"/>
    <col min="8705" max="8705" width="7.5" style="2" customWidth="1"/>
    <col min="8706" max="8706" width="59.6640625" style="2" customWidth="1"/>
    <col min="8707" max="8715" width="14.83203125" style="2" customWidth="1"/>
    <col min="8716" max="8960" width="9.33203125" style="2"/>
    <col min="8961" max="8961" width="7.5" style="2" customWidth="1"/>
    <col min="8962" max="8962" width="59.6640625" style="2" customWidth="1"/>
    <col min="8963" max="8971" width="14.83203125" style="2" customWidth="1"/>
    <col min="8972" max="9216" width="9.33203125" style="2"/>
    <col min="9217" max="9217" width="7.5" style="2" customWidth="1"/>
    <col min="9218" max="9218" width="59.6640625" style="2" customWidth="1"/>
    <col min="9219" max="9227" width="14.83203125" style="2" customWidth="1"/>
    <col min="9228" max="9472" width="9.33203125" style="2"/>
    <col min="9473" max="9473" width="7.5" style="2" customWidth="1"/>
    <col min="9474" max="9474" width="59.6640625" style="2" customWidth="1"/>
    <col min="9475" max="9483" width="14.83203125" style="2" customWidth="1"/>
    <col min="9484" max="9728" width="9.33203125" style="2"/>
    <col min="9729" max="9729" width="7.5" style="2" customWidth="1"/>
    <col min="9730" max="9730" width="59.6640625" style="2" customWidth="1"/>
    <col min="9731" max="9739" width="14.83203125" style="2" customWidth="1"/>
    <col min="9740" max="9984" width="9.33203125" style="2"/>
    <col min="9985" max="9985" width="7.5" style="2" customWidth="1"/>
    <col min="9986" max="9986" width="59.6640625" style="2" customWidth="1"/>
    <col min="9987" max="9995" width="14.83203125" style="2" customWidth="1"/>
    <col min="9996" max="10240" width="9.33203125" style="2"/>
    <col min="10241" max="10241" width="7.5" style="2" customWidth="1"/>
    <col min="10242" max="10242" width="59.6640625" style="2" customWidth="1"/>
    <col min="10243" max="10251" width="14.83203125" style="2" customWidth="1"/>
    <col min="10252" max="10496" width="9.33203125" style="2"/>
    <col min="10497" max="10497" width="7.5" style="2" customWidth="1"/>
    <col min="10498" max="10498" width="59.6640625" style="2" customWidth="1"/>
    <col min="10499" max="10507" width="14.83203125" style="2" customWidth="1"/>
    <col min="10508" max="10752" width="9.33203125" style="2"/>
    <col min="10753" max="10753" width="7.5" style="2" customWidth="1"/>
    <col min="10754" max="10754" width="59.6640625" style="2" customWidth="1"/>
    <col min="10755" max="10763" width="14.83203125" style="2" customWidth="1"/>
    <col min="10764" max="11008" width="9.33203125" style="2"/>
    <col min="11009" max="11009" width="7.5" style="2" customWidth="1"/>
    <col min="11010" max="11010" width="59.6640625" style="2" customWidth="1"/>
    <col min="11011" max="11019" width="14.83203125" style="2" customWidth="1"/>
    <col min="11020" max="11264" width="9.33203125" style="2"/>
    <col min="11265" max="11265" width="7.5" style="2" customWidth="1"/>
    <col min="11266" max="11266" width="59.6640625" style="2" customWidth="1"/>
    <col min="11267" max="11275" width="14.83203125" style="2" customWidth="1"/>
    <col min="11276" max="11520" width="9.33203125" style="2"/>
    <col min="11521" max="11521" width="7.5" style="2" customWidth="1"/>
    <col min="11522" max="11522" width="59.6640625" style="2" customWidth="1"/>
    <col min="11523" max="11531" width="14.83203125" style="2" customWidth="1"/>
    <col min="11532" max="11776" width="9.33203125" style="2"/>
    <col min="11777" max="11777" width="7.5" style="2" customWidth="1"/>
    <col min="11778" max="11778" width="59.6640625" style="2" customWidth="1"/>
    <col min="11779" max="11787" width="14.83203125" style="2" customWidth="1"/>
    <col min="11788" max="12032" width="9.33203125" style="2"/>
    <col min="12033" max="12033" width="7.5" style="2" customWidth="1"/>
    <col min="12034" max="12034" width="59.6640625" style="2" customWidth="1"/>
    <col min="12035" max="12043" width="14.83203125" style="2" customWidth="1"/>
    <col min="12044" max="12288" width="9.33203125" style="2"/>
    <col min="12289" max="12289" width="7.5" style="2" customWidth="1"/>
    <col min="12290" max="12290" width="59.6640625" style="2" customWidth="1"/>
    <col min="12291" max="12299" width="14.83203125" style="2" customWidth="1"/>
    <col min="12300" max="12544" width="9.33203125" style="2"/>
    <col min="12545" max="12545" width="7.5" style="2" customWidth="1"/>
    <col min="12546" max="12546" width="59.6640625" style="2" customWidth="1"/>
    <col min="12547" max="12555" width="14.83203125" style="2" customWidth="1"/>
    <col min="12556" max="12800" width="9.33203125" style="2"/>
    <col min="12801" max="12801" width="7.5" style="2" customWidth="1"/>
    <col min="12802" max="12802" width="59.6640625" style="2" customWidth="1"/>
    <col min="12803" max="12811" width="14.83203125" style="2" customWidth="1"/>
    <col min="12812" max="13056" width="9.33203125" style="2"/>
    <col min="13057" max="13057" width="7.5" style="2" customWidth="1"/>
    <col min="13058" max="13058" width="59.6640625" style="2" customWidth="1"/>
    <col min="13059" max="13067" width="14.83203125" style="2" customWidth="1"/>
    <col min="13068" max="13312" width="9.33203125" style="2"/>
    <col min="13313" max="13313" width="7.5" style="2" customWidth="1"/>
    <col min="13314" max="13314" width="59.6640625" style="2" customWidth="1"/>
    <col min="13315" max="13323" width="14.83203125" style="2" customWidth="1"/>
    <col min="13324" max="13568" width="9.33203125" style="2"/>
    <col min="13569" max="13569" width="7.5" style="2" customWidth="1"/>
    <col min="13570" max="13570" width="59.6640625" style="2" customWidth="1"/>
    <col min="13571" max="13579" width="14.83203125" style="2" customWidth="1"/>
    <col min="13580" max="13824" width="9.33203125" style="2"/>
    <col min="13825" max="13825" width="7.5" style="2" customWidth="1"/>
    <col min="13826" max="13826" width="59.6640625" style="2" customWidth="1"/>
    <col min="13827" max="13835" width="14.83203125" style="2" customWidth="1"/>
    <col min="13836" max="14080" width="9.33203125" style="2"/>
    <col min="14081" max="14081" width="7.5" style="2" customWidth="1"/>
    <col min="14082" max="14082" width="59.6640625" style="2" customWidth="1"/>
    <col min="14083" max="14091" width="14.83203125" style="2" customWidth="1"/>
    <col min="14092" max="14336" width="9.33203125" style="2"/>
    <col min="14337" max="14337" width="7.5" style="2" customWidth="1"/>
    <col min="14338" max="14338" width="59.6640625" style="2" customWidth="1"/>
    <col min="14339" max="14347" width="14.83203125" style="2" customWidth="1"/>
    <col min="14348" max="14592" width="9.33203125" style="2"/>
    <col min="14593" max="14593" width="7.5" style="2" customWidth="1"/>
    <col min="14594" max="14594" width="59.6640625" style="2" customWidth="1"/>
    <col min="14595" max="14603" width="14.83203125" style="2" customWidth="1"/>
    <col min="14604" max="14848" width="9.33203125" style="2"/>
    <col min="14849" max="14849" width="7.5" style="2" customWidth="1"/>
    <col min="14850" max="14850" width="59.6640625" style="2" customWidth="1"/>
    <col min="14851" max="14859" width="14.83203125" style="2" customWidth="1"/>
    <col min="14860" max="15104" width="9.33203125" style="2"/>
    <col min="15105" max="15105" width="7.5" style="2" customWidth="1"/>
    <col min="15106" max="15106" width="59.6640625" style="2" customWidth="1"/>
    <col min="15107" max="15115" width="14.83203125" style="2" customWidth="1"/>
    <col min="15116" max="15360" width="9.33203125" style="2"/>
    <col min="15361" max="15361" width="7.5" style="2" customWidth="1"/>
    <col min="15362" max="15362" width="59.6640625" style="2" customWidth="1"/>
    <col min="15363" max="15371" width="14.83203125" style="2" customWidth="1"/>
    <col min="15372" max="15616" width="9.33203125" style="2"/>
    <col min="15617" max="15617" width="7.5" style="2" customWidth="1"/>
    <col min="15618" max="15618" width="59.6640625" style="2" customWidth="1"/>
    <col min="15619" max="15627" width="14.83203125" style="2" customWidth="1"/>
    <col min="15628" max="15872" width="9.33203125" style="2"/>
    <col min="15873" max="15873" width="7.5" style="2" customWidth="1"/>
    <col min="15874" max="15874" width="59.6640625" style="2" customWidth="1"/>
    <col min="15875" max="15883" width="14.83203125" style="2" customWidth="1"/>
    <col min="15884" max="16128" width="9.33203125" style="2"/>
    <col min="16129" max="16129" width="7.5" style="2" customWidth="1"/>
    <col min="16130" max="16130" width="59.6640625" style="2" customWidth="1"/>
    <col min="16131" max="16139" width="14.83203125" style="2" customWidth="1"/>
    <col min="16140" max="16384" width="9.33203125" style="2"/>
  </cols>
  <sheetData>
    <row r="1" spans="1:11">
      <c r="A1" s="1"/>
      <c r="B1" s="453" t="s">
        <v>437</v>
      </c>
      <c r="C1" s="454"/>
      <c r="D1" s="454"/>
      <c r="E1" s="454"/>
      <c r="F1" s="454"/>
      <c r="G1" s="454"/>
      <c r="H1" s="454"/>
      <c r="I1" s="454"/>
      <c r="J1" s="454"/>
      <c r="K1" s="454"/>
    </row>
    <row r="2" spans="1:11">
      <c r="A2" s="1"/>
      <c r="B2" s="1"/>
      <c r="C2" s="3"/>
      <c r="D2" s="1"/>
      <c r="E2" s="1"/>
      <c r="F2" s="1"/>
      <c r="G2" s="1"/>
      <c r="H2" s="1"/>
      <c r="I2" s="1"/>
      <c r="J2" s="1"/>
      <c r="K2" s="1"/>
    </row>
    <row r="3" spans="1:11">
      <c r="A3" s="455" t="str">
        <f>CONCATENATE([1]RM_ALAPADATOK!A4)</f>
        <v/>
      </c>
      <c r="B3" s="455"/>
      <c r="C3" s="456"/>
      <c r="D3" s="455"/>
      <c r="E3" s="455"/>
      <c r="F3" s="455"/>
      <c r="G3" s="455"/>
      <c r="H3" s="455"/>
      <c r="I3" s="455"/>
      <c r="J3" s="455"/>
      <c r="K3" s="455"/>
    </row>
    <row r="4" spans="1:11">
      <c r="A4" s="455" t="s">
        <v>0</v>
      </c>
      <c r="B4" s="455"/>
      <c r="C4" s="456"/>
      <c r="D4" s="455"/>
      <c r="E4" s="455"/>
      <c r="F4" s="455"/>
      <c r="G4" s="455"/>
      <c r="H4" s="455"/>
      <c r="I4" s="455"/>
      <c r="J4" s="455"/>
      <c r="K4" s="455"/>
    </row>
    <row r="5" spans="1:11">
      <c r="A5" s="1"/>
      <c r="B5" s="1"/>
      <c r="C5" s="3"/>
      <c r="D5" s="1"/>
      <c r="E5" s="1"/>
      <c r="F5" s="1"/>
      <c r="G5" s="1"/>
      <c r="H5" s="1"/>
      <c r="I5" s="1"/>
      <c r="J5" s="1"/>
      <c r="K5" s="1"/>
    </row>
    <row r="6" spans="1:11" ht="15.95" customHeight="1">
      <c r="A6" s="457" t="s">
        <v>1</v>
      </c>
      <c r="B6" s="457"/>
      <c r="C6" s="457"/>
      <c r="D6" s="457"/>
      <c r="E6" s="457"/>
      <c r="F6" s="457"/>
      <c r="G6" s="457"/>
      <c r="H6" s="457"/>
      <c r="I6" s="457"/>
      <c r="J6" s="457"/>
      <c r="K6" s="457"/>
    </row>
    <row r="7" spans="1:11" ht="15.95" customHeight="1" thickBot="1">
      <c r="A7" s="458" t="s">
        <v>2</v>
      </c>
      <c r="B7" s="458"/>
      <c r="C7" s="4"/>
      <c r="D7" s="1"/>
      <c r="E7" s="1"/>
      <c r="F7" s="1"/>
      <c r="G7" s="1"/>
      <c r="H7" s="1"/>
      <c r="I7" s="1"/>
      <c r="J7" s="1"/>
      <c r="K7" s="4" t="s">
        <v>3</v>
      </c>
    </row>
    <row r="8" spans="1:11">
      <c r="A8" s="445" t="s">
        <v>4</v>
      </c>
      <c r="B8" s="447" t="s">
        <v>5</v>
      </c>
      <c r="C8" s="449" t="str">
        <f>+CONCATENATE(LEFT([1]RM_ÖSSZEFÜGGÉSEK!A6,4),". évi")</f>
        <v>2019. évi</v>
      </c>
      <c r="D8" s="450"/>
      <c r="E8" s="451"/>
      <c r="F8" s="451"/>
      <c r="G8" s="451"/>
      <c r="H8" s="451"/>
      <c r="I8" s="451"/>
      <c r="J8" s="451"/>
      <c r="K8" s="452"/>
    </row>
    <row r="9" spans="1:11" ht="48.75" thickBot="1">
      <c r="A9" s="446"/>
      <c r="B9" s="448"/>
      <c r="C9" s="5" t="s">
        <v>6</v>
      </c>
      <c r="D9" s="6" t="s">
        <v>7</v>
      </c>
      <c r="E9" s="6" t="s">
        <v>8</v>
      </c>
      <c r="F9" s="6" t="s">
        <v>9</v>
      </c>
      <c r="G9" s="6" t="s">
        <v>10</v>
      </c>
      <c r="H9" s="6" t="s">
        <v>11</v>
      </c>
      <c r="I9" s="6" t="s">
        <v>12</v>
      </c>
      <c r="J9" s="7" t="s">
        <v>13</v>
      </c>
      <c r="K9" s="8" t="s">
        <v>14</v>
      </c>
    </row>
    <row r="10" spans="1:11" s="14" customFormat="1" ht="12" customHeight="1" thickBot="1">
      <c r="A10" s="9" t="s">
        <v>15</v>
      </c>
      <c r="B10" s="10" t="s">
        <v>16</v>
      </c>
      <c r="C10" s="11" t="s">
        <v>17</v>
      </c>
      <c r="D10" s="11" t="s">
        <v>18</v>
      </c>
      <c r="E10" s="12" t="s">
        <v>19</v>
      </c>
      <c r="F10" s="12" t="s">
        <v>20</v>
      </c>
      <c r="G10" s="12" t="s">
        <v>21</v>
      </c>
      <c r="H10" s="12" t="s">
        <v>22</v>
      </c>
      <c r="I10" s="12" t="s">
        <v>23</v>
      </c>
      <c r="J10" s="12" t="s">
        <v>24</v>
      </c>
      <c r="K10" s="13" t="s">
        <v>25</v>
      </c>
    </row>
    <row r="11" spans="1:11" s="19" customFormat="1" ht="12" customHeight="1" thickBot="1">
      <c r="A11" s="15" t="s">
        <v>26</v>
      </c>
      <c r="B11" s="16" t="s">
        <v>27</v>
      </c>
      <c r="C11" s="17">
        <f>[1]KV_1.1.sz.mell.!C10</f>
        <v>291520063</v>
      </c>
      <c r="D11" s="17">
        <f t="shared" ref="D11:K11" si="0">+D12+D13+D14+D15+D16+D17</f>
        <v>0</v>
      </c>
      <c r="E11" s="17">
        <f t="shared" si="0"/>
        <v>8567360</v>
      </c>
      <c r="F11" s="17">
        <f t="shared" si="0"/>
        <v>10313431</v>
      </c>
      <c r="G11" s="17">
        <f t="shared" si="0"/>
        <v>16273264</v>
      </c>
      <c r="H11" s="17">
        <f t="shared" si="0"/>
        <v>0</v>
      </c>
      <c r="I11" s="17">
        <f t="shared" si="0"/>
        <v>0</v>
      </c>
      <c r="J11" s="17">
        <f t="shared" si="0"/>
        <v>35154055</v>
      </c>
      <c r="K11" s="18">
        <f t="shared" si="0"/>
        <v>326674118</v>
      </c>
    </row>
    <row r="12" spans="1:11" s="19" customFormat="1" ht="12" customHeight="1">
      <c r="A12" s="20" t="s">
        <v>28</v>
      </c>
      <c r="B12" s="21" t="s">
        <v>29</v>
      </c>
      <c r="C12" s="22">
        <f>[1]KV_1.1.sz.mell.!C11</f>
        <v>97923788</v>
      </c>
      <c r="D12" s="23"/>
      <c r="E12" s="23">
        <v>1940267</v>
      </c>
      <c r="F12" s="24"/>
      <c r="G12" s="23"/>
      <c r="H12" s="23"/>
      <c r="I12" s="23"/>
      <c r="J12" s="22">
        <f t="shared" ref="J12:J17" si="1">D12+E12+F12+G12+H12+I12</f>
        <v>1940267</v>
      </c>
      <c r="K12" s="25">
        <f t="shared" ref="K12:K17" si="2">C12+J12</f>
        <v>99864055</v>
      </c>
    </row>
    <row r="13" spans="1:11" s="19" customFormat="1" ht="12" customHeight="1">
      <c r="A13" s="26" t="s">
        <v>30</v>
      </c>
      <c r="B13" s="27" t="s">
        <v>31</v>
      </c>
      <c r="C13" s="28">
        <f>[1]KV_1.1.sz.mell.!C12</f>
        <v>73289817</v>
      </c>
      <c r="D13" s="29"/>
      <c r="E13" s="23">
        <v>1365000</v>
      </c>
      <c r="F13" s="30"/>
      <c r="G13" s="23"/>
      <c r="H13" s="23"/>
      <c r="I13" s="23"/>
      <c r="J13" s="22">
        <f t="shared" si="1"/>
        <v>1365000</v>
      </c>
      <c r="K13" s="25">
        <f t="shared" si="2"/>
        <v>74654817</v>
      </c>
    </row>
    <row r="14" spans="1:11" s="19" customFormat="1" ht="12" customHeight="1">
      <c r="A14" s="26" t="s">
        <v>32</v>
      </c>
      <c r="B14" s="27" t="s">
        <v>33</v>
      </c>
      <c r="C14" s="28">
        <f>[1]KV_1.1.sz.mell.!C13</f>
        <v>108290038</v>
      </c>
      <c r="D14" s="29"/>
      <c r="E14" s="23">
        <v>4989238</v>
      </c>
      <c r="F14" s="30">
        <v>826531</v>
      </c>
      <c r="G14" s="23"/>
      <c r="H14" s="23"/>
      <c r="I14" s="23"/>
      <c r="J14" s="22">
        <f t="shared" si="1"/>
        <v>5815769</v>
      </c>
      <c r="K14" s="25">
        <f t="shared" si="2"/>
        <v>114105807</v>
      </c>
    </row>
    <row r="15" spans="1:11" s="19" customFormat="1" ht="12" customHeight="1">
      <c r="A15" s="26" t="s">
        <v>34</v>
      </c>
      <c r="B15" s="27" t="s">
        <v>35</v>
      </c>
      <c r="C15" s="28">
        <f>[1]KV_1.1.sz.mell.!C14</f>
        <v>3632420</v>
      </c>
      <c r="D15" s="29"/>
      <c r="E15" s="23">
        <v>272855</v>
      </c>
      <c r="F15" s="30"/>
      <c r="G15" s="23"/>
      <c r="H15" s="23"/>
      <c r="I15" s="23"/>
      <c r="J15" s="22">
        <f t="shared" si="1"/>
        <v>272855</v>
      </c>
      <c r="K15" s="25">
        <f t="shared" si="2"/>
        <v>3905275</v>
      </c>
    </row>
    <row r="16" spans="1:11" s="19" customFormat="1" ht="12" customHeight="1">
      <c r="A16" s="26" t="s">
        <v>36</v>
      </c>
      <c r="B16" s="31" t="s">
        <v>37</v>
      </c>
      <c r="C16" s="28">
        <f>[1]KV_1.1.sz.mell.!C15</f>
        <v>8384000</v>
      </c>
      <c r="D16" s="29"/>
      <c r="E16" s="23"/>
      <c r="F16" s="30">
        <v>9486900</v>
      </c>
      <c r="G16" s="23">
        <v>16273264</v>
      </c>
      <c r="H16" s="23"/>
      <c r="I16" s="23"/>
      <c r="J16" s="22">
        <f t="shared" si="1"/>
        <v>25760164</v>
      </c>
      <c r="K16" s="25">
        <f t="shared" si="2"/>
        <v>34144164</v>
      </c>
    </row>
    <row r="17" spans="1:11" s="19" customFormat="1" ht="12" customHeight="1" thickBot="1">
      <c r="A17" s="32" t="s">
        <v>38</v>
      </c>
      <c r="B17" s="33" t="s">
        <v>39</v>
      </c>
      <c r="C17" s="28">
        <f>[1]KV_1.1.sz.mell.!C16</f>
        <v>0</v>
      </c>
      <c r="D17" s="29"/>
      <c r="E17" s="23"/>
      <c r="F17" s="30"/>
      <c r="G17" s="23"/>
      <c r="H17" s="23"/>
      <c r="I17" s="23"/>
      <c r="J17" s="22">
        <f t="shared" si="1"/>
        <v>0</v>
      </c>
      <c r="K17" s="25">
        <f t="shared" si="2"/>
        <v>0</v>
      </c>
    </row>
    <row r="18" spans="1:11" s="19" customFormat="1" ht="27" customHeight="1" thickBot="1">
      <c r="A18" s="15" t="s">
        <v>40</v>
      </c>
      <c r="B18" s="34" t="s">
        <v>41</v>
      </c>
      <c r="C18" s="17">
        <f>[1]KV_1.1.sz.mell.!C17</f>
        <v>45142183</v>
      </c>
      <c r="D18" s="17">
        <f t="shared" ref="D18:K18" si="3">+D19+D20+D21+D22+D23</f>
        <v>170647204</v>
      </c>
      <c r="E18" s="17">
        <f t="shared" si="3"/>
        <v>1611675</v>
      </c>
      <c r="F18" s="17">
        <f t="shared" si="3"/>
        <v>3665963</v>
      </c>
      <c r="G18" s="17">
        <f t="shared" si="3"/>
        <v>-1166000</v>
      </c>
      <c r="H18" s="17">
        <f t="shared" si="3"/>
        <v>873016</v>
      </c>
      <c r="I18" s="17">
        <f t="shared" si="3"/>
        <v>-91440</v>
      </c>
      <c r="J18" s="17">
        <f t="shared" si="3"/>
        <v>175540418</v>
      </c>
      <c r="K18" s="18">
        <f t="shared" si="3"/>
        <v>220682601</v>
      </c>
    </row>
    <row r="19" spans="1:11" s="19" customFormat="1" ht="12" customHeight="1">
      <c r="A19" s="20" t="s">
        <v>42</v>
      </c>
      <c r="B19" s="21" t="s">
        <v>43</v>
      </c>
      <c r="C19" s="22">
        <f>[1]KV_1.1.sz.mell.!C18</f>
        <v>0</v>
      </c>
      <c r="D19" s="23"/>
      <c r="E19" s="23"/>
      <c r="F19" s="23"/>
      <c r="G19" s="23"/>
      <c r="H19" s="23"/>
      <c r="I19" s="23"/>
      <c r="J19" s="22">
        <f t="shared" ref="J19:J24" si="4">D19+E19+F19+G19+H19+I19</f>
        <v>0</v>
      </c>
      <c r="K19" s="25">
        <f t="shared" ref="K19:K24" si="5">C19+J19</f>
        <v>0</v>
      </c>
    </row>
    <row r="20" spans="1:11" s="19" customFormat="1" ht="12" customHeight="1">
      <c r="A20" s="26" t="s">
        <v>44</v>
      </c>
      <c r="B20" s="27" t="s">
        <v>45</v>
      </c>
      <c r="C20" s="28">
        <f>[1]KV_1.1.sz.mell.!C19</f>
        <v>0</v>
      </c>
      <c r="D20" s="29"/>
      <c r="E20" s="23"/>
      <c r="F20" s="23"/>
      <c r="G20" s="23"/>
      <c r="H20" s="23"/>
      <c r="I20" s="23"/>
      <c r="J20" s="22">
        <f t="shared" si="4"/>
        <v>0</v>
      </c>
      <c r="K20" s="25">
        <f t="shared" si="5"/>
        <v>0</v>
      </c>
    </row>
    <row r="21" spans="1:11" s="19" customFormat="1" ht="12" customHeight="1">
      <c r="A21" s="26" t="s">
        <v>46</v>
      </c>
      <c r="B21" s="27" t="s">
        <v>47</v>
      </c>
      <c r="C21" s="28">
        <f>[1]KV_1.1.sz.mell.!C20</f>
        <v>0</v>
      </c>
      <c r="D21" s="29"/>
      <c r="E21" s="23"/>
      <c r="F21" s="23"/>
      <c r="G21" s="23"/>
      <c r="H21" s="23"/>
      <c r="I21" s="23"/>
      <c r="J21" s="22">
        <f t="shared" si="4"/>
        <v>0</v>
      </c>
      <c r="K21" s="25">
        <f t="shared" si="5"/>
        <v>0</v>
      </c>
    </row>
    <row r="22" spans="1:11" s="19" customFormat="1" ht="12" customHeight="1">
      <c r="A22" s="26" t="s">
        <v>48</v>
      </c>
      <c r="B22" s="27" t="s">
        <v>49</v>
      </c>
      <c r="C22" s="28">
        <f>[1]KV_1.1.sz.mell.!C21</f>
        <v>0</v>
      </c>
      <c r="D22" s="29"/>
      <c r="E22" s="23"/>
      <c r="F22" s="23"/>
      <c r="G22" s="23"/>
      <c r="H22" s="23"/>
      <c r="I22" s="23"/>
      <c r="J22" s="22">
        <f t="shared" si="4"/>
        <v>0</v>
      </c>
      <c r="K22" s="25">
        <f t="shared" si="5"/>
        <v>0</v>
      </c>
    </row>
    <row r="23" spans="1:11" s="19" customFormat="1" ht="12" customHeight="1">
      <c r="A23" s="26" t="s">
        <v>50</v>
      </c>
      <c r="B23" s="27" t="s">
        <v>51</v>
      </c>
      <c r="C23" s="28">
        <f>[1]KV_1.1.sz.mell.!C22</f>
        <v>45142183</v>
      </c>
      <c r="D23" s="29">
        <v>170647204</v>
      </c>
      <c r="E23" s="23">
        <v>1611675</v>
      </c>
      <c r="F23" s="30">
        <v>3665963</v>
      </c>
      <c r="G23" s="23">
        <v>-1166000</v>
      </c>
      <c r="H23" s="23">
        <v>873016</v>
      </c>
      <c r="I23" s="23">
        <v>-91440</v>
      </c>
      <c r="J23" s="22">
        <f t="shared" si="4"/>
        <v>175540418</v>
      </c>
      <c r="K23" s="25">
        <f t="shared" si="5"/>
        <v>220682601</v>
      </c>
    </row>
    <row r="24" spans="1:11" s="19" customFormat="1" ht="12" customHeight="1" thickBot="1">
      <c r="A24" s="32" t="s">
        <v>52</v>
      </c>
      <c r="B24" s="33" t="s">
        <v>53</v>
      </c>
      <c r="C24" s="35">
        <f>[1]KV_1.1.sz.mell.!C23</f>
        <v>0</v>
      </c>
      <c r="D24" s="36"/>
      <c r="E24" s="37"/>
      <c r="F24" s="37"/>
      <c r="G24" s="37"/>
      <c r="H24" s="37"/>
      <c r="I24" s="37"/>
      <c r="J24" s="22">
        <f t="shared" si="4"/>
        <v>0</v>
      </c>
      <c r="K24" s="25">
        <f t="shared" si="5"/>
        <v>0</v>
      </c>
    </row>
    <row r="25" spans="1:11" s="19" customFormat="1" ht="24" customHeight="1" thickBot="1">
      <c r="A25" s="15" t="s">
        <v>54</v>
      </c>
      <c r="B25" s="16" t="s">
        <v>55</v>
      </c>
      <c r="C25" s="17">
        <f>[1]KV_1.1.sz.mell.!C24</f>
        <v>44990771</v>
      </c>
      <c r="D25" s="17">
        <f t="shared" ref="D25:K25" si="6">+D26+D27+D28+D29+D30</f>
        <v>10026925</v>
      </c>
      <c r="E25" s="17">
        <f t="shared" si="6"/>
        <v>2995041</v>
      </c>
      <c r="F25" s="17">
        <f t="shared" si="6"/>
        <v>0</v>
      </c>
      <c r="G25" s="17">
        <f t="shared" si="6"/>
        <v>0</v>
      </c>
      <c r="H25" s="17">
        <f t="shared" si="6"/>
        <v>44886955</v>
      </c>
      <c r="I25" s="17">
        <f t="shared" si="6"/>
        <v>91440</v>
      </c>
      <c r="J25" s="17">
        <f t="shared" si="6"/>
        <v>58000361</v>
      </c>
      <c r="K25" s="18">
        <f t="shared" si="6"/>
        <v>102991132</v>
      </c>
    </row>
    <row r="26" spans="1:11" s="19" customFormat="1" ht="12" customHeight="1">
      <c r="A26" s="20" t="s">
        <v>56</v>
      </c>
      <c r="B26" s="21" t="s">
        <v>57</v>
      </c>
      <c r="C26" s="22">
        <f>[1]KV_1.1.sz.mell.!C25</f>
        <v>0</v>
      </c>
      <c r="D26" s="23"/>
      <c r="E26" s="23"/>
      <c r="F26" s="23"/>
      <c r="G26" s="23"/>
      <c r="H26" s="23"/>
      <c r="I26" s="23"/>
      <c r="J26" s="22">
        <f t="shared" ref="J26:J31" si="7">D26+E26+F26+G26+H26+I26</f>
        <v>0</v>
      </c>
      <c r="K26" s="25">
        <f t="shared" ref="K26:K31" si="8">C26+J26</f>
        <v>0</v>
      </c>
    </row>
    <row r="27" spans="1:11" s="19" customFormat="1" ht="12" customHeight="1">
      <c r="A27" s="26" t="s">
        <v>58</v>
      </c>
      <c r="B27" s="27" t="s">
        <v>59</v>
      </c>
      <c r="C27" s="28">
        <f>[1]KV_1.1.sz.mell.!C26</f>
        <v>0</v>
      </c>
      <c r="D27" s="29"/>
      <c r="E27" s="23"/>
      <c r="F27" s="23"/>
      <c r="G27" s="23"/>
      <c r="H27" s="23"/>
      <c r="I27" s="23"/>
      <c r="J27" s="22">
        <f t="shared" si="7"/>
        <v>0</v>
      </c>
      <c r="K27" s="25">
        <f t="shared" si="8"/>
        <v>0</v>
      </c>
    </row>
    <row r="28" spans="1:11" s="19" customFormat="1" ht="12" customHeight="1">
      <c r="A28" s="26" t="s">
        <v>60</v>
      </c>
      <c r="B28" s="27" t="s">
        <v>61</v>
      </c>
      <c r="C28" s="28">
        <f>[1]KV_1.1.sz.mell.!C27</f>
        <v>0</v>
      </c>
      <c r="D28" s="29"/>
      <c r="E28" s="23"/>
      <c r="F28" s="23"/>
      <c r="G28" s="23"/>
      <c r="H28" s="23"/>
      <c r="I28" s="23"/>
      <c r="J28" s="22">
        <f t="shared" si="7"/>
        <v>0</v>
      </c>
      <c r="K28" s="25">
        <f t="shared" si="8"/>
        <v>0</v>
      </c>
    </row>
    <row r="29" spans="1:11" s="19" customFormat="1" ht="12" customHeight="1">
      <c r="A29" s="26" t="s">
        <v>62</v>
      </c>
      <c r="B29" s="27" t="s">
        <v>63</v>
      </c>
      <c r="C29" s="28">
        <f>[1]KV_1.1.sz.mell.!C28</f>
        <v>0</v>
      </c>
      <c r="D29" s="29"/>
      <c r="E29" s="23"/>
      <c r="F29" s="23"/>
      <c r="G29" s="23"/>
      <c r="H29" s="23"/>
      <c r="I29" s="23"/>
      <c r="J29" s="22">
        <f t="shared" si="7"/>
        <v>0</v>
      </c>
      <c r="K29" s="25">
        <f t="shared" si="8"/>
        <v>0</v>
      </c>
    </row>
    <row r="30" spans="1:11" s="19" customFormat="1" ht="12" customHeight="1">
      <c r="A30" s="26" t="s">
        <v>64</v>
      </c>
      <c r="B30" s="27" t="s">
        <v>65</v>
      </c>
      <c r="C30" s="28">
        <f>[1]KV_1.1.sz.mell.!C29</f>
        <v>44990771</v>
      </c>
      <c r="D30" s="29">
        <v>10026925</v>
      </c>
      <c r="E30" s="23">
        <v>2995041</v>
      </c>
      <c r="F30" s="23"/>
      <c r="G30" s="23"/>
      <c r="H30" s="23">
        <v>44886955</v>
      </c>
      <c r="I30" s="23">
        <v>91440</v>
      </c>
      <c r="J30" s="22">
        <f t="shared" si="7"/>
        <v>58000361</v>
      </c>
      <c r="K30" s="25">
        <f t="shared" si="8"/>
        <v>102991132</v>
      </c>
    </row>
    <row r="31" spans="1:11" s="19" customFormat="1" ht="12" customHeight="1" thickBot="1">
      <c r="A31" s="32" t="s">
        <v>66</v>
      </c>
      <c r="B31" s="38" t="s">
        <v>67</v>
      </c>
      <c r="C31" s="35">
        <f>[1]KV_1.1.sz.mell.!C30</f>
        <v>0</v>
      </c>
      <c r="D31" s="36"/>
      <c r="E31" s="37"/>
      <c r="F31" s="37"/>
      <c r="G31" s="37"/>
      <c r="H31" s="37"/>
      <c r="I31" s="37"/>
      <c r="J31" s="39">
        <f t="shared" si="7"/>
        <v>0</v>
      </c>
      <c r="K31" s="25">
        <f t="shared" si="8"/>
        <v>0</v>
      </c>
    </row>
    <row r="32" spans="1:11" s="19" customFormat="1" ht="12" customHeight="1" thickBot="1">
      <c r="A32" s="15" t="s">
        <v>68</v>
      </c>
      <c r="B32" s="16" t="s">
        <v>69</v>
      </c>
      <c r="C32" s="40">
        <f>[1]KV_1.1.sz.mell.!C31</f>
        <v>47760000</v>
      </c>
      <c r="D32" s="40">
        <f t="shared" ref="D32:J32" si="9">+D33+D34+D35+D36+D37+D38+D39</f>
        <v>0</v>
      </c>
      <c r="E32" s="40">
        <f t="shared" si="9"/>
        <v>0</v>
      </c>
      <c r="F32" s="40">
        <f t="shared" si="9"/>
        <v>0</v>
      </c>
      <c r="G32" s="40">
        <f t="shared" si="9"/>
        <v>0</v>
      </c>
      <c r="H32" s="40">
        <f t="shared" si="9"/>
        <v>10000000</v>
      </c>
      <c r="I32" s="40">
        <f t="shared" si="9"/>
        <v>4627000</v>
      </c>
      <c r="J32" s="40">
        <f t="shared" si="9"/>
        <v>14627000</v>
      </c>
      <c r="K32" s="41">
        <f>+K33+K34+K35+K36+K37+K38+K39</f>
        <v>62387000</v>
      </c>
    </row>
    <row r="33" spans="1:11" s="19" customFormat="1" ht="12" customHeight="1">
      <c r="A33" s="20" t="s">
        <v>70</v>
      </c>
      <c r="B33" s="21" t="s">
        <v>71</v>
      </c>
      <c r="C33" s="22">
        <f>[1]KV_1.1.sz.mell.!C32</f>
        <v>0</v>
      </c>
      <c r="D33" s="22"/>
      <c r="E33" s="22"/>
      <c r="F33" s="22"/>
      <c r="G33" s="22"/>
      <c r="H33" s="22"/>
      <c r="I33" s="22"/>
      <c r="J33" s="22">
        <f t="shared" ref="J33:J39" si="10">D33+E33+F33+G33+H33+I33</f>
        <v>0</v>
      </c>
      <c r="K33" s="25">
        <f t="shared" ref="K33:K39" si="11">C33+J33</f>
        <v>0</v>
      </c>
    </row>
    <row r="34" spans="1:11" s="19" customFormat="1" ht="12" customHeight="1">
      <c r="A34" s="26" t="s">
        <v>72</v>
      </c>
      <c r="B34" s="27" t="s">
        <v>73</v>
      </c>
      <c r="C34" s="28">
        <f>[1]KV_1.1.sz.mell.!C33</f>
        <v>0</v>
      </c>
      <c r="D34" s="29"/>
      <c r="E34" s="23"/>
      <c r="F34" s="23"/>
      <c r="G34" s="23"/>
      <c r="H34" s="23"/>
      <c r="I34" s="23"/>
      <c r="J34" s="22">
        <f t="shared" si="10"/>
        <v>0</v>
      </c>
      <c r="K34" s="25">
        <f t="shared" si="11"/>
        <v>0</v>
      </c>
    </row>
    <row r="35" spans="1:11" s="19" customFormat="1" ht="12" customHeight="1">
      <c r="A35" s="26" t="s">
        <v>74</v>
      </c>
      <c r="B35" s="27" t="s">
        <v>75</v>
      </c>
      <c r="C35" s="28">
        <f>[1]KV_1.1.sz.mell.!C34</f>
        <v>26200000</v>
      </c>
      <c r="D35" s="29"/>
      <c r="E35" s="23"/>
      <c r="F35" s="23"/>
      <c r="G35" s="23"/>
      <c r="H35" s="23">
        <v>10000000</v>
      </c>
      <c r="I35" s="23">
        <v>4627000</v>
      </c>
      <c r="J35" s="22">
        <f t="shared" si="10"/>
        <v>14627000</v>
      </c>
      <c r="K35" s="25">
        <f t="shared" si="11"/>
        <v>40827000</v>
      </c>
    </row>
    <row r="36" spans="1:11" s="19" customFormat="1" ht="12" customHeight="1">
      <c r="A36" s="26" t="s">
        <v>76</v>
      </c>
      <c r="B36" s="27" t="s">
        <v>77</v>
      </c>
      <c r="C36" s="28">
        <f>[1]KV_1.1.sz.mell.!C35</f>
        <v>2240000</v>
      </c>
      <c r="D36" s="29"/>
      <c r="E36" s="23"/>
      <c r="F36" s="23"/>
      <c r="G36" s="23"/>
      <c r="H36" s="23"/>
      <c r="I36" s="23"/>
      <c r="J36" s="22">
        <f t="shared" si="10"/>
        <v>0</v>
      </c>
      <c r="K36" s="25">
        <f t="shared" si="11"/>
        <v>2240000</v>
      </c>
    </row>
    <row r="37" spans="1:11" s="19" customFormat="1" ht="12" customHeight="1">
      <c r="A37" s="26" t="s">
        <v>78</v>
      </c>
      <c r="B37" s="27" t="s">
        <v>79</v>
      </c>
      <c r="C37" s="28">
        <f>[1]KV_1.1.sz.mell.!C36</f>
        <v>8020000</v>
      </c>
      <c r="D37" s="29"/>
      <c r="E37" s="23"/>
      <c r="F37" s="23"/>
      <c r="G37" s="23"/>
      <c r="H37" s="23"/>
      <c r="I37" s="23"/>
      <c r="J37" s="22">
        <f t="shared" si="10"/>
        <v>0</v>
      </c>
      <c r="K37" s="25">
        <f t="shared" si="11"/>
        <v>8020000</v>
      </c>
    </row>
    <row r="38" spans="1:11" s="19" customFormat="1" ht="12" customHeight="1">
      <c r="A38" s="26" t="s">
        <v>80</v>
      </c>
      <c r="B38" s="27" t="s">
        <v>81</v>
      </c>
      <c r="C38" s="28">
        <f>[1]KV_1.1.sz.mell.!C37</f>
        <v>9700000</v>
      </c>
      <c r="D38" s="29"/>
      <c r="E38" s="23"/>
      <c r="F38" s="23"/>
      <c r="G38" s="23"/>
      <c r="H38" s="23"/>
      <c r="I38" s="23"/>
      <c r="J38" s="22">
        <f t="shared" si="10"/>
        <v>0</v>
      </c>
      <c r="K38" s="25">
        <f t="shared" si="11"/>
        <v>9700000</v>
      </c>
    </row>
    <row r="39" spans="1:11" s="19" customFormat="1" ht="12" customHeight="1" thickBot="1">
      <c r="A39" s="32" t="s">
        <v>82</v>
      </c>
      <c r="B39" s="38" t="s">
        <v>83</v>
      </c>
      <c r="C39" s="35">
        <f>[1]KV_1.1.sz.mell.!C38</f>
        <v>1600000</v>
      </c>
      <c r="D39" s="36"/>
      <c r="E39" s="37"/>
      <c r="F39" s="37"/>
      <c r="G39" s="37"/>
      <c r="H39" s="37"/>
      <c r="I39" s="37"/>
      <c r="J39" s="39">
        <f t="shared" si="10"/>
        <v>0</v>
      </c>
      <c r="K39" s="25">
        <f t="shared" si="11"/>
        <v>1600000</v>
      </c>
    </row>
    <row r="40" spans="1:11" s="19" customFormat="1" ht="12" customHeight="1" thickBot="1">
      <c r="A40" s="15" t="s">
        <v>84</v>
      </c>
      <c r="B40" s="16" t="s">
        <v>85</v>
      </c>
      <c r="C40" s="17">
        <f>[1]KV_1.1.sz.mell.!C39</f>
        <v>53631623</v>
      </c>
      <c r="D40" s="17">
        <f t="shared" ref="D40:K40" si="12">SUM(D41:D51)</f>
        <v>2500000</v>
      </c>
      <c r="E40" s="17">
        <f t="shared" si="12"/>
        <v>0</v>
      </c>
      <c r="F40" s="17">
        <f t="shared" si="12"/>
        <v>0</v>
      </c>
      <c r="G40" s="17">
        <f t="shared" si="12"/>
        <v>2260000</v>
      </c>
      <c r="H40" s="17">
        <f>SUM(H41:H51)</f>
        <v>9527500</v>
      </c>
      <c r="I40" s="17">
        <f t="shared" si="12"/>
        <v>0</v>
      </c>
      <c r="J40" s="17">
        <f t="shared" si="12"/>
        <v>14287500</v>
      </c>
      <c r="K40" s="18">
        <f t="shared" si="12"/>
        <v>67919123</v>
      </c>
    </row>
    <row r="41" spans="1:11" s="19" customFormat="1" ht="12" customHeight="1">
      <c r="A41" s="20" t="s">
        <v>86</v>
      </c>
      <c r="B41" s="21" t="s">
        <v>87</v>
      </c>
      <c r="C41" s="22">
        <f>[1]KV_1.1.sz.mell.!C40</f>
        <v>1500000</v>
      </c>
      <c r="D41" s="23">
        <v>2500000</v>
      </c>
      <c r="E41" s="23"/>
      <c r="F41" s="23"/>
      <c r="G41" s="23">
        <v>2260000</v>
      </c>
      <c r="H41" s="23">
        <v>223500</v>
      </c>
      <c r="I41" s="23"/>
      <c r="J41" s="22">
        <f t="shared" ref="J41:J51" si="13">D41+E41+F41+G41+H41+I41</f>
        <v>4983500</v>
      </c>
      <c r="K41" s="25">
        <f t="shared" ref="K41:K51" si="14">C41+J41</f>
        <v>6483500</v>
      </c>
    </row>
    <row r="42" spans="1:11" s="19" customFormat="1" ht="12" customHeight="1">
      <c r="A42" s="26" t="s">
        <v>88</v>
      </c>
      <c r="B42" s="27" t="s">
        <v>89</v>
      </c>
      <c r="C42" s="28">
        <f>[1]KV_1.1.sz.mell.!C41</f>
        <v>31919388</v>
      </c>
      <c r="D42" s="29"/>
      <c r="E42" s="23"/>
      <c r="F42" s="23"/>
      <c r="G42" s="23"/>
      <c r="H42" s="23">
        <v>4770000</v>
      </c>
      <c r="I42" s="23"/>
      <c r="J42" s="22">
        <f t="shared" si="13"/>
        <v>4770000</v>
      </c>
      <c r="K42" s="25">
        <f t="shared" si="14"/>
        <v>36689388</v>
      </c>
    </row>
    <row r="43" spans="1:11" s="19" customFormat="1" ht="12" customHeight="1">
      <c r="A43" s="26" t="s">
        <v>90</v>
      </c>
      <c r="B43" s="27" t="s">
        <v>91</v>
      </c>
      <c r="C43" s="28">
        <f>[1]KV_1.1.sz.mell.!C42</f>
        <v>5300000</v>
      </c>
      <c r="D43" s="29"/>
      <c r="E43" s="23"/>
      <c r="F43" s="23"/>
      <c r="G43" s="23"/>
      <c r="H43" s="23"/>
      <c r="I43" s="23"/>
      <c r="J43" s="22">
        <f t="shared" si="13"/>
        <v>0</v>
      </c>
      <c r="K43" s="25">
        <f t="shared" si="14"/>
        <v>5300000</v>
      </c>
    </row>
    <row r="44" spans="1:11" s="19" customFormat="1" ht="12" customHeight="1">
      <c r="A44" s="26" t="s">
        <v>92</v>
      </c>
      <c r="B44" s="27" t="s">
        <v>93</v>
      </c>
      <c r="C44" s="28">
        <f>[1]KV_1.1.sz.mell.!C43</f>
        <v>0</v>
      </c>
      <c r="D44" s="29"/>
      <c r="E44" s="23"/>
      <c r="F44" s="23"/>
      <c r="G44" s="23"/>
      <c r="H44" s="23"/>
      <c r="I44" s="23"/>
      <c r="J44" s="22">
        <f t="shared" si="13"/>
        <v>0</v>
      </c>
      <c r="K44" s="25">
        <f t="shared" si="14"/>
        <v>0</v>
      </c>
    </row>
    <row r="45" spans="1:11" s="19" customFormat="1" ht="12" customHeight="1">
      <c r="A45" s="26" t="s">
        <v>94</v>
      </c>
      <c r="B45" s="27" t="s">
        <v>95</v>
      </c>
      <c r="C45" s="28">
        <f>[1]KV_1.1.sz.mell.!C44</f>
        <v>5200000</v>
      </c>
      <c r="D45" s="29"/>
      <c r="E45" s="23"/>
      <c r="F45" s="23"/>
      <c r="G45" s="23"/>
      <c r="H45" s="23"/>
      <c r="I45" s="23"/>
      <c r="J45" s="22">
        <f t="shared" si="13"/>
        <v>0</v>
      </c>
      <c r="K45" s="25">
        <f t="shared" si="14"/>
        <v>5200000</v>
      </c>
    </row>
    <row r="46" spans="1:11" s="19" customFormat="1" ht="12" customHeight="1">
      <c r="A46" s="26" t="s">
        <v>96</v>
      </c>
      <c r="B46" s="27" t="s">
        <v>97</v>
      </c>
      <c r="C46" s="28">
        <f>[1]KV_1.1.sz.mell.!C45</f>
        <v>9472235</v>
      </c>
      <c r="D46" s="29"/>
      <c r="E46" s="23"/>
      <c r="F46" s="23"/>
      <c r="G46" s="23"/>
      <c r="H46" s="23">
        <v>1170000</v>
      </c>
      <c r="I46" s="23"/>
      <c r="J46" s="22">
        <f t="shared" si="13"/>
        <v>1170000</v>
      </c>
      <c r="K46" s="25">
        <f t="shared" si="14"/>
        <v>10642235</v>
      </c>
    </row>
    <row r="47" spans="1:11" s="19" customFormat="1" ht="12" customHeight="1">
      <c r="A47" s="26" t="s">
        <v>98</v>
      </c>
      <c r="B47" s="27" t="s">
        <v>99</v>
      </c>
      <c r="C47" s="28">
        <f>[1]KV_1.1.sz.mell.!C46</f>
        <v>0</v>
      </c>
      <c r="D47" s="29"/>
      <c r="E47" s="23"/>
      <c r="F47" s="23"/>
      <c r="G47" s="23"/>
      <c r="H47" s="23"/>
      <c r="I47" s="23"/>
      <c r="J47" s="22">
        <f t="shared" si="13"/>
        <v>0</v>
      </c>
      <c r="K47" s="25">
        <f t="shared" si="14"/>
        <v>0</v>
      </c>
    </row>
    <row r="48" spans="1:11" s="19" customFormat="1" ht="12" customHeight="1">
      <c r="A48" s="26" t="s">
        <v>100</v>
      </c>
      <c r="B48" s="27" t="s">
        <v>101</v>
      </c>
      <c r="C48" s="28">
        <f>[1]KV_1.1.sz.mell.!C47</f>
        <v>40000</v>
      </c>
      <c r="D48" s="29"/>
      <c r="E48" s="23"/>
      <c r="F48" s="23"/>
      <c r="G48" s="23"/>
      <c r="H48" s="23"/>
      <c r="I48" s="23"/>
      <c r="J48" s="22">
        <f t="shared" si="13"/>
        <v>0</v>
      </c>
      <c r="K48" s="25">
        <f t="shared" si="14"/>
        <v>40000</v>
      </c>
    </row>
    <row r="49" spans="1:11" s="19" customFormat="1" ht="12" customHeight="1">
      <c r="A49" s="26" t="s">
        <v>102</v>
      </c>
      <c r="B49" s="27" t="s">
        <v>103</v>
      </c>
      <c r="C49" s="42">
        <f>[1]KV_1.1.sz.mell.!C48</f>
        <v>0</v>
      </c>
      <c r="D49" s="43"/>
      <c r="E49" s="44"/>
      <c r="F49" s="44"/>
      <c r="G49" s="44"/>
      <c r="H49" s="44"/>
      <c r="I49" s="44"/>
      <c r="J49" s="45">
        <f t="shared" si="13"/>
        <v>0</v>
      </c>
      <c r="K49" s="25">
        <f t="shared" si="14"/>
        <v>0</v>
      </c>
    </row>
    <row r="50" spans="1:11" s="19" customFormat="1" ht="12" customHeight="1">
      <c r="A50" s="32" t="s">
        <v>104</v>
      </c>
      <c r="B50" s="38" t="s">
        <v>105</v>
      </c>
      <c r="C50" s="46">
        <f>[1]KV_1.1.sz.mell.!C49</f>
        <v>0</v>
      </c>
      <c r="D50" s="47"/>
      <c r="E50" s="48"/>
      <c r="F50" s="48"/>
      <c r="G50" s="48"/>
      <c r="H50" s="48"/>
      <c r="I50" s="48"/>
      <c r="J50" s="49">
        <f t="shared" si="13"/>
        <v>0</v>
      </c>
      <c r="K50" s="25">
        <f t="shared" si="14"/>
        <v>0</v>
      </c>
    </row>
    <row r="51" spans="1:11" s="19" customFormat="1" ht="12" customHeight="1" thickBot="1">
      <c r="A51" s="50" t="s">
        <v>106</v>
      </c>
      <c r="B51" s="51" t="s">
        <v>107</v>
      </c>
      <c r="C51" s="52">
        <f>[1]KV_1.1.sz.mell.!C50</f>
        <v>200000</v>
      </c>
      <c r="D51" s="53"/>
      <c r="E51" s="53"/>
      <c r="F51" s="53"/>
      <c r="G51" s="53"/>
      <c r="H51" s="53">
        <v>3364000</v>
      </c>
      <c r="I51" s="53"/>
      <c r="J51" s="52">
        <f t="shared" si="13"/>
        <v>3364000</v>
      </c>
      <c r="K51" s="54">
        <f t="shared" si="14"/>
        <v>3564000</v>
      </c>
    </row>
    <row r="52" spans="1:11" s="19" customFormat="1" ht="12" customHeight="1" thickBot="1">
      <c r="A52" s="15" t="s">
        <v>108</v>
      </c>
      <c r="B52" s="16" t="s">
        <v>109</v>
      </c>
      <c r="C52" s="17">
        <f>[1]KV_1.1.sz.mell.!C51</f>
        <v>0</v>
      </c>
      <c r="D52" s="17">
        <f t="shared" ref="D52:K52" si="15">SUM(D53:D57)</f>
        <v>0</v>
      </c>
      <c r="E52" s="17">
        <f t="shared" si="15"/>
        <v>0</v>
      </c>
      <c r="F52" s="17">
        <f t="shared" si="15"/>
        <v>0</v>
      </c>
      <c r="G52" s="17">
        <f t="shared" si="15"/>
        <v>0</v>
      </c>
      <c r="H52" s="17">
        <f>SUM(H53:H57)</f>
        <v>0</v>
      </c>
      <c r="I52" s="17">
        <f t="shared" si="15"/>
        <v>0</v>
      </c>
      <c r="J52" s="17">
        <f t="shared" si="15"/>
        <v>0</v>
      </c>
      <c r="K52" s="18">
        <f t="shared" si="15"/>
        <v>0</v>
      </c>
    </row>
    <row r="53" spans="1:11" s="19" customFormat="1" ht="12" customHeight="1">
      <c r="A53" s="20" t="s">
        <v>110</v>
      </c>
      <c r="B53" s="21" t="s">
        <v>111</v>
      </c>
      <c r="C53" s="45">
        <f>[1]KV_1.1.sz.mell.!C52</f>
        <v>0</v>
      </c>
      <c r="D53" s="44"/>
      <c r="E53" s="44"/>
      <c r="F53" s="44"/>
      <c r="G53" s="44"/>
      <c r="H53" s="44"/>
      <c r="I53" s="44"/>
      <c r="J53" s="45">
        <f>D53+E53+F53+G53+H53+I53</f>
        <v>0</v>
      </c>
      <c r="K53" s="55">
        <f>C53+J53</f>
        <v>0</v>
      </c>
    </row>
    <row r="54" spans="1:11" s="19" customFormat="1" ht="12" customHeight="1">
      <c r="A54" s="26" t="s">
        <v>112</v>
      </c>
      <c r="B54" s="27" t="s">
        <v>113</v>
      </c>
      <c r="C54" s="42">
        <f>[1]KV_1.1.sz.mell.!C53</f>
        <v>0</v>
      </c>
      <c r="D54" s="43"/>
      <c r="E54" s="44"/>
      <c r="F54" s="44"/>
      <c r="G54" s="44"/>
      <c r="H54" s="44"/>
      <c r="I54" s="44"/>
      <c r="J54" s="45">
        <f>D54+E54+F54+G54+H54+I54</f>
        <v>0</v>
      </c>
      <c r="K54" s="55">
        <f>C54+J54</f>
        <v>0</v>
      </c>
    </row>
    <row r="55" spans="1:11" s="19" customFormat="1" ht="12" customHeight="1">
      <c r="A55" s="26" t="s">
        <v>114</v>
      </c>
      <c r="B55" s="27" t="s">
        <v>115</v>
      </c>
      <c r="C55" s="42">
        <f>[1]KV_1.1.sz.mell.!C54</f>
        <v>0</v>
      </c>
      <c r="D55" s="43"/>
      <c r="E55" s="44"/>
      <c r="F55" s="44"/>
      <c r="G55" s="44"/>
      <c r="H55" s="44"/>
      <c r="I55" s="44"/>
      <c r="J55" s="45">
        <f>D55+E55+F55+G55+H55+I55</f>
        <v>0</v>
      </c>
      <c r="K55" s="55">
        <f>C55+J55</f>
        <v>0</v>
      </c>
    </row>
    <row r="56" spans="1:11" s="19" customFormat="1" ht="12" customHeight="1">
      <c r="A56" s="26" t="s">
        <v>116</v>
      </c>
      <c r="B56" s="27" t="s">
        <v>117</v>
      </c>
      <c r="C56" s="42">
        <f>[1]KV_1.1.sz.mell.!C55</f>
        <v>0</v>
      </c>
      <c r="D56" s="43"/>
      <c r="E56" s="44"/>
      <c r="F56" s="44"/>
      <c r="G56" s="44"/>
      <c r="H56" s="44"/>
      <c r="I56" s="44"/>
      <c r="J56" s="45">
        <f>D56+E56+F56+G56+H56+I56</f>
        <v>0</v>
      </c>
      <c r="K56" s="55">
        <f>C56+J56</f>
        <v>0</v>
      </c>
    </row>
    <row r="57" spans="1:11" s="19" customFormat="1" ht="12" customHeight="1" thickBot="1">
      <c r="A57" s="32" t="s">
        <v>118</v>
      </c>
      <c r="B57" s="33" t="s">
        <v>119</v>
      </c>
      <c r="C57" s="46">
        <f>[1]KV_1.1.sz.mell.!C56</f>
        <v>0</v>
      </c>
      <c r="D57" s="47"/>
      <c r="E57" s="48"/>
      <c r="F57" s="48"/>
      <c r="G57" s="48"/>
      <c r="H57" s="48"/>
      <c r="I57" s="48"/>
      <c r="J57" s="49">
        <f>D57+E57+F57+G57+H57+I57</f>
        <v>0</v>
      </c>
      <c r="K57" s="55">
        <f>C57+J57</f>
        <v>0</v>
      </c>
    </row>
    <row r="58" spans="1:11" s="19" customFormat="1" ht="12" customHeight="1" thickBot="1">
      <c r="A58" s="15" t="s">
        <v>120</v>
      </c>
      <c r="B58" s="16" t="s">
        <v>121</v>
      </c>
      <c r="C58" s="17">
        <f>[1]KV_1.1.sz.mell.!C57</f>
        <v>0</v>
      </c>
      <c r="D58" s="17">
        <f t="shared" ref="D58:K58" si="16">SUM(D59:D61)</f>
        <v>0</v>
      </c>
      <c r="E58" s="17">
        <f t="shared" si="16"/>
        <v>0</v>
      </c>
      <c r="F58" s="17">
        <f t="shared" si="16"/>
        <v>0</v>
      </c>
      <c r="G58" s="17">
        <f t="shared" si="16"/>
        <v>0</v>
      </c>
      <c r="H58" s="17">
        <f>SUM(H59:H61)</f>
        <v>0</v>
      </c>
      <c r="I58" s="17">
        <f t="shared" si="16"/>
        <v>0</v>
      </c>
      <c r="J58" s="17">
        <f t="shared" si="16"/>
        <v>0</v>
      </c>
      <c r="K58" s="18">
        <f t="shared" si="16"/>
        <v>0</v>
      </c>
    </row>
    <row r="59" spans="1:11" s="19" customFormat="1" ht="12" customHeight="1">
      <c r="A59" s="20" t="s">
        <v>122</v>
      </c>
      <c r="B59" s="21" t="s">
        <v>123</v>
      </c>
      <c r="C59" s="22">
        <f>[1]KV_1.1.sz.mell.!C58</f>
        <v>0</v>
      </c>
      <c r="D59" s="23"/>
      <c r="E59" s="23"/>
      <c r="F59" s="23"/>
      <c r="G59" s="23"/>
      <c r="H59" s="23"/>
      <c r="I59" s="23"/>
      <c r="J59" s="22">
        <f>D59+E59+F59+G59+H59+I59</f>
        <v>0</v>
      </c>
      <c r="K59" s="25">
        <f>C59+J59</f>
        <v>0</v>
      </c>
    </row>
    <row r="60" spans="1:11" s="19" customFormat="1" ht="22.5">
      <c r="A60" s="26" t="s">
        <v>124</v>
      </c>
      <c r="B60" s="56" t="s">
        <v>125</v>
      </c>
      <c r="C60" s="28">
        <f>[1]KV_1.1.sz.mell.!C59</f>
        <v>0</v>
      </c>
      <c r="D60" s="29"/>
      <c r="E60" s="23"/>
      <c r="F60" s="23"/>
      <c r="G60" s="23"/>
      <c r="H60" s="23"/>
      <c r="I60" s="23"/>
      <c r="J60" s="22">
        <f>D60+E60+F60+G60+H60+I60</f>
        <v>0</v>
      </c>
      <c r="K60" s="25">
        <f>C60+J60</f>
        <v>0</v>
      </c>
    </row>
    <row r="61" spans="1:11" s="19" customFormat="1" ht="12" customHeight="1">
      <c r="A61" s="26" t="s">
        <v>126</v>
      </c>
      <c r="B61" s="27" t="s">
        <v>127</v>
      </c>
      <c r="C61" s="28">
        <f>[1]KV_1.1.sz.mell.!C60</f>
        <v>0</v>
      </c>
      <c r="D61" s="29"/>
      <c r="E61" s="23"/>
      <c r="F61" s="23"/>
      <c r="G61" s="23"/>
      <c r="H61" s="23"/>
      <c r="I61" s="23"/>
      <c r="J61" s="22">
        <f>D61+E61+F61+G61+H61+I61</f>
        <v>0</v>
      </c>
      <c r="K61" s="25">
        <f>C61+J61</f>
        <v>0</v>
      </c>
    </row>
    <row r="62" spans="1:11" s="19" customFormat="1" ht="12" customHeight="1" thickBot="1">
      <c r="A62" s="32" t="s">
        <v>128</v>
      </c>
      <c r="B62" s="33" t="s">
        <v>129</v>
      </c>
      <c r="C62" s="35">
        <f>[1]KV_1.1.sz.mell.!C61</f>
        <v>0</v>
      </c>
      <c r="D62" s="36"/>
      <c r="E62" s="37"/>
      <c r="F62" s="37"/>
      <c r="G62" s="37"/>
      <c r="H62" s="37"/>
      <c r="I62" s="37"/>
      <c r="J62" s="39">
        <f>D62+E62+F62+G62+H62+I62</f>
        <v>0</v>
      </c>
      <c r="K62" s="25">
        <f>C62+J62</f>
        <v>0</v>
      </c>
    </row>
    <row r="63" spans="1:11" s="19" customFormat="1" ht="12" customHeight="1" thickBot="1">
      <c r="A63" s="15" t="s">
        <v>130</v>
      </c>
      <c r="B63" s="34" t="s">
        <v>131</v>
      </c>
      <c r="C63" s="17">
        <f>[1]KV_1.1.sz.mell.!C62</f>
        <v>0</v>
      </c>
      <c r="D63" s="17">
        <f t="shared" ref="D63:K63" si="17">SUM(D64:D66)</f>
        <v>0</v>
      </c>
      <c r="E63" s="17">
        <f t="shared" si="17"/>
        <v>0</v>
      </c>
      <c r="F63" s="17">
        <f t="shared" si="17"/>
        <v>0</v>
      </c>
      <c r="G63" s="17">
        <f t="shared" si="17"/>
        <v>0</v>
      </c>
      <c r="H63" s="17">
        <f>SUM(H64:H66)</f>
        <v>0</v>
      </c>
      <c r="I63" s="17">
        <f t="shared" si="17"/>
        <v>0</v>
      </c>
      <c r="J63" s="17">
        <f t="shared" si="17"/>
        <v>0</v>
      </c>
      <c r="K63" s="18">
        <f t="shared" si="17"/>
        <v>0</v>
      </c>
    </row>
    <row r="64" spans="1:11" s="19" customFormat="1" ht="12" customHeight="1">
      <c r="A64" s="20" t="s">
        <v>132</v>
      </c>
      <c r="B64" s="21" t="s">
        <v>133</v>
      </c>
      <c r="C64" s="42">
        <f>[1]KV_1.1.sz.mell.!C63</f>
        <v>0</v>
      </c>
      <c r="D64" s="43"/>
      <c r="E64" s="43"/>
      <c r="F64" s="43"/>
      <c r="G64" s="43"/>
      <c r="H64" s="43"/>
      <c r="I64" s="43"/>
      <c r="J64" s="42">
        <f>D64+E64+F64+G64+H64+I64</f>
        <v>0</v>
      </c>
      <c r="K64" s="57">
        <f>C64+J64</f>
        <v>0</v>
      </c>
    </row>
    <row r="65" spans="1:11" s="19" customFormat="1" ht="12" customHeight="1">
      <c r="A65" s="26" t="s">
        <v>134</v>
      </c>
      <c r="B65" s="27" t="s">
        <v>135</v>
      </c>
      <c r="C65" s="42">
        <f>[1]KV_1.1.sz.mell.!C64</f>
        <v>0</v>
      </c>
      <c r="D65" s="43"/>
      <c r="E65" s="43"/>
      <c r="F65" s="43"/>
      <c r="G65" s="43"/>
      <c r="H65" s="43"/>
      <c r="I65" s="43"/>
      <c r="J65" s="42">
        <f>D65+E65+F65+G65+H65+I65</f>
        <v>0</v>
      </c>
      <c r="K65" s="57">
        <f>C65+J65</f>
        <v>0</v>
      </c>
    </row>
    <row r="66" spans="1:11" s="19" customFormat="1" ht="12" customHeight="1">
      <c r="A66" s="26" t="s">
        <v>136</v>
      </c>
      <c r="B66" s="27" t="s">
        <v>137</v>
      </c>
      <c r="C66" s="42">
        <f>[1]KV_1.1.sz.mell.!C65</f>
        <v>0</v>
      </c>
      <c r="D66" s="43"/>
      <c r="E66" s="43"/>
      <c r="F66" s="43"/>
      <c r="G66" s="43"/>
      <c r="H66" s="43"/>
      <c r="I66" s="43"/>
      <c r="J66" s="42">
        <f>D66+E66+F66+G66+H66+I66</f>
        <v>0</v>
      </c>
      <c r="K66" s="57">
        <f>C66+J66</f>
        <v>0</v>
      </c>
    </row>
    <row r="67" spans="1:11" s="19" customFormat="1" ht="12" customHeight="1" thickBot="1">
      <c r="A67" s="32" t="s">
        <v>138</v>
      </c>
      <c r="B67" s="33" t="s">
        <v>139</v>
      </c>
      <c r="C67" s="42">
        <f>[1]KV_1.1.sz.mell.!C66</f>
        <v>0</v>
      </c>
      <c r="D67" s="43"/>
      <c r="E67" s="43"/>
      <c r="F67" s="43"/>
      <c r="G67" s="43"/>
      <c r="H67" s="43"/>
      <c r="I67" s="43"/>
      <c r="J67" s="42">
        <f>D67+E67+F67+G67+H67+I67</f>
        <v>0</v>
      </c>
      <c r="K67" s="57">
        <f>C67+J67</f>
        <v>0</v>
      </c>
    </row>
    <row r="68" spans="1:11" s="19" customFormat="1" ht="12" customHeight="1" thickBot="1">
      <c r="A68" s="58" t="s">
        <v>140</v>
      </c>
      <c r="B68" s="16" t="s">
        <v>141</v>
      </c>
      <c r="C68" s="40">
        <f>[1]KV_1.1.sz.mell.!C67</f>
        <v>483044640</v>
      </c>
      <c r="D68" s="40">
        <f t="shared" ref="D68:K68" si="18">+D11+D18+D25+D32+D40+D52+D58+D63</f>
        <v>183174129</v>
      </c>
      <c r="E68" s="40">
        <f t="shared" si="18"/>
        <v>13174076</v>
      </c>
      <c r="F68" s="40">
        <f t="shared" si="18"/>
        <v>13979394</v>
      </c>
      <c r="G68" s="40">
        <f t="shared" si="18"/>
        <v>17367264</v>
      </c>
      <c r="H68" s="40">
        <f t="shared" si="18"/>
        <v>65287471</v>
      </c>
      <c r="I68" s="40">
        <f t="shared" si="18"/>
        <v>4627000</v>
      </c>
      <c r="J68" s="40">
        <f t="shared" si="18"/>
        <v>297609334</v>
      </c>
      <c r="K68" s="41">
        <f t="shared" si="18"/>
        <v>780653974</v>
      </c>
    </row>
    <row r="69" spans="1:11" s="19" customFormat="1" ht="12" customHeight="1" thickBot="1">
      <c r="A69" s="59" t="s">
        <v>142</v>
      </c>
      <c r="B69" s="34" t="s">
        <v>143</v>
      </c>
      <c r="C69" s="17">
        <f>[1]KV_1.1.sz.mell.!C68</f>
        <v>0</v>
      </c>
      <c r="D69" s="17">
        <f t="shared" ref="D69:K69" si="19">SUM(D70:D72)</f>
        <v>0</v>
      </c>
      <c r="E69" s="17">
        <f t="shared" si="19"/>
        <v>0</v>
      </c>
      <c r="F69" s="17">
        <f t="shared" si="19"/>
        <v>0</v>
      </c>
      <c r="G69" s="17">
        <f t="shared" si="19"/>
        <v>0</v>
      </c>
      <c r="H69" s="17">
        <f>SUM(H70:H72)</f>
        <v>0</v>
      </c>
      <c r="I69" s="17">
        <f t="shared" si="19"/>
        <v>0</v>
      </c>
      <c r="J69" s="17">
        <f t="shared" si="19"/>
        <v>0</v>
      </c>
      <c r="K69" s="18">
        <f t="shared" si="19"/>
        <v>0</v>
      </c>
    </row>
    <row r="70" spans="1:11" s="19" customFormat="1" ht="12" customHeight="1">
      <c r="A70" s="20" t="s">
        <v>144</v>
      </c>
      <c r="B70" s="21" t="s">
        <v>145</v>
      </c>
      <c r="C70" s="42">
        <f>[1]KV_1.1.sz.mell.!C69</f>
        <v>0</v>
      </c>
      <c r="D70" s="43"/>
      <c r="E70" s="43"/>
      <c r="F70" s="43"/>
      <c r="G70" s="43"/>
      <c r="H70" s="43"/>
      <c r="I70" s="43"/>
      <c r="J70" s="42">
        <f>D70+E70+F70+G70+H70+I70</f>
        <v>0</v>
      </c>
      <c r="K70" s="57">
        <f>C70+J70</f>
        <v>0</v>
      </c>
    </row>
    <row r="71" spans="1:11" s="19" customFormat="1" ht="12" customHeight="1">
      <c r="A71" s="26" t="s">
        <v>146</v>
      </c>
      <c r="B71" s="27" t="s">
        <v>147</v>
      </c>
      <c r="C71" s="42">
        <f>[1]KV_1.1.sz.mell.!C70</f>
        <v>0</v>
      </c>
      <c r="D71" s="43"/>
      <c r="E71" s="43"/>
      <c r="F71" s="43"/>
      <c r="G71" s="43"/>
      <c r="H71" s="43"/>
      <c r="I71" s="43"/>
      <c r="J71" s="42">
        <f>D71+E71+F71+G71+H71+I71</f>
        <v>0</v>
      </c>
      <c r="K71" s="57">
        <f>C71+J71</f>
        <v>0</v>
      </c>
    </row>
    <row r="72" spans="1:11" s="19" customFormat="1" ht="12" customHeight="1" thickBot="1">
      <c r="A72" s="50" t="s">
        <v>148</v>
      </c>
      <c r="B72" s="60" t="s">
        <v>149</v>
      </c>
      <c r="C72" s="52">
        <f>[1]KV_1.1.sz.mell.!C71</f>
        <v>0</v>
      </c>
      <c r="D72" s="53"/>
      <c r="E72" s="53"/>
      <c r="F72" s="53"/>
      <c r="G72" s="53"/>
      <c r="H72" s="53"/>
      <c r="I72" s="53"/>
      <c r="J72" s="52">
        <f>D72+E72+F72+G72+H72+I72</f>
        <v>0</v>
      </c>
      <c r="K72" s="61">
        <f>C72+J72</f>
        <v>0</v>
      </c>
    </row>
    <row r="73" spans="1:11" s="19" customFormat="1" ht="12" customHeight="1" thickBot="1">
      <c r="A73" s="59" t="s">
        <v>150</v>
      </c>
      <c r="B73" s="34" t="s">
        <v>151</v>
      </c>
      <c r="C73" s="17">
        <f>[1]KV_1.1.sz.mell.!C72</f>
        <v>0</v>
      </c>
      <c r="D73" s="17">
        <f t="shared" ref="D73:K73" si="20">SUM(D74:D77)</f>
        <v>0</v>
      </c>
      <c r="E73" s="17">
        <f t="shared" si="20"/>
        <v>0</v>
      </c>
      <c r="F73" s="17">
        <f t="shared" si="20"/>
        <v>0</v>
      </c>
      <c r="G73" s="17">
        <f t="shared" si="20"/>
        <v>0</v>
      </c>
      <c r="H73" s="17">
        <f>SUM(H74:H77)</f>
        <v>0</v>
      </c>
      <c r="I73" s="17">
        <f t="shared" si="20"/>
        <v>0</v>
      </c>
      <c r="J73" s="17">
        <f t="shared" si="20"/>
        <v>0</v>
      </c>
      <c r="K73" s="18">
        <f t="shared" si="20"/>
        <v>0</v>
      </c>
    </row>
    <row r="74" spans="1:11" s="19" customFormat="1" ht="12" customHeight="1">
      <c r="A74" s="20" t="s">
        <v>152</v>
      </c>
      <c r="B74" s="21" t="s">
        <v>153</v>
      </c>
      <c r="C74" s="42">
        <f>[1]KV_1.1.sz.mell.!C73</f>
        <v>0</v>
      </c>
      <c r="D74" s="43"/>
      <c r="E74" s="43"/>
      <c r="F74" s="43"/>
      <c r="G74" s="43"/>
      <c r="H74" s="43"/>
      <c r="I74" s="43"/>
      <c r="J74" s="42">
        <f>D74+E74+F74+G74+H74+I74</f>
        <v>0</v>
      </c>
      <c r="K74" s="57">
        <f>C74+J74</f>
        <v>0</v>
      </c>
    </row>
    <row r="75" spans="1:11" s="19" customFormat="1" ht="12" customHeight="1">
      <c r="A75" s="26" t="s">
        <v>154</v>
      </c>
      <c r="B75" s="21" t="s">
        <v>155</v>
      </c>
      <c r="C75" s="42">
        <f>[1]KV_1.1.sz.mell.!C74</f>
        <v>0</v>
      </c>
      <c r="D75" s="43"/>
      <c r="E75" s="43"/>
      <c r="F75" s="43"/>
      <c r="G75" s="43"/>
      <c r="H75" s="43"/>
      <c r="I75" s="43"/>
      <c r="J75" s="42">
        <f>D75+E75+F75+G75+H75+I75</f>
        <v>0</v>
      </c>
      <c r="K75" s="57">
        <f>C75+J75</f>
        <v>0</v>
      </c>
    </row>
    <row r="76" spans="1:11" s="19" customFormat="1" ht="12" customHeight="1">
      <c r="A76" s="26" t="s">
        <v>156</v>
      </c>
      <c r="B76" s="21" t="s">
        <v>157</v>
      </c>
      <c r="C76" s="42">
        <f>[1]KV_1.1.sz.mell.!C75</f>
        <v>0</v>
      </c>
      <c r="D76" s="43"/>
      <c r="E76" s="43"/>
      <c r="F76" s="43"/>
      <c r="G76" s="43"/>
      <c r="H76" s="43"/>
      <c r="I76" s="43"/>
      <c r="J76" s="42">
        <f>D76+E76+F76+G76+H76+I76</f>
        <v>0</v>
      </c>
      <c r="K76" s="57">
        <f>C76+J76</f>
        <v>0</v>
      </c>
    </row>
    <row r="77" spans="1:11" s="19" customFormat="1" ht="12" customHeight="1" thickBot="1">
      <c r="A77" s="32" t="s">
        <v>158</v>
      </c>
      <c r="B77" s="62" t="s">
        <v>159</v>
      </c>
      <c r="C77" s="42">
        <f>[1]KV_1.1.sz.mell.!C76</f>
        <v>0</v>
      </c>
      <c r="D77" s="43"/>
      <c r="E77" s="43"/>
      <c r="F77" s="43"/>
      <c r="G77" s="43"/>
      <c r="H77" s="43"/>
      <c r="I77" s="43"/>
      <c r="J77" s="42">
        <f>D77+E77+F77+G77+H77+I77</f>
        <v>0</v>
      </c>
      <c r="K77" s="57">
        <f>C77+J77</f>
        <v>0</v>
      </c>
    </row>
    <row r="78" spans="1:11" s="19" customFormat="1" ht="12" customHeight="1" thickBot="1">
      <c r="A78" s="59" t="s">
        <v>160</v>
      </c>
      <c r="B78" s="34" t="s">
        <v>161</v>
      </c>
      <c r="C78" s="17">
        <f>[1]KV_1.1.sz.mell.!C77</f>
        <v>407151923</v>
      </c>
      <c r="D78" s="17">
        <f t="shared" ref="D78:K78" si="21">SUM(D79:D80)</f>
        <v>18289045</v>
      </c>
      <c r="E78" s="17">
        <f t="shared" si="21"/>
        <v>0</v>
      </c>
      <c r="F78" s="17">
        <f t="shared" si="21"/>
        <v>1316720</v>
      </c>
      <c r="G78" s="17">
        <f t="shared" si="21"/>
        <v>0</v>
      </c>
      <c r="H78" s="17">
        <f>SUM(H79:H80)</f>
        <v>0</v>
      </c>
      <c r="I78" s="17">
        <f t="shared" si="21"/>
        <v>0</v>
      </c>
      <c r="J78" s="17">
        <f t="shared" si="21"/>
        <v>19605765</v>
      </c>
      <c r="K78" s="18">
        <f t="shared" si="21"/>
        <v>426757688</v>
      </c>
    </row>
    <row r="79" spans="1:11" s="19" customFormat="1" ht="12" customHeight="1">
      <c r="A79" s="20" t="s">
        <v>162</v>
      </c>
      <c r="B79" s="21" t="s">
        <v>163</v>
      </c>
      <c r="C79" s="42">
        <f>[1]KV_1.1.sz.mell.!C78</f>
        <v>407151923</v>
      </c>
      <c r="D79" s="43">
        <v>18289045</v>
      </c>
      <c r="E79" s="43"/>
      <c r="F79" s="43">
        <v>1316720</v>
      </c>
      <c r="G79" s="43"/>
      <c r="H79" s="43"/>
      <c r="I79" s="43"/>
      <c r="J79" s="42">
        <f>D79+E79+F79+G79+H79+I79</f>
        <v>19605765</v>
      </c>
      <c r="K79" s="57">
        <f>C79+J79</f>
        <v>426757688</v>
      </c>
    </row>
    <row r="80" spans="1:11" s="19" customFormat="1" ht="12" customHeight="1" thickBot="1">
      <c r="A80" s="32" t="s">
        <v>164</v>
      </c>
      <c r="B80" s="33" t="s">
        <v>165</v>
      </c>
      <c r="C80" s="42">
        <f>[1]KV_1.1.sz.mell.!C79</f>
        <v>0</v>
      </c>
      <c r="D80" s="43"/>
      <c r="E80" s="43"/>
      <c r="F80" s="43"/>
      <c r="G80" s="43"/>
      <c r="H80" s="43"/>
      <c r="I80" s="43"/>
      <c r="J80" s="42">
        <f>D80+E80+F80+G80+H80+I80</f>
        <v>0</v>
      </c>
      <c r="K80" s="57">
        <f>C80+J80</f>
        <v>0</v>
      </c>
    </row>
    <row r="81" spans="1:11" s="19" customFormat="1" ht="12" customHeight="1" thickBot="1">
      <c r="A81" s="59" t="s">
        <v>166</v>
      </c>
      <c r="B81" s="34" t="s">
        <v>167</v>
      </c>
      <c r="C81" s="17">
        <f>[1]KV_1.1.sz.mell.!C80</f>
        <v>0</v>
      </c>
      <c r="D81" s="17">
        <f t="shared" ref="D81:K81" si="22">SUM(D82:D84)</f>
        <v>0</v>
      </c>
      <c r="E81" s="17">
        <f t="shared" si="22"/>
        <v>0</v>
      </c>
      <c r="F81" s="17">
        <f t="shared" si="22"/>
        <v>0</v>
      </c>
      <c r="G81" s="17">
        <f t="shared" si="22"/>
        <v>0</v>
      </c>
      <c r="H81" s="17">
        <f>SUM(H82:H84)</f>
        <v>0</v>
      </c>
      <c r="I81" s="17">
        <f t="shared" si="22"/>
        <v>0</v>
      </c>
      <c r="J81" s="17">
        <f t="shared" si="22"/>
        <v>0</v>
      </c>
      <c r="K81" s="18">
        <f t="shared" si="22"/>
        <v>0</v>
      </c>
    </row>
    <row r="82" spans="1:11" s="19" customFormat="1" ht="12" customHeight="1">
      <c r="A82" s="20" t="s">
        <v>168</v>
      </c>
      <c r="B82" s="21" t="s">
        <v>169</v>
      </c>
      <c r="C82" s="42">
        <f>[1]KV_1.1.sz.mell.!C81</f>
        <v>0</v>
      </c>
      <c r="D82" s="43"/>
      <c r="E82" s="43"/>
      <c r="F82" s="43"/>
      <c r="G82" s="43"/>
      <c r="H82" s="43"/>
      <c r="I82" s="43"/>
      <c r="J82" s="42">
        <f>D82+E82+F82+G82+H82+I82</f>
        <v>0</v>
      </c>
      <c r="K82" s="57">
        <f>C82+J82</f>
        <v>0</v>
      </c>
    </row>
    <row r="83" spans="1:11" s="19" customFormat="1" ht="12" customHeight="1">
      <c r="A83" s="26" t="s">
        <v>170</v>
      </c>
      <c r="B83" s="27" t="s">
        <v>171</v>
      </c>
      <c r="C83" s="42">
        <f>[1]KV_1.1.sz.mell.!C82</f>
        <v>0</v>
      </c>
      <c r="D83" s="43"/>
      <c r="E83" s="43"/>
      <c r="F83" s="43"/>
      <c r="G83" s="43"/>
      <c r="H83" s="43"/>
      <c r="I83" s="43"/>
      <c r="J83" s="42">
        <f>D83+E83+F83+G83+H83+I83</f>
        <v>0</v>
      </c>
      <c r="K83" s="57">
        <f>C83+J83</f>
        <v>0</v>
      </c>
    </row>
    <row r="84" spans="1:11" s="19" customFormat="1" ht="12" customHeight="1" thickBot="1">
      <c r="A84" s="32" t="s">
        <v>172</v>
      </c>
      <c r="B84" s="33" t="s">
        <v>173</v>
      </c>
      <c r="C84" s="42">
        <f>[1]KV_1.1.sz.mell.!C83</f>
        <v>0</v>
      </c>
      <c r="D84" s="43"/>
      <c r="E84" s="43"/>
      <c r="F84" s="43"/>
      <c r="G84" s="43"/>
      <c r="H84" s="43"/>
      <c r="I84" s="43"/>
      <c r="J84" s="42">
        <f>D84+E84+F84+G84+H84+I84</f>
        <v>0</v>
      </c>
      <c r="K84" s="57">
        <f>C84+J84</f>
        <v>0</v>
      </c>
    </row>
    <row r="85" spans="1:11" s="19" customFormat="1" ht="12" customHeight="1" thickBot="1">
      <c r="A85" s="59" t="s">
        <v>174</v>
      </c>
      <c r="B85" s="34" t="s">
        <v>175</v>
      </c>
      <c r="C85" s="17">
        <f>[1]KV_1.1.sz.mell.!C84</f>
        <v>0</v>
      </c>
      <c r="D85" s="17">
        <f t="shared" ref="D85:K85" si="23">SUM(D86:D89)</f>
        <v>0</v>
      </c>
      <c r="E85" s="17">
        <f t="shared" si="23"/>
        <v>0</v>
      </c>
      <c r="F85" s="17">
        <f t="shared" si="23"/>
        <v>0</v>
      </c>
      <c r="G85" s="17">
        <f t="shared" si="23"/>
        <v>0</v>
      </c>
      <c r="H85" s="17">
        <f>SUM(H86:H89)</f>
        <v>0</v>
      </c>
      <c r="I85" s="17">
        <f t="shared" si="23"/>
        <v>0</v>
      </c>
      <c r="J85" s="17">
        <f t="shared" si="23"/>
        <v>0</v>
      </c>
      <c r="K85" s="18">
        <f t="shared" si="23"/>
        <v>0</v>
      </c>
    </row>
    <row r="86" spans="1:11" s="19" customFormat="1" ht="12" customHeight="1">
      <c r="A86" s="63" t="s">
        <v>176</v>
      </c>
      <c r="B86" s="21" t="s">
        <v>177</v>
      </c>
      <c r="C86" s="42">
        <f>[1]KV_1.1.sz.mell.!C85</f>
        <v>0</v>
      </c>
      <c r="D86" s="43"/>
      <c r="E86" s="43"/>
      <c r="F86" s="43"/>
      <c r="G86" s="43"/>
      <c r="H86" s="43"/>
      <c r="I86" s="43"/>
      <c r="J86" s="42">
        <f t="shared" ref="J86:J91" si="24">D86+E86+F86+G86+H86+I86</f>
        <v>0</v>
      </c>
      <c r="K86" s="57">
        <f t="shared" ref="K86:K91" si="25">C86+J86</f>
        <v>0</v>
      </c>
    </row>
    <row r="87" spans="1:11" s="19" customFormat="1" ht="12" customHeight="1">
      <c r="A87" s="64" t="s">
        <v>178</v>
      </c>
      <c r="B87" s="27" t="s">
        <v>179</v>
      </c>
      <c r="C87" s="42">
        <f>[1]KV_1.1.sz.mell.!C86</f>
        <v>0</v>
      </c>
      <c r="D87" s="43"/>
      <c r="E87" s="43"/>
      <c r="F87" s="43"/>
      <c r="G87" s="43"/>
      <c r="H87" s="43"/>
      <c r="I87" s="43"/>
      <c r="J87" s="42">
        <f t="shared" si="24"/>
        <v>0</v>
      </c>
      <c r="K87" s="57">
        <f t="shared" si="25"/>
        <v>0</v>
      </c>
    </row>
    <row r="88" spans="1:11" s="19" customFormat="1" ht="12" customHeight="1">
      <c r="A88" s="64" t="s">
        <v>180</v>
      </c>
      <c r="B88" s="27" t="s">
        <v>181</v>
      </c>
      <c r="C88" s="42">
        <f>[1]KV_1.1.sz.mell.!C87</f>
        <v>0</v>
      </c>
      <c r="D88" s="43"/>
      <c r="E88" s="43"/>
      <c r="F88" s="43"/>
      <c r="G88" s="43"/>
      <c r="H88" s="43"/>
      <c r="I88" s="43"/>
      <c r="J88" s="42">
        <f t="shared" si="24"/>
        <v>0</v>
      </c>
      <c r="K88" s="57">
        <f t="shared" si="25"/>
        <v>0</v>
      </c>
    </row>
    <row r="89" spans="1:11" s="19" customFormat="1" ht="12" customHeight="1" thickBot="1">
      <c r="A89" s="65" t="s">
        <v>182</v>
      </c>
      <c r="B89" s="33" t="s">
        <v>183</v>
      </c>
      <c r="C89" s="42">
        <f>[1]KV_1.1.sz.mell.!C88</f>
        <v>0</v>
      </c>
      <c r="D89" s="43"/>
      <c r="E89" s="43"/>
      <c r="F89" s="43"/>
      <c r="G89" s="43"/>
      <c r="H89" s="43"/>
      <c r="I89" s="43"/>
      <c r="J89" s="42">
        <f t="shared" si="24"/>
        <v>0</v>
      </c>
      <c r="K89" s="57">
        <f t="shared" si="25"/>
        <v>0</v>
      </c>
    </row>
    <row r="90" spans="1:11" s="19" customFormat="1" ht="12" customHeight="1" thickBot="1">
      <c r="A90" s="59" t="s">
        <v>184</v>
      </c>
      <c r="B90" s="34" t="s">
        <v>185</v>
      </c>
      <c r="C90" s="17">
        <f>[1]KV_1.1.sz.mell.!C89</f>
        <v>0</v>
      </c>
      <c r="D90" s="66"/>
      <c r="E90" s="66"/>
      <c r="F90" s="66"/>
      <c r="G90" s="66"/>
      <c r="H90" s="66"/>
      <c r="I90" s="66"/>
      <c r="J90" s="17">
        <f t="shared" si="24"/>
        <v>0</v>
      </c>
      <c r="K90" s="18">
        <f t="shared" si="25"/>
        <v>0</v>
      </c>
    </row>
    <row r="91" spans="1:11" s="19" customFormat="1" ht="13.5" customHeight="1" thickBot="1">
      <c r="A91" s="59" t="s">
        <v>186</v>
      </c>
      <c r="B91" s="34" t="s">
        <v>187</v>
      </c>
      <c r="C91" s="17">
        <f>[1]KV_1.1.sz.mell.!C90</f>
        <v>0</v>
      </c>
      <c r="D91" s="66"/>
      <c r="E91" s="66"/>
      <c r="F91" s="66"/>
      <c r="G91" s="66"/>
      <c r="H91" s="66"/>
      <c r="I91" s="66"/>
      <c r="J91" s="17">
        <f t="shared" si="24"/>
        <v>0</v>
      </c>
      <c r="K91" s="18">
        <f t="shared" si="25"/>
        <v>0</v>
      </c>
    </row>
    <row r="92" spans="1:11" s="19" customFormat="1" ht="15.75" customHeight="1" thickBot="1">
      <c r="A92" s="59" t="s">
        <v>188</v>
      </c>
      <c r="B92" s="34" t="s">
        <v>189</v>
      </c>
      <c r="C92" s="40">
        <f>[1]KV_1.1.sz.mell.!C91</f>
        <v>407151923</v>
      </c>
      <c r="D92" s="40">
        <f t="shared" ref="D92:K92" si="26">+D69+D73+D78+D81+D85+D91+D90</f>
        <v>18289045</v>
      </c>
      <c r="E92" s="40">
        <f t="shared" si="26"/>
        <v>0</v>
      </c>
      <c r="F92" s="40">
        <f t="shared" si="26"/>
        <v>1316720</v>
      </c>
      <c r="G92" s="40">
        <f t="shared" si="26"/>
        <v>0</v>
      </c>
      <c r="H92" s="40">
        <f t="shared" si="26"/>
        <v>0</v>
      </c>
      <c r="I92" s="40">
        <f t="shared" si="26"/>
        <v>0</v>
      </c>
      <c r="J92" s="40">
        <f t="shared" si="26"/>
        <v>19605765</v>
      </c>
      <c r="K92" s="41">
        <f t="shared" si="26"/>
        <v>426757688</v>
      </c>
    </row>
    <row r="93" spans="1:11" s="19" customFormat="1" ht="25.5" customHeight="1" thickBot="1">
      <c r="A93" s="67" t="s">
        <v>190</v>
      </c>
      <c r="B93" s="68" t="s">
        <v>191</v>
      </c>
      <c r="C93" s="40">
        <f>[1]KV_1.1.sz.mell.!C92</f>
        <v>890196563</v>
      </c>
      <c r="D93" s="40">
        <f t="shared" ref="D93:K93" si="27">+D68+D92</f>
        <v>201463174</v>
      </c>
      <c r="E93" s="40">
        <f t="shared" si="27"/>
        <v>13174076</v>
      </c>
      <c r="F93" s="40">
        <f t="shared" si="27"/>
        <v>15296114</v>
      </c>
      <c r="G93" s="40">
        <f t="shared" si="27"/>
        <v>17367264</v>
      </c>
      <c r="H93" s="40">
        <f t="shared" si="27"/>
        <v>65287471</v>
      </c>
      <c r="I93" s="40">
        <f t="shared" si="27"/>
        <v>4627000</v>
      </c>
      <c r="J93" s="40">
        <f t="shared" si="27"/>
        <v>317215099</v>
      </c>
      <c r="K93" s="41">
        <f t="shared" si="27"/>
        <v>1207411662</v>
      </c>
    </row>
    <row r="94" spans="1:11" s="19" customFormat="1" ht="30.75" customHeight="1">
      <c r="A94" s="69"/>
      <c r="B94" s="70"/>
      <c r="C94" s="71"/>
    </row>
    <row r="95" spans="1:11" ht="16.5" customHeight="1">
      <c r="A95" s="460" t="s">
        <v>192</v>
      </c>
      <c r="B95" s="460"/>
      <c r="C95" s="460"/>
      <c r="D95" s="460"/>
      <c r="E95" s="460"/>
      <c r="F95" s="460"/>
      <c r="G95" s="460"/>
      <c r="H95" s="460"/>
      <c r="I95" s="460"/>
      <c r="J95" s="460"/>
      <c r="K95" s="460"/>
    </row>
    <row r="96" spans="1:11" ht="16.5" customHeight="1" thickBot="1">
      <c r="A96" s="461" t="s">
        <v>193</v>
      </c>
      <c r="B96" s="461"/>
      <c r="C96" s="72"/>
      <c r="K96" s="72" t="str">
        <f>K7</f>
        <v>Forintban!</v>
      </c>
    </row>
    <row r="97" spans="1:11">
      <c r="A97" s="445" t="s">
        <v>4</v>
      </c>
      <c r="B97" s="447" t="s">
        <v>194</v>
      </c>
      <c r="C97" s="449" t="str">
        <f>+CONCATENATE(LEFT([1]RM_ÖSSZEFÜGGÉSEK!A6,4),". évi")</f>
        <v>2019. évi</v>
      </c>
      <c r="D97" s="450"/>
      <c r="E97" s="451"/>
      <c r="F97" s="451"/>
      <c r="G97" s="451"/>
      <c r="H97" s="451"/>
      <c r="I97" s="451"/>
      <c r="J97" s="451"/>
      <c r="K97" s="452"/>
    </row>
    <row r="98" spans="1:11" ht="39.75" customHeight="1" thickBot="1">
      <c r="A98" s="446"/>
      <c r="B98" s="448"/>
      <c r="C98" s="73" t="s">
        <v>6</v>
      </c>
      <c r="D98" s="74" t="str">
        <f>D9</f>
        <v xml:space="preserve">1 . sz. módosítás </v>
      </c>
      <c r="E98" s="74" t="str">
        <f t="shared" ref="E98:K98" si="28">E9</f>
        <v xml:space="preserve">2. sz. módosítás </v>
      </c>
      <c r="F98" s="74" t="str">
        <f t="shared" si="28"/>
        <v xml:space="preserve">3 . sz. módosítás </v>
      </c>
      <c r="G98" s="74" t="str">
        <f t="shared" si="28"/>
        <v xml:space="preserve">4 . sz. módosítás </v>
      </c>
      <c r="H98" s="74" t="str">
        <f t="shared" si="28"/>
        <v xml:space="preserve">5 . sz. módosítás </v>
      </c>
      <c r="I98" s="74" t="str">
        <f t="shared" si="28"/>
        <v xml:space="preserve">6 . sz. módosítás </v>
      </c>
      <c r="J98" s="75" t="str">
        <f t="shared" si="28"/>
        <v>Módosítások összesen</v>
      </c>
      <c r="K98" s="76" t="str">
        <f t="shared" si="28"/>
        <v>….számú módosítás utáni előirányzat</v>
      </c>
    </row>
    <row r="99" spans="1:11" s="14" customFormat="1" ht="12" customHeight="1" thickBot="1">
      <c r="A99" s="77" t="s">
        <v>15</v>
      </c>
      <c r="B99" s="78" t="s">
        <v>16</v>
      </c>
      <c r="C99" s="11" t="s">
        <v>17</v>
      </c>
      <c r="D99" s="11" t="s">
        <v>18</v>
      </c>
      <c r="E99" s="12" t="s">
        <v>19</v>
      </c>
      <c r="F99" s="12" t="s">
        <v>20</v>
      </c>
      <c r="G99" s="12" t="s">
        <v>21</v>
      </c>
      <c r="H99" s="12" t="s">
        <v>22</v>
      </c>
      <c r="I99" s="12" t="s">
        <v>23</v>
      </c>
      <c r="J99" s="12" t="s">
        <v>24</v>
      </c>
      <c r="K99" s="13" t="s">
        <v>25</v>
      </c>
    </row>
    <row r="100" spans="1:11" ht="12" customHeight="1" thickBot="1">
      <c r="A100" s="79" t="s">
        <v>26</v>
      </c>
      <c r="B100" s="80" t="s">
        <v>195</v>
      </c>
      <c r="C100" s="81">
        <f>[1]KV_1.1.sz.mell.!C98</f>
        <v>430498472</v>
      </c>
      <c r="D100" s="81">
        <f t="shared" ref="D100:K100" si="29">D101+D102+D103+D104+D105+D118</f>
        <v>190884437</v>
      </c>
      <c r="E100" s="81">
        <f t="shared" si="29"/>
        <v>10344135</v>
      </c>
      <c r="F100" s="81">
        <f t="shared" si="29"/>
        <v>36546114</v>
      </c>
      <c r="G100" s="81">
        <f t="shared" si="29"/>
        <v>14161263</v>
      </c>
      <c r="H100" s="81">
        <f t="shared" si="29"/>
        <v>30719183</v>
      </c>
      <c r="I100" s="81">
        <f>I101+I102+I103+I104+I105+I118</f>
        <v>10325828</v>
      </c>
      <c r="J100" s="81">
        <f t="shared" si="29"/>
        <v>292980960</v>
      </c>
      <c r="K100" s="82">
        <f t="shared" si="29"/>
        <v>723479432</v>
      </c>
    </row>
    <row r="101" spans="1:11" ht="12" customHeight="1">
      <c r="A101" s="83" t="s">
        <v>28</v>
      </c>
      <c r="B101" s="84" t="s">
        <v>196</v>
      </c>
      <c r="C101" s="85">
        <f>[1]KV_1.1.sz.mell.!C99</f>
        <v>195759575</v>
      </c>
      <c r="D101" s="85">
        <v>133910611</v>
      </c>
      <c r="E101" s="85">
        <v>1653026</v>
      </c>
      <c r="F101" s="85">
        <v>500000</v>
      </c>
      <c r="G101" s="85"/>
      <c r="H101" s="85">
        <v>81530</v>
      </c>
      <c r="I101" s="85">
        <v>-525000</v>
      </c>
      <c r="J101" s="86">
        <f t="shared" ref="J101:J120" si="30">D101+E101+F101+G101+H101+I101</f>
        <v>135620167</v>
      </c>
      <c r="K101" s="87">
        <f t="shared" ref="K101:K120" si="31">C101+J101</f>
        <v>331379742</v>
      </c>
    </row>
    <row r="102" spans="1:11" ht="12" customHeight="1">
      <c r="A102" s="26" t="s">
        <v>30</v>
      </c>
      <c r="B102" s="88" t="s">
        <v>197</v>
      </c>
      <c r="C102" s="29">
        <f>[1]KV_1.1.sz.mell.!C100</f>
        <v>33899917</v>
      </c>
      <c r="D102" s="29">
        <v>13056263</v>
      </c>
      <c r="E102" s="29">
        <v>303771</v>
      </c>
      <c r="F102" s="29">
        <v>400000</v>
      </c>
      <c r="G102" s="29"/>
      <c r="H102" s="29">
        <v>7134</v>
      </c>
      <c r="I102" s="29">
        <v>525000</v>
      </c>
      <c r="J102" s="28">
        <f t="shared" si="30"/>
        <v>14292168</v>
      </c>
      <c r="K102" s="89">
        <f t="shared" si="31"/>
        <v>48192085</v>
      </c>
    </row>
    <row r="103" spans="1:11" ht="12" customHeight="1">
      <c r="A103" s="26" t="s">
        <v>32</v>
      </c>
      <c r="B103" s="88" t="s">
        <v>198</v>
      </c>
      <c r="C103" s="36">
        <f>[1]KV_1.1.sz.mell.!C101</f>
        <v>123370920</v>
      </c>
      <c r="D103" s="36">
        <v>43737443</v>
      </c>
      <c r="E103" s="36">
        <v>3398100</v>
      </c>
      <c r="F103" s="36">
        <v>32403620</v>
      </c>
      <c r="G103" s="36">
        <v>5718882</v>
      </c>
      <c r="H103" s="36">
        <v>14450589</v>
      </c>
      <c r="I103" s="36">
        <v>10325828</v>
      </c>
      <c r="J103" s="35">
        <f t="shared" si="30"/>
        <v>110034462</v>
      </c>
      <c r="K103" s="90">
        <f t="shared" si="31"/>
        <v>233405382</v>
      </c>
    </row>
    <row r="104" spans="1:11" ht="12" customHeight="1">
      <c r="A104" s="26" t="s">
        <v>34</v>
      </c>
      <c r="B104" s="91" t="s">
        <v>199</v>
      </c>
      <c r="C104" s="36">
        <f>[1]KV_1.1.sz.mell.!C102</f>
        <v>25154000</v>
      </c>
      <c r="D104" s="36"/>
      <c r="E104" s="36"/>
      <c r="F104" s="36">
        <v>1166000</v>
      </c>
      <c r="G104" s="36">
        <v>11554325</v>
      </c>
      <c r="H104" s="36"/>
      <c r="I104" s="36"/>
      <c r="J104" s="35">
        <f t="shared" si="30"/>
        <v>12720325</v>
      </c>
      <c r="K104" s="90">
        <f t="shared" si="31"/>
        <v>37874325</v>
      </c>
    </row>
    <row r="105" spans="1:11" ht="12" customHeight="1">
      <c r="A105" s="26" t="s">
        <v>200</v>
      </c>
      <c r="B105" s="92" t="s">
        <v>201</v>
      </c>
      <c r="C105" s="36">
        <f>[1]KV_1.1.sz.mell.!C103</f>
        <v>48814060</v>
      </c>
      <c r="D105" s="36">
        <f>SUM(D106:D118)</f>
        <v>180120</v>
      </c>
      <c r="E105" s="36">
        <f>SUM(E106:E117)</f>
        <v>5377294</v>
      </c>
      <c r="F105" s="36">
        <f>SUM(F106:F117)</f>
        <v>826531</v>
      </c>
      <c r="G105" s="36"/>
      <c r="H105" s="36"/>
      <c r="I105" s="36">
        <f>SUM(I111:I117)</f>
        <v>0</v>
      </c>
      <c r="J105" s="35">
        <f t="shared" si="30"/>
        <v>6383945</v>
      </c>
      <c r="K105" s="90">
        <f t="shared" si="31"/>
        <v>55198005</v>
      </c>
    </row>
    <row r="106" spans="1:11" ht="12" customHeight="1">
      <c r="A106" s="26" t="s">
        <v>38</v>
      </c>
      <c r="B106" s="88" t="s">
        <v>202</v>
      </c>
      <c r="C106" s="36">
        <f>[1]KV_1.1.sz.mell.!C104</f>
        <v>0</v>
      </c>
      <c r="D106" s="36"/>
      <c r="E106" s="36"/>
      <c r="F106" s="36"/>
      <c r="G106" s="36"/>
      <c r="H106" s="36"/>
      <c r="I106" s="36"/>
      <c r="J106" s="35">
        <f t="shared" si="30"/>
        <v>0</v>
      </c>
      <c r="K106" s="90">
        <f t="shared" si="31"/>
        <v>0</v>
      </c>
    </row>
    <row r="107" spans="1:11" ht="12" customHeight="1">
      <c r="A107" s="26" t="s">
        <v>203</v>
      </c>
      <c r="B107" s="93" t="s">
        <v>204</v>
      </c>
      <c r="C107" s="36">
        <f>[1]KV_1.1.sz.mell.!C105</f>
        <v>0</v>
      </c>
      <c r="D107" s="36"/>
      <c r="E107" s="36"/>
      <c r="F107" s="36"/>
      <c r="G107" s="36"/>
      <c r="H107" s="36"/>
      <c r="I107" s="36"/>
      <c r="J107" s="35">
        <f t="shared" si="30"/>
        <v>0</v>
      </c>
      <c r="K107" s="90">
        <f t="shared" si="31"/>
        <v>0</v>
      </c>
    </row>
    <row r="108" spans="1:11" ht="12" customHeight="1">
      <c r="A108" s="26" t="s">
        <v>205</v>
      </c>
      <c r="B108" s="93" t="s">
        <v>206</v>
      </c>
      <c r="C108" s="36">
        <f>[1]KV_1.1.sz.mell.!C106</f>
        <v>1864896</v>
      </c>
      <c r="D108" s="36"/>
      <c r="E108" s="36"/>
      <c r="F108" s="36"/>
      <c r="G108" s="36"/>
      <c r="H108" s="36"/>
      <c r="I108" s="36"/>
      <c r="J108" s="35">
        <f t="shared" si="30"/>
        <v>0</v>
      </c>
      <c r="K108" s="90">
        <f t="shared" si="31"/>
        <v>1864896</v>
      </c>
    </row>
    <row r="109" spans="1:11" ht="12" customHeight="1">
      <c r="A109" s="26" t="s">
        <v>207</v>
      </c>
      <c r="B109" s="94" t="s">
        <v>208</v>
      </c>
      <c r="C109" s="36">
        <f>[1]KV_1.1.sz.mell.!C107</f>
        <v>0</v>
      </c>
      <c r="D109" s="36"/>
      <c r="E109" s="36"/>
      <c r="F109" s="36"/>
      <c r="G109" s="36"/>
      <c r="H109" s="36"/>
      <c r="I109" s="36"/>
      <c r="J109" s="35">
        <f t="shared" si="30"/>
        <v>0</v>
      </c>
      <c r="K109" s="90">
        <f t="shared" si="31"/>
        <v>0</v>
      </c>
    </row>
    <row r="110" spans="1:11" ht="12" customHeight="1">
      <c r="A110" s="26" t="s">
        <v>209</v>
      </c>
      <c r="B110" s="95" t="s">
        <v>210</v>
      </c>
      <c r="C110" s="36">
        <f>[1]KV_1.1.sz.mell.!C108</f>
        <v>0</v>
      </c>
      <c r="D110" s="36"/>
      <c r="E110" s="36"/>
      <c r="F110" s="36"/>
      <c r="G110" s="36"/>
      <c r="H110" s="36"/>
      <c r="I110" s="36"/>
      <c r="J110" s="35">
        <f t="shared" si="30"/>
        <v>0</v>
      </c>
      <c r="K110" s="90">
        <f t="shared" si="31"/>
        <v>0</v>
      </c>
    </row>
    <row r="111" spans="1:11" ht="12" customHeight="1">
      <c r="A111" s="26" t="s">
        <v>211</v>
      </c>
      <c r="B111" s="95" t="s">
        <v>212</v>
      </c>
      <c r="C111" s="36">
        <f>[1]KV_1.1.sz.mell.!C109</f>
        <v>0</v>
      </c>
      <c r="D111" s="36"/>
      <c r="E111" s="36"/>
      <c r="F111" s="36"/>
      <c r="G111" s="36"/>
      <c r="H111" s="36"/>
      <c r="I111" s="36"/>
      <c r="J111" s="35">
        <f t="shared" si="30"/>
        <v>0</v>
      </c>
      <c r="K111" s="90">
        <f t="shared" si="31"/>
        <v>0</v>
      </c>
    </row>
    <row r="112" spans="1:11" ht="12" customHeight="1">
      <c r="A112" s="26" t="s">
        <v>213</v>
      </c>
      <c r="B112" s="94" t="s">
        <v>214</v>
      </c>
      <c r="C112" s="36">
        <f>[1]KV_1.1.sz.mell.!C110</f>
        <v>27649164</v>
      </c>
      <c r="D112" s="36"/>
      <c r="E112" s="36">
        <v>4989238</v>
      </c>
      <c r="F112" s="36">
        <v>826531</v>
      </c>
      <c r="G112" s="36"/>
      <c r="H112" s="36"/>
      <c r="I112" s="36">
        <v>5378398</v>
      </c>
      <c r="J112" s="35">
        <f t="shared" si="30"/>
        <v>11194167</v>
      </c>
      <c r="K112" s="90">
        <f t="shared" si="31"/>
        <v>38843331</v>
      </c>
    </row>
    <row r="113" spans="1:11" ht="12" customHeight="1">
      <c r="A113" s="26" t="s">
        <v>215</v>
      </c>
      <c r="B113" s="94" t="s">
        <v>216</v>
      </c>
      <c r="C113" s="36">
        <f>[1]KV_1.1.sz.mell.!C111</f>
        <v>0</v>
      </c>
      <c r="D113" s="36"/>
      <c r="E113" s="36"/>
      <c r="F113" s="36"/>
      <c r="G113" s="36"/>
      <c r="H113" s="36"/>
      <c r="I113" s="36"/>
      <c r="J113" s="35">
        <f t="shared" si="30"/>
        <v>0</v>
      </c>
      <c r="K113" s="90">
        <f t="shared" si="31"/>
        <v>0</v>
      </c>
    </row>
    <row r="114" spans="1:11" ht="12" customHeight="1">
      <c r="A114" s="26" t="s">
        <v>217</v>
      </c>
      <c r="B114" s="95" t="s">
        <v>218</v>
      </c>
      <c r="C114" s="36">
        <f>[1]KV_1.1.sz.mell.!C112</f>
        <v>0</v>
      </c>
      <c r="D114" s="36"/>
      <c r="E114" s="36"/>
      <c r="F114" s="36"/>
      <c r="G114" s="36"/>
      <c r="H114" s="36"/>
      <c r="I114" s="36"/>
      <c r="J114" s="35">
        <f t="shared" si="30"/>
        <v>0</v>
      </c>
      <c r="K114" s="90">
        <f t="shared" si="31"/>
        <v>0</v>
      </c>
    </row>
    <row r="115" spans="1:11" ht="12" customHeight="1">
      <c r="A115" s="96" t="s">
        <v>219</v>
      </c>
      <c r="B115" s="93" t="s">
        <v>220</v>
      </c>
      <c r="C115" s="36">
        <f>[1]KV_1.1.sz.mell.!C113</f>
        <v>0</v>
      </c>
      <c r="D115" s="36"/>
      <c r="E115" s="36"/>
      <c r="F115" s="36"/>
      <c r="G115" s="36"/>
      <c r="H115" s="36"/>
      <c r="I115" s="36"/>
      <c r="J115" s="35">
        <f t="shared" si="30"/>
        <v>0</v>
      </c>
      <c r="K115" s="90">
        <f t="shared" si="31"/>
        <v>0</v>
      </c>
    </row>
    <row r="116" spans="1:11" ht="12" customHeight="1">
      <c r="A116" s="26" t="s">
        <v>221</v>
      </c>
      <c r="B116" s="93" t="s">
        <v>222</v>
      </c>
      <c r="C116" s="36">
        <f>[1]KV_1.1.sz.mell.!C114</f>
        <v>0</v>
      </c>
      <c r="D116" s="36"/>
      <c r="E116" s="36"/>
      <c r="F116" s="36"/>
      <c r="G116" s="36"/>
      <c r="H116" s="36"/>
      <c r="I116" s="36"/>
      <c r="J116" s="35">
        <f t="shared" si="30"/>
        <v>0</v>
      </c>
      <c r="K116" s="90">
        <f t="shared" si="31"/>
        <v>0</v>
      </c>
    </row>
    <row r="117" spans="1:11" ht="12" customHeight="1">
      <c r="A117" s="32" t="s">
        <v>223</v>
      </c>
      <c r="B117" s="93" t="s">
        <v>224</v>
      </c>
      <c r="C117" s="36">
        <f>[1]KV_1.1.sz.mell.!C115</f>
        <v>19300000</v>
      </c>
      <c r="D117" s="36">
        <v>180120</v>
      </c>
      <c r="E117" s="36">
        <v>388056</v>
      </c>
      <c r="F117" s="29"/>
      <c r="G117" s="36"/>
      <c r="H117" s="36"/>
      <c r="I117" s="36">
        <v>-5378398</v>
      </c>
      <c r="J117" s="35">
        <f t="shared" si="30"/>
        <v>-4810222</v>
      </c>
      <c r="K117" s="90">
        <f t="shared" si="31"/>
        <v>14489778</v>
      </c>
    </row>
    <row r="118" spans="1:11" ht="12" customHeight="1">
      <c r="A118" s="26" t="s">
        <v>225</v>
      </c>
      <c r="B118" s="91" t="s">
        <v>226</v>
      </c>
      <c r="C118" s="29">
        <f>[1]KV_1.1.sz.mell.!C116</f>
        <v>3500000</v>
      </c>
      <c r="D118" s="29"/>
      <c r="E118" s="29">
        <v>-388056</v>
      </c>
      <c r="F118" s="29">
        <v>1249963</v>
      </c>
      <c r="G118" s="29">
        <v>-3111944</v>
      </c>
      <c r="H118" s="29">
        <f>SUM(H119:H120)</f>
        <v>16179930</v>
      </c>
      <c r="I118" s="29"/>
      <c r="J118" s="28">
        <f t="shared" si="30"/>
        <v>13929893</v>
      </c>
      <c r="K118" s="89">
        <f t="shared" si="31"/>
        <v>17429893</v>
      </c>
    </row>
    <row r="119" spans="1:11" ht="12" customHeight="1">
      <c r="A119" s="26" t="s">
        <v>227</v>
      </c>
      <c r="B119" s="88" t="s">
        <v>228</v>
      </c>
      <c r="C119" s="29">
        <f>[1]KV_1.1.sz.mell.!C117</f>
        <v>3500000</v>
      </c>
      <c r="D119" s="29"/>
      <c r="E119" s="29"/>
      <c r="F119" s="29"/>
      <c r="G119" s="29"/>
      <c r="H119" s="29">
        <v>10179930</v>
      </c>
      <c r="I119" s="29"/>
      <c r="J119" s="28">
        <v>861907</v>
      </c>
      <c r="K119" s="89">
        <v>4361907</v>
      </c>
    </row>
    <row r="120" spans="1:11" ht="12" customHeight="1" thickBot="1">
      <c r="A120" s="50" t="s">
        <v>229</v>
      </c>
      <c r="B120" s="97" t="s">
        <v>230</v>
      </c>
      <c r="C120" s="98">
        <f>[1]KV_1.1.sz.mell.!C118</f>
        <v>0</v>
      </c>
      <c r="D120" s="98"/>
      <c r="E120" s="98"/>
      <c r="F120" s="98"/>
      <c r="G120" s="98"/>
      <c r="H120" s="98">
        <v>6000000</v>
      </c>
      <c r="I120" s="98"/>
      <c r="J120" s="99">
        <f t="shared" si="30"/>
        <v>6000000</v>
      </c>
      <c r="K120" s="54">
        <f t="shared" si="31"/>
        <v>6000000</v>
      </c>
    </row>
    <row r="121" spans="1:11" ht="12" customHeight="1" thickBot="1">
      <c r="A121" s="100" t="s">
        <v>40</v>
      </c>
      <c r="B121" s="101" t="s">
        <v>231</v>
      </c>
      <c r="C121" s="66">
        <f>[1]KV_1.1.sz.mell.!C119</f>
        <v>449341418</v>
      </c>
      <c r="D121" s="17">
        <f t="shared" ref="D121:K121" si="32">+D122+D124+D126</f>
        <v>10578737</v>
      </c>
      <c r="E121" s="102">
        <f t="shared" si="32"/>
        <v>2829941</v>
      </c>
      <c r="F121" s="102">
        <f t="shared" si="32"/>
        <v>-21250000</v>
      </c>
      <c r="G121" s="102">
        <f t="shared" si="32"/>
        <v>3206001</v>
      </c>
      <c r="H121" s="102">
        <f t="shared" si="32"/>
        <v>34568288</v>
      </c>
      <c r="I121" s="102">
        <f t="shared" si="32"/>
        <v>-5698828</v>
      </c>
      <c r="J121" s="102">
        <f t="shared" si="32"/>
        <v>24234139</v>
      </c>
      <c r="K121" s="103">
        <f t="shared" si="32"/>
        <v>473575557</v>
      </c>
    </row>
    <row r="122" spans="1:11" ht="12" customHeight="1">
      <c r="A122" s="20" t="s">
        <v>42</v>
      </c>
      <c r="B122" s="88" t="s">
        <v>232</v>
      </c>
      <c r="C122" s="24">
        <f>[1]KV_1.1.sz.mell.!C120</f>
        <v>444541418</v>
      </c>
      <c r="D122" s="24">
        <v>4381137</v>
      </c>
      <c r="E122" s="24">
        <v>2829941</v>
      </c>
      <c r="F122" s="24">
        <v>-21250000</v>
      </c>
      <c r="G122" s="24">
        <v>2993911</v>
      </c>
      <c r="H122" s="24">
        <v>34568288</v>
      </c>
      <c r="I122" s="23">
        <v>-5698828</v>
      </c>
      <c r="J122" s="22">
        <f t="shared" ref="J122:J134" si="33">D122+E122+F122+G122+H122+I122</f>
        <v>17824449</v>
      </c>
      <c r="K122" s="25">
        <f t="shared" ref="K122:K134" si="34">C122+J122</f>
        <v>462365867</v>
      </c>
    </row>
    <row r="123" spans="1:11" ht="12" customHeight="1">
      <c r="A123" s="20" t="s">
        <v>44</v>
      </c>
      <c r="B123" s="104" t="s">
        <v>233</v>
      </c>
      <c r="C123" s="24">
        <f>[1]KV_1.1.sz.mell.!C121</f>
        <v>443041418</v>
      </c>
      <c r="D123" s="24"/>
      <c r="E123" s="24"/>
      <c r="F123" s="24"/>
      <c r="G123" s="24"/>
      <c r="H123" s="24"/>
      <c r="I123" s="23"/>
      <c r="J123" s="22">
        <f t="shared" si="33"/>
        <v>0</v>
      </c>
      <c r="K123" s="25">
        <f t="shared" si="34"/>
        <v>443041418</v>
      </c>
    </row>
    <row r="124" spans="1:11" ht="12" customHeight="1">
      <c r="A124" s="20" t="s">
        <v>46</v>
      </c>
      <c r="B124" s="104" t="s">
        <v>234</v>
      </c>
      <c r="C124" s="30">
        <f>[1]KV_1.1.sz.mell.!C122</f>
        <v>4800000</v>
      </c>
      <c r="D124" s="30">
        <v>6197600</v>
      </c>
      <c r="E124" s="30"/>
      <c r="F124" s="30"/>
      <c r="G124" s="30">
        <v>212090</v>
      </c>
      <c r="H124" s="30"/>
      <c r="I124" s="29"/>
      <c r="J124" s="28">
        <f t="shared" si="33"/>
        <v>6409690</v>
      </c>
      <c r="K124" s="89">
        <f t="shared" si="34"/>
        <v>11209690</v>
      </c>
    </row>
    <row r="125" spans="1:11" ht="12" customHeight="1">
      <c r="A125" s="20" t="s">
        <v>48</v>
      </c>
      <c r="B125" s="104" t="s">
        <v>235</v>
      </c>
      <c r="C125" s="30">
        <f>[1]KV_1.1.sz.mell.!C123</f>
        <v>0</v>
      </c>
      <c r="D125" s="30"/>
      <c r="E125" s="30"/>
      <c r="F125" s="30"/>
      <c r="G125" s="30"/>
      <c r="H125" s="30"/>
      <c r="I125" s="29"/>
      <c r="J125" s="28">
        <f t="shared" si="33"/>
        <v>0</v>
      </c>
      <c r="K125" s="89">
        <f t="shared" si="34"/>
        <v>0</v>
      </c>
    </row>
    <row r="126" spans="1:11" ht="12" customHeight="1">
      <c r="A126" s="20" t="s">
        <v>50</v>
      </c>
      <c r="B126" s="33" t="s">
        <v>236</v>
      </c>
      <c r="C126" s="30">
        <f>[1]KV_1.1.sz.mell.!C124</f>
        <v>0</v>
      </c>
      <c r="D126" s="30"/>
      <c r="E126" s="30"/>
      <c r="F126" s="30"/>
      <c r="G126" s="30"/>
      <c r="H126" s="30"/>
      <c r="I126" s="29"/>
      <c r="J126" s="28">
        <f t="shared" si="33"/>
        <v>0</v>
      </c>
      <c r="K126" s="89">
        <f t="shared" si="34"/>
        <v>0</v>
      </c>
    </row>
    <row r="127" spans="1:11" ht="12" customHeight="1">
      <c r="A127" s="20" t="s">
        <v>52</v>
      </c>
      <c r="B127" s="31" t="s">
        <v>237</v>
      </c>
      <c r="C127" s="30">
        <f>[1]KV_1.1.sz.mell.!C125</f>
        <v>0</v>
      </c>
      <c r="D127" s="30"/>
      <c r="E127" s="30"/>
      <c r="F127" s="30"/>
      <c r="G127" s="30"/>
      <c r="H127" s="30"/>
      <c r="I127" s="29"/>
      <c r="J127" s="28">
        <f t="shared" si="33"/>
        <v>0</v>
      </c>
      <c r="K127" s="89">
        <f t="shared" si="34"/>
        <v>0</v>
      </c>
    </row>
    <row r="128" spans="1:11" ht="12" customHeight="1">
      <c r="A128" s="20" t="s">
        <v>238</v>
      </c>
      <c r="B128" s="105" t="s">
        <v>239</v>
      </c>
      <c r="C128" s="30">
        <f>[1]KV_1.1.sz.mell.!C126</f>
        <v>0</v>
      </c>
      <c r="D128" s="30"/>
      <c r="E128" s="30"/>
      <c r="F128" s="30"/>
      <c r="G128" s="30"/>
      <c r="H128" s="30"/>
      <c r="I128" s="29"/>
      <c r="J128" s="28">
        <f t="shared" si="33"/>
        <v>0</v>
      </c>
      <c r="K128" s="89">
        <f t="shared" si="34"/>
        <v>0</v>
      </c>
    </row>
    <row r="129" spans="1:11" ht="22.5">
      <c r="A129" s="20" t="s">
        <v>240</v>
      </c>
      <c r="B129" s="95" t="s">
        <v>212</v>
      </c>
      <c r="C129" s="30">
        <f>[1]KV_1.1.sz.mell.!C127</f>
        <v>0</v>
      </c>
      <c r="D129" s="30"/>
      <c r="E129" s="30"/>
      <c r="F129" s="30"/>
      <c r="G129" s="30"/>
      <c r="H129" s="30"/>
      <c r="I129" s="29"/>
      <c r="J129" s="28">
        <f t="shared" si="33"/>
        <v>0</v>
      </c>
      <c r="K129" s="89">
        <f t="shared" si="34"/>
        <v>0</v>
      </c>
    </row>
    <row r="130" spans="1:11" ht="12" customHeight="1">
      <c r="A130" s="20" t="s">
        <v>241</v>
      </c>
      <c r="B130" s="95" t="s">
        <v>242</v>
      </c>
      <c r="C130" s="30">
        <f>[1]KV_1.1.sz.mell.!C128</f>
        <v>0</v>
      </c>
      <c r="D130" s="30"/>
      <c r="E130" s="30"/>
      <c r="F130" s="30"/>
      <c r="G130" s="30"/>
      <c r="H130" s="30"/>
      <c r="I130" s="29"/>
      <c r="J130" s="28">
        <f t="shared" si="33"/>
        <v>0</v>
      </c>
      <c r="K130" s="89">
        <f t="shared" si="34"/>
        <v>0</v>
      </c>
    </row>
    <row r="131" spans="1:11" ht="12" customHeight="1">
      <c r="A131" s="20" t="s">
        <v>243</v>
      </c>
      <c r="B131" s="95" t="s">
        <v>244</v>
      </c>
      <c r="C131" s="30">
        <f>[1]KV_1.1.sz.mell.!C129</f>
        <v>0</v>
      </c>
      <c r="D131" s="30"/>
      <c r="E131" s="30"/>
      <c r="F131" s="30"/>
      <c r="G131" s="30"/>
      <c r="H131" s="30"/>
      <c r="I131" s="29"/>
      <c r="J131" s="28">
        <f t="shared" si="33"/>
        <v>0</v>
      </c>
      <c r="K131" s="89">
        <f t="shared" si="34"/>
        <v>0</v>
      </c>
    </row>
    <row r="132" spans="1:11" ht="12" customHeight="1">
      <c r="A132" s="20" t="s">
        <v>245</v>
      </c>
      <c r="B132" s="95" t="s">
        <v>218</v>
      </c>
      <c r="C132" s="30">
        <f>[1]KV_1.1.sz.mell.!C130</f>
        <v>0</v>
      </c>
      <c r="D132" s="30"/>
      <c r="E132" s="30"/>
      <c r="F132" s="30"/>
      <c r="G132" s="30"/>
      <c r="H132" s="30"/>
      <c r="I132" s="29"/>
      <c r="J132" s="28">
        <f t="shared" si="33"/>
        <v>0</v>
      </c>
      <c r="K132" s="89">
        <f t="shared" si="34"/>
        <v>0</v>
      </c>
    </row>
    <row r="133" spans="1:11" ht="12" customHeight="1">
      <c r="A133" s="20" t="s">
        <v>246</v>
      </c>
      <c r="B133" s="95" t="s">
        <v>247</v>
      </c>
      <c r="C133" s="30">
        <f>[1]KV_1.1.sz.mell.!C131</f>
        <v>0</v>
      </c>
      <c r="D133" s="30"/>
      <c r="E133" s="30"/>
      <c r="F133" s="30"/>
      <c r="G133" s="30"/>
      <c r="H133" s="30"/>
      <c r="I133" s="29"/>
      <c r="J133" s="28">
        <f t="shared" si="33"/>
        <v>0</v>
      </c>
      <c r="K133" s="89">
        <f t="shared" si="34"/>
        <v>0</v>
      </c>
    </row>
    <row r="134" spans="1:11" ht="23.25" thickBot="1">
      <c r="A134" s="96" t="s">
        <v>248</v>
      </c>
      <c r="B134" s="95" t="s">
        <v>249</v>
      </c>
      <c r="C134" s="106">
        <f>[1]KV_1.1.sz.mell.!C132</f>
        <v>0</v>
      </c>
      <c r="D134" s="106"/>
      <c r="E134" s="106"/>
      <c r="F134" s="106"/>
      <c r="G134" s="106"/>
      <c r="H134" s="106"/>
      <c r="I134" s="36"/>
      <c r="J134" s="35">
        <f t="shared" si="33"/>
        <v>0</v>
      </c>
      <c r="K134" s="90">
        <f t="shared" si="34"/>
        <v>0</v>
      </c>
    </row>
    <row r="135" spans="1:11" ht="12" customHeight="1" thickBot="1">
      <c r="A135" s="15" t="s">
        <v>54</v>
      </c>
      <c r="B135" s="107" t="s">
        <v>250</v>
      </c>
      <c r="C135" s="108">
        <f>[1]KV_1.1.sz.mell.!C133</f>
        <v>879839890</v>
      </c>
      <c r="D135" s="109">
        <f t="shared" ref="D135:K135" si="35">+D100+D121</f>
        <v>201463174</v>
      </c>
      <c r="E135" s="109">
        <f t="shared" si="35"/>
        <v>13174076</v>
      </c>
      <c r="F135" s="109">
        <f t="shared" si="35"/>
        <v>15296114</v>
      </c>
      <c r="G135" s="109">
        <f t="shared" si="35"/>
        <v>17367264</v>
      </c>
      <c r="H135" s="109">
        <f t="shared" si="35"/>
        <v>65287471</v>
      </c>
      <c r="I135" s="17">
        <f t="shared" si="35"/>
        <v>4627000</v>
      </c>
      <c r="J135" s="17">
        <f t="shared" si="35"/>
        <v>317215099</v>
      </c>
      <c r="K135" s="18">
        <f t="shared" si="35"/>
        <v>1197054989</v>
      </c>
    </row>
    <row r="136" spans="1:11" ht="12" customHeight="1" thickBot="1">
      <c r="A136" s="15" t="s">
        <v>251</v>
      </c>
      <c r="B136" s="107" t="s">
        <v>252</v>
      </c>
      <c r="C136" s="108">
        <f>[1]KV_1.1.sz.mell.!C134</f>
        <v>0</v>
      </c>
      <c r="D136" s="109">
        <f t="shared" ref="D136:K136" si="36">+D137+D138+D139</f>
        <v>0</v>
      </c>
      <c r="E136" s="109">
        <f t="shared" si="36"/>
        <v>0</v>
      </c>
      <c r="F136" s="109">
        <f t="shared" si="36"/>
        <v>0</v>
      </c>
      <c r="G136" s="109">
        <f t="shared" si="36"/>
        <v>0</v>
      </c>
      <c r="H136" s="109">
        <f t="shared" si="36"/>
        <v>0</v>
      </c>
      <c r="I136" s="17">
        <f t="shared" si="36"/>
        <v>0</v>
      </c>
      <c r="J136" s="17">
        <f t="shared" si="36"/>
        <v>0</v>
      </c>
      <c r="K136" s="18">
        <f t="shared" si="36"/>
        <v>0</v>
      </c>
    </row>
    <row r="137" spans="1:11" ht="12" customHeight="1">
      <c r="A137" s="20" t="s">
        <v>70</v>
      </c>
      <c r="B137" s="104" t="s">
        <v>253</v>
      </c>
      <c r="C137" s="30">
        <f>[1]KV_1.1.sz.mell.!C135</f>
        <v>0</v>
      </c>
      <c r="D137" s="30"/>
      <c r="E137" s="30"/>
      <c r="F137" s="30"/>
      <c r="G137" s="30"/>
      <c r="H137" s="30"/>
      <c r="I137" s="29"/>
      <c r="J137" s="22">
        <f>D137+E137+F137+G137+H137+I137</f>
        <v>0</v>
      </c>
      <c r="K137" s="89">
        <f>C137+J137</f>
        <v>0</v>
      </c>
    </row>
    <row r="138" spans="1:11" ht="12" customHeight="1">
      <c r="A138" s="20" t="s">
        <v>72</v>
      </c>
      <c r="B138" s="104" t="s">
        <v>254</v>
      </c>
      <c r="C138" s="30">
        <f>[1]KV_1.1.sz.mell.!C136</f>
        <v>0</v>
      </c>
      <c r="D138" s="30"/>
      <c r="E138" s="30"/>
      <c r="F138" s="30"/>
      <c r="G138" s="30"/>
      <c r="H138" s="30"/>
      <c r="I138" s="29"/>
      <c r="J138" s="22">
        <f>D138+E138+F138+G138+H138+I138</f>
        <v>0</v>
      </c>
      <c r="K138" s="89">
        <f>C138+J138</f>
        <v>0</v>
      </c>
    </row>
    <row r="139" spans="1:11" ht="12" customHeight="1" thickBot="1">
      <c r="A139" s="96" t="s">
        <v>74</v>
      </c>
      <c r="B139" s="104" t="s">
        <v>255</v>
      </c>
      <c r="C139" s="30">
        <f>[1]KV_1.1.sz.mell.!C137</f>
        <v>0</v>
      </c>
      <c r="D139" s="30"/>
      <c r="E139" s="30"/>
      <c r="F139" s="30"/>
      <c r="G139" s="30"/>
      <c r="H139" s="30"/>
      <c r="I139" s="29"/>
      <c r="J139" s="22">
        <f>D139+E139+F139+G139+H139+I139</f>
        <v>0</v>
      </c>
      <c r="K139" s="89">
        <f>C139+J139</f>
        <v>0</v>
      </c>
    </row>
    <row r="140" spans="1:11" ht="12" customHeight="1" thickBot="1">
      <c r="A140" s="15" t="s">
        <v>84</v>
      </c>
      <c r="B140" s="107" t="s">
        <v>256</v>
      </c>
      <c r="C140" s="108">
        <f>[1]KV_1.1.sz.mell.!C138</f>
        <v>0</v>
      </c>
      <c r="D140" s="109">
        <f t="shared" ref="D140:K140" si="37">SUM(D141:D146)</f>
        <v>0</v>
      </c>
      <c r="E140" s="109">
        <f t="shared" si="37"/>
        <v>0</v>
      </c>
      <c r="F140" s="109">
        <f t="shared" si="37"/>
        <v>0</v>
      </c>
      <c r="G140" s="109">
        <f t="shared" si="37"/>
        <v>0</v>
      </c>
      <c r="H140" s="109">
        <f>SUM(H141:H146)</f>
        <v>0</v>
      </c>
      <c r="I140" s="17">
        <f t="shared" si="37"/>
        <v>0</v>
      </c>
      <c r="J140" s="17">
        <f t="shared" si="37"/>
        <v>0</v>
      </c>
      <c r="K140" s="18">
        <f t="shared" si="37"/>
        <v>0</v>
      </c>
    </row>
    <row r="141" spans="1:11" ht="12" customHeight="1">
      <c r="A141" s="20" t="s">
        <v>86</v>
      </c>
      <c r="B141" s="110" t="s">
        <v>257</v>
      </c>
      <c r="C141" s="30">
        <f>[1]KV_1.1.sz.mell.!C139</f>
        <v>0</v>
      </c>
      <c r="D141" s="30"/>
      <c r="E141" s="30"/>
      <c r="F141" s="30"/>
      <c r="G141" s="30"/>
      <c r="H141" s="30"/>
      <c r="I141" s="29"/>
      <c r="J141" s="28">
        <f t="shared" ref="J141:J146" si="38">D141+E141+F141+G141+H141+I141</f>
        <v>0</v>
      </c>
      <c r="K141" s="89">
        <f t="shared" ref="K141:K146" si="39">C141+J141</f>
        <v>0</v>
      </c>
    </row>
    <row r="142" spans="1:11" ht="12" customHeight="1">
      <c r="A142" s="20" t="s">
        <v>88</v>
      </c>
      <c r="B142" s="110" t="s">
        <v>258</v>
      </c>
      <c r="C142" s="30">
        <f>[1]KV_1.1.sz.mell.!C140</f>
        <v>0</v>
      </c>
      <c r="D142" s="30"/>
      <c r="E142" s="30"/>
      <c r="F142" s="30"/>
      <c r="G142" s="30"/>
      <c r="H142" s="30"/>
      <c r="I142" s="29"/>
      <c r="J142" s="28">
        <f t="shared" si="38"/>
        <v>0</v>
      </c>
      <c r="K142" s="89">
        <f t="shared" si="39"/>
        <v>0</v>
      </c>
    </row>
    <row r="143" spans="1:11" ht="12" customHeight="1">
      <c r="A143" s="20" t="s">
        <v>90</v>
      </c>
      <c r="B143" s="110" t="s">
        <v>259</v>
      </c>
      <c r="C143" s="30">
        <f>[1]KV_1.1.sz.mell.!C141</f>
        <v>0</v>
      </c>
      <c r="D143" s="30"/>
      <c r="E143" s="30"/>
      <c r="F143" s="30"/>
      <c r="G143" s="30"/>
      <c r="H143" s="30"/>
      <c r="I143" s="29"/>
      <c r="J143" s="28">
        <f t="shared" si="38"/>
        <v>0</v>
      </c>
      <c r="K143" s="89">
        <f t="shared" si="39"/>
        <v>0</v>
      </c>
    </row>
    <row r="144" spans="1:11" ht="12" customHeight="1">
      <c r="A144" s="20" t="s">
        <v>92</v>
      </c>
      <c r="B144" s="110" t="s">
        <v>260</v>
      </c>
      <c r="C144" s="30">
        <f>[1]KV_1.1.sz.mell.!C142</f>
        <v>0</v>
      </c>
      <c r="D144" s="30"/>
      <c r="E144" s="30"/>
      <c r="F144" s="30"/>
      <c r="G144" s="30"/>
      <c r="H144" s="30"/>
      <c r="I144" s="29"/>
      <c r="J144" s="28">
        <f t="shared" si="38"/>
        <v>0</v>
      </c>
      <c r="K144" s="89">
        <f t="shared" si="39"/>
        <v>0</v>
      </c>
    </row>
    <row r="145" spans="1:15" ht="12" customHeight="1">
      <c r="A145" s="20" t="s">
        <v>94</v>
      </c>
      <c r="B145" s="110" t="s">
        <v>261</v>
      </c>
      <c r="C145" s="30">
        <f>[1]KV_1.1.sz.mell.!C143</f>
        <v>0</v>
      </c>
      <c r="D145" s="30"/>
      <c r="E145" s="30"/>
      <c r="F145" s="30"/>
      <c r="G145" s="30"/>
      <c r="H145" s="30"/>
      <c r="I145" s="29"/>
      <c r="J145" s="28">
        <f t="shared" si="38"/>
        <v>0</v>
      </c>
      <c r="K145" s="89">
        <f t="shared" si="39"/>
        <v>0</v>
      </c>
    </row>
    <row r="146" spans="1:15" ht="12" customHeight="1" thickBot="1">
      <c r="A146" s="96" t="s">
        <v>96</v>
      </c>
      <c r="B146" s="110" t="s">
        <v>262</v>
      </c>
      <c r="C146" s="30">
        <f>[1]KV_1.1.sz.mell.!C144</f>
        <v>0</v>
      </c>
      <c r="D146" s="30"/>
      <c r="E146" s="30"/>
      <c r="F146" s="30"/>
      <c r="G146" s="30"/>
      <c r="H146" s="30"/>
      <c r="I146" s="29"/>
      <c r="J146" s="28">
        <f t="shared" si="38"/>
        <v>0</v>
      </c>
      <c r="K146" s="89">
        <f t="shared" si="39"/>
        <v>0</v>
      </c>
    </row>
    <row r="147" spans="1:15" ht="12" customHeight="1" thickBot="1">
      <c r="A147" s="15" t="s">
        <v>108</v>
      </c>
      <c r="B147" s="107" t="s">
        <v>263</v>
      </c>
      <c r="C147" s="111">
        <f>[1]KV_1.1.sz.mell.!C145</f>
        <v>10356673</v>
      </c>
      <c r="D147" s="112">
        <f t="shared" ref="D147:K147" si="40">+D148+D149+D150+D151</f>
        <v>0</v>
      </c>
      <c r="E147" s="112">
        <f t="shared" si="40"/>
        <v>0</v>
      </c>
      <c r="F147" s="112">
        <f t="shared" si="40"/>
        <v>0</v>
      </c>
      <c r="G147" s="112">
        <f t="shared" si="40"/>
        <v>0</v>
      </c>
      <c r="H147" s="112">
        <f t="shared" si="40"/>
        <v>0</v>
      </c>
      <c r="I147" s="40">
        <f t="shared" si="40"/>
        <v>0</v>
      </c>
      <c r="J147" s="40">
        <f t="shared" si="40"/>
        <v>0</v>
      </c>
      <c r="K147" s="41">
        <f t="shared" si="40"/>
        <v>10356673</v>
      </c>
    </row>
    <row r="148" spans="1:15" ht="12" customHeight="1">
      <c r="A148" s="20" t="s">
        <v>110</v>
      </c>
      <c r="B148" s="110" t="s">
        <v>264</v>
      </c>
      <c r="C148" s="30">
        <f>[1]KV_1.1.sz.mell.!C146</f>
        <v>0</v>
      </c>
      <c r="D148" s="30"/>
      <c r="E148" s="30"/>
      <c r="F148" s="30"/>
      <c r="G148" s="30"/>
      <c r="H148" s="30"/>
      <c r="I148" s="29"/>
      <c r="J148" s="28">
        <f>D148+E148+F148+G148+H148+I148</f>
        <v>0</v>
      </c>
      <c r="K148" s="89">
        <f>C148+J148</f>
        <v>0</v>
      </c>
    </row>
    <row r="149" spans="1:15" ht="12" customHeight="1">
      <c r="A149" s="20" t="s">
        <v>112</v>
      </c>
      <c r="B149" s="110" t="s">
        <v>265</v>
      </c>
      <c r="C149" s="30">
        <f>[1]KV_1.1.sz.mell.!C147</f>
        <v>10356673</v>
      </c>
      <c r="D149" s="30"/>
      <c r="E149" s="30"/>
      <c r="F149" s="30"/>
      <c r="G149" s="30"/>
      <c r="H149" s="30"/>
      <c r="I149" s="29"/>
      <c r="J149" s="28">
        <f>D149+E149+F149+G149+H149+I149</f>
        <v>0</v>
      </c>
      <c r="K149" s="89">
        <f>C149+J149</f>
        <v>10356673</v>
      </c>
    </row>
    <row r="150" spans="1:15" ht="12" customHeight="1">
      <c r="A150" s="20" t="s">
        <v>114</v>
      </c>
      <c r="B150" s="110" t="s">
        <v>266</v>
      </c>
      <c r="C150" s="30">
        <f>[1]KV_1.1.sz.mell.!C148</f>
        <v>0</v>
      </c>
      <c r="D150" s="30"/>
      <c r="E150" s="30"/>
      <c r="F150" s="30"/>
      <c r="G150" s="30"/>
      <c r="H150" s="30"/>
      <c r="I150" s="29"/>
      <c r="J150" s="28">
        <f>D150+E150+F150+G150+H150+I150</f>
        <v>0</v>
      </c>
      <c r="K150" s="89">
        <f>C150+J150</f>
        <v>0</v>
      </c>
    </row>
    <row r="151" spans="1:15" ht="12" customHeight="1" thickBot="1">
      <c r="A151" s="96" t="s">
        <v>116</v>
      </c>
      <c r="B151" s="113" t="s">
        <v>267</v>
      </c>
      <c r="C151" s="30">
        <f>[1]KV_1.1.sz.mell.!C149</f>
        <v>0</v>
      </c>
      <c r="D151" s="30"/>
      <c r="E151" s="30"/>
      <c r="F151" s="30"/>
      <c r="G151" s="30"/>
      <c r="H151" s="30"/>
      <c r="I151" s="29"/>
      <c r="J151" s="28">
        <f>D151+E151+F151+G151+H151+I151</f>
        <v>0</v>
      </c>
      <c r="K151" s="89">
        <f>C151+J151</f>
        <v>0</v>
      </c>
    </row>
    <row r="152" spans="1:15" ht="12" customHeight="1" thickBot="1">
      <c r="A152" s="15" t="s">
        <v>268</v>
      </c>
      <c r="B152" s="107" t="s">
        <v>269</v>
      </c>
      <c r="C152" s="114">
        <f>[1]KV_1.1.sz.mell.!C150</f>
        <v>0</v>
      </c>
      <c r="D152" s="115">
        <f t="shared" ref="D152:K152" si="41">SUM(D153:D157)</f>
        <v>0</v>
      </c>
      <c r="E152" s="115">
        <f t="shared" si="41"/>
        <v>0</v>
      </c>
      <c r="F152" s="115">
        <f t="shared" si="41"/>
        <v>0</v>
      </c>
      <c r="G152" s="115">
        <f t="shared" si="41"/>
        <v>0</v>
      </c>
      <c r="H152" s="115">
        <f>SUM(H153:H157)</f>
        <v>0</v>
      </c>
      <c r="I152" s="116">
        <f t="shared" si="41"/>
        <v>0</v>
      </c>
      <c r="J152" s="116">
        <f t="shared" si="41"/>
        <v>0</v>
      </c>
      <c r="K152" s="117">
        <f t="shared" si="41"/>
        <v>0</v>
      </c>
    </row>
    <row r="153" spans="1:15" ht="12" customHeight="1">
      <c r="A153" s="20" t="s">
        <v>122</v>
      </c>
      <c r="B153" s="110" t="s">
        <v>270</v>
      </c>
      <c r="C153" s="30">
        <f>[1]KV_1.1.sz.mell.!C151</f>
        <v>0</v>
      </c>
      <c r="D153" s="30"/>
      <c r="E153" s="30"/>
      <c r="F153" s="30"/>
      <c r="G153" s="30"/>
      <c r="H153" s="30"/>
      <c r="I153" s="29"/>
      <c r="J153" s="28">
        <f t="shared" ref="J153:J159" si="42">D153+E153+F153+G153+H153+I153</f>
        <v>0</v>
      </c>
      <c r="K153" s="89">
        <f t="shared" ref="K153:K159" si="43">C153+J153</f>
        <v>0</v>
      </c>
    </row>
    <row r="154" spans="1:15" ht="12" customHeight="1">
      <c r="A154" s="20" t="s">
        <v>124</v>
      </c>
      <c r="B154" s="110" t="s">
        <v>271</v>
      </c>
      <c r="C154" s="30"/>
      <c r="D154" s="30"/>
      <c r="E154" s="30"/>
      <c r="F154" s="30"/>
      <c r="G154" s="30"/>
      <c r="H154" s="30"/>
      <c r="I154" s="29"/>
      <c r="J154" s="28">
        <f t="shared" si="42"/>
        <v>0</v>
      </c>
      <c r="K154" s="89">
        <f t="shared" si="43"/>
        <v>0</v>
      </c>
    </row>
    <row r="155" spans="1:15" ht="12" customHeight="1">
      <c r="A155" s="20" t="s">
        <v>126</v>
      </c>
      <c r="B155" s="110" t="s">
        <v>272</v>
      </c>
      <c r="C155" s="30">
        <f>[1]KV_1.1.sz.mell.!C153</f>
        <v>0</v>
      </c>
      <c r="D155" s="30"/>
      <c r="E155" s="30"/>
      <c r="F155" s="30"/>
      <c r="G155" s="30"/>
      <c r="H155" s="30"/>
      <c r="I155" s="29"/>
      <c r="J155" s="28">
        <f t="shared" si="42"/>
        <v>0</v>
      </c>
      <c r="K155" s="89">
        <f t="shared" si="43"/>
        <v>0</v>
      </c>
    </row>
    <row r="156" spans="1:15" ht="12" customHeight="1">
      <c r="A156" s="20" t="s">
        <v>128</v>
      </c>
      <c r="B156" s="110" t="s">
        <v>273</v>
      </c>
      <c r="C156" s="30">
        <f>[1]KV_1.1.sz.mell.!C154</f>
        <v>0</v>
      </c>
      <c r="D156" s="30"/>
      <c r="E156" s="30"/>
      <c r="F156" s="30"/>
      <c r="G156" s="30"/>
      <c r="H156" s="30"/>
      <c r="I156" s="29"/>
      <c r="J156" s="28">
        <f t="shared" si="42"/>
        <v>0</v>
      </c>
      <c r="K156" s="89">
        <f t="shared" si="43"/>
        <v>0</v>
      </c>
    </row>
    <row r="157" spans="1:15" ht="12" customHeight="1" thickBot="1">
      <c r="A157" s="20" t="s">
        <v>274</v>
      </c>
      <c r="B157" s="110" t="s">
        <v>275</v>
      </c>
      <c r="C157" s="30">
        <f>[1]KV_1.1.sz.mell.!C155</f>
        <v>0</v>
      </c>
      <c r="D157" s="30"/>
      <c r="E157" s="106"/>
      <c r="F157" s="106"/>
      <c r="G157" s="106"/>
      <c r="H157" s="106"/>
      <c r="I157" s="36"/>
      <c r="J157" s="35">
        <f t="shared" si="42"/>
        <v>0</v>
      </c>
      <c r="K157" s="90">
        <f t="shared" si="43"/>
        <v>0</v>
      </c>
    </row>
    <row r="158" spans="1:15" ht="12" customHeight="1" thickBot="1">
      <c r="A158" s="15" t="s">
        <v>130</v>
      </c>
      <c r="B158" s="107" t="s">
        <v>276</v>
      </c>
      <c r="C158" s="114">
        <f>[1]KV_1.1.sz.mell.!C156</f>
        <v>0</v>
      </c>
      <c r="D158" s="114"/>
      <c r="E158" s="114"/>
      <c r="F158" s="114"/>
      <c r="G158" s="114"/>
      <c r="H158" s="114"/>
      <c r="I158" s="118"/>
      <c r="J158" s="116">
        <f t="shared" si="42"/>
        <v>0</v>
      </c>
      <c r="K158" s="119">
        <f t="shared" si="43"/>
        <v>0</v>
      </c>
    </row>
    <row r="159" spans="1:15" ht="12" customHeight="1" thickBot="1">
      <c r="A159" s="15" t="s">
        <v>277</v>
      </c>
      <c r="B159" s="107" t="s">
        <v>278</v>
      </c>
      <c r="C159" s="114">
        <f>[1]KV_1.1.sz.mell.!C157</f>
        <v>0</v>
      </c>
      <c r="D159" s="114"/>
      <c r="E159" s="120"/>
      <c r="F159" s="120"/>
      <c r="G159" s="120"/>
      <c r="H159" s="120"/>
      <c r="I159" s="121"/>
      <c r="J159" s="122">
        <f t="shared" si="42"/>
        <v>0</v>
      </c>
      <c r="K159" s="25">
        <f t="shared" si="43"/>
        <v>0</v>
      </c>
    </row>
    <row r="160" spans="1:15" ht="15.2" customHeight="1" thickBot="1">
      <c r="A160" s="15" t="s">
        <v>279</v>
      </c>
      <c r="B160" s="107" t="s">
        <v>280</v>
      </c>
      <c r="C160" s="123">
        <f>[1]KV_1.1.sz.mell.!C158</f>
        <v>10356673</v>
      </c>
      <c r="D160" s="124">
        <f t="shared" ref="D160:K160" si="44">+D136+D140+D147+D152+D158+D159</f>
        <v>0</v>
      </c>
      <c r="E160" s="124">
        <f t="shared" si="44"/>
        <v>0</v>
      </c>
      <c r="F160" s="124">
        <f t="shared" si="44"/>
        <v>0</v>
      </c>
      <c r="G160" s="124">
        <f t="shared" si="44"/>
        <v>0</v>
      </c>
      <c r="H160" s="124">
        <f t="shared" si="44"/>
        <v>0</v>
      </c>
      <c r="I160" s="125">
        <f t="shared" si="44"/>
        <v>0</v>
      </c>
      <c r="J160" s="125">
        <f t="shared" si="44"/>
        <v>0</v>
      </c>
      <c r="K160" s="126">
        <f t="shared" si="44"/>
        <v>10356673</v>
      </c>
      <c r="L160" s="127"/>
      <c r="M160" s="128"/>
      <c r="N160" s="128"/>
      <c r="O160" s="128"/>
    </row>
    <row r="161" spans="1:11" s="19" customFormat="1" ht="12.95" customHeight="1" thickBot="1">
      <c r="A161" s="129" t="s">
        <v>281</v>
      </c>
      <c r="B161" s="130" t="s">
        <v>282</v>
      </c>
      <c r="C161" s="123">
        <f>[1]KV_1.1.sz.mell.!C159</f>
        <v>890196563</v>
      </c>
      <c r="D161" s="124">
        <f t="shared" ref="D161:K161" si="45">+D135+D160</f>
        <v>201463174</v>
      </c>
      <c r="E161" s="124">
        <f t="shared" si="45"/>
        <v>13174076</v>
      </c>
      <c r="F161" s="124">
        <f t="shared" si="45"/>
        <v>15296114</v>
      </c>
      <c r="G161" s="124">
        <f t="shared" si="45"/>
        <v>17367264</v>
      </c>
      <c r="H161" s="124">
        <f t="shared" si="45"/>
        <v>65287471</v>
      </c>
      <c r="I161" s="125">
        <f t="shared" si="45"/>
        <v>4627000</v>
      </c>
      <c r="J161" s="125">
        <f t="shared" si="45"/>
        <v>317215099</v>
      </c>
      <c r="K161" s="126">
        <f t="shared" si="45"/>
        <v>1207411662</v>
      </c>
    </row>
    <row r="162" spans="1:11" s="131" customFormat="1" ht="14.1" customHeight="1">
      <c r="C162" s="131">
        <f>[1]KV_1.1.sz.mell.!C160</f>
        <v>0</v>
      </c>
      <c r="K162" s="131">
        <f>K93-K161</f>
        <v>0</v>
      </c>
    </row>
    <row r="163" spans="1:11">
      <c r="A163" s="462" t="s">
        <v>283</v>
      </c>
      <c r="B163" s="462"/>
      <c r="C163" s="462"/>
      <c r="D163" s="462"/>
      <c r="E163" s="462"/>
      <c r="F163" s="462"/>
      <c r="G163" s="462"/>
      <c r="H163" s="462"/>
      <c r="I163" s="462"/>
      <c r="J163" s="462"/>
      <c r="K163" s="462"/>
    </row>
    <row r="164" spans="1:11" ht="15.2" customHeight="1" thickBot="1">
      <c r="A164" s="459" t="s">
        <v>284</v>
      </c>
      <c r="B164" s="459"/>
      <c r="C164" s="132"/>
      <c r="K164" s="132" t="str">
        <f>K96</f>
        <v>Forintban!</v>
      </c>
    </row>
    <row r="165" spans="1:11" ht="25.5" customHeight="1" thickBot="1">
      <c r="A165" s="15">
        <v>1</v>
      </c>
      <c r="B165" s="133" t="s">
        <v>285</v>
      </c>
      <c r="C165" s="134">
        <f>+C68-C135</f>
        <v>-396795250</v>
      </c>
      <c r="D165" s="17">
        <f t="shared" ref="D165:K165" si="46">+D68-D135</f>
        <v>-18289045</v>
      </c>
      <c r="E165" s="17">
        <f t="shared" si="46"/>
        <v>0</v>
      </c>
      <c r="F165" s="17">
        <f t="shared" si="46"/>
        <v>-1316720</v>
      </c>
      <c r="G165" s="17">
        <f t="shared" si="46"/>
        <v>0</v>
      </c>
      <c r="H165" s="17">
        <f t="shared" si="46"/>
        <v>0</v>
      </c>
      <c r="I165" s="17">
        <f t="shared" si="46"/>
        <v>0</v>
      </c>
      <c r="J165" s="17">
        <f t="shared" si="46"/>
        <v>-19605765</v>
      </c>
      <c r="K165" s="18">
        <f t="shared" si="46"/>
        <v>-416401015</v>
      </c>
    </row>
    <row r="166" spans="1:11" ht="32.450000000000003" customHeight="1" thickBot="1">
      <c r="A166" s="15" t="s">
        <v>40</v>
      </c>
      <c r="B166" s="133" t="s">
        <v>286</v>
      </c>
      <c r="C166" s="17">
        <f>+C92-C160</f>
        <v>396795250</v>
      </c>
      <c r="D166" s="17">
        <f t="shared" ref="D166:K166" si="47">+D92-D160</f>
        <v>18289045</v>
      </c>
      <c r="E166" s="17">
        <f t="shared" si="47"/>
        <v>0</v>
      </c>
      <c r="F166" s="17">
        <f t="shared" si="47"/>
        <v>1316720</v>
      </c>
      <c r="G166" s="17">
        <f t="shared" si="47"/>
        <v>0</v>
      </c>
      <c r="H166" s="17">
        <f t="shared" si="47"/>
        <v>0</v>
      </c>
      <c r="I166" s="17">
        <f t="shared" si="47"/>
        <v>0</v>
      </c>
      <c r="J166" s="17">
        <f t="shared" si="47"/>
        <v>19605765</v>
      </c>
      <c r="K166" s="18">
        <f t="shared" si="47"/>
        <v>416401015</v>
      </c>
    </row>
  </sheetData>
  <mergeCells count="15">
    <mergeCell ref="A164:B164"/>
    <mergeCell ref="A95:K95"/>
    <mergeCell ref="A96:B96"/>
    <mergeCell ref="A97:A98"/>
    <mergeCell ref="B97:B98"/>
    <mergeCell ref="C97:K97"/>
    <mergeCell ref="A163:K163"/>
    <mergeCell ref="A8:A9"/>
    <mergeCell ref="B8:B9"/>
    <mergeCell ref="C8:K8"/>
    <mergeCell ref="B1:K1"/>
    <mergeCell ref="A3:K3"/>
    <mergeCell ref="A4:K4"/>
    <mergeCell ref="A6:K6"/>
    <mergeCell ref="A7:B7"/>
  </mergeCells>
  <printOptions horizontalCentered="1"/>
  <pageMargins left="0.19685039370078741" right="0.19685039370078741" top="0.47244094488188981" bottom="0.47244094488188981" header="0.39370078740157483" footer="0.39370078740157483"/>
  <pageSetup paperSize="8" scale="49" orientation="portrait" r:id="rId1"/>
  <headerFooter alignWithMargins="0"/>
  <rowBreaks count="1" manualBreakCount="1">
    <brk id="93" max="10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C000"/>
  </sheetPr>
  <dimension ref="A1:K60"/>
  <sheetViews>
    <sheetView tabSelected="1" topLeftCell="E1" zoomScale="120" zoomScaleNormal="120" workbookViewId="0">
      <selection activeCell="K2" sqref="K2"/>
    </sheetView>
  </sheetViews>
  <sheetFormatPr defaultRowHeight="12.75"/>
  <cols>
    <col min="1" max="1" width="13.83203125" style="438" customWidth="1"/>
    <col min="2" max="2" width="60.6640625" style="403" customWidth="1"/>
    <col min="3" max="3" width="15.83203125" style="403" customWidth="1"/>
    <col min="4" max="10" width="13.83203125" style="403" customWidth="1"/>
    <col min="11" max="11" width="15.83203125" style="403" customWidth="1"/>
    <col min="12" max="256" width="9.33203125" style="403"/>
    <col min="257" max="257" width="13.83203125" style="403" customWidth="1"/>
    <col min="258" max="258" width="60.6640625" style="403" customWidth="1"/>
    <col min="259" max="259" width="15.83203125" style="403" customWidth="1"/>
    <col min="260" max="266" width="13.83203125" style="403" customWidth="1"/>
    <col min="267" max="267" width="15.83203125" style="403" customWidth="1"/>
    <col min="268" max="512" width="9.33203125" style="403"/>
    <col min="513" max="513" width="13.83203125" style="403" customWidth="1"/>
    <col min="514" max="514" width="60.6640625" style="403" customWidth="1"/>
    <col min="515" max="515" width="15.83203125" style="403" customWidth="1"/>
    <col min="516" max="522" width="13.83203125" style="403" customWidth="1"/>
    <col min="523" max="523" width="15.83203125" style="403" customWidth="1"/>
    <col min="524" max="768" width="9.33203125" style="403"/>
    <col min="769" max="769" width="13.83203125" style="403" customWidth="1"/>
    <col min="770" max="770" width="60.6640625" style="403" customWidth="1"/>
    <col min="771" max="771" width="15.83203125" style="403" customWidth="1"/>
    <col min="772" max="778" width="13.83203125" style="403" customWidth="1"/>
    <col min="779" max="779" width="15.83203125" style="403" customWidth="1"/>
    <col min="780" max="1024" width="9.33203125" style="403"/>
    <col min="1025" max="1025" width="13.83203125" style="403" customWidth="1"/>
    <col min="1026" max="1026" width="60.6640625" style="403" customWidth="1"/>
    <col min="1027" max="1027" width="15.83203125" style="403" customWidth="1"/>
    <col min="1028" max="1034" width="13.83203125" style="403" customWidth="1"/>
    <col min="1035" max="1035" width="15.83203125" style="403" customWidth="1"/>
    <col min="1036" max="1280" width="9.33203125" style="403"/>
    <col min="1281" max="1281" width="13.83203125" style="403" customWidth="1"/>
    <col min="1282" max="1282" width="60.6640625" style="403" customWidth="1"/>
    <col min="1283" max="1283" width="15.83203125" style="403" customWidth="1"/>
    <col min="1284" max="1290" width="13.83203125" style="403" customWidth="1"/>
    <col min="1291" max="1291" width="15.83203125" style="403" customWidth="1"/>
    <col min="1292" max="1536" width="9.33203125" style="403"/>
    <col min="1537" max="1537" width="13.83203125" style="403" customWidth="1"/>
    <col min="1538" max="1538" width="60.6640625" style="403" customWidth="1"/>
    <col min="1539" max="1539" width="15.83203125" style="403" customWidth="1"/>
    <col min="1540" max="1546" width="13.83203125" style="403" customWidth="1"/>
    <col min="1547" max="1547" width="15.83203125" style="403" customWidth="1"/>
    <col min="1548" max="1792" width="9.33203125" style="403"/>
    <col min="1793" max="1793" width="13.83203125" style="403" customWidth="1"/>
    <col min="1794" max="1794" width="60.6640625" style="403" customWidth="1"/>
    <col min="1795" max="1795" width="15.83203125" style="403" customWidth="1"/>
    <col min="1796" max="1802" width="13.83203125" style="403" customWidth="1"/>
    <col min="1803" max="1803" width="15.83203125" style="403" customWidth="1"/>
    <col min="1804" max="2048" width="9.33203125" style="403"/>
    <col min="2049" max="2049" width="13.83203125" style="403" customWidth="1"/>
    <col min="2050" max="2050" width="60.6640625" style="403" customWidth="1"/>
    <col min="2051" max="2051" width="15.83203125" style="403" customWidth="1"/>
    <col min="2052" max="2058" width="13.83203125" style="403" customWidth="1"/>
    <col min="2059" max="2059" width="15.83203125" style="403" customWidth="1"/>
    <col min="2060" max="2304" width="9.33203125" style="403"/>
    <col min="2305" max="2305" width="13.83203125" style="403" customWidth="1"/>
    <col min="2306" max="2306" width="60.6640625" style="403" customWidth="1"/>
    <col min="2307" max="2307" width="15.83203125" style="403" customWidth="1"/>
    <col min="2308" max="2314" width="13.83203125" style="403" customWidth="1"/>
    <col min="2315" max="2315" width="15.83203125" style="403" customWidth="1"/>
    <col min="2316" max="2560" width="9.33203125" style="403"/>
    <col min="2561" max="2561" width="13.83203125" style="403" customWidth="1"/>
    <col min="2562" max="2562" width="60.6640625" style="403" customWidth="1"/>
    <col min="2563" max="2563" width="15.83203125" style="403" customWidth="1"/>
    <col min="2564" max="2570" width="13.83203125" style="403" customWidth="1"/>
    <col min="2571" max="2571" width="15.83203125" style="403" customWidth="1"/>
    <col min="2572" max="2816" width="9.33203125" style="403"/>
    <col min="2817" max="2817" width="13.83203125" style="403" customWidth="1"/>
    <col min="2818" max="2818" width="60.6640625" style="403" customWidth="1"/>
    <col min="2819" max="2819" width="15.83203125" style="403" customWidth="1"/>
    <col min="2820" max="2826" width="13.83203125" style="403" customWidth="1"/>
    <col min="2827" max="2827" width="15.83203125" style="403" customWidth="1"/>
    <col min="2828" max="3072" width="9.33203125" style="403"/>
    <col min="3073" max="3073" width="13.83203125" style="403" customWidth="1"/>
    <col min="3074" max="3074" width="60.6640625" style="403" customWidth="1"/>
    <col min="3075" max="3075" width="15.83203125" style="403" customWidth="1"/>
    <col min="3076" max="3082" width="13.83203125" style="403" customWidth="1"/>
    <col min="3083" max="3083" width="15.83203125" style="403" customWidth="1"/>
    <col min="3084" max="3328" width="9.33203125" style="403"/>
    <col min="3329" max="3329" width="13.83203125" style="403" customWidth="1"/>
    <col min="3330" max="3330" width="60.6640625" style="403" customWidth="1"/>
    <col min="3331" max="3331" width="15.83203125" style="403" customWidth="1"/>
    <col min="3332" max="3338" width="13.83203125" style="403" customWidth="1"/>
    <col min="3339" max="3339" width="15.83203125" style="403" customWidth="1"/>
    <col min="3340" max="3584" width="9.33203125" style="403"/>
    <col min="3585" max="3585" width="13.83203125" style="403" customWidth="1"/>
    <col min="3586" max="3586" width="60.6640625" style="403" customWidth="1"/>
    <col min="3587" max="3587" width="15.83203125" style="403" customWidth="1"/>
    <col min="3588" max="3594" width="13.83203125" style="403" customWidth="1"/>
    <col min="3595" max="3595" width="15.83203125" style="403" customWidth="1"/>
    <col min="3596" max="3840" width="9.33203125" style="403"/>
    <col min="3841" max="3841" width="13.83203125" style="403" customWidth="1"/>
    <col min="3842" max="3842" width="60.6640625" style="403" customWidth="1"/>
    <col min="3843" max="3843" width="15.83203125" style="403" customWidth="1"/>
    <col min="3844" max="3850" width="13.83203125" style="403" customWidth="1"/>
    <col min="3851" max="3851" width="15.83203125" style="403" customWidth="1"/>
    <col min="3852" max="4096" width="9.33203125" style="403"/>
    <col min="4097" max="4097" width="13.83203125" style="403" customWidth="1"/>
    <col min="4098" max="4098" width="60.6640625" style="403" customWidth="1"/>
    <col min="4099" max="4099" width="15.83203125" style="403" customWidth="1"/>
    <col min="4100" max="4106" width="13.83203125" style="403" customWidth="1"/>
    <col min="4107" max="4107" width="15.83203125" style="403" customWidth="1"/>
    <col min="4108" max="4352" width="9.33203125" style="403"/>
    <col min="4353" max="4353" width="13.83203125" style="403" customWidth="1"/>
    <col min="4354" max="4354" width="60.6640625" style="403" customWidth="1"/>
    <col min="4355" max="4355" width="15.83203125" style="403" customWidth="1"/>
    <col min="4356" max="4362" width="13.83203125" style="403" customWidth="1"/>
    <col min="4363" max="4363" width="15.83203125" style="403" customWidth="1"/>
    <col min="4364" max="4608" width="9.33203125" style="403"/>
    <col min="4609" max="4609" width="13.83203125" style="403" customWidth="1"/>
    <col min="4610" max="4610" width="60.6640625" style="403" customWidth="1"/>
    <col min="4611" max="4611" width="15.83203125" style="403" customWidth="1"/>
    <col min="4612" max="4618" width="13.83203125" style="403" customWidth="1"/>
    <col min="4619" max="4619" width="15.83203125" style="403" customWidth="1"/>
    <col min="4620" max="4864" width="9.33203125" style="403"/>
    <col min="4865" max="4865" width="13.83203125" style="403" customWidth="1"/>
    <col min="4866" max="4866" width="60.6640625" style="403" customWidth="1"/>
    <col min="4867" max="4867" width="15.83203125" style="403" customWidth="1"/>
    <col min="4868" max="4874" width="13.83203125" style="403" customWidth="1"/>
    <col min="4875" max="4875" width="15.83203125" style="403" customWidth="1"/>
    <col min="4876" max="5120" width="9.33203125" style="403"/>
    <col min="5121" max="5121" width="13.83203125" style="403" customWidth="1"/>
    <col min="5122" max="5122" width="60.6640625" style="403" customWidth="1"/>
    <col min="5123" max="5123" width="15.83203125" style="403" customWidth="1"/>
    <col min="5124" max="5130" width="13.83203125" style="403" customWidth="1"/>
    <col min="5131" max="5131" width="15.83203125" style="403" customWidth="1"/>
    <col min="5132" max="5376" width="9.33203125" style="403"/>
    <col min="5377" max="5377" width="13.83203125" style="403" customWidth="1"/>
    <col min="5378" max="5378" width="60.6640625" style="403" customWidth="1"/>
    <col min="5379" max="5379" width="15.83203125" style="403" customWidth="1"/>
    <col min="5380" max="5386" width="13.83203125" style="403" customWidth="1"/>
    <col min="5387" max="5387" width="15.83203125" style="403" customWidth="1"/>
    <col min="5388" max="5632" width="9.33203125" style="403"/>
    <col min="5633" max="5633" width="13.83203125" style="403" customWidth="1"/>
    <col min="5634" max="5634" width="60.6640625" style="403" customWidth="1"/>
    <col min="5635" max="5635" width="15.83203125" style="403" customWidth="1"/>
    <col min="5636" max="5642" width="13.83203125" style="403" customWidth="1"/>
    <col min="5643" max="5643" width="15.83203125" style="403" customWidth="1"/>
    <col min="5644" max="5888" width="9.33203125" style="403"/>
    <col min="5889" max="5889" width="13.83203125" style="403" customWidth="1"/>
    <col min="5890" max="5890" width="60.6640625" style="403" customWidth="1"/>
    <col min="5891" max="5891" width="15.83203125" style="403" customWidth="1"/>
    <col min="5892" max="5898" width="13.83203125" style="403" customWidth="1"/>
    <col min="5899" max="5899" width="15.83203125" style="403" customWidth="1"/>
    <col min="5900" max="6144" width="9.33203125" style="403"/>
    <col min="6145" max="6145" width="13.83203125" style="403" customWidth="1"/>
    <col min="6146" max="6146" width="60.6640625" style="403" customWidth="1"/>
    <col min="6147" max="6147" width="15.83203125" style="403" customWidth="1"/>
    <col min="6148" max="6154" width="13.83203125" style="403" customWidth="1"/>
    <col min="6155" max="6155" width="15.83203125" style="403" customWidth="1"/>
    <col min="6156" max="6400" width="9.33203125" style="403"/>
    <col min="6401" max="6401" width="13.83203125" style="403" customWidth="1"/>
    <col min="6402" max="6402" width="60.6640625" style="403" customWidth="1"/>
    <col min="6403" max="6403" width="15.83203125" style="403" customWidth="1"/>
    <col min="6404" max="6410" width="13.83203125" style="403" customWidth="1"/>
    <col min="6411" max="6411" width="15.83203125" style="403" customWidth="1"/>
    <col min="6412" max="6656" width="9.33203125" style="403"/>
    <col min="6657" max="6657" width="13.83203125" style="403" customWidth="1"/>
    <col min="6658" max="6658" width="60.6640625" style="403" customWidth="1"/>
    <col min="6659" max="6659" width="15.83203125" style="403" customWidth="1"/>
    <col min="6660" max="6666" width="13.83203125" style="403" customWidth="1"/>
    <col min="6667" max="6667" width="15.83203125" style="403" customWidth="1"/>
    <col min="6668" max="6912" width="9.33203125" style="403"/>
    <col min="6913" max="6913" width="13.83203125" style="403" customWidth="1"/>
    <col min="6914" max="6914" width="60.6640625" style="403" customWidth="1"/>
    <col min="6915" max="6915" width="15.83203125" style="403" customWidth="1"/>
    <col min="6916" max="6922" width="13.83203125" style="403" customWidth="1"/>
    <col min="6923" max="6923" width="15.83203125" style="403" customWidth="1"/>
    <col min="6924" max="7168" width="9.33203125" style="403"/>
    <col min="7169" max="7169" width="13.83203125" style="403" customWidth="1"/>
    <col min="7170" max="7170" width="60.6640625" style="403" customWidth="1"/>
    <col min="7171" max="7171" width="15.83203125" style="403" customWidth="1"/>
    <col min="7172" max="7178" width="13.83203125" style="403" customWidth="1"/>
    <col min="7179" max="7179" width="15.83203125" style="403" customWidth="1"/>
    <col min="7180" max="7424" width="9.33203125" style="403"/>
    <col min="7425" max="7425" width="13.83203125" style="403" customWidth="1"/>
    <col min="7426" max="7426" width="60.6640625" style="403" customWidth="1"/>
    <col min="7427" max="7427" width="15.83203125" style="403" customWidth="1"/>
    <col min="7428" max="7434" width="13.83203125" style="403" customWidth="1"/>
    <col min="7435" max="7435" width="15.83203125" style="403" customWidth="1"/>
    <col min="7436" max="7680" width="9.33203125" style="403"/>
    <col min="7681" max="7681" width="13.83203125" style="403" customWidth="1"/>
    <col min="7682" max="7682" width="60.6640625" style="403" customWidth="1"/>
    <col min="7683" max="7683" width="15.83203125" style="403" customWidth="1"/>
    <col min="7684" max="7690" width="13.83203125" style="403" customWidth="1"/>
    <col min="7691" max="7691" width="15.83203125" style="403" customWidth="1"/>
    <col min="7692" max="7936" width="9.33203125" style="403"/>
    <col min="7937" max="7937" width="13.83203125" style="403" customWidth="1"/>
    <col min="7938" max="7938" width="60.6640625" style="403" customWidth="1"/>
    <col min="7939" max="7939" width="15.83203125" style="403" customWidth="1"/>
    <col min="7940" max="7946" width="13.83203125" style="403" customWidth="1"/>
    <col min="7947" max="7947" width="15.83203125" style="403" customWidth="1"/>
    <col min="7948" max="8192" width="9.33203125" style="403"/>
    <col min="8193" max="8193" width="13.83203125" style="403" customWidth="1"/>
    <col min="8194" max="8194" width="60.6640625" style="403" customWidth="1"/>
    <col min="8195" max="8195" width="15.83203125" style="403" customWidth="1"/>
    <col min="8196" max="8202" width="13.83203125" style="403" customWidth="1"/>
    <col min="8203" max="8203" width="15.83203125" style="403" customWidth="1"/>
    <col min="8204" max="8448" width="9.33203125" style="403"/>
    <col min="8449" max="8449" width="13.83203125" style="403" customWidth="1"/>
    <col min="8450" max="8450" width="60.6640625" style="403" customWidth="1"/>
    <col min="8451" max="8451" width="15.83203125" style="403" customWidth="1"/>
    <col min="8452" max="8458" width="13.83203125" style="403" customWidth="1"/>
    <col min="8459" max="8459" width="15.83203125" style="403" customWidth="1"/>
    <col min="8460" max="8704" width="9.33203125" style="403"/>
    <col min="8705" max="8705" width="13.83203125" style="403" customWidth="1"/>
    <col min="8706" max="8706" width="60.6640625" style="403" customWidth="1"/>
    <col min="8707" max="8707" width="15.83203125" style="403" customWidth="1"/>
    <col min="8708" max="8714" width="13.83203125" style="403" customWidth="1"/>
    <col min="8715" max="8715" width="15.83203125" style="403" customWidth="1"/>
    <col min="8716" max="8960" width="9.33203125" style="403"/>
    <col min="8961" max="8961" width="13.83203125" style="403" customWidth="1"/>
    <col min="8962" max="8962" width="60.6640625" style="403" customWidth="1"/>
    <col min="8963" max="8963" width="15.83203125" style="403" customWidth="1"/>
    <col min="8964" max="8970" width="13.83203125" style="403" customWidth="1"/>
    <col min="8971" max="8971" width="15.83203125" style="403" customWidth="1"/>
    <col min="8972" max="9216" width="9.33203125" style="403"/>
    <col min="9217" max="9217" width="13.83203125" style="403" customWidth="1"/>
    <col min="9218" max="9218" width="60.6640625" style="403" customWidth="1"/>
    <col min="9219" max="9219" width="15.83203125" style="403" customWidth="1"/>
    <col min="9220" max="9226" width="13.83203125" style="403" customWidth="1"/>
    <col min="9227" max="9227" width="15.83203125" style="403" customWidth="1"/>
    <col min="9228" max="9472" width="9.33203125" style="403"/>
    <col min="9473" max="9473" width="13.83203125" style="403" customWidth="1"/>
    <col min="9474" max="9474" width="60.6640625" style="403" customWidth="1"/>
    <col min="9475" max="9475" width="15.83203125" style="403" customWidth="1"/>
    <col min="9476" max="9482" width="13.83203125" style="403" customWidth="1"/>
    <col min="9483" max="9483" width="15.83203125" style="403" customWidth="1"/>
    <col min="9484" max="9728" width="9.33203125" style="403"/>
    <col min="9729" max="9729" width="13.83203125" style="403" customWidth="1"/>
    <col min="9730" max="9730" width="60.6640625" style="403" customWidth="1"/>
    <col min="9731" max="9731" width="15.83203125" style="403" customWidth="1"/>
    <col min="9732" max="9738" width="13.83203125" style="403" customWidth="1"/>
    <col min="9739" max="9739" width="15.83203125" style="403" customWidth="1"/>
    <col min="9740" max="9984" width="9.33203125" style="403"/>
    <col min="9985" max="9985" width="13.83203125" style="403" customWidth="1"/>
    <col min="9986" max="9986" width="60.6640625" style="403" customWidth="1"/>
    <col min="9987" max="9987" width="15.83203125" style="403" customWidth="1"/>
    <col min="9988" max="9994" width="13.83203125" style="403" customWidth="1"/>
    <col min="9995" max="9995" width="15.83203125" style="403" customWidth="1"/>
    <col min="9996" max="10240" width="9.33203125" style="403"/>
    <col min="10241" max="10241" width="13.83203125" style="403" customWidth="1"/>
    <col min="10242" max="10242" width="60.6640625" style="403" customWidth="1"/>
    <col min="10243" max="10243" width="15.83203125" style="403" customWidth="1"/>
    <col min="10244" max="10250" width="13.83203125" style="403" customWidth="1"/>
    <col min="10251" max="10251" width="15.83203125" style="403" customWidth="1"/>
    <col min="10252" max="10496" width="9.33203125" style="403"/>
    <col min="10497" max="10497" width="13.83203125" style="403" customWidth="1"/>
    <col min="10498" max="10498" width="60.6640625" style="403" customWidth="1"/>
    <col min="10499" max="10499" width="15.83203125" style="403" customWidth="1"/>
    <col min="10500" max="10506" width="13.83203125" style="403" customWidth="1"/>
    <col min="10507" max="10507" width="15.83203125" style="403" customWidth="1"/>
    <col min="10508" max="10752" width="9.33203125" style="403"/>
    <col min="10753" max="10753" width="13.83203125" style="403" customWidth="1"/>
    <col min="10754" max="10754" width="60.6640625" style="403" customWidth="1"/>
    <col min="10755" max="10755" width="15.83203125" style="403" customWidth="1"/>
    <col min="10756" max="10762" width="13.83203125" style="403" customWidth="1"/>
    <col min="10763" max="10763" width="15.83203125" style="403" customWidth="1"/>
    <col min="10764" max="11008" width="9.33203125" style="403"/>
    <col min="11009" max="11009" width="13.83203125" style="403" customWidth="1"/>
    <col min="11010" max="11010" width="60.6640625" style="403" customWidth="1"/>
    <col min="11011" max="11011" width="15.83203125" style="403" customWidth="1"/>
    <col min="11012" max="11018" width="13.83203125" style="403" customWidth="1"/>
    <col min="11019" max="11019" width="15.83203125" style="403" customWidth="1"/>
    <col min="11020" max="11264" width="9.33203125" style="403"/>
    <col min="11265" max="11265" width="13.83203125" style="403" customWidth="1"/>
    <col min="11266" max="11266" width="60.6640625" style="403" customWidth="1"/>
    <col min="11267" max="11267" width="15.83203125" style="403" customWidth="1"/>
    <col min="11268" max="11274" width="13.83203125" style="403" customWidth="1"/>
    <col min="11275" max="11275" width="15.83203125" style="403" customWidth="1"/>
    <col min="11276" max="11520" width="9.33203125" style="403"/>
    <col min="11521" max="11521" width="13.83203125" style="403" customWidth="1"/>
    <col min="11522" max="11522" width="60.6640625" style="403" customWidth="1"/>
    <col min="11523" max="11523" width="15.83203125" style="403" customWidth="1"/>
    <col min="11524" max="11530" width="13.83203125" style="403" customWidth="1"/>
    <col min="11531" max="11531" width="15.83203125" style="403" customWidth="1"/>
    <col min="11532" max="11776" width="9.33203125" style="403"/>
    <col min="11777" max="11777" width="13.83203125" style="403" customWidth="1"/>
    <col min="11778" max="11778" width="60.6640625" style="403" customWidth="1"/>
    <col min="11779" max="11779" width="15.83203125" style="403" customWidth="1"/>
    <col min="11780" max="11786" width="13.83203125" style="403" customWidth="1"/>
    <col min="11787" max="11787" width="15.83203125" style="403" customWidth="1"/>
    <col min="11788" max="12032" width="9.33203125" style="403"/>
    <col min="12033" max="12033" width="13.83203125" style="403" customWidth="1"/>
    <col min="12034" max="12034" width="60.6640625" style="403" customWidth="1"/>
    <col min="12035" max="12035" width="15.83203125" style="403" customWidth="1"/>
    <col min="12036" max="12042" width="13.83203125" style="403" customWidth="1"/>
    <col min="12043" max="12043" width="15.83203125" style="403" customWidth="1"/>
    <col min="12044" max="12288" width="9.33203125" style="403"/>
    <col min="12289" max="12289" width="13.83203125" style="403" customWidth="1"/>
    <col min="12290" max="12290" width="60.6640625" style="403" customWidth="1"/>
    <col min="12291" max="12291" width="15.83203125" style="403" customWidth="1"/>
    <col min="12292" max="12298" width="13.83203125" style="403" customWidth="1"/>
    <col min="12299" max="12299" width="15.83203125" style="403" customWidth="1"/>
    <col min="12300" max="12544" width="9.33203125" style="403"/>
    <col min="12545" max="12545" width="13.83203125" style="403" customWidth="1"/>
    <col min="12546" max="12546" width="60.6640625" style="403" customWidth="1"/>
    <col min="12547" max="12547" width="15.83203125" style="403" customWidth="1"/>
    <col min="12548" max="12554" width="13.83203125" style="403" customWidth="1"/>
    <col min="12555" max="12555" width="15.83203125" style="403" customWidth="1"/>
    <col min="12556" max="12800" width="9.33203125" style="403"/>
    <col min="12801" max="12801" width="13.83203125" style="403" customWidth="1"/>
    <col min="12802" max="12802" width="60.6640625" style="403" customWidth="1"/>
    <col min="12803" max="12803" width="15.83203125" style="403" customWidth="1"/>
    <col min="12804" max="12810" width="13.83203125" style="403" customWidth="1"/>
    <col min="12811" max="12811" width="15.83203125" style="403" customWidth="1"/>
    <col min="12812" max="13056" width="9.33203125" style="403"/>
    <col min="13057" max="13057" width="13.83203125" style="403" customWidth="1"/>
    <col min="13058" max="13058" width="60.6640625" style="403" customWidth="1"/>
    <col min="13059" max="13059" width="15.83203125" style="403" customWidth="1"/>
    <col min="13060" max="13066" width="13.83203125" style="403" customWidth="1"/>
    <col min="13067" max="13067" width="15.83203125" style="403" customWidth="1"/>
    <col min="13068" max="13312" width="9.33203125" style="403"/>
    <col min="13313" max="13313" width="13.83203125" style="403" customWidth="1"/>
    <col min="13314" max="13314" width="60.6640625" style="403" customWidth="1"/>
    <col min="13315" max="13315" width="15.83203125" style="403" customWidth="1"/>
    <col min="13316" max="13322" width="13.83203125" style="403" customWidth="1"/>
    <col min="13323" max="13323" width="15.83203125" style="403" customWidth="1"/>
    <col min="13324" max="13568" width="9.33203125" style="403"/>
    <col min="13569" max="13569" width="13.83203125" style="403" customWidth="1"/>
    <col min="13570" max="13570" width="60.6640625" style="403" customWidth="1"/>
    <col min="13571" max="13571" width="15.83203125" style="403" customWidth="1"/>
    <col min="13572" max="13578" width="13.83203125" style="403" customWidth="1"/>
    <col min="13579" max="13579" width="15.83203125" style="403" customWidth="1"/>
    <col min="13580" max="13824" width="9.33203125" style="403"/>
    <col min="13825" max="13825" width="13.83203125" style="403" customWidth="1"/>
    <col min="13826" max="13826" width="60.6640625" style="403" customWidth="1"/>
    <col min="13827" max="13827" width="15.83203125" style="403" customWidth="1"/>
    <col min="13828" max="13834" width="13.83203125" style="403" customWidth="1"/>
    <col min="13835" max="13835" width="15.83203125" style="403" customWidth="1"/>
    <col min="13836" max="14080" width="9.33203125" style="403"/>
    <col min="14081" max="14081" width="13.83203125" style="403" customWidth="1"/>
    <col min="14082" max="14082" width="60.6640625" style="403" customWidth="1"/>
    <col min="14083" max="14083" width="15.83203125" style="403" customWidth="1"/>
    <col min="14084" max="14090" width="13.83203125" style="403" customWidth="1"/>
    <col min="14091" max="14091" width="15.83203125" style="403" customWidth="1"/>
    <col min="14092" max="14336" width="9.33203125" style="403"/>
    <col min="14337" max="14337" width="13.83203125" style="403" customWidth="1"/>
    <col min="14338" max="14338" width="60.6640625" style="403" customWidth="1"/>
    <col min="14339" max="14339" width="15.83203125" style="403" customWidth="1"/>
    <col min="14340" max="14346" width="13.83203125" style="403" customWidth="1"/>
    <col min="14347" max="14347" width="15.83203125" style="403" customWidth="1"/>
    <col min="14348" max="14592" width="9.33203125" style="403"/>
    <col min="14593" max="14593" width="13.83203125" style="403" customWidth="1"/>
    <col min="14594" max="14594" width="60.6640625" style="403" customWidth="1"/>
    <col min="14595" max="14595" width="15.83203125" style="403" customWidth="1"/>
    <col min="14596" max="14602" width="13.83203125" style="403" customWidth="1"/>
    <col min="14603" max="14603" width="15.83203125" style="403" customWidth="1"/>
    <col min="14604" max="14848" width="9.33203125" style="403"/>
    <col min="14849" max="14849" width="13.83203125" style="403" customWidth="1"/>
    <col min="14850" max="14850" width="60.6640625" style="403" customWidth="1"/>
    <col min="14851" max="14851" width="15.83203125" style="403" customWidth="1"/>
    <col min="14852" max="14858" width="13.83203125" style="403" customWidth="1"/>
    <col min="14859" max="14859" width="15.83203125" style="403" customWidth="1"/>
    <col min="14860" max="15104" width="9.33203125" style="403"/>
    <col min="15105" max="15105" width="13.83203125" style="403" customWidth="1"/>
    <col min="15106" max="15106" width="60.6640625" style="403" customWidth="1"/>
    <col min="15107" max="15107" width="15.83203125" style="403" customWidth="1"/>
    <col min="15108" max="15114" width="13.83203125" style="403" customWidth="1"/>
    <col min="15115" max="15115" width="15.83203125" style="403" customWidth="1"/>
    <col min="15116" max="15360" width="9.33203125" style="403"/>
    <col min="15361" max="15361" width="13.83203125" style="403" customWidth="1"/>
    <col min="15362" max="15362" width="60.6640625" style="403" customWidth="1"/>
    <col min="15363" max="15363" width="15.83203125" style="403" customWidth="1"/>
    <col min="15364" max="15370" width="13.83203125" style="403" customWidth="1"/>
    <col min="15371" max="15371" width="15.83203125" style="403" customWidth="1"/>
    <col min="15372" max="15616" width="9.33203125" style="403"/>
    <col min="15617" max="15617" width="13.83203125" style="403" customWidth="1"/>
    <col min="15618" max="15618" width="60.6640625" style="403" customWidth="1"/>
    <col min="15619" max="15619" width="15.83203125" style="403" customWidth="1"/>
    <col min="15620" max="15626" width="13.83203125" style="403" customWidth="1"/>
    <col min="15627" max="15627" width="15.83203125" style="403" customWidth="1"/>
    <col min="15628" max="15872" width="9.33203125" style="403"/>
    <col min="15873" max="15873" width="13.83203125" style="403" customWidth="1"/>
    <col min="15874" max="15874" width="60.6640625" style="403" customWidth="1"/>
    <col min="15875" max="15875" width="15.83203125" style="403" customWidth="1"/>
    <col min="15876" max="15882" width="13.83203125" style="403" customWidth="1"/>
    <col min="15883" max="15883" width="15.83203125" style="403" customWidth="1"/>
    <col min="15884" max="16128" width="9.33203125" style="403"/>
    <col min="16129" max="16129" width="13.83203125" style="403" customWidth="1"/>
    <col min="16130" max="16130" width="60.6640625" style="403" customWidth="1"/>
    <col min="16131" max="16131" width="15.83203125" style="403" customWidth="1"/>
    <col min="16132" max="16138" width="13.83203125" style="403" customWidth="1"/>
    <col min="16139" max="16139" width="15.83203125" style="403" customWidth="1"/>
    <col min="16140" max="16384" width="9.33203125" style="403"/>
  </cols>
  <sheetData>
    <row r="1" spans="1:11" s="339" customFormat="1" ht="15.95" customHeight="1" thickBot="1">
      <c r="A1" s="336"/>
      <c r="B1" s="337"/>
      <c r="C1" s="337"/>
      <c r="D1" s="337"/>
      <c r="E1" s="337"/>
      <c r="F1" s="337"/>
      <c r="G1" s="337"/>
      <c r="H1" s="337"/>
      <c r="I1" s="337"/>
      <c r="J1" s="337"/>
      <c r="K1" s="392" t="s">
        <v>446</v>
      </c>
    </row>
    <row r="2" spans="1:11" s="395" customFormat="1" ht="36">
      <c r="A2" s="393" t="s">
        <v>405</v>
      </c>
      <c r="B2" s="500" t="str">
        <f>CONCATENATE([1]RM_9.3.sz.mell!B2:J2)</f>
        <v>Leveleki Kastélykert Óvoda és Konyha</v>
      </c>
      <c r="C2" s="501"/>
      <c r="D2" s="501"/>
      <c r="E2" s="501"/>
      <c r="F2" s="501"/>
      <c r="G2" s="501"/>
      <c r="H2" s="501"/>
      <c r="I2" s="501"/>
      <c r="J2" s="501"/>
      <c r="K2" s="394" t="s">
        <v>436</v>
      </c>
    </row>
    <row r="3" spans="1:11" s="395" customFormat="1" ht="23.1" customHeight="1" thickBot="1">
      <c r="A3" s="396" t="s">
        <v>377</v>
      </c>
      <c r="B3" s="502" t="str">
        <f>CONCATENATE([1]RM_9.1.1.sz.mell!B3:J3)</f>
        <v>Kötelező feladtok bevételeinek, kiadásainak módosítása</v>
      </c>
      <c r="C3" s="503"/>
      <c r="D3" s="503"/>
      <c r="E3" s="503"/>
      <c r="F3" s="503"/>
      <c r="G3" s="503"/>
      <c r="H3" s="503"/>
      <c r="I3" s="503"/>
      <c r="J3" s="503"/>
      <c r="K3" s="397" t="s">
        <v>404</v>
      </c>
    </row>
    <row r="4" spans="1:11" s="395" customFormat="1" ht="12.95" customHeight="1" thickBot="1">
      <c r="A4" s="398"/>
      <c r="B4" s="399"/>
      <c r="C4" s="400"/>
      <c r="D4" s="400"/>
      <c r="E4" s="400"/>
      <c r="F4" s="400"/>
      <c r="G4" s="400"/>
      <c r="H4" s="400"/>
      <c r="I4" s="400"/>
      <c r="J4" s="400"/>
      <c r="K4" s="401" t="s">
        <v>3</v>
      </c>
    </row>
    <row r="5" spans="1:11" s="402" customFormat="1" ht="14.1" customHeight="1">
      <c r="A5" s="504" t="s">
        <v>4</v>
      </c>
      <c r="B5" s="507" t="s">
        <v>5</v>
      </c>
      <c r="C5" s="507" t="s">
        <v>435</v>
      </c>
      <c r="D5" s="507" t="str">
        <f>CONCATENATE([1]RM_9.1.sz.mell!D5:I5)</f>
        <v xml:space="preserve">1 . sz. módosítás </v>
      </c>
      <c r="E5" s="507" t="str">
        <f>CONCATENATE([1]RM_9.1.sz.mell!E5)</f>
        <v xml:space="preserve">2. sz. módosítás </v>
      </c>
      <c r="F5" s="507" t="str">
        <f>CONCATENATE([1]RM_9.1.sz.mell!F5)</f>
        <v xml:space="preserve">3 . sz. módosítás </v>
      </c>
      <c r="G5" s="507" t="str">
        <f>CONCATENATE([1]RM_9.1.sz.mell!G5)</f>
        <v xml:space="preserve">4 . sz. módosítás </v>
      </c>
      <c r="H5" s="507" t="str">
        <f>CONCATENATE([1]RM_9.1.sz.mell!H5)</f>
        <v xml:space="preserve">5 . sz. módosítás </v>
      </c>
      <c r="I5" s="507" t="str">
        <f>CONCATENATE([1]RM_9.1.sz.mell!I5)</f>
        <v xml:space="preserve">6 . sz. módosítás </v>
      </c>
      <c r="J5" s="507" t="s">
        <v>408</v>
      </c>
      <c r="K5" s="512" t="str">
        <f>CONCATENATE([1]RM_9.1.sz.mell!K5)</f>
        <v>….számú módosítás utáni előirányzat</v>
      </c>
    </row>
    <row r="6" spans="1:11" ht="12.75" customHeight="1">
      <c r="A6" s="505"/>
      <c r="B6" s="508"/>
      <c r="C6" s="510"/>
      <c r="D6" s="510"/>
      <c r="E6" s="510"/>
      <c r="F6" s="510"/>
      <c r="G6" s="510"/>
      <c r="H6" s="510"/>
      <c r="I6" s="510"/>
      <c r="J6" s="510"/>
      <c r="K6" s="513"/>
    </row>
    <row r="7" spans="1:11" s="404" customFormat="1" ht="9.9499999999999993" customHeight="1" thickBot="1">
      <c r="A7" s="506"/>
      <c r="B7" s="509"/>
      <c r="C7" s="511"/>
      <c r="D7" s="511"/>
      <c r="E7" s="511"/>
      <c r="F7" s="511"/>
      <c r="G7" s="511"/>
      <c r="H7" s="511"/>
      <c r="I7" s="511"/>
      <c r="J7" s="511"/>
      <c r="K7" s="514"/>
    </row>
    <row r="8" spans="1:11" s="408" customFormat="1" ht="10.5" customHeight="1" thickBot="1">
      <c r="A8" s="405" t="s">
        <v>15</v>
      </c>
      <c r="B8" s="406" t="s">
        <v>16</v>
      </c>
      <c r="C8" s="406" t="s">
        <v>17</v>
      </c>
      <c r="D8" s="406" t="s">
        <v>18</v>
      </c>
      <c r="E8" s="406" t="s">
        <v>19</v>
      </c>
      <c r="F8" s="406" t="s">
        <v>294</v>
      </c>
      <c r="G8" s="406" t="s">
        <v>21</v>
      </c>
      <c r="H8" s="406" t="s">
        <v>22</v>
      </c>
      <c r="I8" s="406" t="s">
        <v>23</v>
      </c>
      <c r="J8" s="407" t="s">
        <v>24</v>
      </c>
      <c r="K8" s="249" t="s">
        <v>25</v>
      </c>
    </row>
    <row r="9" spans="1:11" s="408" customFormat="1" ht="10.5" customHeight="1" thickBot="1">
      <c r="A9" s="515" t="s">
        <v>289</v>
      </c>
      <c r="B9" s="516"/>
      <c r="C9" s="516"/>
      <c r="D9" s="516"/>
      <c r="E9" s="516"/>
      <c r="F9" s="516"/>
      <c r="G9" s="516"/>
      <c r="H9" s="516"/>
      <c r="I9" s="516"/>
      <c r="J9" s="516"/>
      <c r="K9" s="517"/>
    </row>
    <row r="10" spans="1:11" s="411" customFormat="1" ht="12" customHeight="1" thickBot="1">
      <c r="A10" s="409" t="s">
        <v>26</v>
      </c>
      <c r="B10" s="410" t="s">
        <v>409</v>
      </c>
      <c r="C10" s="183">
        <f>[1]KV_9.3.1.sz.mell!C8</f>
        <v>34591623</v>
      </c>
      <c r="D10" s="183">
        <f t="shared" ref="D10:K10" si="0">SUM(D11:D21)</f>
        <v>0</v>
      </c>
      <c r="E10" s="183">
        <f t="shared" si="0"/>
        <v>0</v>
      </c>
      <c r="F10" s="183">
        <f t="shared" si="0"/>
        <v>0</v>
      </c>
      <c r="G10" s="183">
        <f t="shared" si="0"/>
        <v>0</v>
      </c>
      <c r="H10" s="183">
        <f t="shared" si="0"/>
        <v>5940000</v>
      </c>
      <c r="I10" s="183">
        <f t="shared" si="0"/>
        <v>0</v>
      </c>
      <c r="J10" s="183">
        <f t="shared" si="0"/>
        <v>5940000</v>
      </c>
      <c r="K10" s="183">
        <f t="shared" si="0"/>
        <v>40531623</v>
      </c>
    </row>
    <row r="11" spans="1:11" s="411" customFormat="1" ht="12" customHeight="1">
      <c r="A11" s="412" t="s">
        <v>28</v>
      </c>
      <c r="B11" s="84" t="s">
        <v>87</v>
      </c>
      <c r="C11" s="86">
        <f>[1]KV_9.3.1.sz.mell!C9</f>
        <v>0</v>
      </c>
      <c r="D11" s="85"/>
      <c r="E11" s="413"/>
      <c r="F11" s="413"/>
      <c r="G11" s="413"/>
      <c r="H11" s="413"/>
      <c r="I11" s="413"/>
      <c r="J11" s="355">
        <f>D11+E11+F11+G11+H11+I11</f>
        <v>0</v>
      </c>
      <c r="K11" s="356">
        <f>C11+J11</f>
        <v>0</v>
      </c>
    </row>
    <row r="12" spans="1:11" s="411" customFormat="1" ht="12" customHeight="1">
      <c r="A12" s="414" t="s">
        <v>30</v>
      </c>
      <c r="B12" s="88" t="s">
        <v>89</v>
      </c>
      <c r="C12" s="28">
        <f>[1]KV_9.3.1.sz.mell!C10</f>
        <v>22119388</v>
      </c>
      <c r="D12" s="29"/>
      <c r="E12" s="415"/>
      <c r="F12" s="415"/>
      <c r="G12" s="415"/>
      <c r="H12" s="415">
        <v>4770000</v>
      </c>
      <c r="I12" s="415"/>
      <c r="J12" s="358">
        <f t="shared" ref="J12:J21" si="1">D12+E12+F12+G12+H12+I12</f>
        <v>4770000</v>
      </c>
      <c r="K12" s="356">
        <f t="shared" ref="K12:K21" si="2">C12+J12</f>
        <v>26889388</v>
      </c>
    </row>
    <row r="13" spans="1:11" s="411" customFormat="1" ht="12" customHeight="1">
      <c r="A13" s="414" t="s">
        <v>32</v>
      </c>
      <c r="B13" s="88" t="s">
        <v>91</v>
      </c>
      <c r="C13" s="28">
        <f>[1]KV_9.3.1.sz.mell!C11</f>
        <v>0</v>
      </c>
      <c r="D13" s="29"/>
      <c r="E13" s="415"/>
      <c r="F13" s="415"/>
      <c r="G13" s="415"/>
      <c r="H13" s="415"/>
      <c r="I13" s="415"/>
      <c r="J13" s="358">
        <f t="shared" si="1"/>
        <v>0</v>
      </c>
      <c r="K13" s="356">
        <f t="shared" si="2"/>
        <v>0</v>
      </c>
    </row>
    <row r="14" spans="1:11" s="411" customFormat="1" ht="12" customHeight="1">
      <c r="A14" s="414" t="s">
        <v>34</v>
      </c>
      <c r="B14" s="88" t="s">
        <v>93</v>
      </c>
      <c r="C14" s="28">
        <f>[1]KV_9.3.1.sz.mell!C12</f>
        <v>0</v>
      </c>
      <c r="D14" s="29"/>
      <c r="E14" s="415"/>
      <c r="F14" s="415"/>
      <c r="G14" s="415"/>
      <c r="H14" s="415"/>
      <c r="I14" s="415"/>
      <c r="J14" s="358">
        <f t="shared" si="1"/>
        <v>0</v>
      </c>
      <c r="K14" s="356">
        <f t="shared" si="2"/>
        <v>0</v>
      </c>
    </row>
    <row r="15" spans="1:11" s="411" customFormat="1" ht="12" customHeight="1">
      <c r="A15" s="414" t="s">
        <v>36</v>
      </c>
      <c r="B15" s="88" t="s">
        <v>95</v>
      </c>
      <c r="C15" s="28">
        <f>[1]KV_9.3.1.sz.mell!C13</f>
        <v>5200000</v>
      </c>
      <c r="D15" s="29"/>
      <c r="E15" s="415"/>
      <c r="F15" s="415"/>
      <c r="G15" s="415"/>
      <c r="H15" s="415"/>
      <c r="I15" s="415"/>
      <c r="J15" s="358">
        <f t="shared" si="1"/>
        <v>0</v>
      </c>
      <c r="K15" s="356">
        <f t="shared" si="2"/>
        <v>5200000</v>
      </c>
    </row>
    <row r="16" spans="1:11" s="411" customFormat="1" ht="12" customHeight="1">
      <c r="A16" s="414" t="s">
        <v>38</v>
      </c>
      <c r="B16" s="88" t="s">
        <v>410</v>
      </c>
      <c r="C16" s="28">
        <f>[1]KV_9.3.1.sz.mell!C14</f>
        <v>7272235</v>
      </c>
      <c r="D16" s="29"/>
      <c r="E16" s="415"/>
      <c r="F16" s="415"/>
      <c r="G16" s="415"/>
      <c r="H16" s="415">
        <v>1170000</v>
      </c>
      <c r="I16" s="415"/>
      <c r="J16" s="358">
        <f t="shared" si="1"/>
        <v>1170000</v>
      </c>
      <c r="K16" s="356">
        <f t="shared" si="2"/>
        <v>8442235</v>
      </c>
    </row>
    <row r="17" spans="1:11" s="411" customFormat="1" ht="12" customHeight="1">
      <c r="A17" s="414" t="s">
        <v>203</v>
      </c>
      <c r="B17" s="113" t="s">
        <v>411</v>
      </c>
      <c r="C17" s="28">
        <f>[1]KV_9.3.1.sz.mell!C15</f>
        <v>0</v>
      </c>
      <c r="D17" s="29"/>
      <c r="E17" s="415"/>
      <c r="F17" s="415"/>
      <c r="G17" s="415"/>
      <c r="H17" s="415"/>
      <c r="I17" s="415"/>
      <c r="J17" s="358">
        <f t="shared" si="1"/>
        <v>0</v>
      </c>
      <c r="K17" s="356">
        <f t="shared" si="2"/>
        <v>0</v>
      </c>
    </row>
    <row r="18" spans="1:11" s="411" customFormat="1" ht="12" customHeight="1">
      <c r="A18" s="414" t="s">
        <v>205</v>
      </c>
      <c r="B18" s="88" t="s">
        <v>383</v>
      </c>
      <c r="C18" s="28">
        <f>[1]KV_9.3.1.sz.mell!C16</f>
        <v>0</v>
      </c>
      <c r="D18" s="29"/>
      <c r="E18" s="415"/>
      <c r="F18" s="415"/>
      <c r="G18" s="415"/>
      <c r="H18" s="415"/>
      <c r="I18" s="415"/>
      <c r="J18" s="358">
        <f t="shared" si="1"/>
        <v>0</v>
      </c>
      <c r="K18" s="356">
        <f t="shared" si="2"/>
        <v>0</v>
      </c>
    </row>
    <row r="19" spans="1:11" s="416" customFormat="1" ht="12" customHeight="1">
      <c r="A19" s="414" t="s">
        <v>207</v>
      </c>
      <c r="B19" s="88" t="s">
        <v>103</v>
      </c>
      <c r="C19" s="28">
        <f>[1]KV_9.3.1.sz.mell!C17</f>
        <v>0</v>
      </c>
      <c r="D19" s="29"/>
      <c r="E19" s="415"/>
      <c r="F19" s="415"/>
      <c r="G19" s="415"/>
      <c r="H19" s="415"/>
      <c r="I19" s="415"/>
      <c r="J19" s="358">
        <f t="shared" si="1"/>
        <v>0</v>
      </c>
      <c r="K19" s="356">
        <f t="shared" si="2"/>
        <v>0</v>
      </c>
    </row>
    <row r="20" spans="1:11" s="416" customFormat="1" ht="12" customHeight="1">
      <c r="A20" s="414" t="s">
        <v>209</v>
      </c>
      <c r="B20" s="88" t="s">
        <v>105</v>
      </c>
      <c r="C20" s="28">
        <f>[1]KV_9.3.1.sz.mell!C18</f>
        <v>0</v>
      </c>
      <c r="D20" s="29"/>
      <c r="E20" s="415"/>
      <c r="F20" s="415"/>
      <c r="G20" s="415"/>
      <c r="H20" s="415"/>
      <c r="I20" s="415"/>
      <c r="J20" s="358">
        <f t="shared" si="1"/>
        <v>0</v>
      </c>
      <c r="K20" s="356">
        <f t="shared" si="2"/>
        <v>0</v>
      </c>
    </row>
    <row r="21" spans="1:11" s="416" customFormat="1" ht="12" customHeight="1" thickBot="1">
      <c r="A21" s="417" t="s">
        <v>211</v>
      </c>
      <c r="B21" s="113" t="s">
        <v>107</v>
      </c>
      <c r="C21" s="35">
        <f>[1]KV_9.3.1.sz.mell!C19</f>
        <v>0</v>
      </c>
      <c r="D21" s="36"/>
      <c r="E21" s="418"/>
      <c r="F21" s="418"/>
      <c r="G21" s="418"/>
      <c r="H21" s="418"/>
      <c r="I21" s="418"/>
      <c r="J21" s="360">
        <f t="shared" si="1"/>
        <v>0</v>
      </c>
      <c r="K21" s="356">
        <f t="shared" si="2"/>
        <v>0</v>
      </c>
    </row>
    <row r="22" spans="1:11" s="411" customFormat="1" ht="12" customHeight="1" thickBot="1">
      <c r="A22" s="409" t="s">
        <v>40</v>
      </c>
      <c r="B22" s="410" t="s">
        <v>412</v>
      </c>
      <c r="C22" s="183">
        <f>[1]KV_9.3.1.sz.mell!C20</f>
        <v>0</v>
      </c>
      <c r="D22" s="183">
        <f t="shared" ref="D22:J22" si="3">SUM(D23:D25)</f>
        <v>0</v>
      </c>
      <c r="E22" s="183">
        <f t="shared" si="3"/>
        <v>3906825</v>
      </c>
      <c r="F22" s="183">
        <f t="shared" si="3"/>
        <v>0</v>
      </c>
      <c r="G22" s="183">
        <f t="shared" si="3"/>
        <v>0</v>
      </c>
      <c r="H22" s="183">
        <f t="shared" si="3"/>
        <v>0</v>
      </c>
      <c r="I22" s="183">
        <f t="shared" si="3"/>
        <v>0</v>
      </c>
      <c r="J22" s="183">
        <f t="shared" si="3"/>
        <v>3906825</v>
      </c>
      <c r="K22" s="184">
        <f>SUM(K23:K25)</f>
        <v>3906825</v>
      </c>
    </row>
    <row r="23" spans="1:11" s="416" customFormat="1" ht="12" customHeight="1">
      <c r="A23" s="419" t="s">
        <v>42</v>
      </c>
      <c r="B23" s="110" t="s">
        <v>43</v>
      </c>
      <c r="C23" s="22">
        <f>[1]KV_9.3.1.sz.mell!C21</f>
        <v>0</v>
      </c>
      <c r="D23" s="23"/>
      <c r="E23" s="420"/>
      <c r="F23" s="420"/>
      <c r="G23" s="420"/>
      <c r="H23" s="420"/>
      <c r="I23" s="420"/>
      <c r="J23" s="362">
        <f>D23+E23+F23+G23+H23+I23</f>
        <v>0</v>
      </c>
      <c r="K23" s="356">
        <f>C23+J23</f>
        <v>0</v>
      </c>
    </row>
    <row r="24" spans="1:11" s="416" customFormat="1" ht="12" customHeight="1">
      <c r="A24" s="414" t="s">
        <v>44</v>
      </c>
      <c r="B24" s="88" t="s">
        <v>413</v>
      </c>
      <c r="C24" s="28">
        <f>[1]KV_9.3.1.sz.mell!C22</f>
        <v>0</v>
      </c>
      <c r="D24" s="29"/>
      <c r="E24" s="415"/>
      <c r="F24" s="415"/>
      <c r="G24" s="415"/>
      <c r="H24" s="415"/>
      <c r="I24" s="415"/>
      <c r="J24" s="358">
        <f>D24+E24+F24+G24+H24+I24</f>
        <v>0</v>
      </c>
      <c r="K24" s="363">
        <f>C24+J24</f>
        <v>0</v>
      </c>
    </row>
    <row r="25" spans="1:11" s="416" customFormat="1" ht="12" customHeight="1">
      <c r="A25" s="414" t="s">
        <v>46</v>
      </c>
      <c r="B25" s="88" t="s">
        <v>414</v>
      </c>
      <c r="C25" s="28">
        <f>[1]KV_9.3.1.sz.mell!C23</f>
        <v>0</v>
      </c>
      <c r="D25" s="29"/>
      <c r="E25" s="415">
        <v>3906825</v>
      </c>
      <c r="F25" s="415"/>
      <c r="G25" s="415"/>
      <c r="H25" s="415"/>
      <c r="I25" s="415"/>
      <c r="J25" s="358">
        <f>D25+E25+F25+G25+H25+I25</f>
        <v>3906825</v>
      </c>
      <c r="K25" s="363">
        <f>C25+J25</f>
        <v>3906825</v>
      </c>
    </row>
    <row r="26" spans="1:11" s="416" customFormat="1" ht="12" customHeight="1" thickBot="1">
      <c r="A26" s="414" t="s">
        <v>48</v>
      </c>
      <c r="B26" s="104" t="s">
        <v>415</v>
      </c>
      <c r="C26" s="35">
        <f>[1]KV_9.3.1.sz.mell!C24</f>
        <v>0</v>
      </c>
      <c r="D26" s="36"/>
      <c r="E26" s="418"/>
      <c r="F26" s="418"/>
      <c r="G26" s="418"/>
      <c r="H26" s="418"/>
      <c r="I26" s="418"/>
      <c r="J26" s="364">
        <f>D26+E26+F26+G26+H26+I26</f>
        <v>0</v>
      </c>
      <c r="K26" s="365">
        <f>C26+J26</f>
        <v>0</v>
      </c>
    </row>
    <row r="27" spans="1:11" s="416" customFormat="1" ht="12" customHeight="1" thickBot="1">
      <c r="A27" s="421" t="s">
        <v>54</v>
      </c>
      <c r="B27" s="107" t="s">
        <v>301</v>
      </c>
      <c r="C27" s="40">
        <f>[1]KV_9.3.1.sz.mell!C25</f>
        <v>0</v>
      </c>
      <c r="D27" s="366"/>
      <c r="E27" s="422"/>
      <c r="F27" s="422"/>
      <c r="G27" s="422"/>
      <c r="H27" s="422"/>
      <c r="I27" s="422"/>
      <c r="J27" s="364">
        <f>D27+E27+F27+G27+H27+I27</f>
        <v>0</v>
      </c>
      <c r="K27" s="367">
        <f>C27+J27</f>
        <v>0</v>
      </c>
    </row>
    <row r="28" spans="1:11" s="416" customFormat="1" ht="12" customHeight="1" thickBot="1">
      <c r="A28" s="421" t="s">
        <v>251</v>
      </c>
      <c r="B28" s="107" t="s">
        <v>416</v>
      </c>
      <c r="C28" s="183">
        <f>[1]KV_9.3.1.sz.mell!C26</f>
        <v>0</v>
      </c>
      <c r="D28" s="183">
        <f t="shared" ref="D28:K28" si="4">D29+D30</f>
        <v>0</v>
      </c>
      <c r="E28" s="183">
        <f t="shared" si="4"/>
        <v>0</v>
      </c>
      <c r="F28" s="183">
        <f t="shared" si="4"/>
        <v>0</v>
      </c>
      <c r="G28" s="183">
        <f t="shared" si="4"/>
        <v>0</v>
      </c>
      <c r="H28" s="183">
        <f t="shared" si="4"/>
        <v>0</v>
      </c>
      <c r="I28" s="183">
        <f t="shared" si="4"/>
        <v>0</v>
      </c>
      <c r="J28" s="183">
        <f t="shared" si="4"/>
        <v>0</v>
      </c>
      <c r="K28" s="184">
        <f t="shared" si="4"/>
        <v>0</v>
      </c>
    </row>
    <row r="29" spans="1:11" s="416" customFormat="1" ht="12" customHeight="1">
      <c r="A29" s="419" t="s">
        <v>70</v>
      </c>
      <c r="B29" s="423" t="s">
        <v>413</v>
      </c>
      <c r="C29" s="42">
        <f>[1]KV_9.3.1.sz.mell!C27</f>
        <v>0</v>
      </c>
      <c r="D29" s="43"/>
      <c r="E29" s="425"/>
      <c r="F29" s="425"/>
      <c r="G29" s="425"/>
      <c r="H29" s="425"/>
      <c r="I29" s="425"/>
      <c r="J29" s="362">
        <f>D29+E29+F29+G29+H29+I29</f>
        <v>0</v>
      </c>
      <c r="K29" s="356">
        <f>C29+J29</f>
        <v>0</v>
      </c>
    </row>
    <row r="30" spans="1:11" s="416" customFormat="1" ht="12" customHeight="1">
      <c r="A30" s="419" t="s">
        <v>72</v>
      </c>
      <c r="B30" s="426" t="s">
        <v>417</v>
      </c>
      <c r="C30" s="42">
        <f>[1]KV_9.3.1.sz.mell!C28</f>
        <v>0</v>
      </c>
      <c r="D30" s="43"/>
      <c r="E30" s="425"/>
      <c r="F30" s="425"/>
      <c r="G30" s="425"/>
      <c r="H30" s="425"/>
      <c r="I30" s="425"/>
      <c r="J30" s="362">
        <f>D30+E30+F30+G30+H30+I30</f>
        <v>0</v>
      </c>
      <c r="K30" s="356">
        <f>C30+J30</f>
        <v>0</v>
      </c>
    </row>
    <row r="31" spans="1:11" s="416" customFormat="1" ht="12" customHeight="1" thickBot="1">
      <c r="A31" s="414" t="s">
        <v>74</v>
      </c>
      <c r="B31" s="427" t="s">
        <v>418</v>
      </c>
      <c r="C31" s="46">
        <f>[1]KV_9.3.1.sz.mell!C29</f>
        <v>0</v>
      </c>
      <c r="D31" s="47"/>
      <c r="E31" s="428"/>
      <c r="F31" s="428"/>
      <c r="G31" s="428"/>
      <c r="H31" s="428"/>
      <c r="I31" s="428"/>
      <c r="J31" s="362">
        <f>D31+E31+F31+G31+H31+I31</f>
        <v>0</v>
      </c>
      <c r="K31" s="356">
        <f>C31+J31</f>
        <v>0</v>
      </c>
    </row>
    <row r="32" spans="1:11" s="416" customFormat="1" ht="12" customHeight="1" thickBot="1">
      <c r="A32" s="421" t="s">
        <v>84</v>
      </c>
      <c r="B32" s="107" t="s">
        <v>419</v>
      </c>
      <c r="C32" s="183">
        <f>[1]KV_9.3.1.sz.mell!C30</f>
        <v>0</v>
      </c>
      <c r="D32" s="183">
        <f t="shared" ref="D32:J32" si="5">+D33+D34+D35</f>
        <v>0</v>
      </c>
      <c r="E32" s="183">
        <f t="shared" si="5"/>
        <v>0</v>
      </c>
      <c r="F32" s="183">
        <f t="shared" si="5"/>
        <v>0</v>
      </c>
      <c r="G32" s="183">
        <f t="shared" si="5"/>
        <v>0</v>
      </c>
      <c r="H32" s="183">
        <f t="shared" si="5"/>
        <v>0</v>
      </c>
      <c r="I32" s="183">
        <f t="shared" si="5"/>
        <v>0</v>
      </c>
      <c r="J32" s="183">
        <f t="shared" si="5"/>
        <v>0</v>
      </c>
      <c r="K32" s="184">
        <f>+K33+K34+K35</f>
        <v>0</v>
      </c>
    </row>
    <row r="33" spans="1:11" s="416" customFormat="1" ht="12" customHeight="1">
      <c r="A33" s="419" t="s">
        <v>86</v>
      </c>
      <c r="B33" s="423" t="s">
        <v>111</v>
      </c>
      <c r="C33" s="45">
        <f>[1]KV_9.3.1.sz.mell!C31</f>
        <v>0</v>
      </c>
      <c r="D33" s="44"/>
      <c r="E33" s="424"/>
      <c r="F33" s="424"/>
      <c r="G33" s="424"/>
      <c r="H33" s="424"/>
      <c r="I33" s="424"/>
      <c r="J33" s="362">
        <f>D33+E33+F33+G33+H33+I33</f>
        <v>0</v>
      </c>
      <c r="K33" s="356">
        <f>C33+J33</f>
        <v>0</v>
      </c>
    </row>
    <row r="34" spans="1:11" s="416" customFormat="1" ht="12" customHeight="1">
      <c r="A34" s="419" t="s">
        <v>88</v>
      </c>
      <c r="B34" s="426" t="s">
        <v>113</v>
      </c>
      <c r="C34" s="42">
        <f>[1]KV_9.3.1.sz.mell!C32</f>
        <v>0</v>
      </c>
      <c r="D34" s="43"/>
      <c r="E34" s="425"/>
      <c r="F34" s="425"/>
      <c r="G34" s="425"/>
      <c r="H34" s="425"/>
      <c r="I34" s="425"/>
      <c r="J34" s="362">
        <f>D34+E34+F34+G34+H34+I34</f>
        <v>0</v>
      </c>
      <c r="K34" s="356">
        <f>C34+J34</f>
        <v>0</v>
      </c>
    </row>
    <row r="35" spans="1:11" s="416" customFormat="1" ht="12" customHeight="1" thickBot="1">
      <c r="A35" s="414" t="s">
        <v>90</v>
      </c>
      <c r="B35" s="427" t="s">
        <v>115</v>
      </c>
      <c r="C35" s="46">
        <f>[1]KV_9.3.1.sz.mell!C33</f>
        <v>0</v>
      </c>
      <c r="D35" s="47"/>
      <c r="E35" s="428"/>
      <c r="F35" s="428"/>
      <c r="G35" s="428"/>
      <c r="H35" s="428"/>
      <c r="I35" s="428"/>
      <c r="J35" s="362">
        <f>D35+E35+F35+G35+H35+I35</f>
        <v>0</v>
      </c>
      <c r="K35" s="371">
        <f>C35+J35</f>
        <v>0</v>
      </c>
    </row>
    <row r="36" spans="1:11" s="411" customFormat="1" ht="12" customHeight="1" thickBot="1">
      <c r="A36" s="421" t="s">
        <v>108</v>
      </c>
      <c r="B36" s="107" t="s">
        <v>303</v>
      </c>
      <c r="C36" s="40">
        <f>[1]KV_9.3.1.sz.mell!C34</f>
        <v>0</v>
      </c>
      <c r="D36" s="366"/>
      <c r="E36" s="422"/>
      <c r="F36" s="422"/>
      <c r="G36" s="422"/>
      <c r="H36" s="422"/>
      <c r="I36" s="422"/>
      <c r="J36" s="183">
        <f>D36+E36+F36+G36+H36+I36</f>
        <v>0</v>
      </c>
      <c r="K36" s="367">
        <f>C36+J36</f>
        <v>0</v>
      </c>
    </row>
    <row r="37" spans="1:11" s="411" customFormat="1" ht="12" customHeight="1" thickBot="1">
      <c r="A37" s="421" t="s">
        <v>268</v>
      </c>
      <c r="B37" s="107" t="s">
        <v>420</v>
      </c>
      <c r="C37" s="40">
        <f>[1]KV_9.3.1.sz.mell!C35</f>
        <v>0</v>
      </c>
      <c r="D37" s="366"/>
      <c r="E37" s="422"/>
      <c r="F37" s="422"/>
      <c r="G37" s="422"/>
      <c r="H37" s="422"/>
      <c r="I37" s="422"/>
      <c r="J37" s="372">
        <f>D37+E37+F37+G37+H37+I37</f>
        <v>0</v>
      </c>
      <c r="K37" s="356">
        <f>C37+J37</f>
        <v>0</v>
      </c>
    </row>
    <row r="38" spans="1:11" s="411" customFormat="1" ht="12" customHeight="1" thickBot="1">
      <c r="A38" s="409" t="s">
        <v>130</v>
      </c>
      <c r="B38" s="107" t="s">
        <v>421</v>
      </c>
      <c r="C38" s="183">
        <f>[1]KV_9.3.1.sz.mell!C36</f>
        <v>34591623</v>
      </c>
      <c r="D38" s="183">
        <f t="shared" ref="D38:K38" si="6">+D10+D22+D27+D28+D32+D36+D37</f>
        <v>0</v>
      </c>
      <c r="E38" s="183">
        <f t="shared" si="6"/>
        <v>3906825</v>
      </c>
      <c r="F38" s="183">
        <f t="shared" si="6"/>
        <v>0</v>
      </c>
      <c r="G38" s="183">
        <f t="shared" si="6"/>
        <v>0</v>
      </c>
      <c r="H38" s="183">
        <f t="shared" si="6"/>
        <v>5940000</v>
      </c>
      <c r="I38" s="183">
        <f t="shared" si="6"/>
        <v>0</v>
      </c>
      <c r="J38" s="183">
        <f t="shared" si="6"/>
        <v>9846825</v>
      </c>
      <c r="K38" s="184">
        <f t="shared" si="6"/>
        <v>44438448</v>
      </c>
    </row>
    <row r="39" spans="1:11" s="411" customFormat="1" ht="12" customHeight="1" thickBot="1">
      <c r="A39" s="429" t="s">
        <v>277</v>
      </c>
      <c r="B39" s="107" t="s">
        <v>422</v>
      </c>
      <c r="C39" s="183">
        <f>[1]KV_9.3.1.sz.mell!C37</f>
        <v>117773895</v>
      </c>
      <c r="D39" s="183">
        <f t="shared" ref="D39:J39" si="7">+D40+D41+D42</f>
        <v>0</v>
      </c>
      <c r="E39" s="183">
        <f t="shared" si="7"/>
        <v>1365000</v>
      </c>
      <c r="F39" s="183">
        <f t="shared" si="7"/>
        <v>814915</v>
      </c>
      <c r="G39" s="183">
        <f t="shared" si="7"/>
        <v>370743</v>
      </c>
      <c r="H39" s="183">
        <f t="shared" si="7"/>
        <v>0</v>
      </c>
      <c r="I39" s="183">
        <f t="shared" si="7"/>
        <v>5494000</v>
      </c>
      <c r="J39" s="183">
        <f t="shared" si="7"/>
        <v>8044658</v>
      </c>
      <c r="K39" s="184">
        <f>+K40+K41+K42</f>
        <v>125818553</v>
      </c>
    </row>
    <row r="40" spans="1:11" s="411" customFormat="1" ht="12" customHeight="1">
      <c r="A40" s="419" t="s">
        <v>423</v>
      </c>
      <c r="B40" s="423" t="s">
        <v>358</v>
      </c>
      <c r="C40" s="45">
        <f>[1]KV_9.3.1.sz.mell!C38</f>
        <v>0</v>
      </c>
      <c r="D40" s="44"/>
      <c r="E40" s="424"/>
      <c r="F40" s="424">
        <v>814915</v>
      </c>
      <c r="G40" s="424"/>
      <c r="H40" s="424"/>
      <c r="I40" s="424"/>
      <c r="J40" s="362">
        <f>D40+E40+F40+G40+H40+I40</f>
        <v>814915</v>
      </c>
      <c r="K40" s="356">
        <f>C40+J40</f>
        <v>814915</v>
      </c>
    </row>
    <row r="41" spans="1:11" s="411" customFormat="1" ht="12" customHeight="1">
      <c r="A41" s="419" t="s">
        <v>424</v>
      </c>
      <c r="B41" s="426" t="s">
        <v>425</v>
      </c>
      <c r="C41" s="42">
        <f>[1]KV_9.3.1.sz.mell!C39</f>
        <v>0</v>
      </c>
      <c r="D41" s="43"/>
      <c r="E41" s="425"/>
      <c r="F41" s="425"/>
      <c r="G41" s="425"/>
      <c r="H41" s="425"/>
      <c r="I41" s="425"/>
      <c r="J41" s="362">
        <f>D41+E41+F41+G41+H41+I41</f>
        <v>0</v>
      </c>
      <c r="K41" s="363">
        <f>C41+J41</f>
        <v>0</v>
      </c>
    </row>
    <row r="42" spans="1:11" s="416" customFormat="1" ht="12" customHeight="1" thickBot="1">
      <c r="A42" s="414" t="s">
        <v>426</v>
      </c>
      <c r="B42" s="430" t="s">
        <v>427</v>
      </c>
      <c r="C42" s="52">
        <f>[1]KV_9.3.1.sz.mell!C40</f>
        <v>117773895</v>
      </c>
      <c r="D42" s="53"/>
      <c r="E42" s="431">
        <v>1365000</v>
      </c>
      <c r="F42" s="431"/>
      <c r="G42" s="431">
        <v>370743</v>
      </c>
      <c r="H42" s="431"/>
      <c r="I42" s="431">
        <v>5494000</v>
      </c>
      <c r="J42" s="362">
        <f>D42+E42+F42+G42+H42+I42</f>
        <v>7229743</v>
      </c>
      <c r="K42" s="365">
        <f>C42+J42</f>
        <v>125003638</v>
      </c>
    </row>
    <row r="43" spans="1:11" s="416" customFormat="1" ht="12.95" customHeight="1" thickBot="1">
      <c r="A43" s="429" t="s">
        <v>279</v>
      </c>
      <c r="B43" s="432" t="s">
        <v>428</v>
      </c>
      <c r="C43" s="183">
        <f>[1]KV_9.3.1.sz.mell!C41</f>
        <v>152365518</v>
      </c>
      <c r="D43" s="183">
        <f t="shared" ref="D43:J43" si="8">+D38+D39</f>
        <v>0</v>
      </c>
      <c r="E43" s="183">
        <f t="shared" si="8"/>
        <v>5271825</v>
      </c>
      <c r="F43" s="183">
        <f t="shared" si="8"/>
        <v>814915</v>
      </c>
      <c r="G43" s="183">
        <f t="shared" si="8"/>
        <v>370743</v>
      </c>
      <c r="H43" s="183">
        <f t="shared" si="8"/>
        <v>5940000</v>
      </c>
      <c r="I43" s="183">
        <f t="shared" si="8"/>
        <v>5494000</v>
      </c>
      <c r="J43" s="183">
        <f t="shared" si="8"/>
        <v>17891483</v>
      </c>
      <c r="K43" s="184">
        <f>+K38+K39</f>
        <v>170257001</v>
      </c>
    </row>
    <row r="44" spans="1:11" s="404" customFormat="1" ht="14.1" customHeight="1" thickBot="1">
      <c r="A44" s="518" t="s">
        <v>290</v>
      </c>
      <c r="B44" s="519"/>
      <c r="C44" s="519"/>
      <c r="D44" s="519"/>
      <c r="E44" s="519"/>
      <c r="F44" s="519"/>
      <c r="G44" s="519"/>
      <c r="H44" s="519"/>
      <c r="I44" s="519"/>
      <c r="J44" s="519"/>
      <c r="K44" s="520"/>
    </row>
    <row r="45" spans="1:11" s="433" customFormat="1" ht="12" customHeight="1" thickBot="1">
      <c r="A45" s="421" t="s">
        <v>26</v>
      </c>
      <c r="B45" s="107" t="s">
        <v>429</v>
      </c>
      <c r="C45" s="376">
        <f>[1]KV_9.3.1.sz.mell!C45</f>
        <v>150865518</v>
      </c>
      <c r="D45" s="376">
        <f t="shared" ref="D45:J45" si="9">SUM(D46:D50)</f>
        <v>0</v>
      </c>
      <c r="E45" s="376">
        <f t="shared" si="9"/>
        <v>5271825</v>
      </c>
      <c r="F45" s="376">
        <f t="shared" si="9"/>
        <v>814915</v>
      </c>
      <c r="G45" s="376">
        <f t="shared" si="9"/>
        <v>370743</v>
      </c>
      <c r="H45" s="376">
        <f t="shared" si="9"/>
        <v>7033877</v>
      </c>
      <c r="I45" s="376">
        <f t="shared" si="9"/>
        <v>5494000</v>
      </c>
      <c r="J45" s="376">
        <f t="shared" si="9"/>
        <v>18985360</v>
      </c>
      <c r="K45" s="367">
        <f>SUM(K46:K50)</f>
        <v>169850878</v>
      </c>
    </row>
    <row r="46" spans="1:11" ht="12" customHeight="1">
      <c r="A46" s="414" t="s">
        <v>28</v>
      </c>
      <c r="B46" s="110" t="s">
        <v>196</v>
      </c>
      <c r="C46" s="378">
        <f>[1]KV_9.3.1.sz.mell!C46</f>
        <v>77552245</v>
      </c>
      <c r="D46" s="377"/>
      <c r="E46" s="434">
        <v>3315000</v>
      </c>
      <c r="F46" s="434">
        <v>500000</v>
      </c>
      <c r="G46" s="434"/>
      <c r="H46" s="434"/>
      <c r="I46" s="434"/>
      <c r="J46" s="378">
        <f>D46+E46+F46+G46+H46+I46</f>
        <v>3815000</v>
      </c>
      <c r="K46" s="379">
        <f>C46+J46</f>
        <v>81367245</v>
      </c>
    </row>
    <row r="47" spans="1:11" ht="12" customHeight="1">
      <c r="A47" s="414" t="s">
        <v>30</v>
      </c>
      <c r="B47" s="88" t="s">
        <v>197</v>
      </c>
      <c r="C47" s="381">
        <f>[1]KV_9.3.1.sz.mell!C47</f>
        <v>14499789</v>
      </c>
      <c r="D47" s="380"/>
      <c r="E47" s="435">
        <v>591825</v>
      </c>
      <c r="F47" s="435">
        <v>400000</v>
      </c>
      <c r="G47" s="435"/>
      <c r="H47" s="435"/>
      <c r="I47" s="435"/>
      <c r="J47" s="381">
        <f>D47+E47+F47+G47+H47+I47</f>
        <v>991825</v>
      </c>
      <c r="K47" s="382">
        <f>C47+J47</f>
        <v>15491614</v>
      </c>
    </row>
    <row r="48" spans="1:11" ht="12" customHeight="1" thickBot="1">
      <c r="A48" s="414" t="s">
        <v>32</v>
      </c>
      <c r="B48" s="88" t="s">
        <v>198</v>
      </c>
      <c r="C48" s="381">
        <f>[1]KV_9.3.1.sz.mell!C48</f>
        <v>58813484</v>
      </c>
      <c r="D48" s="380"/>
      <c r="E48" s="435">
        <v>1365000</v>
      </c>
      <c r="F48" s="435">
        <v>-85085</v>
      </c>
      <c r="G48" s="435">
        <v>370743</v>
      </c>
      <c r="H48" s="435">
        <v>7033877</v>
      </c>
      <c r="I48" s="431">
        <v>5494000</v>
      </c>
      <c r="J48" s="381">
        <f>D48+E48+F48+G48+H48+I48</f>
        <v>14178535</v>
      </c>
      <c r="K48" s="382">
        <f>C48+J48</f>
        <v>72992019</v>
      </c>
    </row>
    <row r="49" spans="1:11" ht="12" customHeight="1">
      <c r="A49" s="414" t="s">
        <v>34</v>
      </c>
      <c r="B49" s="88" t="s">
        <v>199</v>
      </c>
      <c r="C49" s="381">
        <f>[1]KV_9.3.1.sz.mell!C49</f>
        <v>0</v>
      </c>
      <c r="D49" s="380"/>
      <c r="E49" s="435"/>
      <c r="F49" s="435"/>
      <c r="G49" s="435"/>
      <c r="H49" s="435"/>
      <c r="I49" s="435"/>
      <c r="J49" s="381">
        <f>D49+E49+F49+G49+H49+I49</f>
        <v>0</v>
      </c>
      <c r="K49" s="382">
        <f>C49+J49</f>
        <v>0</v>
      </c>
    </row>
    <row r="50" spans="1:11" ht="12" customHeight="1" thickBot="1">
      <c r="A50" s="414" t="s">
        <v>36</v>
      </c>
      <c r="B50" s="88" t="s">
        <v>201</v>
      </c>
      <c r="C50" s="381">
        <f>[1]KV_9.3.1.sz.mell!C50</f>
        <v>0</v>
      </c>
      <c r="D50" s="380"/>
      <c r="E50" s="435"/>
      <c r="F50" s="435"/>
      <c r="G50" s="435"/>
      <c r="H50" s="435"/>
      <c r="I50" s="435"/>
      <c r="J50" s="381">
        <f>D50+E50+F50+G50+H50+I50</f>
        <v>0</v>
      </c>
      <c r="K50" s="382">
        <f>C50+J50</f>
        <v>0</v>
      </c>
    </row>
    <row r="51" spans="1:11" ht="12" customHeight="1" thickBot="1">
      <c r="A51" s="421" t="s">
        <v>40</v>
      </c>
      <c r="B51" s="107" t="s">
        <v>430</v>
      </c>
      <c r="C51" s="376">
        <f>[1]KV_9.3.1.sz.mell!C51</f>
        <v>1500000</v>
      </c>
      <c r="D51" s="376">
        <f t="shared" ref="D51:J51" si="10">SUM(D52:D54)</f>
        <v>0</v>
      </c>
      <c r="E51" s="376">
        <f t="shared" si="10"/>
        <v>0</v>
      </c>
      <c r="F51" s="376">
        <f t="shared" si="10"/>
        <v>0</v>
      </c>
      <c r="G51" s="376">
        <f t="shared" si="10"/>
        <v>0</v>
      </c>
      <c r="H51" s="376">
        <f t="shared" si="10"/>
        <v>-1093877</v>
      </c>
      <c r="I51" s="376">
        <f t="shared" si="10"/>
        <v>0</v>
      </c>
      <c r="J51" s="376">
        <f t="shared" si="10"/>
        <v>-1093877</v>
      </c>
      <c r="K51" s="367">
        <f>SUM(K52:K54)</f>
        <v>406123</v>
      </c>
    </row>
    <row r="52" spans="1:11" s="433" customFormat="1" ht="12" customHeight="1">
      <c r="A52" s="414" t="s">
        <v>42</v>
      </c>
      <c r="B52" s="110" t="s">
        <v>232</v>
      </c>
      <c r="C52" s="378">
        <f>[1]KV_9.3.1.sz.mell!C52</f>
        <v>1500000</v>
      </c>
      <c r="D52" s="377"/>
      <c r="E52" s="434"/>
      <c r="F52" s="434"/>
      <c r="G52" s="434"/>
      <c r="H52" s="434">
        <v>-1093877</v>
      </c>
      <c r="I52" s="434"/>
      <c r="J52" s="378">
        <f>D52+E52+F52+G52+H52+I52</f>
        <v>-1093877</v>
      </c>
      <c r="K52" s="379">
        <f>C52+J52</f>
        <v>406123</v>
      </c>
    </row>
    <row r="53" spans="1:11" ht="12" customHeight="1">
      <c r="A53" s="414" t="s">
        <v>44</v>
      </c>
      <c r="B53" s="88" t="s">
        <v>234</v>
      </c>
      <c r="C53" s="381">
        <f>[1]KV_9.3.1.sz.mell!C53</f>
        <v>0</v>
      </c>
      <c r="D53" s="380"/>
      <c r="E53" s="435"/>
      <c r="F53" s="435"/>
      <c r="G53" s="435"/>
      <c r="H53" s="435"/>
      <c r="I53" s="435"/>
      <c r="J53" s="381">
        <f>D53+E53+F53+G53+H53+I53</f>
        <v>0</v>
      </c>
      <c r="K53" s="382">
        <f>C53+J53</f>
        <v>0</v>
      </c>
    </row>
    <row r="54" spans="1:11" ht="12" customHeight="1">
      <c r="A54" s="414" t="s">
        <v>46</v>
      </c>
      <c r="B54" s="88" t="s">
        <v>431</v>
      </c>
      <c r="C54" s="381">
        <f>[1]KV_9.3.1.sz.mell!C54</f>
        <v>0</v>
      </c>
      <c r="D54" s="380"/>
      <c r="E54" s="435"/>
      <c r="F54" s="435"/>
      <c r="G54" s="435"/>
      <c r="H54" s="435"/>
      <c r="I54" s="435"/>
      <c r="J54" s="381">
        <f>D54+E54+F54+G54+H54+I54</f>
        <v>0</v>
      </c>
      <c r="K54" s="382">
        <f>C54+J54</f>
        <v>0</v>
      </c>
    </row>
    <row r="55" spans="1:11" ht="12" customHeight="1" thickBot="1">
      <c r="A55" s="414" t="s">
        <v>48</v>
      </c>
      <c r="B55" s="88" t="s">
        <v>432</v>
      </c>
      <c r="C55" s="381">
        <f>[1]KV_9.3.1.sz.mell!C55</f>
        <v>0</v>
      </c>
      <c r="D55" s="380"/>
      <c r="E55" s="435"/>
      <c r="F55" s="435"/>
      <c r="G55" s="435"/>
      <c r="H55" s="435"/>
      <c r="I55" s="435"/>
      <c r="J55" s="381">
        <f>D55+E55+F55+G55+H55+I55</f>
        <v>0</v>
      </c>
      <c r="K55" s="382">
        <f>C55+J55</f>
        <v>0</v>
      </c>
    </row>
    <row r="56" spans="1:11" ht="12" customHeight="1" thickBot="1">
      <c r="A56" s="421" t="s">
        <v>54</v>
      </c>
      <c r="B56" s="107" t="s">
        <v>433</v>
      </c>
      <c r="C56" s="376">
        <f>[1]KV_9.3.1.sz.mell!C56</f>
        <v>0</v>
      </c>
      <c r="D56" s="383"/>
      <c r="E56" s="436"/>
      <c r="F56" s="436"/>
      <c r="G56" s="436"/>
      <c r="H56" s="436"/>
      <c r="I56" s="436"/>
      <c r="J56" s="376">
        <f>D56+E56+F56+G56+H56+I56</f>
        <v>0</v>
      </c>
      <c r="K56" s="367">
        <f>C56+J56</f>
        <v>0</v>
      </c>
    </row>
    <row r="57" spans="1:11" ht="12.95" customHeight="1" thickBot="1">
      <c r="A57" s="421" t="s">
        <v>251</v>
      </c>
      <c r="B57" s="437" t="s">
        <v>434</v>
      </c>
      <c r="C57" s="385">
        <f>[1]KV_9.3.1.sz.mell!C57</f>
        <v>152365518</v>
      </c>
      <c r="D57" s="385">
        <f t="shared" ref="D57:J57" si="11">+D45+D51+D56</f>
        <v>0</v>
      </c>
      <c r="E57" s="385">
        <f t="shared" si="11"/>
        <v>5271825</v>
      </c>
      <c r="F57" s="385">
        <f t="shared" si="11"/>
        <v>814915</v>
      </c>
      <c r="G57" s="385">
        <f t="shared" si="11"/>
        <v>370743</v>
      </c>
      <c r="H57" s="385">
        <f t="shared" si="11"/>
        <v>5940000</v>
      </c>
      <c r="I57" s="385">
        <f t="shared" si="11"/>
        <v>5494000</v>
      </c>
      <c r="J57" s="385">
        <f t="shared" si="11"/>
        <v>17891483</v>
      </c>
      <c r="K57" s="386">
        <f>+K45+K51+K56</f>
        <v>170257001</v>
      </c>
    </row>
    <row r="58" spans="1:11" ht="14.1" customHeight="1" thickBot="1">
      <c r="C58" s="388">
        <f>[1]KV_9.3.1.sz.mell!C58</f>
        <v>0</v>
      </c>
      <c r="D58" s="388"/>
      <c r="E58" s="439"/>
      <c r="F58" s="439"/>
      <c r="G58" s="439"/>
      <c r="H58" s="439"/>
      <c r="I58" s="439"/>
      <c r="J58" s="439"/>
      <c r="K58" s="326">
        <f>K43-K57</f>
        <v>0</v>
      </c>
    </row>
    <row r="59" spans="1:11" ht="12.95" customHeight="1" thickBot="1">
      <c r="A59" s="440" t="s">
        <v>401</v>
      </c>
      <c r="B59" s="441"/>
      <c r="C59" s="389">
        <f>[1]KV_9.3.1.sz.mell!C59</f>
        <v>27</v>
      </c>
      <c r="D59" s="390"/>
      <c r="E59" s="442">
        <v>3</v>
      </c>
      <c r="F59" s="442"/>
      <c r="G59" s="442"/>
      <c r="H59" s="442"/>
      <c r="I59" s="442"/>
      <c r="J59" s="389">
        <f>D59+E59+F59+G59+H59+I59</f>
        <v>3</v>
      </c>
      <c r="K59" s="391">
        <f>C59+J59</f>
        <v>30</v>
      </c>
    </row>
    <row r="60" spans="1:11" ht="12.95" customHeight="1" thickBot="1">
      <c r="A60" s="440" t="s">
        <v>402</v>
      </c>
      <c r="B60" s="441"/>
      <c r="C60" s="389">
        <f>[1]KV_9.3.1.sz.mell!C60</f>
        <v>0</v>
      </c>
      <c r="D60" s="390"/>
      <c r="E60" s="442"/>
      <c r="F60" s="442"/>
      <c r="G60" s="442"/>
      <c r="H60" s="442"/>
      <c r="I60" s="442"/>
      <c r="J60" s="389">
        <f>D60+E60+F60+G60+H60+I60</f>
        <v>0</v>
      </c>
      <c r="K60" s="391">
        <f>C60+J60</f>
        <v>0</v>
      </c>
    </row>
  </sheetData>
  <sheetProtection sheet="1" formatCells="0"/>
  <mergeCells count="15"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O166"/>
  <sheetViews>
    <sheetView zoomScale="120" zoomScaleNormal="120" zoomScaleSheetLayoutView="100" workbookViewId="0">
      <selection activeCell="B2" sqref="B2"/>
    </sheetView>
  </sheetViews>
  <sheetFormatPr defaultRowHeight="15.75"/>
  <cols>
    <col min="1" max="1" width="7.5" style="2" customWidth="1"/>
    <col min="2" max="2" width="59.6640625" style="2" customWidth="1"/>
    <col min="3" max="3" width="14.83203125" style="135" customWidth="1"/>
    <col min="4" max="11" width="14.83203125" style="2" customWidth="1"/>
    <col min="12" max="256" width="9.33203125" style="2"/>
    <col min="257" max="257" width="7.5" style="2" customWidth="1"/>
    <col min="258" max="258" width="59.6640625" style="2" customWidth="1"/>
    <col min="259" max="267" width="14.83203125" style="2" customWidth="1"/>
    <col min="268" max="512" width="9.33203125" style="2"/>
    <col min="513" max="513" width="7.5" style="2" customWidth="1"/>
    <col min="514" max="514" width="59.6640625" style="2" customWidth="1"/>
    <col min="515" max="523" width="14.83203125" style="2" customWidth="1"/>
    <col min="524" max="768" width="9.33203125" style="2"/>
    <col min="769" max="769" width="7.5" style="2" customWidth="1"/>
    <col min="770" max="770" width="59.6640625" style="2" customWidth="1"/>
    <col min="771" max="779" width="14.83203125" style="2" customWidth="1"/>
    <col min="780" max="1024" width="9.33203125" style="2"/>
    <col min="1025" max="1025" width="7.5" style="2" customWidth="1"/>
    <col min="1026" max="1026" width="59.6640625" style="2" customWidth="1"/>
    <col min="1027" max="1035" width="14.83203125" style="2" customWidth="1"/>
    <col min="1036" max="1280" width="9.33203125" style="2"/>
    <col min="1281" max="1281" width="7.5" style="2" customWidth="1"/>
    <col min="1282" max="1282" width="59.6640625" style="2" customWidth="1"/>
    <col min="1283" max="1291" width="14.83203125" style="2" customWidth="1"/>
    <col min="1292" max="1536" width="9.33203125" style="2"/>
    <col min="1537" max="1537" width="7.5" style="2" customWidth="1"/>
    <col min="1538" max="1538" width="59.6640625" style="2" customWidth="1"/>
    <col min="1539" max="1547" width="14.83203125" style="2" customWidth="1"/>
    <col min="1548" max="1792" width="9.33203125" style="2"/>
    <col min="1793" max="1793" width="7.5" style="2" customWidth="1"/>
    <col min="1794" max="1794" width="59.6640625" style="2" customWidth="1"/>
    <col min="1795" max="1803" width="14.83203125" style="2" customWidth="1"/>
    <col min="1804" max="2048" width="9.33203125" style="2"/>
    <col min="2049" max="2049" width="7.5" style="2" customWidth="1"/>
    <col min="2050" max="2050" width="59.6640625" style="2" customWidth="1"/>
    <col min="2051" max="2059" width="14.83203125" style="2" customWidth="1"/>
    <col min="2060" max="2304" width="9.33203125" style="2"/>
    <col min="2305" max="2305" width="7.5" style="2" customWidth="1"/>
    <col min="2306" max="2306" width="59.6640625" style="2" customWidth="1"/>
    <col min="2307" max="2315" width="14.83203125" style="2" customWidth="1"/>
    <col min="2316" max="2560" width="9.33203125" style="2"/>
    <col min="2561" max="2561" width="7.5" style="2" customWidth="1"/>
    <col min="2562" max="2562" width="59.6640625" style="2" customWidth="1"/>
    <col min="2563" max="2571" width="14.83203125" style="2" customWidth="1"/>
    <col min="2572" max="2816" width="9.33203125" style="2"/>
    <col min="2817" max="2817" width="7.5" style="2" customWidth="1"/>
    <col min="2818" max="2818" width="59.6640625" style="2" customWidth="1"/>
    <col min="2819" max="2827" width="14.83203125" style="2" customWidth="1"/>
    <col min="2828" max="3072" width="9.33203125" style="2"/>
    <col min="3073" max="3073" width="7.5" style="2" customWidth="1"/>
    <col min="3074" max="3074" width="59.6640625" style="2" customWidth="1"/>
    <col min="3075" max="3083" width="14.83203125" style="2" customWidth="1"/>
    <col min="3084" max="3328" width="9.33203125" style="2"/>
    <col min="3329" max="3329" width="7.5" style="2" customWidth="1"/>
    <col min="3330" max="3330" width="59.6640625" style="2" customWidth="1"/>
    <col min="3331" max="3339" width="14.83203125" style="2" customWidth="1"/>
    <col min="3340" max="3584" width="9.33203125" style="2"/>
    <col min="3585" max="3585" width="7.5" style="2" customWidth="1"/>
    <col min="3586" max="3586" width="59.6640625" style="2" customWidth="1"/>
    <col min="3587" max="3595" width="14.83203125" style="2" customWidth="1"/>
    <col min="3596" max="3840" width="9.33203125" style="2"/>
    <col min="3841" max="3841" width="7.5" style="2" customWidth="1"/>
    <col min="3842" max="3842" width="59.6640625" style="2" customWidth="1"/>
    <col min="3843" max="3851" width="14.83203125" style="2" customWidth="1"/>
    <col min="3852" max="4096" width="9.33203125" style="2"/>
    <col min="4097" max="4097" width="7.5" style="2" customWidth="1"/>
    <col min="4098" max="4098" width="59.6640625" style="2" customWidth="1"/>
    <col min="4099" max="4107" width="14.83203125" style="2" customWidth="1"/>
    <col min="4108" max="4352" width="9.33203125" style="2"/>
    <col min="4353" max="4353" width="7.5" style="2" customWidth="1"/>
    <col min="4354" max="4354" width="59.6640625" style="2" customWidth="1"/>
    <col min="4355" max="4363" width="14.83203125" style="2" customWidth="1"/>
    <col min="4364" max="4608" width="9.33203125" style="2"/>
    <col min="4609" max="4609" width="7.5" style="2" customWidth="1"/>
    <col min="4610" max="4610" width="59.6640625" style="2" customWidth="1"/>
    <col min="4611" max="4619" width="14.83203125" style="2" customWidth="1"/>
    <col min="4620" max="4864" width="9.33203125" style="2"/>
    <col min="4865" max="4865" width="7.5" style="2" customWidth="1"/>
    <col min="4866" max="4866" width="59.6640625" style="2" customWidth="1"/>
    <col min="4867" max="4875" width="14.83203125" style="2" customWidth="1"/>
    <col min="4876" max="5120" width="9.33203125" style="2"/>
    <col min="5121" max="5121" width="7.5" style="2" customWidth="1"/>
    <col min="5122" max="5122" width="59.6640625" style="2" customWidth="1"/>
    <col min="5123" max="5131" width="14.83203125" style="2" customWidth="1"/>
    <col min="5132" max="5376" width="9.33203125" style="2"/>
    <col min="5377" max="5377" width="7.5" style="2" customWidth="1"/>
    <col min="5378" max="5378" width="59.6640625" style="2" customWidth="1"/>
    <col min="5379" max="5387" width="14.83203125" style="2" customWidth="1"/>
    <col min="5388" max="5632" width="9.33203125" style="2"/>
    <col min="5633" max="5633" width="7.5" style="2" customWidth="1"/>
    <col min="5634" max="5634" width="59.6640625" style="2" customWidth="1"/>
    <col min="5635" max="5643" width="14.83203125" style="2" customWidth="1"/>
    <col min="5644" max="5888" width="9.33203125" style="2"/>
    <col min="5889" max="5889" width="7.5" style="2" customWidth="1"/>
    <col min="5890" max="5890" width="59.6640625" style="2" customWidth="1"/>
    <col min="5891" max="5899" width="14.83203125" style="2" customWidth="1"/>
    <col min="5900" max="6144" width="9.33203125" style="2"/>
    <col min="6145" max="6145" width="7.5" style="2" customWidth="1"/>
    <col min="6146" max="6146" width="59.6640625" style="2" customWidth="1"/>
    <col min="6147" max="6155" width="14.83203125" style="2" customWidth="1"/>
    <col min="6156" max="6400" width="9.33203125" style="2"/>
    <col min="6401" max="6401" width="7.5" style="2" customWidth="1"/>
    <col min="6402" max="6402" width="59.6640625" style="2" customWidth="1"/>
    <col min="6403" max="6411" width="14.83203125" style="2" customWidth="1"/>
    <col min="6412" max="6656" width="9.33203125" style="2"/>
    <col min="6657" max="6657" width="7.5" style="2" customWidth="1"/>
    <col min="6658" max="6658" width="59.6640625" style="2" customWidth="1"/>
    <col min="6659" max="6667" width="14.83203125" style="2" customWidth="1"/>
    <col min="6668" max="6912" width="9.33203125" style="2"/>
    <col min="6913" max="6913" width="7.5" style="2" customWidth="1"/>
    <col min="6914" max="6914" width="59.6640625" style="2" customWidth="1"/>
    <col min="6915" max="6923" width="14.83203125" style="2" customWidth="1"/>
    <col min="6924" max="7168" width="9.33203125" style="2"/>
    <col min="7169" max="7169" width="7.5" style="2" customWidth="1"/>
    <col min="7170" max="7170" width="59.6640625" style="2" customWidth="1"/>
    <col min="7171" max="7179" width="14.83203125" style="2" customWidth="1"/>
    <col min="7180" max="7424" width="9.33203125" style="2"/>
    <col min="7425" max="7425" width="7.5" style="2" customWidth="1"/>
    <col min="7426" max="7426" width="59.6640625" style="2" customWidth="1"/>
    <col min="7427" max="7435" width="14.83203125" style="2" customWidth="1"/>
    <col min="7436" max="7680" width="9.33203125" style="2"/>
    <col min="7681" max="7681" width="7.5" style="2" customWidth="1"/>
    <col min="7682" max="7682" width="59.6640625" style="2" customWidth="1"/>
    <col min="7683" max="7691" width="14.83203125" style="2" customWidth="1"/>
    <col min="7692" max="7936" width="9.33203125" style="2"/>
    <col min="7937" max="7937" width="7.5" style="2" customWidth="1"/>
    <col min="7938" max="7938" width="59.6640625" style="2" customWidth="1"/>
    <col min="7939" max="7947" width="14.83203125" style="2" customWidth="1"/>
    <col min="7948" max="8192" width="9.33203125" style="2"/>
    <col min="8193" max="8193" width="7.5" style="2" customWidth="1"/>
    <col min="8194" max="8194" width="59.6640625" style="2" customWidth="1"/>
    <col min="8195" max="8203" width="14.83203125" style="2" customWidth="1"/>
    <col min="8204" max="8448" width="9.33203125" style="2"/>
    <col min="8449" max="8449" width="7.5" style="2" customWidth="1"/>
    <col min="8450" max="8450" width="59.6640625" style="2" customWidth="1"/>
    <col min="8451" max="8459" width="14.83203125" style="2" customWidth="1"/>
    <col min="8460" max="8704" width="9.33203125" style="2"/>
    <col min="8705" max="8705" width="7.5" style="2" customWidth="1"/>
    <col min="8706" max="8706" width="59.6640625" style="2" customWidth="1"/>
    <col min="8707" max="8715" width="14.83203125" style="2" customWidth="1"/>
    <col min="8716" max="8960" width="9.33203125" style="2"/>
    <col min="8961" max="8961" width="7.5" style="2" customWidth="1"/>
    <col min="8962" max="8962" width="59.6640625" style="2" customWidth="1"/>
    <col min="8963" max="8971" width="14.83203125" style="2" customWidth="1"/>
    <col min="8972" max="9216" width="9.33203125" style="2"/>
    <col min="9217" max="9217" width="7.5" style="2" customWidth="1"/>
    <col min="9218" max="9218" width="59.6640625" style="2" customWidth="1"/>
    <col min="9219" max="9227" width="14.83203125" style="2" customWidth="1"/>
    <col min="9228" max="9472" width="9.33203125" style="2"/>
    <col min="9473" max="9473" width="7.5" style="2" customWidth="1"/>
    <col min="9474" max="9474" width="59.6640625" style="2" customWidth="1"/>
    <col min="9475" max="9483" width="14.83203125" style="2" customWidth="1"/>
    <col min="9484" max="9728" width="9.33203125" style="2"/>
    <col min="9729" max="9729" width="7.5" style="2" customWidth="1"/>
    <col min="9730" max="9730" width="59.6640625" style="2" customWidth="1"/>
    <col min="9731" max="9739" width="14.83203125" style="2" customWidth="1"/>
    <col min="9740" max="9984" width="9.33203125" style="2"/>
    <col min="9985" max="9985" width="7.5" style="2" customWidth="1"/>
    <col min="9986" max="9986" width="59.6640625" style="2" customWidth="1"/>
    <col min="9987" max="9995" width="14.83203125" style="2" customWidth="1"/>
    <col min="9996" max="10240" width="9.33203125" style="2"/>
    <col min="10241" max="10241" width="7.5" style="2" customWidth="1"/>
    <col min="10242" max="10242" width="59.6640625" style="2" customWidth="1"/>
    <col min="10243" max="10251" width="14.83203125" style="2" customWidth="1"/>
    <col min="10252" max="10496" width="9.33203125" style="2"/>
    <col min="10497" max="10497" width="7.5" style="2" customWidth="1"/>
    <col min="10498" max="10498" width="59.6640625" style="2" customWidth="1"/>
    <col min="10499" max="10507" width="14.83203125" style="2" customWidth="1"/>
    <col min="10508" max="10752" width="9.33203125" style="2"/>
    <col min="10753" max="10753" width="7.5" style="2" customWidth="1"/>
    <col min="10754" max="10754" width="59.6640625" style="2" customWidth="1"/>
    <col min="10755" max="10763" width="14.83203125" style="2" customWidth="1"/>
    <col min="10764" max="11008" width="9.33203125" style="2"/>
    <col min="11009" max="11009" width="7.5" style="2" customWidth="1"/>
    <col min="11010" max="11010" width="59.6640625" style="2" customWidth="1"/>
    <col min="11011" max="11019" width="14.83203125" style="2" customWidth="1"/>
    <col min="11020" max="11264" width="9.33203125" style="2"/>
    <col min="11265" max="11265" width="7.5" style="2" customWidth="1"/>
    <col min="11266" max="11266" width="59.6640625" style="2" customWidth="1"/>
    <col min="11267" max="11275" width="14.83203125" style="2" customWidth="1"/>
    <col min="11276" max="11520" width="9.33203125" style="2"/>
    <col min="11521" max="11521" width="7.5" style="2" customWidth="1"/>
    <col min="11522" max="11522" width="59.6640625" style="2" customWidth="1"/>
    <col min="11523" max="11531" width="14.83203125" style="2" customWidth="1"/>
    <col min="11532" max="11776" width="9.33203125" style="2"/>
    <col min="11777" max="11777" width="7.5" style="2" customWidth="1"/>
    <col min="11778" max="11778" width="59.6640625" style="2" customWidth="1"/>
    <col min="11779" max="11787" width="14.83203125" style="2" customWidth="1"/>
    <col min="11788" max="12032" width="9.33203125" style="2"/>
    <col min="12033" max="12033" width="7.5" style="2" customWidth="1"/>
    <col min="12034" max="12034" width="59.6640625" style="2" customWidth="1"/>
    <col min="12035" max="12043" width="14.83203125" style="2" customWidth="1"/>
    <col min="12044" max="12288" width="9.33203125" style="2"/>
    <col min="12289" max="12289" width="7.5" style="2" customWidth="1"/>
    <col min="12290" max="12290" width="59.6640625" style="2" customWidth="1"/>
    <col min="12291" max="12299" width="14.83203125" style="2" customWidth="1"/>
    <col min="12300" max="12544" width="9.33203125" style="2"/>
    <col min="12545" max="12545" width="7.5" style="2" customWidth="1"/>
    <col min="12546" max="12546" width="59.6640625" style="2" customWidth="1"/>
    <col min="12547" max="12555" width="14.83203125" style="2" customWidth="1"/>
    <col min="12556" max="12800" width="9.33203125" style="2"/>
    <col min="12801" max="12801" width="7.5" style="2" customWidth="1"/>
    <col min="12802" max="12802" width="59.6640625" style="2" customWidth="1"/>
    <col min="12803" max="12811" width="14.83203125" style="2" customWidth="1"/>
    <col min="12812" max="13056" width="9.33203125" style="2"/>
    <col min="13057" max="13057" width="7.5" style="2" customWidth="1"/>
    <col min="13058" max="13058" width="59.6640625" style="2" customWidth="1"/>
    <col min="13059" max="13067" width="14.83203125" style="2" customWidth="1"/>
    <col min="13068" max="13312" width="9.33203125" style="2"/>
    <col min="13313" max="13313" width="7.5" style="2" customWidth="1"/>
    <col min="13314" max="13314" width="59.6640625" style="2" customWidth="1"/>
    <col min="13315" max="13323" width="14.83203125" style="2" customWidth="1"/>
    <col min="13324" max="13568" width="9.33203125" style="2"/>
    <col min="13569" max="13569" width="7.5" style="2" customWidth="1"/>
    <col min="13570" max="13570" width="59.6640625" style="2" customWidth="1"/>
    <col min="13571" max="13579" width="14.83203125" style="2" customWidth="1"/>
    <col min="13580" max="13824" width="9.33203125" style="2"/>
    <col min="13825" max="13825" width="7.5" style="2" customWidth="1"/>
    <col min="13826" max="13826" width="59.6640625" style="2" customWidth="1"/>
    <col min="13827" max="13835" width="14.83203125" style="2" customWidth="1"/>
    <col min="13836" max="14080" width="9.33203125" style="2"/>
    <col min="14081" max="14081" width="7.5" style="2" customWidth="1"/>
    <col min="14082" max="14082" width="59.6640625" style="2" customWidth="1"/>
    <col min="14083" max="14091" width="14.83203125" style="2" customWidth="1"/>
    <col min="14092" max="14336" width="9.33203125" style="2"/>
    <col min="14337" max="14337" width="7.5" style="2" customWidth="1"/>
    <col min="14338" max="14338" width="59.6640625" style="2" customWidth="1"/>
    <col min="14339" max="14347" width="14.83203125" style="2" customWidth="1"/>
    <col min="14348" max="14592" width="9.33203125" style="2"/>
    <col min="14593" max="14593" width="7.5" style="2" customWidth="1"/>
    <col min="14594" max="14594" width="59.6640625" style="2" customWidth="1"/>
    <col min="14595" max="14603" width="14.83203125" style="2" customWidth="1"/>
    <col min="14604" max="14848" width="9.33203125" style="2"/>
    <col min="14849" max="14849" width="7.5" style="2" customWidth="1"/>
    <col min="14850" max="14850" width="59.6640625" style="2" customWidth="1"/>
    <col min="14851" max="14859" width="14.83203125" style="2" customWidth="1"/>
    <col min="14860" max="15104" width="9.33203125" style="2"/>
    <col min="15105" max="15105" width="7.5" style="2" customWidth="1"/>
    <col min="15106" max="15106" width="59.6640625" style="2" customWidth="1"/>
    <col min="15107" max="15115" width="14.83203125" style="2" customWidth="1"/>
    <col min="15116" max="15360" width="9.33203125" style="2"/>
    <col min="15361" max="15361" width="7.5" style="2" customWidth="1"/>
    <col min="15362" max="15362" width="59.6640625" style="2" customWidth="1"/>
    <col min="15363" max="15371" width="14.83203125" style="2" customWidth="1"/>
    <col min="15372" max="15616" width="9.33203125" style="2"/>
    <col min="15617" max="15617" width="7.5" style="2" customWidth="1"/>
    <col min="15618" max="15618" width="59.6640625" style="2" customWidth="1"/>
    <col min="15619" max="15627" width="14.83203125" style="2" customWidth="1"/>
    <col min="15628" max="15872" width="9.33203125" style="2"/>
    <col min="15873" max="15873" width="7.5" style="2" customWidth="1"/>
    <col min="15874" max="15874" width="59.6640625" style="2" customWidth="1"/>
    <col min="15875" max="15883" width="14.83203125" style="2" customWidth="1"/>
    <col min="15884" max="16128" width="9.33203125" style="2"/>
    <col min="16129" max="16129" width="7.5" style="2" customWidth="1"/>
    <col min="16130" max="16130" width="59.6640625" style="2" customWidth="1"/>
    <col min="16131" max="16139" width="14.83203125" style="2" customWidth="1"/>
    <col min="16140" max="16384" width="9.33203125" style="2"/>
  </cols>
  <sheetData>
    <row r="1" spans="1:11">
      <c r="A1" s="1"/>
      <c r="B1" s="453" t="s">
        <v>438</v>
      </c>
      <c r="C1" s="454"/>
      <c r="D1" s="454"/>
      <c r="E1" s="454"/>
      <c r="F1" s="454"/>
      <c r="G1" s="454"/>
      <c r="H1" s="454"/>
      <c r="I1" s="454"/>
      <c r="J1" s="454"/>
      <c r="K1" s="454"/>
    </row>
    <row r="2" spans="1:11">
      <c r="A2" s="1"/>
      <c r="B2" s="1"/>
      <c r="C2" s="3"/>
      <c r="D2" s="1"/>
      <c r="E2" s="1"/>
      <c r="F2" s="1"/>
      <c r="G2" s="1"/>
      <c r="H2" s="1"/>
      <c r="I2" s="1"/>
      <c r="J2" s="1"/>
      <c r="K2" s="1"/>
    </row>
    <row r="3" spans="1:11">
      <c r="A3" s="455" t="str">
        <f>CONCATENATE([1]RM_ALAPADATOK!A4)</f>
        <v/>
      </c>
      <c r="B3" s="455"/>
      <c r="C3" s="456"/>
      <c r="D3" s="455"/>
      <c r="E3" s="455"/>
      <c r="F3" s="455"/>
      <c r="G3" s="455"/>
      <c r="H3" s="455"/>
      <c r="I3" s="455"/>
      <c r="J3" s="455"/>
      <c r="K3" s="455"/>
    </row>
    <row r="4" spans="1:11">
      <c r="A4" s="455" t="s">
        <v>287</v>
      </c>
      <c r="B4" s="455"/>
      <c r="C4" s="456"/>
      <c r="D4" s="455"/>
      <c r="E4" s="455"/>
      <c r="F4" s="455"/>
      <c r="G4" s="455"/>
      <c r="H4" s="455"/>
      <c r="I4" s="455"/>
      <c r="J4" s="455"/>
      <c r="K4" s="455"/>
    </row>
    <row r="5" spans="1:11">
      <c r="A5" s="1"/>
      <c r="B5" s="1"/>
      <c r="C5" s="3"/>
      <c r="D5" s="1"/>
      <c r="E5" s="1"/>
      <c r="F5" s="1"/>
      <c r="G5" s="1"/>
      <c r="H5" s="1"/>
      <c r="I5" s="1"/>
      <c r="J5" s="1"/>
      <c r="K5" s="1"/>
    </row>
    <row r="6" spans="1:11" ht="15.95" customHeight="1">
      <c r="A6" s="457" t="s">
        <v>1</v>
      </c>
      <c r="B6" s="457"/>
      <c r="C6" s="457"/>
      <c r="D6" s="457"/>
      <c r="E6" s="457"/>
      <c r="F6" s="457"/>
      <c r="G6" s="457"/>
      <c r="H6" s="457"/>
      <c r="I6" s="457"/>
      <c r="J6" s="457"/>
      <c r="K6" s="457"/>
    </row>
    <row r="7" spans="1:11" ht="15.95" customHeight="1" thickBot="1">
      <c r="A7" s="458" t="s">
        <v>2</v>
      </c>
      <c r="B7" s="458"/>
      <c r="C7" s="4"/>
      <c r="D7" s="1"/>
      <c r="E7" s="1"/>
      <c r="F7" s="1"/>
      <c r="G7" s="1"/>
      <c r="H7" s="1"/>
      <c r="I7" s="1"/>
      <c r="J7" s="1"/>
      <c r="K7" s="4" t="s">
        <v>3</v>
      </c>
    </row>
    <row r="8" spans="1:11">
      <c r="A8" s="445" t="s">
        <v>4</v>
      </c>
      <c r="B8" s="447" t="s">
        <v>5</v>
      </c>
      <c r="C8" s="449" t="str">
        <f>+CONCATENATE(LEFT([1]RM_ÖSSZEFÜGGÉSEK!A6,4),". évi")</f>
        <v>2019. évi</v>
      </c>
      <c r="D8" s="450"/>
      <c r="E8" s="451"/>
      <c r="F8" s="451"/>
      <c r="G8" s="451"/>
      <c r="H8" s="451"/>
      <c r="I8" s="451"/>
      <c r="J8" s="451"/>
      <c r="K8" s="452"/>
    </row>
    <row r="9" spans="1:11" ht="48.75" thickBot="1">
      <c r="A9" s="446"/>
      <c r="B9" s="448"/>
      <c r="C9" s="5" t="s">
        <v>6</v>
      </c>
      <c r="D9" s="6" t="str">
        <f>[1]RM_1.1.sz.mell.!D9</f>
        <v xml:space="preserve">1 . sz. módosítás </v>
      </c>
      <c r="E9" s="6" t="str">
        <f>[1]RM_1.1.sz.mell.!E9</f>
        <v xml:space="preserve">2. sz. módosítás </v>
      </c>
      <c r="F9" s="6" t="str">
        <f>[1]RM_1.1.sz.mell.!F9</f>
        <v xml:space="preserve">3 . sz. módosítás </v>
      </c>
      <c r="G9" s="6" t="str">
        <f>[1]RM_1.1.sz.mell.!G9</f>
        <v xml:space="preserve">4 . sz. módosítás </v>
      </c>
      <c r="H9" s="6" t="str">
        <f>[1]RM_1.1.sz.mell.!H9</f>
        <v xml:space="preserve">5 . sz. módosítás </v>
      </c>
      <c r="I9" s="6" t="str">
        <f>[1]RM_1.1.sz.mell.!I9</f>
        <v xml:space="preserve">6 . sz. módosítás </v>
      </c>
      <c r="J9" s="7" t="str">
        <f>[1]RM_1.1.sz.mell.!J9</f>
        <v>Módosítások összesen</v>
      </c>
      <c r="K9" s="8" t="str">
        <f>[1]RM_1.1.sz.mell.!K9</f>
        <v>….számú módosítás utáni előirányzat</v>
      </c>
    </row>
    <row r="10" spans="1:11" s="14" customFormat="1" ht="12" customHeight="1" thickBot="1">
      <c r="A10" s="9" t="s">
        <v>15</v>
      </c>
      <c r="B10" s="10" t="s">
        <v>16</v>
      </c>
      <c r="C10" s="11" t="s">
        <v>17</v>
      </c>
      <c r="D10" s="11" t="s">
        <v>18</v>
      </c>
      <c r="E10" s="12" t="s">
        <v>19</v>
      </c>
      <c r="F10" s="12" t="s">
        <v>20</v>
      </c>
      <c r="G10" s="12" t="s">
        <v>21</v>
      </c>
      <c r="H10" s="12" t="s">
        <v>22</v>
      </c>
      <c r="I10" s="12" t="s">
        <v>23</v>
      </c>
      <c r="J10" s="12" t="s">
        <v>24</v>
      </c>
      <c r="K10" s="13" t="s">
        <v>25</v>
      </c>
    </row>
    <row r="11" spans="1:11" s="19" customFormat="1" ht="12" customHeight="1" thickBot="1">
      <c r="A11" s="15" t="s">
        <v>26</v>
      </c>
      <c r="B11" s="16" t="s">
        <v>27</v>
      </c>
      <c r="C11" s="17">
        <f>[1]KV_1.2.sz.mell.!C10</f>
        <v>291520063</v>
      </c>
      <c r="D11" s="17">
        <f t="shared" ref="D11:K11" si="0">+D12+D13+D14+D15+D16+D17</f>
        <v>0</v>
      </c>
      <c r="E11" s="17">
        <f t="shared" si="0"/>
        <v>8567360</v>
      </c>
      <c r="F11" s="17">
        <f t="shared" si="0"/>
        <v>10313431</v>
      </c>
      <c r="G11" s="17">
        <f t="shared" si="0"/>
        <v>16273264</v>
      </c>
      <c r="H11" s="17">
        <f t="shared" si="0"/>
        <v>0</v>
      </c>
      <c r="I11" s="17">
        <f t="shared" si="0"/>
        <v>0</v>
      </c>
      <c r="J11" s="17">
        <f t="shared" si="0"/>
        <v>35154055</v>
      </c>
      <c r="K11" s="18">
        <f t="shared" si="0"/>
        <v>326674118</v>
      </c>
    </row>
    <row r="12" spans="1:11" s="19" customFormat="1" ht="12" customHeight="1">
      <c r="A12" s="20" t="s">
        <v>28</v>
      </c>
      <c r="B12" s="21" t="s">
        <v>29</v>
      </c>
      <c r="C12" s="22">
        <f>[1]KV_1.2.sz.mell.!C11</f>
        <v>97923788</v>
      </c>
      <c r="D12" s="23"/>
      <c r="E12" s="23">
        <v>1940267</v>
      </c>
      <c r="F12" s="24"/>
      <c r="G12" s="23"/>
      <c r="H12" s="23"/>
      <c r="I12" s="23"/>
      <c r="J12" s="22">
        <f t="shared" ref="J12:J17" si="1">D12+E12+F12+G12+H12+I12</f>
        <v>1940267</v>
      </c>
      <c r="K12" s="25">
        <f t="shared" ref="K12:K17" si="2">C12+J12</f>
        <v>99864055</v>
      </c>
    </row>
    <row r="13" spans="1:11" s="19" customFormat="1" ht="12" customHeight="1">
      <c r="A13" s="26" t="s">
        <v>30</v>
      </c>
      <c r="B13" s="27" t="s">
        <v>31</v>
      </c>
      <c r="C13" s="28">
        <f>[1]KV_1.2.sz.mell.!C12</f>
        <v>73289817</v>
      </c>
      <c r="D13" s="29"/>
      <c r="E13" s="23">
        <v>1365000</v>
      </c>
      <c r="F13" s="30"/>
      <c r="G13" s="23"/>
      <c r="H13" s="23"/>
      <c r="I13" s="23"/>
      <c r="J13" s="22">
        <f t="shared" si="1"/>
        <v>1365000</v>
      </c>
      <c r="K13" s="25">
        <f t="shared" si="2"/>
        <v>74654817</v>
      </c>
    </row>
    <row r="14" spans="1:11" s="19" customFormat="1" ht="12" customHeight="1">
      <c r="A14" s="26" t="s">
        <v>32</v>
      </c>
      <c r="B14" s="27" t="s">
        <v>33</v>
      </c>
      <c r="C14" s="28">
        <f>[1]KV_1.2.sz.mell.!C13</f>
        <v>108290038</v>
      </c>
      <c r="D14" s="29"/>
      <c r="E14" s="23">
        <v>4989238</v>
      </c>
      <c r="F14" s="30">
        <v>826531</v>
      </c>
      <c r="G14" s="23"/>
      <c r="H14" s="23"/>
      <c r="I14" s="23"/>
      <c r="J14" s="22">
        <f t="shared" si="1"/>
        <v>5815769</v>
      </c>
      <c r="K14" s="25">
        <f t="shared" si="2"/>
        <v>114105807</v>
      </c>
    </row>
    <row r="15" spans="1:11" s="19" customFormat="1" ht="12" customHeight="1">
      <c r="A15" s="26" t="s">
        <v>34</v>
      </c>
      <c r="B15" s="27" t="s">
        <v>35</v>
      </c>
      <c r="C15" s="28">
        <f>[1]KV_1.2.sz.mell.!C14</f>
        <v>3632420</v>
      </c>
      <c r="D15" s="29"/>
      <c r="E15" s="23">
        <v>272855</v>
      </c>
      <c r="F15" s="30"/>
      <c r="G15" s="23"/>
      <c r="H15" s="23"/>
      <c r="I15" s="23"/>
      <c r="J15" s="22">
        <f t="shared" si="1"/>
        <v>272855</v>
      </c>
      <c r="K15" s="25">
        <f t="shared" si="2"/>
        <v>3905275</v>
      </c>
    </row>
    <row r="16" spans="1:11" s="19" customFormat="1" ht="12" customHeight="1">
      <c r="A16" s="26" t="s">
        <v>36</v>
      </c>
      <c r="B16" s="31" t="s">
        <v>37</v>
      </c>
      <c r="C16" s="28">
        <f>[1]KV_1.2.sz.mell.!C15</f>
        <v>8384000</v>
      </c>
      <c r="D16" s="29"/>
      <c r="E16" s="23"/>
      <c r="F16" s="30">
        <v>9486900</v>
      </c>
      <c r="G16" s="23">
        <v>16273264</v>
      </c>
      <c r="H16" s="23"/>
      <c r="I16" s="23"/>
      <c r="J16" s="22">
        <f t="shared" si="1"/>
        <v>25760164</v>
      </c>
      <c r="K16" s="25">
        <f t="shared" si="2"/>
        <v>34144164</v>
      </c>
    </row>
    <row r="17" spans="1:11" s="19" customFormat="1" ht="12" customHeight="1" thickBot="1">
      <c r="A17" s="32" t="s">
        <v>38</v>
      </c>
      <c r="B17" s="33" t="s">
        <v>39</v>
      </c>
      <c r="C17" s="28">
        <f>[1]KV_1.2.sz.mell.!C16</f>
        <v>0</v>
      </c>
      <c r="D17" s="29"/>
      <c r="E17" s="23"/>
      <c r="F17" s="30"/>
      <c r="G17" s="23"/>
      <c r="H17" s="23"/>
      <c r="I17" s="23"/>
      <c r="J17" s="22">
        <f t="shared" si="1"/>
        <v>0</v>
      </c>
      <c r="K17" s="25">
        <f t="shared" si="2"/>
        <v>0</v>
      </c>
    </row>
    <row r="18" spans="1:11" s="19" customFormat="1" ht="12" customHeight="1" thickBot="1">
      <c r="A18" s="15" t="s">
        <v>40</v>
      </c>
      <c r="B18" s="34" t="s">
        <v>41</v>
      </c>
      <c r="C18" s="17">
        <f>[1]KV_1.2.sz.mell.!C17</f>
        <v>42982183</v>
      </c>
      <c r="D18" s="17">
        <f t="shared" ref="D18:K18" si="3">+D19+D20+D21+D22+D23</f>
        <v>170647204</v>
      </c>
      <c r="E18" s="17">
        <f t="shared" si="3"/>
        <v>1611675</v>
      </c>
      <c r="F18" s="17">
        <f t="shared" si="3"/>
        <v>3665963</v>
      </c>
      <c r="G18" s="17">
        <f t="shared" si="3"/>
        <v>-1166000</v>
      </c>
      <c r="H18" s="17">
        <f t="shared" si="3"/>
        <v>873016</v>
      </c>
      <c r="I18" s="17">
        <f t="shared" si="3"/>
        <v>-91440</v>
      </c>
      <c r="J18" s="17">
        <f t="shared" si="3"/>
        <v>175540418</v>
      </c>
      <c r="K18" s="18">
        <f t="shared" si="3"/>
        <v>218522601</v>
      </c>
    </row>
    <row r="19" spans="1:11" s="19" customFormat="1" ht="12" customHeight="1">
      <c r="A19" s="20" t="s">
        <v>42</v>
      </c>
      <c r="B19" s="21" t="s">
        <v>43</v>
      </c>
      <c r="C19" s="22">
        <f>[1]KV_1.2.sz.mell.!C18</f>
        <v>0</v>
      </c>
      <c r="D19" s="23"/>
      <c r="E19" s="23"/>
      <c r="F19" s="23"/>
      <c r="G19" s="23"/>
      <c r="H19" s="23"/>
      <c r="I19" s="23"/>
      <c r="J19" s="22">
        <f t="shared" ref="J19:J24" si="4">D19+E19+F19+G19+H19+I19</f>
        <v>0</v>
      </c>
      <c r="K19" s="25">
        <f t="shared" ref="K19:K24" si="5">C19+J19</f>
        <v>0</v>
      </c>
    </row>
    <row r="20" spans="1:11" s="19" customFormat="1" ht="12" customHeight="1">
      <c r="A20" s="26" t="s">
        <v>44</v>
      </c>
      <c r="B20" s="27" t="s">
        <v>45</v>
      </c>
      <c r="C20" s="28">
        <f>[1]KV_1.2.sz.mell.!C19</f>
        <v>0</v>
      </c>
      <c r="D20" s="29"/>
      <c r="E20" s="23"/>
      <c r="F20" s="23"/>
      <c r="G20" s="23"/>
      <c r="H20" s="23"/>
      <c r="I20" s="23"/>
      <c r="J20" s="22">
        <f t="shared" si="4"/>
        <v>0</v>
      </c>
      <c r="K20" s="25">
        <f t="shared" si="5"/>
        <v>0</v>
      </c>
    </row>
    <row r="21" spans="1:11" s="19" customFormat="1" ht="12" customHeight="1">
      <c r="A21" s="26" t="s">
        <v>46</v>
      </c>
      <c r="B21" s="27" t="s">
        <v>47</v>
      </c>
      <c r="C21" s="28">
        <f>[1]KV_1.2.sz.mell.!C20</f>
        <v>0</v>
      </c>
      <c r="D21" s="29"/>
      <c r="E21" s="23"/>
      <c r="F21" s="23"/>
      <c r="G21" s="23"/>
      <c r="H21" s="23"/>
      <c r="I21" s="23"/>
      <c r="J21" s="22">
        <f t="shared" si="4"/>
        <v>0</v>
      </c>
      <c r="K21" s="25">
        <f t="shared" si="5"/>
        <v>0</v>
      </c>
    </row>
    <row r="22" spans="1:11" s="19" customFormat="1" ht="12" customHeight="1">
      <c r="A22" s="26" t="s">
        <v>48</v>
      </c>
      <c r="B22" s="27" t="s">
        <v>49</v>
      </c>
      <c r="C22" s="28">
        <f>[1]KV_1.2.sz.mell.!C21</f>
        <v>0</v>
      </c>
      <c r="D22" s="29"/>
      <c r="E22" s="23"/>
      <c r="F22" s="23"/>
      <c r="G22" s="23"/>
      <c r="H22" s="23"/>
      <c r="I22" s="23"/>
      <c r="J22" s="22">
        <f t="shared" si="4"/>
        <v>0</v>
      </c>
      <c r="K22" s="25">
        <f t="shared" si="5"/>
        <v>0</v>
      </c>
    </row>
    <row r="23" spans="1:11" s="19" customFormat="1" ht="12" customHeight="1">
      <c r="A23" s="26" t="s">
        <v>50</v>
      </c>
      <c r="B23" s="27" t="s">
        <v>51</v>
      </c>
      <c r="C23" s="28">
        <f>[1]KV_1.2.sz.mell.!C22</f>
        <v>42982183</v>
      </c>
      <c r="D23" s="29">
        <v>170647204</v>
      </c>
      <c r="E23" s="23">
        <v>1611675</v>
      </c>
      <c r="F23" s="30">
        <v>3665963</v>
      </c>
      <c r="G23" s="23">
        <v>-1166000</v>
      </c>
      <c r="H23" s="23">
        <v>873016</v>
      </c>
      <c r="I23" s="23">
        <v>-91440</v>
      </c>
      <c r="J23" s="22">
        <f t="shared" si="4"/>
        <v>175540418</v>
      </c>
      <c r="K23" s="25">
        <f t="shared" si="5"/>
        <v>218522601</v>
      </c>
    </row>
    <row r="24" spans="1:11" s="19" customFormat="1" ht="12" customHeight="1" thickBot="1">
      <c r="A24" s="32" t="s">
        <v>52</v>
      </c>
      <c r="B24" s="33" t="s">
        <v>53</v>
      </c>
      <c r="C24" s="35">
        <f>[1]KV_1.2.sz.mell.!C23</f>
        <v>0</v>
      </c>
      <c r="D24" s="36"/>
      <c r="E24" s="37"/>
      <c r="F24" s="37"/>
      <c r="G24" s="37"/>
      <c r="H24" s="37"/>
      <c r="I24" s="37"/>
      <c r="J24" s="22">
        <f t="shared" si="4"/>
        <v>0</v>
      </c>
      <c r="K24" s="25">
        <f t="shared" si="5"/>
        <v>0</v>
      </c>
    </row>
    <row r="25" spans="1:11" s="19" customFormat="1" ht="12" customHeight="1" thickBot="1">
      <c r="A25" s="15" t="s">
        <v>54</v>
      </c>
      <c r="B25" s="16" t="s">
        <v>55</v>
      </c>
      <c r="C25" s="17">
        <f>[1]KV_1.2.sz.mell.!C24</f>
        <v>44990771</v>
      </c>
      <c r="D25" s="17">
        <f t="shared" ref="D25:K25" si="6">+D26+D27+D28+D29+D30</f>
        <v>10026925</v>
      </c>
      <c r="E25" s="17">
        <f t="shared" si="6"/>
        <v>2995041</v>
      </c>
      <c r="F25" s="17">
        <f t="shared" si="6"/>
        <v>0</v>
      </c>
      <c r="G25" s="17">
        <f t="shared" si="6"/>
        <v>0</v>
      </c>
      <c r="H25" s="17">
        <f t="shared" si="6"/>
        <v>44886955</v>
      </c>
      <c r="I25" s="17">
        <f t="shared" si="6"/>
        <v>91440</v>
      </c>
      <c r="J25" s="17">
        <f t="shared" si="6"/>
        <v>58000361</v>
      </c>
      <c r="K25" s="18">
        <f t="shared" si="6"/>
        <v>102991132</v>
      </c>
    </row>
    <row r="26" spans="1:11" s="19" customFormat="1" ht="12" customHeight="1">
      <c r="A26" s="20" t="s">
        <v>56</v>
      </c>
      <c r="B26" s="21" t="s">
        <v>57</v>
      </c>
      <c r="C26" s="22">
        <f>[1]KV_1.2.sz.mell.!C25</f>
        <v>0</v>
      </c>
      <c r="D26" s="23"/>
      <c r="E26" s="23"/>
      <c r="F26" s="23"/>
      <c r="G26" s="23"/>
      <c r="H26" s="23"/>
      <c r="I26" s="23"/>
      <c r="J26" s="22">
        <f t="shared" ref="J26:J31" si="7">D26+E26+F26+G26+H26+I26</f>
        <v>0</v>
      </c>
      <c r="K26" s="25">
        <f t="shared" ref="K26:K31" si="8">C26+J26</f>
        <v>0</v>
      </c>
    </row>
    <row r="27" spans="1:11" s="19" customFormat="1" ht="12" customHeight="1">
      <c r="A27" s="26" t="s">
        <v>58</v>
      </c>
      <c r="B27" s="27" t="s">
        <v>59</v>
      </c>
      <c r="C27" s="28">
        <f>[1]KV_1.2.sz.mell.!C26</f>
        <v>0</v>
      </c>
      <c r="D27" s="29"/>
      <c r="E27" s="23"/>
      <c r="F27" s="23"/>
      <c r="G27" s="23"/>
      <c r="H27" s="23"/>
      <c r="I27" s="23"/>
      <c r="J27" s="22">
        <f t="shared" si="7"/>
        <v>0</v>
      </c>
      <c r="K27" s="25">
        <f t="shared" si="8"/>
        <v>0</v>
      </c>
    </row>
    <row r="28" spans="1:11" s="19" customFormat="1" ht="12" customHeight="1">
      <c r="A28" s="26" t="s">
        <v>60</v>
      </c>
      <c r="B28" s="27" t="s">
        <v>61</v>
      </c>
      <c r="C28" s="28">
        <f>[1]KV_1.2.sz.mell.!C27</f>
        <v>0</v>
      </c>
      <c r="D28" s="29"/>
      <c r="E28" s="23"/>
      <c r="F28" s="23"/>
      <c r="G28" s="23"/>
      <c r="H28" s="23"/>
      <c r="I28" s="23"/>
      <c r="J28" s="22">
        <f t="shared" si="7"/>
        <v>0</v>
      </c>
      <c r="K28" s="25">
        <f t="shared" si="8"/>
        <v>0</v>
      </c>
    </row>
    <row r="29" spans="1:11" s="19" customFormat="1" ht="12" customHeight="1">
      <c r="A29" s="26" t="s">
        <v>62</v>
      </c>
      <c r="B29" s="27" t="s">
        <v>63</v>
      </c>
      <c r="C29" s="28">
        <f>[1]KV_1.2.sz.mell.!C28</f>
        <v>0</v>
      </c>
      <c r="D29" s="29"/>
      <c r="E29" s="23"/>
      <c r="F29" s="23"/>
      <c r="G29" s="23"/>
      <c r="H29" s="23"/>
      <c r="I29" s="23"/>
      <c r="J29" s="22">
        <f t="shared" si="7"/>
        <v>0</v>
      </c>
      <c r="K29" s="25">
        <f t="shared" si="8"/>
        <v>0</v>
      </c>
    </row>
    <row r="30" spans="1:11" s="19" customFormat="1" ht="12" customHeight="1">
      <c r="A30" s="26" t="s">
        <v>64</v>
      </c>
      <c r="B30" s="27" t="s">
        <v>65</v>
      </c>
      <c r="C30" s="28">
        <f>[1]KV_1.2.sz.mell.!C29</f>
        <v>44990771</v>
      </c>
      <c r="D30" s="29">
        <v>10026925</v>
      </c>
      <c r="E30" s="23">
        <v>2995041</v>
      </c>
      <c r="F30" s="23"/>
      <c r="G30" s="23"/>
      <c r="H30" s="23">
        <v>44886955</v>
      </c>
      <c r="I30" s="23">
        <v>91440</v>
      </c>
      <c r="J30" s="22">
        <f t="shared" si="7"/>
        <v>58000361</v>
      </c>
      <c r="K30" s="25">
        <f t="shared" si="8"/>
        <v>102991132</v>
      </c>
    </row>
    <row r="31" spans="1:11" s="19" customFormat="1" ht="12" customHeight="1" thickBot="1">
      <c r="A31" s="32" t="s">
        <v>66</v>
      </c>
      <c r="B31" s="38" t="s">
        <v>67</v>
      </c>
      <c r="C31" s="35">
        <f>[1]KV_1.2.sz.mell.!C30</f>
        <v>0</v>
      </c>
      <c r="D31" s="36"/>
      <c r="E31" s="37"/>
      <c r="F31" s="37"/>
      <c r="G31" s="37"/>
      <c r="H31" s="37"/>
      <c r="I31" s="37"/>
      <c r="J31" s="39">
        <f t="shared" si="7"/>
        <v>0</v>
      </c>
      <c r="K31" s="25">
        <f t="shared" si="8"/>
        <v>0</v>
      </c>
    </row>
    <row r="32" spans="1:11" s="19" customFormat="1" ht="12" customHeight="1" thickBot="1">
      <c r="A32" s="15" t="s">
        <v>68</v>
      </c>
      <c r="B32" s="16" t="s">
        <v>69</v>
      </c>
      <c r="C32" s="40">
        <f>[1]KV_1.2.sz.mell.!C31</f>
        <v>44702770</v>
      </c>
      <c r="D32" s="40">
        <f t="shared" ref="D32:K32" si="9">+D33+D34+D35+D36+D37+D38+D39</f>
        <v>0</v>
      </c>
      <c r="E32" s="40">
        <f t="shared" si="9"/>
        <v>0</v>
      </c>
      <c r="F32" s="40">
        <f t="shared" si="9"/>
        <v>0</v>
      </c>
      <c r="G32" s="40">
        <f t="shared" si="9"/>
        <v>0</v>
      </c>
      <c r="H32" s="40">
        <f t="shared" si="9"/>
        <v>10000000</v>
      </c>
      <c r="I32" s="40">
        <f t="shared" si="9"/>
        <v>4627000</v>
      </c>
      <c r="J32" s="40">
        <f t="shared" si="9"/>
        <v>14627000</v>
      </c>
      <c r="K32" s="41">
        <f t="shared" si="9"/>
        <v>59329770</v>
      </c>
    </row>
    <row r="33" spans="1:11" s="19" customFormat="1" ht="12" customHeight="1">
      <c r="A33" s="20" t="s">
        <v>70</v>
      </c>
      <c r="B33" s="21" t="s">
        <v>71</v>
      </c>
      <c r="C33" s="22">
        <f>[1]KV_1.2.sz.mell.!C32</f>
        <v>0</v>
      </c>
      <c r="D33" s="22"/>
      <c r="E33" s="22"/>
      <c r="F33" s="22"/>
      <c r="G33" s="22"/>
      <c r="H33" s="22"/>
      <c r="I33" s="22"/>
      <c r="J33" s="22">
        <f t="shared" ref="J33:J39" si="10">D33+E33+F33+G33+H33+I33</f>
        <v>0</v>
      </c>
      <c r="K33" s="25">
        <f t="shared" ref="K33:K39" si="11">C33+J33</f>
        <v>0</v>
      </c>
    </row>
    <row r="34" spans="1:11" s="19" customFormat="1" ht="12" customHeight="1">
      <c r="A34" s="26" t="s">
        <v>72</v>
      </c>
      <c r="B34" s="27" t="s">
        <v>73</v>
      </c>
      <c r="C34" s="28">
        <f>[1]KV_1.2.sz.mell.!C33</f>
        <v>0</v>
      </c>
      <c r="D34" s="29"/>
      <c r="E34" s="23"/>
      <c r="F34" s="23"/>
      <c r="G34" s="23"/>
      <c r="H34" s="23"/>
      <c r="I34" s="23"/>
      <c r="J34" s="22">
        <f t="shared" si="10"/>
        <v>0</v>
      </c>
      <c r="K34" s="25">
        <f t="shared" si="11"/>
        <v>0</v>
      </c>
    </row>
    <row r="35" spans="1:11" s="19" customFormat="1" ht="12" customHeight="1">
      <c r="A35" s="26" t="s">
        <v>74</v>
      </c>
      <c r="B35" s="27" t="s">
        <v>75</v>
      </c>
      <c r="C35" s="28">
        <f>[1]KV_1.2.sz.mell.!C34</f>
        <v>26200000</v>
      </c>
      <c r="D35" s="29"/>
      <c r="E35" s="23"/>
      <c r="F35" s="23"/>
      <c r="G35" s="23"/>
      <c r="H35" s="23">
        <v>10000000</v>
      </c>
      <c r="I35" s="23">
        <v>4627000</v>
      </c>
      <c r="J35" s="22">
        <f t="shared" si="10"/>
        <v>14627000</v>
      </c>
      <c r="K35" s="25">
        <f t="shared" si="11"/>
        <v>40827000</v>
      </c>
    </row>
    <row r="36" spans="1:11" s="19" customFormat="1" ht="12" customHeight="1">
      <c r="A36" s="26" t="s">
        <v>76</v>
      </c>
      <c r="B36" s="27" t="s">
        <v>77</v>
      </c>
      <c r="C36" s="28">
        <f>[1]KV_1.2.sz.mell.!C35</f>
        <v>2240000</v>
      </c>
      <c r="D36" s="29"/>
      <c r="E36" s="23"/>
      <c r="F36" s="23"/>
      <c r="G36" s="23"/>
      <c r="H36" s="23"/>
      <c r="I36" s="23"/>
      <c r="J36" s="22">
        <f t="shared" si="10"/>
        <v>0</v>
      </c>
      <c r="K36" s="25">
        <f t="shared" si="11"/>
        <v>2240000</v>
      </c>
    </row>
    <row r="37" spans="1:11" s="19" customFormat="1" ht="12" customHeight="1">
      <c r="A37" s="26" t="s">
        <v>78</v>
      </c>
      <c r="B37" s="27" t="s">
        <v>79</v>
      </c>
      <c r="C37" s="28">
        <f>[1]KV_1.2.sz.mell.!C36</f>
        <v>8020000</v>
      </c>
      <c r="D37" s="29"/>
      <c r="E37" s="23"/>
      <c r="F37" s="23"/>
      <c r="G37" s="23"/>
      <c r="H37" s="23"/>
      <c r="I37" s="23"/>
      <c r="J37" s="22">
        <f t="shared" si="10"/>
        <v>0</v>
      </c>
      <c r="K37" s="25">
        <f t="shared" si="11"/>
        <v>8020000</v>
      </c>
    </row>
    <row r="38" spans="1:11" s="19" customFormat="1" ht="12" customHeight="1">
      <c r="A38" s="26" t="s">
        <v>80</v>
      </c>
      <c r="B38" s="27" t="s">
        <v>81</v>
      </c>
      <c r="C38" s="28">
        <f>[1]KV_1.2.sz.mell.!C37</f>
        <v>7442770</v>
      </c>
      <c r="D38" s="29"/>
      <c r="E38" s="23"/>
      <c r="F38" s="23"/>
      <c r="G38" s="23"/>
      <c r="H38" s="23"/>
      <c r="I38" s="23"/>
      <c r="J38" s="22">
        <f t="shared" si="10"/>
        <v>0</v>
      </c>
      <c r="K38" s="25">
        <f t="shared" si="11"/>
        <v>7442770</v>
      </c>
    </row>
    <row r="39" spans="1:11" s="19" customFormat="1" ht="12" customHeight="1" thickBot="1">
      <c r="A39" s="32" t="s">
        <v>82</v>
      </c>
      <c r="B39" s="38" t="s">
        <v>83</v>
      </c>
      <c r="C39" s="35">
        <f>[1]KV_1.2.sz.mell.!C38</f>
        <v>800000</v>
      </c>
      <c r="D39" s="36"/>
      <c r="E39" s="37"/>
      <c r="F39" s="37"/>
      <c r="G39" s="37"/>
      <c r="H39" s="37"/>
      <c r="I39" s="37"/>
      <c r="J39" s="39">
        <f t="shared" si="10"/>
        <v>0</v>
      </c>
      <c r="K39" s="25">
        <f t="shared" si="11"/>
        <v>800000</v>
      </c>
    </row>
    <row r="40" spans="1:11" s="19" customFormat="1" ht="12" customHeight="1" thickBot="1">
      <c r="A40" s="15" t="s">
        <v>84</v>
      </c>
      <c r="B40" s="16" t="s">
        <v>85</v>
      </c>
      <c r="C40" s="17">
        <f>[1]KV_1.2.sz.mell.!C39</f>
        <v>53631623</v>
      </c>
      <c r="D40" s="17">
        <f t="shared" ref="D40:K40" si="12">SUM(D41:D51)</f>
        <v>2500000</v>
      </c>
      <c r="E40" s="17">
        <f t="shared" si="12"/>
        <v>0</v>
      </c>
      <c r="F40" s="17">
        <f t="shared" si="12"/>
        <v>0</v>
      </c>
      <c r="G40" s="17">
        <f t="shared" si="12"/>
        <v>2260000</v>
      </c>
      <c r="H40" s="17">
        <f>SUM(H41:H51)</f>
        <v>9527500</v>
      </c>
      <c r="I40" s="17">
        <f t="shared" si="12"/>
        <v>0</v>
      </c>
      <c r="J40" s="17">
        <f t="shared" si="12"/>
        <v>14287500</v>
      </c>
      <c r="K40" s="18">
        <f t="shared" si="12"/>
        <v>67919123</v>
      </c>
    </row>
    <row r="41" spans="1:11" s="19" customFormat="1" ht="12" customHeight="1">
      <c r="A41" s="20" t="s">
        <v>86</v>
      </c>
      <c r="B41" s="21" t="s">
        <v>87</v>
      </c>
      <c r="C41" s="22">
        <f>[1]KV_1.2.sz.mell.!C40</f>
        <v>1500000</v>
      </c>
      <c r="D41" s="23">
        <v>2500000</v>
      </c>
      <c r="E41" s="23"/>
      <c r="F41" s="23"/>
      <c r="G41" s="23">
        <v>2260000</v>
      </c>
      <c r="H41" s="23">
        <v>223500</v>
      </c>
      <c r="I41" s="23"/>
      <c r="J41" s="22">
        <f t="shared" ref="J41:J51" si="13">D41+E41+F41+G41+H41+I41</f>
        <v>4983500</v>
      </c>
      <c r="K41" s="25">
        <f t="shared" ref="K41:K51" si="14">C41+J41</f>
        <v>6483500</v>
      </c>
    </row>
    <row r="42" spans="1:11" s="19" customFormat="1" ht="12" customHeight="1">
      <c r="A42" s="26" t="s">
        <v>88</v>
      </c>
      <c r="B42" s="27" t="s">
        <v>89</v>
      </c>
      <c r="C42" s="28">
        <f>[1]KV_1.2.sz.mell.!C41</f>
        <v>31919388</v>
      </c>
      <c r="D42" s="29"/>
      <c r="E42" s="23"/>
      <c r="F42" s="23"/>
      <c r="G42" s="23"/>
      <c r="H42" s="23">
        <v>4770000</v>
      </c>
      <c r="I42" s="23"/>
      <c r="J42" s="22">
        <f t="shared" si="13"/>
        <v>4770000</v>
      </c>
      <c r="K42" s="25">
        <f t="shared" si="14"/>
        <v>36689388</v>
      </c>
    </row>
    <row r="43" spans="1:11" s="19" customFormat="1" ht="12" customHeight="1">
      <c r="A43" s="26" t="s">
        <v>90</v>
      </c>
      <c r="B43" s="27" t="s">
        <v>91</v>
      </c>
      <c r="C43" s="28">
        <f>[1]KV_1.2.sz.mell.!C42</f>
        <v>5300000</v>
      </c>
      <c r="D43" s="29"/>
      <c r="E43" s="23"/>
      <c r="F43" s="23"/>
      <c r="G43" s="23"/>
      <c r="H43" s="23"/>
      <c r="I43" s="23"/>
      <c r="J43" s="22">
        <f t="shared" si="13"/>
        <v>0</v>
      </c>
      <c r="K43" s="25">
        <f t="shared" si="14"/>
        <v>5300000</v>
      </c>
    </row>
    <row r="44" spans="1:11" s="19" customFormat="1" ht="12" customHeight="1">
      <c r="A44" s="26" t="s">
        <v>92</v>
      </c>
      <c r="B44" s="27" t="s">
        <v>93</v>
      </c>
      <c r="C44" s="28">
        <f>[1]KV_1.2.sz.mell.!C43</f>
        <v>0</v>
      </c>
      <c r="D44" s="29"/>
      <c r="E44" s="23"/>
      <c r="F44" s="23"/>
      <c r="G44" s="23"/>
      <c r="H44" s="23"/>
      <c r="I44" s="23"/>
      <c r="J44" s="22">
        <f t="shared" si="13"/>
        <v>0</v>
      </c>
      <c r="K44" s="25">
        <f t="shared" si="14"/>
        <v>0</v>
      </c>
    </row>
    <row r="45" spans="1:11" s="19" customFormat="1" ht="12" customHeight="1">
      <c r="A45" s="26" t="s">
        <v>94</v>
      </c>
      <c r="B45" s="27" t="s">
        <v>95</v>
      </c>
      <c r="C45" s="28">
        <f>[1]KV_1.2.sz.mell.!C44</f>
        <v>5200000</v>
      </c>
      <c r="D45" s="29"/>
      <c r="E45" s="23"/>
      <c r="F45" s="23"/>
      <c r="G45" s="23"/>
      <c r="H45" s="23"/>
      <c r="I45" s="23"/>
      <c r="J45" s="22">
        <f t="shared" si="13"/>
        <v>0</v>
      </c>
      <c r="K45" s="25">
        <f t="shared" si="14"/>
        <v>5200000</v>
      </c>
    </row>
    <row r="46" spans="1:11" s="19" customFormat="1" ht="12" customHeight="1">
      <c r="A46" s="26" t="s">
        <v>96</v>
      </c>
      <c r="B46" s="27" t="s">
        <v>97</v>
      </c>
      <c r="C46" s="28">
        <f>[1]KV_1.2.sz.mell.!C45</f>
        <v>9472235</v>
      </c>
      <c r="D46" s="29"/>
      <c r="E46" s="23"/>
      <c r="F46" s="23"/>
      <c r="G46" s="23"/>
      <c r="H46" s="23">
        <v>1170000</v>
      </c>
      <c r="I46" s="23"/>
      <c r="J46" s="22">
        <f t="shared" si="13"/>
        <v>1170000</v>
      </c>
      <c r="K46" s="25">
        <f t="shared" si="14"/>
        <v>10642235</v>
      </c>
    </row>
    <row r="47" spans="1:11" s="19" customFormat="1" ht="12" customHeight="1">
      <c r="A47" s="26" t="s">
        <v>98</v>
      </c>
      <c r="B47" s="27" t="s">
        <v>99</v>
      </c>
      <c r="C47" s="28">
        <f>[1]KV_1.2.sz.mell.!C46</f>
        <v>0</v>
      </c>
      <c r="D47" s="29"/>
      <c r="E47" s="23"/>
      <c r="F47" s="23"/>
      <c r="G47" s="23"/>
      <c r="H47" s="23"/>
      <c r="I47" s="23"/>
      <c r="J47" s="22">
        <f t="shared" si="13"/>
        <v>0</v>
      </c>
      <c r="K47" s="25">
        <f t="shared" si="14"/>
        <v>0</v>
      </c>
    </row>
    <row r="48" spans="1:11" s="19" customFormat="1" ht="12" customHeight="1">
      <c r="A48" s="26" t="s">
        <v>100</v>
      </c>
      <c r="B48" s="27" t="s">
        <v>101</v>
      </c>
      <c r="C48" s="28">
        <f>[1]KV_1.2.sz.mell.!C47</f>
        <v>40000</v>
      </c>
      <c r="D48" s="29"/>
      <c r="E48" s="23"/>
      <c r="F48" s="23"/>
      <c r="G48" s="23"/>
      <c r="H48" s="23"/>
      <c r="I48" s="23"/>
      <c r="J48" s="22">
        <f t="shared" si="13"/>
        <v>0</v>
      </c>
      <c r="K48" s="25">
        <f t="shared" si="14"/>
        <v>40000</v>
      </c>
    </row>
    <row r="49" spans="1:11" s="19" customFormat="1" ht="12" customHeight="1">
      <c r="A49" s="26" t="s">
        <v>102</v>
      </c>
      <c r="B49" s="27" t="s">
        <v>103</v>
      </c>
      <c r="C49" s="42">
        <f>[1]KV_1.2.sz.mell.!C48</f>
        <v>0</v>
      </c>
      <c r="D49" s="43"/>
      <c r="E49" s="44"/>
      <c r="F49" s="44"/>
      <c r="G49" s="44"/>
      <c r="H49" s="44"/>
      <c r="I49" s="44"/>
      <c r="J49" s="45">
        <f t="shared" si="13"/>
        <v>0</v>
      </c>
      <c r="K49" s="25">
        <f t="shared" si="14"/>
        <v>0</v>
      </c>
    </row>
    <row r="50" spans="1:11" s="19" customFormat="1" ht="12" customHeight="1">
      <c r="A50" s="32" t="s">
        <v>104</v>
      </c>
      <c r="B50" s="38" t="s">
        <v>105</v>
      </c>
      <c r="C50" s="46">
        <f>[1]KV_1.2.sz.mell.!C49</f>
        <v>0</v>
      </c>
      <c r="D50" s="47"/>
      <c r="E50" s="48"/>
      <c r="F50" s="48"/>
      <c r="G50" s="48"/>
      <c r="H50" s="48"/>
      <c r="I50" s="48"/>
      <c r="J50" s="49">
        <f t="shared" si="13"/>
        <v>0</v>
      </c>
      <c r="K50" s="25">
        <f t="shared" si="14"/>
        <v>0</v>
      </c>
    </row>
    <row r="51" spans="1:11" s="19" customFormat="1" ht="12" customHeight="1" thickBot="1">
      <c r="A51" s="50" t="s">
        <v>106</v>
      </c>
      <c r="B51" s="51" t="s">
        <v>107</v>
      </c>
      <c r="C51" s="52">
        <f>[1]KV_1.2.sz.mell.!C50</f>
        <v>200000</v>
      </c>
      <c r="D51" s="53"/>
      <c r="E51" s="53"/>
      <c r="F51" s="53"/>
      <c r="G51" s="53"/>
      <c r="H51" s="53">
        <v>3364000</v>
      </c>
      <c r="I51" s="53"/>
      <c r="J51" s="52">
        <f t="shared" si="13"/>
        <v>3364000</v>
      </c>
      <c r="K51" s="54">
        <f t="shared" si="14"/>
        <v>3564000</v>
      </c>
    </row>
    <row r="52" spans="1:11" s="19" customFormat="1" ht="12" customHeight="1" thickBot="1">
      <c r="A52" s="15" t="s">
        <v>108</v>
      </c>
      <c r="B52" s="16" t="s">
        <v>109</v>
      </c>
      <c r="C52" s="17">
        <f>[1]KV_1.2.sz.mell.!C51</f>
        <v>0</v>
      </c>
      <c r="D52" s="17">
        <f t="shared" ref="D52:K52" si="15">SUM(D53:D57)</f>
        <v>0</v>
      </c>
      <c r="E52" s="17">
        <f t="shared" si="15"/>
        <v>0</v>
      </c>
      <c r="F52" s="17">
        <f t="shared" si="15"/>
        <v>0</v>
      </c>
      <c r="G52" s="17">
        <f t="shared" si="15"/>
        <v>0</v>
      </c>
      <c r="H52" s="17">
        <f>SUM(H53:H57)</f>
        <v>0</v>
      </c>
      <c r="I52" s="17">
        <f t="shared" si="15"/>
        <v>0</v>
      </c>
      <c r="J52" s="17">
        <f t="shared" si="15"/>
        <v>0</v>
      </c>
      <c r="K52" s="18">
        <f t="shared" si="15"/>
        <v>0</v>
      </c>
    </row>
    <row r="53" spans="1:11" s="19" customFormat="1" ht="12" customHeight="1">
      <c r="A53" s="20" t="s">
        <v>110</v>
      </c>
      <c r="B53" s="21" t="s">
        <v>111</v>
      </c>
      <c r="C53" s="45">
        <f>[1]KV_1.2.sz.mell.!C52</f>
        <v>0</v>
      </c>
      <c r="D53" s="44"/>
      <c r="E53" s="44"/>
      <c r="F53" s="44"/>
      <c r="G53" s="44"/>
      <c r="H53" s="44"/>
      <c r="I53" s="44"/>
      <c r="J53" s="45">
        <f>D53+E53+F53+G53+H53+I53</f>
        <v>0</v>
      </c>
      <c r="K53" s="55">
        <f>C53+J53</f>
        <v>0</v>
      </c>
    </row>
    <row r="54" spans="1:11" s="19" customFormat="1" ht="12" customHeight="1">
      <c r="A54" s="26" t="s">
        <v>112</v>
      </c>
      <c r="B54" s="27" t="s">
        <v>113</v>
      </c>
      <c r="C54" s="42">
        <f>[1]KV_1.2.sz.mell.!C53</f>
        <v>0</v>
      </c>
      <c r="D54" s="43"/>
      <c r="E54" s="44"/>
      <c r="F54" s="44"/>
      <c r="G54" s="44"/>
      <c r="H54" s="44"/>
      <c r="I54" s="44"/>
      <c r="J54" s="45">
        <f>D54+E54+F54+G54+H54+I54</f>
        <v>0</v>
      </c>
      <c r="K54" s="55">
        <f>C54+J54</f>
        <v>0</v>
      </c>
    </row>
    <row r="55" spans="1:11" s="19" customFormat="1" ht="12" customHeight="1">
      <c r="A55" s="26" t="s">
        <v>114</v>
      </c>
      <c r="B55" s="27" t="s">
        <v>115</v>
      </c>
      <c r="C55" s="42">
        <f>[1]KV_1.2.sz.mell.!C54</f>
        <v>0</v>
      </c>
      <c r="D55" s="43"/>
      <c r="E55" s="44"/>
      <c r="F55" s="44"/>
      <c r="G55" s="44"/>
      <c r="H55" s="44"/>
      <c r="I55" s="44"/>
      <c r="J55" s="45">
        <f>D55+E55+F55+G55+H55+I55</f>
        <v>0</v>
      </c>
      <c r="K55" s="55">
        <f>C55+J55</f>
        <v>0</v>
      </c>
    </row>
    <row r="56" spans="1:11" s="19" customFormat="1" ht="12" customHeight="1">
      <c r="A56" s="26" t="s">
        <v>116</v>
      </c>
      <c r="B56" s="27" t="s">
        <v>117</v>
      </c>
      <c r="C56" s="42">
        <f>[1]KV_1.2.sz.mell.!C55</f>
        <v>0</v>
      </c>
      <c r="D56" s="43"/>
      <c r="E56" s="44"/>
      <c r="F56" s="44"/>
      <c r="G56" s="44"/>
      <c r="H56" s="44"/>
      <c r="I56" s="44"/>
      <c r="J56" s="45">
        <f>D56+E56+F56+G56+H56+I56</f>
        <v>0</v>
      </c>
      <c r="K56" s="55">
        <f>C56+J56</f>
        <v>0</v>
      </c>
    </row>
    <row r="57" spans="1:11" s="19" customFormat="1" ht="12" customHeight="1" thickBot="1">
      <c r="A57" s="32" t="s">
        <v>118</v>
      </c>
      <c r="B57" s="33" t="s">
        <v>119</v>
      </c>
      <c r="C57" s="46">
        <f>[1]KV_1.2.sz.mell.!C56</f>
        <v>0</v>
      </c>
      <c r="D57" s="47"/>
      <c r="E57" s="48"/>
      <c r="F57" s="48"/>
      <c r="G57" s="48"/>
      <c r="H57" s="48"/>
      <c r="I57" s="48"/>
      <c r="J57" s="49">
        <f>D57+E57+F57+G57+H57+I57</f>
        <v>0</v>
      </c>
      <c r="K57" s="55">
        <f>C57+J57</f>
        <v>0</v>
      </c>
    </row>
    <row r="58" spans="1:11" s="19" customFormat="1" ht="12" customHeight="1" thickBot="1">
      <c r="A58" s="15" t="s">
        <v>120</v>
      </c>
      <c r="B58" s="16" t="s">
        <v>121</v>
      </c>
      <c r="C58" s="17">
        <f>[1]KV_1.2.sz.mell.!C57</f>
        <v>0</v>
      </c>
      <c r="D58" s="17">
        <f t="shared" ref="D58:K58" si="16">SUM(D59:D61)</f>
        <v>0</v>
      </c>
      <c r="E58" s="17">
        <f t="shared" si="16"/>
        <v>0</v>
      </c>
      <c r="F58" s="17">
        <f t="shared" si="16"/>
        <v>0</v>
      </c>
      <c r="G58" s="17">
        <f t="shared" si="16"/>
        <v>0</v>
      </c>
      <c r="H58" s="17">
        <f>SUM(H59:H61)</f>
        <v>0</v>
      </c>
      <c r="I58" s="17">
        <f t="shared" si="16"/>
        <v>0</v>
      </c>
      <c r="J58" s="17">
        <f t="shared" si="16"/>
        <v>0</v>
      </c>
      <c r="K58" s="18">
        <f t="shared" si="16"/>
        <v>0</v>
      </c>
    </row>
    <row r="59" spans="1:11" s="19" customFormat="1" ht="12" customHeight="1">
      <c r="A59" s="20" t="s">
        <v>122</v>
      </c>
      <c r="B59" s="21" t="s">
        <v>123</v>
      </c>
      <c r="C59" s="22">
        <f>[1]KV_1.2.sz.mell.!C58</f>
        <v>0</v>
      </c>
      <c r="D59" s="23"/>
      <c r="E59" s="23"/>
      <c r="F59" s="23"/>
      <c r="G59" s="23"/>
      <c r="H59" s="23"/>
      <c r="I59" s="23"/>
      <c r="J59" s="22">
        <f>D59+E59+F59+G59+H59+I59</f>
        <v>0</v>
      </c>
      <c r="K59" s="25">
        <f>C59+J59</f>
        <v>0</v>
      </c>
    </row>
    <row r="60" spans="1:11" s="19" customFormat="1" ht="12" customHeight="1">
      <c r="A60" s="26" t="s">
        <v>124</v>
      </c>
      <c r="B60" s="27" t="s">
        <v>125</v>
      </c>
      <c r="C60" s="28">
        <f>[1]KV_1.2.sz.mell.!C59</f>
        <v>0</v>
      </c>
      <c r="D60" s="29"/>
      <c r="E60" s="23"/>
      <c r="F60" s="23"/>
      <c r="G60" s="23"/>
      <c r="H60" s="23"/>
      <c r="I60" s="23"/>
      <c r="J60" s="22">
        <f>D60+E60+F60+G60+H60+I60</f>
        <v>0</v>
      </c>
      <c r="K60" s="25">
        <f>C60+J60</f>
        <v>0</v>
      </c>
    </row>
    <row r="61" spans="1:11" s="19" customFormat="1" ht="12" customHeight="1">
      <c r="A61" s="26" t="s">
        <v>126</v>
      </c>
      <c r="B61" s="27" t="s">
        <v>127</v>
      </c>
      <c r="C61" s="28">
        <f>[1]KV_1.2.sz.mell.!C60</f>
        <v>0</v>
      </c>
      <c r="D61" s="29"/>
      <c r="E61" s="23"/>
      <c r="F61" s="23"/>
      <c r="G61" s="23"/>
      <c r="H61" s="23"/>
      <c r="I61" s="23"/>
      <c r="J61" s="22">
        <f>D61+E61+F61+G61+H61+I61</f>
        <v>0</v>
      </c>
      <c r="K61" s="25">
        <f>C61+J61</f>
        <v>0</v>
      </c>
    </row>
    <row r="62" spans="1:11" s="19" customFormat="1" ht="12" customHeight="1" thickBot="1">
      <c r="A62" s="32" t="s">
        <v>128</v>
      </c>
      <c r="B62" s="33" t="s">
        <v>129</v>
      </c>
      <c r="C62" s="35">
        <f>[1]KV_1.2.sz.mell.!C61</f>
        <v>0</v>
      </c>
      <c r="D62" s="36"/>
      <c r="E62" s="37"/>
      <c r="F62" s="37"/>
      <c r="G62" s="37"/>
      <c r="H62" s="37"/>
      <c r="I62" s="37"/>
      <c r="J62" s="39">
        <f>D62+E62+F62+G62+H62+I62</f>
        <v>0</v>
      </c>
      <c r="K62" s="25">
        <f>C62+J62</f>
        <v>0</v>
      </c>
    </row>
    <row r="63" spans="1:11" s="19" customFormat="1" ht="12" customHeight="1" thickBot="1">
      <c r="A63" s="15" t="s">
        <v>130</v>
      </c>
      <c r="B63" s="34" t="s">
        <v>131</v>
      </c>
      <c r="C63" s="17">
        <f>[1]KV_1.2.sz.mell.!C62</f>
        <v>0</v>
      </c>
      <c r="D63" s="17">
        <f t="shared" ref="D63:K63" si="17">SUM(D64:D66)</f>
        <v>0</v>
      </c>
      <c r="E63" s="17">
        <f t="shared" si="17"/>
        <v>0</v>
      </c>
      <c r="F63" s="17">
        <f t="shared" si="17"/>
        <v>0</v>
      </c>
      <c r="G63" s="17">
        <f t="shared" si="17"/>
        <v>0</v>
      </c>
      <c r="H63" s="17">
        <f>SUM(H64:H66)</f>
        <v>0</v>
      </c>
      <c r="I63" s="17">
        <f t="shared" si="17"/>
        <v>0</v>
      </c>
      <c r="J63" s="17">
        <f t="shared" si="17"/>
        <v>0</v>
      </c>
      <c r="K63" s="18">
        <f t="shared" si="17"/>
        <v>0</v>
      </c>
    </row>
    <row r="64" spans="1:11" s="19" customFormat="1" ht="12" customHeight="1">
      <c r="A64" s="20" t="s">
        <v>132</v>
      </c>
      <c r="B64" s="21" t="s">
        <v>133</v>
      </c>
      <c r="C64" s="42">
        <f>[1]KV_1.2.sz.mell.!C63</f>
        <v>0</v>
      </c>
      <c r="D64" s="43"/>
      <c r="E64" s="43"/>
      <c r="F64" s="43"/>
      <c r="G64" s="43"/>
      <c r="H64" s="43"/>
      <c r="I64" s="43"/>
      <c r="J64" s="42">
        <f>D64+E64+F64+G64+H64+I64</f>
        <v>0</v>
      </c>
      <c r="K64" s="57">
        <f>C64+J64</f>
        <v>0</v>
      </c>
    </row>
    <row r="65" spans="1:11" s="19" customFormat="1" ht="12" customHeight="1">
      <c r="A65" s="26" t="s">
        <v>134</v>
      </c>
      <c r="B65" s="27" t="s">
        <v>135</v>
      </c>
      <c r="C65" s="42">
        <f>[1]KV_1.2.sz.mell.!C64</f>
        <v>0</v>
      </c>
      <c r="D65" s="43"/>
      <c r="E65" s="43"/>
      <c r="F65" s="43"/>
      <c r="G65" s="43"/>
      <c r="H65" s="43"/>
      <c r="I65" s="43"/>
      <c r="J65" s="42">
        <f>D65+E65+F65+G65+H65+I65</f>
        <v>0</v>
      </c>
      <c r="K65" s="57">
        <f>C65+J65</f>
        <v>0</v>
      </c>
    </row>
    <row r="66" spans="1:11" s="19" customFormat="1" ht="12" customHeight="1">
      <c r="A66" s="26" t="s">
        <v>136</v>
      </c>
      <c r="B66" s="27" t="s">
        <v>137</v>
      </c>
      <c r="C66" s="42">
        <f>[1]KV_1.2.sz.mell.!C65</f>
        <v>0</v>
      </c>
      <c r="D66" s="43"/>
      <c r="E66" s="43"/>
      <c r="F66" s="43"/>
      <c r="G66" s="43"/>
      <c r="H66" s="43"/>
      <c r="I66" s="43"/>
      <c r="J66" s="42">
        <f>D66+E66+F66+G66+H66+I66</f>
        <v>0</v>
      </c>
      <c r="K66" s="57">
        <f>C66+J66</f>
        <v>0</v>
      </c>
    </row>
    <row r="67" spans="1:11" s="19" customFormat="1" ht="12" customHeight="1" thickBot="1">
      <c r="A67" s="32" t="s">
        <v>138</v>
      </c>
      <c r="B67" s="33" t="s">
        <v>139</v>
      </c>
      <c r="C67" s="42">
        <f>[1]KV_1.2.sz.mell.!C66</f>
        <v>0</v>
      </c>
      <c r="D67" s="43"/>
      <c r="E67" s="43"/>
      <c r="F67" s="43"/>
      <c r="G67" s="43"/>
      <c r="H67" s="43"/>
      <c r="I67" s="43"/>
      <c r="J67" s="42">
        <f>D67+E67+F67+G67+H67+I67</f>
        <v>0</v>
      </c>
      <c r="K67" s="57">
        <f>C67+J67</f>
        <v>0</v>
      </c>
    </row>
    <row r="68" spans="1:11" s="19" customFormat="1" ht="12" customHeight="1" thickBot="1">
      <c r="A68" s="58" t="s">
        <v>140</v>
      </c>
      <c r="B68" s="16" t="s">
        <v>141</v>
      </c>
      <c r="C68" s="40">
        <f>[1]KV_1.2.sz.mell.!C67</f>
        <v>477827410</v>
      </c>
      <c r="D68" s="40">
        <f t="shared" ref="D68:K68" si="18">+D11+D18+D25+D32+D40+D52+D58+D63</f>
        <v>183174129</v>
      </c>
      <c r="E68" s="40">
        <f t="shared" si="18"/>
        <v>13174076</v>
      </c>
      <c r="F68" s="40">
        <f t="shared" si="18"/>
        <v>13979394</v>
      </c>
      <c r="G68" s="40">
        <f t="shared" si="18"/>
        <v>17367264</v>
      </c>
      <c r="H68" s="40">
        <f t="shared" si="18"/>
        <v>65287471</v>
      </c>
      <c r="I68" s="40">
        <f t="shared" si="18"/>
        <v>4627000</v>
      </c>
      <c r="J68" s="40">
        <f t="shared" si="18"/>
        <v>297609334</v>
      </c>
      <c r="K68" s="41">
        <f t="shared" si="18"/>
        <v>775436744</v>
      </c>
    </row>
    <row r="69" spans="1:11" s="19" customFormat="1" ht="12" customHeight="1" thickBot="1">
      <c r="A69" s="59" t="s">
        <v>142</v>
      </c>
      <c r="B69" s="34" t="s">
        <v>143</v>
      </c>
      <c r="C69" s="17">
        <f>[1]KV_1.2.sz.mell.!C68</f>
        <v>0</v>
      </c>
      <c r="D69" s="17">
        <f t="shared" ref="D69:K69" si="19">SUM(D70:D72)</f>
        <v>0</v>
      </c>
      <c r="E69" s="17">
        <f t="shared" si="19"/>
        <v>0</v>
      </c>
      <c r="F69" s="17">
        <f t="shared" si="19"/>
        <v>0</v>
      </c>
      <c r="G69" s="17">
        <f t="shared" si="19"/>
        <v>0</v>
      </c>
      <c r="H69" s="17">
        <f>SUM(H70:H72)</f>
        <v>0</v>
      </c>
      <c r="I69" s="17">
        <f t="shared" si="19"/>
        <v>0</v>
      </c>
      <c r="J69" s="17">
        <f t="shared" si="19"/>
        <v>0</v>
      </c>
      <c r="K69" s="18">
        <f t="shared" si="19"/>
        <v>0</v>
      </c>
    </row>
    <row r="70" spans="1:11" s="19" customFormat="1" ht="12" customHeight="1">
      <c r="A70" s="20" t="s">
        <v>144</v>
      </c>
      <c r="B70" s="21" t="s">
        <v>145</v>
      </c>
      <c r="C70" s="42">
        <f>[1]KV_1.2.sz.mell.!C69</f>
        <v>0</v>
      </c>
      <c r="D70" s="43"/>
      <c r="E70" s="43"/>
      <c r="F70" s="43"/>
      <c r="G70" s="43"/>
      <c r="H70" s="43"/>
      <c r="I70" s="43"/>
      <c r="J70" s="42">
        <f>D70+E70+F70+G70+H70+I70</f>
        <v>0</v>
      </c>
      <c r="K70" s="57">
        <f>C70+J70</f>
        <v>0</v>
      </c>
    </row>
    <row r="71" spans="1:11" s="19" customFormat="1" ht="12" customHeight="1">
      <c r="A71" s="26" t="s">
        <v>146</v>
      </c>
      <c r="B71" s="27" t="s">
        <v>147</v>
      </c>
      <c r="C71" s="42">
        <f>[1]KV_1.2.sz.mell.!C70</f>
        <v>0</v>
      </c>
      <c r="D71" s="43"/>
      <c r="E71" s="43"/>
      <c r="F71" s="43"/>
      <c r="G71" s="43"/>
      <c r="H71" s="43"/>
      <c r="I71" s="43"/>
      <c r="J71" s="42">
        <f>D71+E71+F71+G71+H71+I71</f>
        <v>0</v>
      </c>
      <c r="K71" s="57">
        <f>C71+J71</f>
        <v>0</v>
      </c>
    </row>
    <row r="72" spans="1:11" s="19" customFormat="1" ht="12" customHeight="1" thickBot="1">
      <c r="A72" s="50" t="s">
        <v>148</v>
      </c>
      <c r="B72" s="60" t="s">
        <v>149</v>
      </c>
      <c r="C72" s="52">
        <f>[1]KV_1.2.sz.mell.!C71</f>
        <v>0</v>
      </c>
      <c r="D72" s="53"/>
      <c r="E72" s="53"/>
      <c r="F72" s="53"/>
      <c r="G72" s="53"/>
      <c r="H72" s="53"/>
      <c r="I72" s="53"/>
      <c r="J72" s="52">
        <f>D72+E72+F72+G72+H72+I72</f>
        <v>0</v>
      </c>
      <c r="K72" s="61">
        <f>C72+J72</f>
        <v>0</v>
      </c>
    </row>
    <row r="73" spans="1:11" s="19" customFormat="1" ht="12" customHeight="1" thickBot="1">
      <c r="A73" s="59" t="s">
        <v>150</v>
      </c>
      <c r="B73" s="34" t="s">
        <v>151</v>
      </c>
      <c r="C73" s="17">
        <f>[1]KV_1.2.sz.mell.!C72</f>
        <v>0</v>
      </c>
      <c r="D73" s="17">
        <f t="shared" ref="D73:K73" si="20">SUM(D74:D77)</f>
        <v>0</v>
      </c>
      <c r="E73" s="17">
        <f t="shared" si="20"/>
        <v>0</v>
      </c>
      <c r="F73" s="17">
        <f t="shared" si="20"/>
        <v>0</v>
      </c>
      <c r="G73" s="17">
        <f t="shared" si="20"/>
        <v>0</v>
      </c>
      <c r="H73" s="17">
        <f>SUM(H74:H77)</f>
        <v>0</v>
      </c>
      <c r="I73" s="17">
        <f t="shared" si="20"/>
        <v>0</v>
      </c>
      <c r="J73" s="17">
        <f t="shared" si="20"/>
        <v>0</v>
      </c>
      <c r="K73" s="18">
        <f t="shared" si="20"/>
        <v>0</v>
      </c>
    </row>
    <row r="74" spans="1:11" s="19" customFormat="1" ht="12" customHeight="1">
      <c r="A74" s="20" t="s">
        <v>152</v>
      </c>
      <c r="B74" s="21" t="s">
        <v>153</v>
      </c>
      <c r="C74" s="42">
        <f>[1]KV_1.2.sz.mell.!C73</f>
        <v>0</v>
      </c>
      <c r="D74" s="43"/>
      <c r="E74" s="43"/>
      <c r="F74" s="43"/>
      <c r="G74" s="43"/>
      <c r="H74" s="43"/>
      <c r="I74" s="43"/>
      <c r="J74" s="42">
        <f>D74+E74+F74+G74+H74+I74</f>
        <v>0</v>
      </c>
      <c r="K74" s="57">
        <f>C74+J74</f>
        <v>0</v>
      </c>
    </row>
    <row r="75" spans="1:11" s="19" customFormat="1" ht="12" customHeight="1">
      <c r="A75" s="26" t="s">
        <v>154</v>
      </c>
      <c r="B75" s="21" t="s">
        <v>155</v>
      </c>
      <c r="C75" s="42">
        <f>[1]KV_1.2.sz.mell.!C74</f>
        <v>0</v>
      </c>
      <c r="D75" s="43"/>
      <c r="E75" s="43"/>
      <c r="F75" s="43"/>
      <c r="G75" s="43"/>
      <c r="H75" s="43"/>
      <c r="I75" s="43"/>
      <c r="J75" s="42">
        <f>D75+E75+F75+G75+H75+I75</f>
        <v>0</v>
      </c>
      <c r="K75" s="57">
        <f>C75+J75</f>
        <v>0</v>
      </c>
    </row>
    <row r="76" spans="1:11" s="19" customFormat="1" ht="12" customHeight="1">
      <c r="A76" s="26" t="s">
        <v>156</v>
      </c>
      <c r="B76" s="21" t="s">
        <v>157</v>
      </c>
      <c r="C76" s="42">
        <f>[1]KV_1.2.sz.mell.!C75</f>
        <v>0</v>
      </c>
      <c r="D76" s="43"/>
      <c r="E76" s="43"/>
      <c r="F76" s="43"/>
      <c r="G76" s="43"/>
      <c r="H76" s="43"/>
      <c r="I76" s="43"/>
      <c r="J76" s="42">
        <f>D76+E76+F76+G76+H76+I76</f>
        <v>0</v>
      </c>
      <c r="K76" s="57">
        <f>C76+J76</f>
        <v>0</v>
      </c>
    </row>
    <row r="77" spans="1:11" s="19" customFormat="1" ht="12" customHeight="1" thickBot="1">
      <c r="A77" s="32" t="s">
        <v>158</v>
      </c>
      <c r="B77" s="62" t="s">
        <v>159</v>
      </c>
      <c r="C77" s="42">
        <f>[1]KV_1.2.sz.mell.!C76</f>
        <v>0</v>
      </c>
      <c r="D77" s="43"/>
      <c r="E77" s="43"/>
      <c r="F77" s="43"/>
      <c r="G77" s="43"/>
      <c r="H77" s="43"/>
      <c r="I77" s="43"/>
      <c r="J77" s="42">
        <f>D77+E77+F77+G77+H77+I77</f>
        <v>0</v>
      </c>
      <c r="K77" s="57">
        <f>C77+J77</f>
        <v>0</v>
      </c>
    </row>
    <row r="78" spans="1:11" s="19" customFormat="1" ht="12" customHeight="1" thickBot="1">
      <c r="A78" s="59" t="s">
        <v>160</v>
      </c>
      <c r="B78" s="34" t="s">
        <v>161</v>
      </c>
      <c r="C78" s="17">
        <f>[1]KV_1.2.sz.mell.!C77</f>
        <v>407151923</v>
      </c>
      <c r="D78" s="17">
        <f t="shared" ref="D78:K78" si="21">SUM(D79:D80)</f>
        <v>18289045</v>
      </c>
      <c r="E78" s="17">
        <f t="shared" si="21"/>
        <v>0</v>
      </c>
      <c r="F78" s="17">
        <f t="shared" si="21"/>
        <v>1316720</v>
      </c>
      <c r="G78" s="17">
        <f t="shared" si="21"/>
        <v>0</v>
      </c>
      <c r="H78" s="17">
        <f>SUM(H79:H80)</f>
        <v>0</v>
      </c>
      <c r="I78" s="17">
        <f t="shared" si="21"/>
        <v>0</v>
      </c>
      <c r="J78" s="17">
        <f t="shared" si="21"/>
        <v>19605765</v>
      </c>
      <c r="K78" s="18">
        <f t="shared" si="21"/>
        <v>426757688</v>
      </c>
    </row>
    <row r="79" spans="1:11" s="19" customFormat="1" ht="12" customHeight="1">
      <c r="A79" s="20" t="s">
        <v>162</v>
      </c>
      <c r="B79" s="21" t="s">
        <v>163</v>
      </c>
      <c r="C79" s="42">
        <f>[1]KV_1.2.sz.mell.!C78</f>
        <v>407151923</v>
      </c>
      <c r="D79" s="43">
        <v>18289045</v>
      </c>
      <c r="E79" s="43"/>
      <c r="F79" s="43">
        <v>1316720</v>
      </c>
      <c r="G79" s="43"/>
      <c r="H79" s="43"/>
      <c r="I79" s="43"/>
      <c r="J79" s="42">
        <f>D79+E79+F79+G79+H79+I79</f>
        <v>19605765</v>
      </c>
      <c r="K79" s="57">
        <f>C79+J79</f>
        <v>426757688</v>
      </c>
    </row>
    <row r="80" spans="1:11" s="19" customFormat="1" ht="12" customHeight="1" thickBot="1">
      <c r="A80" s="32" t="s">
        <v>164</v>
      </c>
      <c r="B80" s="33" t="s">
        <v>165</v>
      </c>
      <c r="C80" s="42">
        <f>[1]KV_1.2.sz.mell.!C79</f>
        <v>0</v>
      </c>
      <c r="D80" s="43"/>
      <c r="E80" s="43"/>
      <c r="F80" s="43"/>
      <c r="G80" s="43"/>
      <c r="H80" s="43"/>
      <c r="I80" s="43"/>
      <c r="J80" s="42">
        <f>D80+E80+F80+G80+H80+I80</f>
        <v>0</v>
      </c>
      <c r="K80" s="57">
        <f>C80+J80</f>
        <v>0</v>
      </c>
    </row>
    <row r="81" spans="1:11" s="19" customFormat="1" ht="12" customHeight="1" thickBot="1">
      <c r="A81" s="59" t="s">
        <v>166</v>
      </c>
      <c r="B81" s="34" t="s">
        <v>167</v>
      </c>
      <c r="C81" s="17">
        <f>[1]KV_1.2.sz.mell.!C80</f>
        <v>0</v>
      </c>
      <c r="D81" s="17">
        <f t="shared" ref="D81:K81" si="22">SUM(D82:D84)</f>
        <v>0</v>
      </c>
      <c r="E81" s="17">
        <f t="shared" si="22"/>
        <v>0</v>
      </c>
      <c r="F81" s="17">
        <f t="shared" si="22"/>
        <v>0</v>
      </c>
      <c r="G81" s="17">
        <f t="shared" si="22"/>
        <v>0</v>
      </c>
      <c r="H81" s="17">
        <f>SUM(H82:H84)</f>
        <v>0</v>
      </c>
      <c r="I81" s="17">
        <f t="shared" si="22"/>
        <v>0</v>
      </c>
      <c r="J81" s="17">
        <f t="shared" si="22"/>
        <v>0</v>
      </c>
      <c r="K81" s="18">
        <f t="shared" si="22"/>
        <v>0</v>
      </c>
    </row>
    <row r="82" spans="1:11" s="19" customFormat="1" ht="12" customHeight="1">
      <c r="A82" s="20" t="s">
        <v>168</v>
      </c>
      <c r="B82" s="21" t="s">
        <v>169</v>
      </c>
      <c r="C82" s="42">
        <f>[1]KV_1.2.sz.mell.!C81</f>
        <v>0</v>
      </c>
      <c r="D82" s="43"/>
      <c r="E82" s="43"/>
      <c r="F82" s="43"/>
      <c r="G82" s="43"/>
      <c r="H82" s="43"/>
      <c r="I82" s="43"/>
      <c r="J82" s="42">
        <f>D82+E82+F82+G82+H82+I82</f>
        <v>0</v>
      </c>
      <c r="K82" s="57">
        <f>C82+J82</f>
        <v>0</v>
      </c>
    </row>
    <row r="83" spans="1:11" s="19" customFormat="1" ht="12" customHeight="1">
      <c r="A83" s="26" t="s">
        <v>170</v>
      </c>
      <c r="B83" s="27" t="s">
        <v>171</v>
      </c>
      <c r="C83" s="42">
        <f>[1]KV_1.2.sz.mell.!C82</f>
        <v>0</v>
      </c>
      <c r="D83" s="43"/>
      <c r="E83" s="43"/>
      <c r="F83" s="43"/>
      <c r="G83" s="43"/>
      <c r="H83" s="43"/>
      <c r="I83" s="43"/>
      <c r="J83" s="42">
        <f>D83+E83+F83+G83+H83+I83</f>
        <v>0</v>
      </c>
      <c r="K83" s="57">
        <f>C83+J83</f>
        <v>0</v>
      </c>
    </row>
    <row r="84" spans="1:11" s="19" customFormat="1" ht="12" customHeight="1" thickBot="1">
      <c r="A84" s="32" t="s">
        <v>172</v>
      </c>
      <c r="B84" s="33" t="s">
        <v>173</v>
      </c>
      <c r="C84" s="42">
        <f>[1]KV_1.2.sz.mell.!C83</f>
        <v>0</v>
      </c>
      <c r="D84" s="43"/>
      <c r="E84" s="43"/>
      <c r="F84" s="43"/>
      <c r="G84" s="43"/>
      <c r="H84" s="43"/>
      <c r="I84" s="43"/>
      <c r="J84" s="42">
        <f>D84+E84+F84+G84+H84+I84</f>
        <v>0</v>
      </c>
      <c r="K84" s="57">
        <f>C84+J84</f>
        <v>0</v>
      </c>
    </row>
    <row r="85" spans="1:11" s="19" customFormat="1" ht="12" customHeight="1" thickBot="1">
      <c r="A85" s="59" t="s">
        <v>174</v>
      </c>
      <c r="B85" s="34" t="s">
        <v>175</v>
      </c>
      <c r="C85" s="17">
        <f>[1]KV_1.2.sz.mell.!C84</f>
        <v>0</v>
      </c>
      <c r="D85" s="17">
        <f t="shared" ref="D85:K85" si="23">SUM(D86:D89)</f>
        <v>0</v>
      </c>
      <c r="E85" s="17">
        <f t="shared" si="23"/>
        <v>0</v>
      </c>
      <c r="F85" s="17">
        <f t="shared" si="23"/>
        <v>0</v>
      </c>
      <c r="G85" s="17">
        <f t="shared" si="23"/>
        <v>0</v>
      </c>
      <c r="H85" s="17">
        <f>SUM(H86:H89)</f>
        <v>0</v>
      </c>
      <c r="I85" s="17">
        <f t="shared" si="23"/>
        <v>0</v>
      </c>
      <c r="J85" s="17">
        <f t="shared" si="23"/>
        <v>0</v>
      </c>
      <c r="K85" s="18">
        <f t="shared" si="23"/>
        <v>0</v>
      </c>
    </row>
    <row r="86" spans="1:11" s="19" customFormat="1" ht="12" customHeight="1">
      <c r="A86" s="63" t="s">
        <v>176</v>
      </c>
      <c r="B86" s="21" t="s">
        <v>177</v>
      </c>
      <c r="C86" s="42">
        <f>[1]KV_1.2.sz.mell.!C85</f>
        <v>0</v>
      </c>
      <c r="D86" s="43"/>
      <c r="E86" s="43"/>
      <c r="F86" s="43"/>
      <c r="G86" s="43"/>
      <c r="H86" s="43"/>
      <c r="I86" s="43"/>
      <c r="J86" s="42">
        <f t="shared" ref="J86:J91" si="24">D86+E86+F86+G86+H86+I86</f>
        <v>0</v>
      </c>
      <c r="K86" s="57">
        <f t="shared" ref="K86:K91" si="25">C86+J86</f>
        <v>0</v>
      </c>
    </row>
    <row r="87" spans="1:11" s="19" customFormat="1" ht="12" customHeight="1">
      <c r="A87" s="64" t="s">
        <v>178</v>
      </c>
      <c r="B87" s="27" t="s">
        <v>179</v>
      </c>
      <c r="C87" s="42">
        <f>[1]KV_1.2.sz.mell.!C86</f>
        <v>0</v>
      </c>
      <c r="D87" s="43"/>
      <c r="E87" s="43"/>
      <c r="F87" s="43"/>
      <c r="G87" s="43"/>
      <c r="H87" s="43"/>
      <c r="I87" s="43"/>
      <c r="J87" s="42">
        <f t="shared" si="24"/>
        <v>0</v>
      </c>
      <c r="K87" s="57">
        <f t="shared" si="25"/>
        <v>0</v>
      </c>
    </row>
    <row r="88" spans="1:11" s="19" customFormat="1" ht="12" customHeight="1">
      <c r="A88" s="64" t="s">
        <v>180</v>
      </c>
      <c r="B88" s="27" t="s">
        <v>181</v>
      </c>
      <c r="C88" s="42">
        <f>[1]KV_1.2.sz.mell.!C87</f>
        <v>0</v>
      </c>
      <c r="D88" s="43"/>
      <c r="E88" s="43"/>
      <c r="F88" s="43"/>
      <c r="G88" s="43"/>
      <c r="H88" s="43"/>
      <c r="I88" s="43"/>
      <c r="J88" s="42">
        <f t="shared" si="24"/>
        <v>0</v>
      </c>
      <c r="K88" s="57">
        <f t="shared" si="25"/>
        <v>0</v>
      </c>
    </row>
    <row r="89" spans="1:11" s="19" customFormat="1" ht="12" customHeight="1" thickBot="1">
      <c r="A89" s="65" t="s">
        <v>182</v>
      </c>
      <c r="B89" s="33" t="s">
        <v>183</v>
      </c>
      <c r="C89" s="42">
        <f>[1]KV_1.2.sz.mell.!C88</f>
        <v>0</v>
      </c>
      <c r="D89" s="43"/>
      <c r="E89" s="43"/>
      <c r="F89" s="43"/>
      <c r="G89" s="43"/>
      <c r="H89" s="43"/>
      <c r="I89" s="43"/>
      <c r="J89" s="42">
        <f t="shared" si="24"/>
        <v>0</v>
      </c>
      <c r="K89" s="57">
        <f t="shared" si="25"/>
        <v>0</v>
      </c>
    </row>
    <row r="90" spans="1:11" s="19" customFormat="1" ht="12" customHeight="1" thickBot="1">
      <c r="A90" s="59" t="s">
        <v>184</v>
      </c>
      <c r="B90" s="34" t="s">
        <v>185</v>
      </c>
      <c r="C90" s="17">
        <f>[1]KV_1.2.sz.mell.!C89</f>
        <v>0</v>
      </c>
      <c r="D90" s="66"/>
      <c r="E90" s="66"/>
      <c r="F90" s="66"/>
      <c r="G90" s="66"/>
      <c r="H90" s="66"/>
      <c r="I90" s="66"/>
      <c r="J90" s="17">
        <f t="shared" si="24"/>
        <v>0</v>
      </c>
      <c r="K90" s="18">
        <f t="shared" si="25"/>
        <v>0</v>
      </c>
    </row>
    <row r="91" spans="1:11" s="19" customFormat="1" ht="13.5" customHeight="1" thickBot="1">
      <c r="A91" s="59" t="s">
        <v>186</v>
      </c>
      <c r="B91" s="34" t="s">
        <v>187</v>
      </c>
      <c r="C91" s="17">
        <f>[1]KV_1.2.sz.mell.!C90</f>
        <v>0</v>
      </c>
      <c r="D91" s="66"/>
      <c r="E91" s="66"/>
      <c r="F91" s="66"/>
      <c r="G91" s="66"/>
      <c r="H91" s="66"/>
      <c r="I91" s="66"/>
      <c r="J91" s="17">
        <f t="shared" si="24"/>
        <v>0</v>
      </c>
      <c r="K91" s="18">
        <f t="shared" si="25"/>
        <v>0</v>
      </c>
    </row>
    <row r="92" spans="1:11" s="19" customFormat="1" ht="15.75" customHeight="1" thickBot="1">
      <c r="A92" s="59" t="s">
        <v>188</v>
      </c>
      <c r="B92" s="34" t="s">
        <v>189</v>
      </c>
      <c r="C92" s="40">
        <f>[1]KV_1.2.sz.mell.!C91</f>
        <v>407151923</v>
      </c>
      <c r="D92" s="40">
        <f t="shared" ref="D92:K92" si="26">+D69+D73+D78+D81+D85+D91+D90</f>
        <v>18289045</v>
      </c>
      <c r="E92" s="40">
        <f t="shared" si="26"/>
        <v>0</v>
      </c>
      <c r="F92" s="40">
        <f t="shared" si="26"/>
        <v>1316720</v>
      </c>
      <c r="G92" s="40">
        <f t="shared" si="26"/>
        <v>0</v>
      </c>
      <c r="H92" s="40">
        <f t="shared" si="26"/>
        <v>0</v>
      </c>
      <c r="I92" s="40">
        <f t="shared" si="26"/>
        <v>0</v>
      </c>
      <c r="J92" s="40">
        <f t="shared" si="26"/>
        <v>19605765</v>
      </c>
      <c r="K92" s="41">
        <f t="shared" si="26"/>
        <v>426757688</v>
      </c>
    </row>
    <row r="93" spans="1:11" s="19" customFormat="1" ht="25.5" customHeight="1" thickBot="1">
      <c r="A93" s="67" t="s">
        <v>190</v>
      </c>
      <c r="B93" s="68" t="s">
        <v>191</v>
      </c>
      <c r="C93" s="40">
        <f>[1]KV_1.2.sz.mell.!C92</f>
        <v>884979333</v>
      </c>
      <c r="D93" s="40">
        <f t="shared" ref="D93:K93" si="27">+D68+D92</f>
        <v>201463174</v>
      </c>
      <c r="E93" s="40">
        <f t="shared" si="27"/>
        <v>13174076</v>
      </c>
      <c r="F93" s="40">
        <f t="shared" si="27"/>
        <v>15296114</v>
      </c>
      <c r="G93" s="40">
        <f t="shared" si="27"/>
        <v>17367264</v>
      </c>
      <c r="H93" s="40">
        <f t="shared" si="27"/>
        <v>65287471</v>
      </c>
      <c r="I93" s="40">
        <f t="shared" si="27"/>
        <v>4627000</v>
      </c>
      <c r="J93" s="40">
        <f t="shared" si="27"/>
        <v>317215099</v>
      </c>
      <c r="K93" s="41">
        <f t="shared" si="27"/>
        <v>1202194432</v>
      </c>
    </row>
    <row r="94" spans="1:11" s="19" customFormat="1" ht="30.75" customHeight="1">
      <c r="A94" s="69"/>
      <c r="B94" s="70"/>
      <c r="C94" s="71"/>
    </row>
    <row r="95" spans="1:11" ht="16.5" customHeight="1">
      <c r="A95" s="460" t="s">
        <v>192</v>
      </c>
      <c r="B95" s="460"/>
      <c r="C95" s="460"/>
      <c r="D95" s="460"/>
      <c r="E95" s="460"/>
      <c r="F95" s="460"/>
      <c r="G95" s="460"/>
      <c r="H95" s="460"/>
      <c r="I95" s="460"/>
      <c r="J95" s="460"/>
      <c r="K95" s="460"/>
    </row>
    <row r="96" spans="1:11" ht="16.5" customHeight="1" thickBot="1">
      <c r="A96" s="461" t="s">
        <v>193</v>
      </c>
      <c r="B96" s="461"/>
      <c r="C96" s="72"/>
      <c r="K96" s="72" t="str">
        <f>K7</f>
        <v>Forintban!</v>
      </c>
    </row>
    <row r="97" spans="1:11">
      <c r="A97" s="445" t="s">
        <v>4</v>
      </c>
      <c r="B97" s="447" t="s">
        <v>194</v>
      </c>
      <c r="C97" s="449" t="str">
        <f>+CONCATENATE(LEFT([1]RM_ÖSSZEFÜGGÉSEK!A6,4),". évi")</f>
        <v>2019. évi</v>
      </c>
      <c r="D97" s="450"/>
      <c r="E97" s="451"/>
      <c r="F97" s="451"/>
      <c r="G97" s="451"/>
      <c r="H97" s="451"/>
      <c r="I97" s="451"/>
      <c r="J97" s="451"/>
      <c r="K97" s="452"/>
    </row>
    <row r="98" spans="1:11" ht="48.75" thickBot="1">
      <c r="A98" s="446"/>
      <c r="B98" s="448"/>
      <c r="C98" s="5" t="s">
        <v>6</v>
      </c>
      <c r="D98" s="6" t="str">
        <f>D9</f>
        <v xml:space="preserve">1 . sz. módosítás </v>
      </c>
      <c r="E98" s="6" t="str">
        <f t="shared" ref="E98:K98" si="28">E9</f>
        <v xml:space="preserve">2. sz. módosítás </v>
      </c>
      <c r="F98" s="6" t="str">
        <f t="shared" si="28"/>
        <v xml:space="preserve">3 . sz. módosítás </v>
      </c>
      <c r="G98" s="6" t="str">
        <f t="shared" si="28"/>
        <v xml:space="preserve">4 . sz. módosítás </v>
      </c>
      <c r="H98" s="6" t="str">
        <f t="shared" si="28"/>
        <v xml:space="preserve">5 . sz. módosítás </v>
      </c>
      <c r="I98" s="6" t="str">
        <f t="shared" si="28"/>
        <v xml:space="preserve">6 . sz. módosítás </v>
      </c>
      <c r="J98" s="7" t="str">
        <f t="shared" si="28"/>
        <v>Módosítások összesen</v>
      </c>
      <c r="K98" s="8" t="str">
        <f t="shared" si="28"/>
        <v>….számú módosítás utáni előirányzat</v>
      </c>
    </row>
    <row r="99" spans="1:11" s="14" customFormat="1" ht="12" customHeight="1" thickBot="1">
      <c r="A99" s="77" t="s">
        <v>15</v>
      </c>
      <c r="B99" s="78" t="s">
        <v>16</v>
      </c>
      <c r="C99" s="11" t="s">
        <v>17</v>
      </c>
      <c r="D99" s="11" t="s">
        <v>18</v>
      </c>
      <c r="E99" s="12" t="s">
        <v>19</v>
      </c>
      <c r="F99" s="12" t="s">
        <v>20</v>
      </c>
      <c r="G99" s="12" t="s">
        <v>21</v>
      </c>
      <c r="H99" s="12" t="s">
        <v>22</v>
      </c>
      <c r="I99" s="12" t="s">
        <v>23</v>
      </c>
      <c r="J99" s="12" t="s">
        <v>24</v>
      </c>
      <c r="K99" s="13" t="s">
        <v>25</v>
      </c>
    </row>
    <row r="100" spans="1:11" ht="12" customHeight="1" thickBot="1">
      <c r="A100" s="79" t="s">
        <v>26</v>
      </c>
      <c r="B100" s="80" t="s">
        <v>195</v>
      </c>
      <c r="C100" s="81">
        <f>[1]KV_1.2.sz.mell.!C98</f>
        <v>425281242</v>
      </c>
      <c r="D100" s="81">
        <f t="shared" ref="D100:K100" si="29">D101+D102+D103+D104+D105+D118</f>
        <v>190884437</v>
      </c>
      <c r="E100" s="81">
        <f t="shared" si="29"/>
        <v>10344135</v>
      </c>
      <c r="F100" s="81">
        <f t="shared" si="29"/>
        <v>36546114</v>
      </c>
      <c r="G100" s="81">
        <f t="shared" si="29"/>
        <v>14161263</v>
      </c>
      <c r="H100" s="81">
        <f t="shared" si="29"/>
        <v>30719183</v>
      </c>
      <c r="I100" s="81">
        <f t="shared" si="29"/>
        <v>10325828</v>
      </c>
      <c r="J100" s="81">
        <f t="shared" si="29"/>
        <v>292980960</v>
      </c>
      <c r="K100" s="82">
        <f t="shared" si="29"/>
        <v>718262202</v>
      </c>
    </row>
    <row r="101" spans="1:11" ht="12" customHeight="1">
      <c r="A101" s="83" t="s">
        <v>28</v>
      </c>
      <c r="B101" s="84" t="s">
        <v>196</v>
      </c>
      <c r="C101" s="86">
        <f>[1]KV_1.2.sz.mell.!C99</f>
        <v>192205575</v>
      </c>
      <c r="D101" s="85">
        <v>133910611</v>
      </c>
      <c r="E101" s="85">
        <v>1653026</v>
      </c>
      <c r="F101" s="85">
        <v>500000</v>
      </c>
      <c r="G101" s="85"/>
      <c r="H101" s="85">
        <v>81530</v>
      </c>
      <c r="I101" s="85">
        <v>-525000</v>
      </c>
      <c r="J101" s="86">
        <f t="shared" ref="J101:J120" si="30">D101+E101+F101+G101+H101+I101</f>
        <v>135620167</v>
      </c>
      <c r="K101" s="87">
        <f t="shared" ref="K101:K120" si="31">C101+J101</f>
        <v>327825742</v>
      </c>
    </row>
    <row r="102" spans="1:11" ht="12" customHeight="1">
      <c r="A102" s="26" t="s">
        <v>30</v>
      </c>
      <c r="B102" s="88" t="s">
        <v>197</v>
      </c>
      <c r="C102" s="28">
        <f>[1]KV_1.2.sz.mell.!C100</f>
        <v>33236687</v>
      </c>
      <c r="D102" s="29">
        <v>13056263</v>
      </c>
      <c r="E102" s="29">
        <v>303771</v>
      </c>
      <c r="F102" s="29">
        <v>400000</v>
      </c>
      <c r="G102" s="29"/>
      <c r="H102" s="29">
        <v>7134</v>
      </c>
      <c r="I102" s="29">
        <v>525000</v>
      </c>
      <c r="J102" s="28">
        <f t="shared" si="30"/>
        <v>14292168</v>
      </c>
      <c r="K102" s="89">
        <f t="shared" si="31"/>
        <v>47528855</v>
      </c>
    </row>
    <row r="103" spans="1:11" ht="12" customHeight="1">
      <c r="A103" s="26" t="s">
        <v>32</v>
      </c>
      <c r="B103" s="88" t="s">
        <v>198</v>
      </c>
      <c r="C103" s="35">
        <f>[1]KV_1.2.sz.mell.!C101</f>
        <v>122370920</v>
      </c>
      <c r="D103" s="36">
        <v>43737443</v>
      </c>
      <c r="E103" s="36">
        <v>3398100</v>
      </c>
      <c r="F103" s="36">
        <v>32403620</v>
      </c>
      <c r="G103" s="36">
        <v>5718882</v>
      </c>
      <c r="H103" s="36">
        <v>14450589</v>
      </c>
      <c r="I103" s="36">
        <v>10325828</v>
      </c>
      <c r="J103" s="35">
        <f t="shared" si="30"/>
        <v>110034462</v>
      </c>
      <c r="K103" s="90">
        <f t="shared" si="31"/>
        <v>232405382</v>
      </c>
    </row>
    <row r="104" spans="1:11" ht="12" customHeight="1">
      <c r="A104" s="26" t="s">
        <v>34</v>
      </c>
      <c r="B104" s="91" t="s">
        <v>199</v>
      </c>
      <c r="C104" s="35">
        <f>[1]KV_1.2.sz.mell.!C102</f>
        <v>25154000</v>
      </c>
      <c r="D104" s="36"/>
      <c r="E104" s="36"/>
      <c r="F104" s="36">
        <v>1166000</v>
      </c>
      <c r="G104" s="36">
        <v>11554325</v>
      </c>
      <c r="H104" s="36"/>
      <c r="I104" s="36"/>
      <c r="J104" s="35">
        <f t="shared" si="30"/>
        <v>12720325</v>
      </c>
      <c r="K104" s="90">
        <f t="shared" si="31"/>
        <v>37874325</v>
      </c>
    </row>
    <row r="105" spans="1:11" ht="12" customHeight="1">
      <c r="A105" s="26" t="s">
        <v>200</v>
      </c>
      <c r="B105" s="92" t="s">
        <v>201</v>
      </c>
      <c r="C105" s="35">
        <f>[1]KV_1.2.sz.mell.!C103</f>
        <v>48814060</v>
      </c>
      <c r="D105" s="36">
        <f>SUM(D106:D118)</f>
        <v>180120</v>
      </c>
      <c r="E105" s="36">
        <f>SUM(E106:E117)</f>
        <v>5377294</v>
      </c>
      <c r="F105" s="36">
        <f>SUM(F106:F117)</f>
        <v>826531</v>
      </c>
      <c r="G105" s="36"/>
      <c r="H105" s="36"/>
      <c r="I105" s="36">
        <f>SUM(I111:I117)</f>
        <v>0</v>
      </c>
      <c r="J105" s="35">
        <f t="shared" si="30"/>
        <v>6383945</v>
      </c>
      <c r="K105" s="90">
        <f t="shared" si="31"/>
        <v>55198005</v>
      </c>
    </row>
    <row r="106" spans="1:11" ht="12" customHeight="1">
      <c r="A106" s="26" t="s">
        <v>38</v>
      </c>
      <c r="B106" s="88" t="s">
        <v>202</v>
      </c>
      <c r="C106" s="35">
        <f>[1]KV_1.2.sz.mell.!C104</f>
        <v>0</v>
      </c>
      <c r="D106" s="36"/>
      <c r="E106" s="36"/>
      <c r="F106" s="36"/>
      <c r="G106" s="36"/>
      <c r="H106" s="36"/>
      <c r="I106" s="36"/>
      <c r="J106" s="35">
        <f t="shared" si="30"/>
        <v>0</v>
      </c>
      <c r="K106" s="90">
        <f t="shared" si="31"/>
        <v>0</v>
      </c>
    </row>
    <row r="107" spans="1:11" ht="12" customHeight="1">
      <c r="A107" s="26" t="s">
        <v>203</v>
      </c>
      <c r="B107" s="93" t="s">
        <v>204</v>
      </c>
      <c r="C107" s="35">
        <f>[1]KV_1.2.sz.mell.!C105</f>
        <v>0</v>
      </c>
      <c r="D107" s="36"/>
      <c r="E107" s="36"/>
      <c r="F107" s="36"/>
      <c r="G107" s="36"/>
      <c r="H107" s="36"/>
      <c r="I107" s="36"/>
      <c r="J107" s="35">
        <f t="shared" si="30"/>
        <v>0</v>
      </c>
      <c r="K107" s="90">
        <f t="shared" si="31"/>
        <v>0</v>
      </c>
    </row>
    <row r="108" spans="1:11" ht="12" customHeight="1">
      <c r="A108" s="26" t="s">
        <v>205</v>
      </c>
      <c r="B108" s="93" t="s">
        <v>206</v>
      </c>
      <c r="C108" s="35">
        <f>[1]KV_1.2.sz.mell.!C106</f>
        <v>1864896</v>
      </c>
      <c r="D108" s="36"/>
      <c r="E108" s="36"/>
      <c r="F108" s="36"/>
      <c r="G108" s="36"/>
      <c r="H108" s="36"/>
      <c r="I108" s="36"/>
      <c r="J108" s="35">
        <f t="shared" si="30"/>
        <v>0</v>
      </c>
      <c r="K108" s="90">
        <f t="shared" si="31"/>
        <v>1864896</v>
      </c>
    </row>
    <row r="109" spans="1:11" ht="12" customHeight="1">
      <c r="A109" s="26" t="s">
        <v>207</v>
      </c>
      <c r="B109" s="94" t="s">
        <v>208</v>
      </c>
      <c r="C109" s="35">
        <f>[1]KV_1.2.sz.mell.!C107</f>
        <v>0</v>
      </c>
      <c r="D109" s="36"/>
      <c r="E109" s="36"/>
      <c r="F109" s="36"/>
      <c r="G109" s="36"/>
      <c r="H109" s="36"/>
      <c r="I109" s="36"/>
      <c r="J109" s="35">
        <f t="shared" si="30"/>
        <v>0</v>
      </c>
      <c r="K109" s="90">
        <f t="shared" si="31"/>
        <v>0</v>
      </c>
    </row>
    <row r="110" spans="1:11" ht="12" customHeight="1">
      <c r="A110" s="26" t="s">
        <v>209</v>
      </c>
      <c r="B110" s="95" t="s">
        <v>210</v>
      </c>
      <c r="C110" s="35">
        <f>[1]KV_1.2.sz.mell.!C108</f>
        <v>0</v>
      </c>
      <c r="D110" s="36"/>
      <c r="E110" s="36"/>
      <c r="F110" s="36"/>
      <c r="G110" s="36"/>
      <c r="H110" s="36"/>
      <c r="I110" s="36"/>
      <c r="J110" s="35">
        <f t="shared" si="30"/>
        <v>0</v>
      </c>
      <c r="K110" s="90">
        <f t="shared" si="31"/>
        <v>0</v>
      </c>
    </row>
    <row r="111" spans="1:11" ht="12" customHeight="1">
      <c r="A111" s="26" t="s">
        <v>211</v>
      </c>
      <c r="B111" s="95" t="s">
        <v>212</v>
      </c>
      <c r="C111" s="35">
        <f>[1]KV_1.2.sz.mell.!C109</f>
        <v>0</v>
      </c>
      <c r="D111" s="36"/>
      <c r="E111" s="36"/>
      <c r="F111" s="36"/>
      <c r="G111" s="36"/>
      <c r="H111" s="36"/>
      <c r="I111" s="36"/>
      <c r="J111" s="35">
        <f t="shared" si="30"/>
        <v>0</v>
      </c>
      <c r="K111" s="90">
        <f t="shared" si="31"/>
        <v>0</v>
      </c>
    </row>
    <row r="112" spans="1:11" ht="12" customHeight="1">
      <c r="A112" s="26" t="s">
        <v>213</v>
      </c>
      <c r="B112" s="94" t="s">
        <v>214</v>
      </c>
      <c r="C112" s="35">
        <f>[1]KV_1.2.sz.mell.!C110</f>
        <v>27649164</v>
      </c>
      <c r="D112" s="36"/>
      <c r="E112" s="36">
        <v>4989238</v>
      </c>
      <c r="F112" s="36">
        <v>826531</v>
      </c>
      <c r="G112" s="36"/>
      <c r="H112" s="36"/>
      <c r="I112" s="36">
        <v>5378398</v>
      </c>
      <c r="J112" s="35">
        <f t="shared" si="30"/>
        <v>11194167</v>
      </c>
      <c r="K112" s="90">
        <f t="shared" si="31"/>
        <v>38843331</v>
      </c>
    </row>
    <row r="113" spans="1:11" ht="12" customHeight="1">
      <c r="A113" s="26" t="s">
        <v>215</v>
      </c>
      <c r="B113" s="94" t="s">
        <v>216</v>
      </c>
      <c r="C113" s="35">
        <f>[1]KV_1.2.sz.mell.!C111</f>
        <v>0</v>
      </c>
      <c r="D113" s="36"/>
      <c r="E113" s="36"/>
      <c r="F113" s="36"/>
      <c r="G113" s="36"/>
      <c r="H113" s="36"/>
      <c r="I113" s="36"/>
      <c r="J113" s="35">
        <f t="shared" si="30"/>
        <v>0</v>
      </c>
      <c r="K113" s="90">
        <f t="shared" si="31"/>
        <v>0</v>
      </c>
    </row>
    <row r="114" spans="1:11" ht="12" customHeight="1">
      <c r="A114" s="26" t="s">
        <v>217</v>
      </c>
      <c r="B114" s="95" t="s">
        <v>218</v>
      </c>
      <c r="C114" s="35">
        <f>[1]KV_1.2.sz.mell.!C112</f>
        <v>0</v>
      </c>
      <c r="D114" s="36"/>
      <c r="E114" s="36"/>
      <c r="F114" s="36"/>
      <c r="G114" s="36"/>
      <c r="H114" s="36"/>
      <c r="I114" s="36"/>
      <c r="J114" s="35">
        <f t="shared" si="30"/>
        <v>0</v>
      </c>
      <c r="K114" s="90">
        <f t="shared" si="31"/>
        <v>0</v>
      </c>
    </row>
    <row r="115" spans="1:11" ht="12" customHeight="1">
      <c r="A115" s="96" t="s">
        <v>219</v>
      </c>
      <c r="B115" s="93" t="s">
        <v>220</v>
      </c>
      <c r="C115" s="35">
        <f>[1]KV_1.2.sz.mell.!C113</f>
        <v>0</v>
      </c>
      <c r="D115" s="36"/>
      <c r="E115" s="36"/>
      <c r="F115" s="36"/>
      <c r="G115" s="36"/>
      <c r="H115" s="36"/>
      <c r="I115" s="36"/>
      <c r="J115" s="35">
        <f t="shared" si="30"/>
        <v>0</v>
      </c>
      <c r="K115" s="90">
        <f t="shared" si="31"/>
        <v>0</v>
      </c>
    </row>
    <row r="116" spans="1:11" ht="12" customHeight="1">
      <c r="A116" s="26" t="s">
        <v>221</v>
      </c>
      <c r="B116" s="93" t="s">
        <v>222</v>
      </c>
      <c r="C116" s="35">
        <f>[1]KV_1.2.sz.mell.!C114</f>
        <v>0</v>
      </c>
      <c r="D116" s="36"/>
      <c r="E116" s="36"/>
      <c r="F116" s="36"/>
      <c r="G116" s="36"/>
      <c r="H116" s="36"/>
      <c r="I116" s="36"/>
      <c r="J116" s="35">
        <f t="shared" si="30"/>
        <v>0</v>
      </c>
      <c r="K116" s="90">
        <f t="shared" si="31"/>
        <v>0</v>
      </c>
    </row>
    <row r="117" spans="1:11" ht="12" customHeight="1">
      <c r="A117" s="32" t="s">
        <v>223</v>
      </c>
      <c r="B117" s="93" t="s">
        <v>224</v>
      </c>
      <c r="C117" s="35">
        <f>[1]KV_1.2.sz.mell.!C115</f>
        <v>19300000</v>
      </c>
      <c r="D117" s="36">
        <v>180120</v>
      </c>
      <c r="E117" s="36">
        <v>388056</v>
      </c>
      <c r="F117" s="29"/>
      <c r="G117" s="36"/>
      <c r="H117" s="36"/>
      <c r="I117" s="36">
        <v>-5378398</v>
      </c>
      <c r="J117" s="35">
        <f t="shared" si="30"/>
        <v>-4810222</v>
      </c>
      <c r="K117" s="90">
        <f t="shared" si="31"/>
        <v>14489778</v>
      </c>
    </row>
    <row r="118" spans="1:11" ht="12" customHeight="1">
      <c r="A118" s="26" t="s">
        <v>225</v>
      </c>
      <c r="B118" s="91" t="s">
        <v>226</v>
      </c>
      <c r="C118" s="28">
        <f>[1]KV_1.2.sz.mell.!C116</f>
        <v>3500000</v>
      </c>
      <c r="D118" s="29"/>
      <c r="E118" s="29">
        <v>-388056</v>
      </c>
      <c r="F118" s="29">
        <v>1249963</v>
      </c>
      <c r="G118" s="29">
        <v>-3111944</v>
      </c>
      <c r="H118" s="29">
        <f>SUM(H119:H120)</f>
        <v>16179930</v>
      </c>
      <c r="I118" s="29"/>
      <c r="J118" s="28">
        <f t="shared" si="30"/>
        <v>13929893</v>
      </c>
      <c r="K118" s="89">
        <f t="shared" si="31"/>
        <v>17429893</v>
      </c>
    </row>
    <row r="119" spans="1:11" ht="12" customHeight="1">
      <c r="A119" s="26" t="s">
        <v>227</v>
      </c>
      <c r="B119" s="88" t="s">
        <v>228</v>
      </c>
      <c r="C119" s="28">
        <f>[1]KV_1.2.sz.mell.!C117</f>
        <v>3500000</v>
      </c>
      <c r="D119" s="29"/>
      <c r="E119" s="29"/>
      <c r="F119" s="29"/>
      <c r="G119" s="29"/>
      <c r="H119" s="29">
        <v>10179930</v>
      </c>
      <c r="I119" s="29"/>
      <c r="J119" s="28">
        <v>861176</v>
      </c>
      <c r="K119" s="89">
        <f t="shared" si="31"/>
        <v>4361176</v>
      </c>
    </row>
    <row r="120" spans="1:11" ht="12" customHeight="1" thickBot="1">
      <c r="A120" s="50" t="s">
        <v>229</v>
      </c>
      <c r="B120" s="97" t="s">
        <v>230</v>
      </c>
      <c r="C120" s="99">
        <f>[1]KV_1.2.sz.mell.!C118</f>
        <v>0</v>
      </c>
      <c r="D120" s="98"/>
      <c r="E120" s="98"/>
      <c r="F120" s="98"/>
      <c r="G120" s="98"/>
      <c r="H120" s="98">
        <v>6000000</v>
      </c>
      <c r="I120" s="98"/>
      <c r="J120" s="99">
        <f t="shared" si="30"/>
        <v>6000000</v>
      </c>
      <c r="K120" s="54">
        <f t="shared" si="31"/>
        <v>6000000</v>
      </c>
    </row>
    <row r="121" spans="1:11" ht="12" customHeight="1" thickBot="1">
      <c r="A121" s="100" t="s">
        <v>40</v>
      </c>
      <c r="B121" s="101" t="s">
        <v>231</v>
      </c>
      <c r="C121" s="17">
        <f>[1]KV_1.2.sz.mell.!C119</f>
        <v>449341418</v>
      </c>
      <c r="D121" s="17">
        <f t="shared" ref="D121:K121" si="32">+D122+D124+D126</f>
        <v>10578737</v>
      </c>
      <c r="E121" s="102">
        <f t="shared" si="32"/>
        <v>2829941</v>
      </c>
      <c r="F121" s="102">
        <f t="shared" si="32"/>
        <v>-21250000</v>
      </c>
      <c r="G121" s="102">
        <f t="shared" si="32"/>
        <v>3206001</v>
      </c>
      <c r="H121" s="102">
        <f t="shared" si="32"/>
        <v>34568288</v>
      </c>
      <c r="I121" s="102">
        <f t="shared" si="32"/>
        <v>-5698828</v>
      </c>
      <c r="J121" s="102">
        <f t="shared" si="32"/>
        <v>24234139</v>
      </c>
      <c r="K121" s="103">
        <f t="shared" si="32"/>
        <v>473575557</v>
      </c>
    </row>
    <row r="122" spans="1:11" ht="12" customHeight="1">
      <c r="A122" s="20" t="s">
        <v>42</v>
      </c>
      <c r="B122" s="88" t="s">
        <v>232</v>
      </c>
      <c r="C122" s="136">
        <f>[1]KV_1.2.sz.mell.!C120</f>
        <v>444541418</v>
      </c>
      <c r="D122" s="24">
        <v>4381137</v>
      </c>
      <c r="E122" s="24">
        <v>2829941</v>
      </c>
      <c r="F122" s="24">
        <v>-21250000</v>
      </c>
      <c r="G122" s="24">
        <v>2993911</v>
      </c>
      <c r="H122" s="24">
        <v>34568288</v>
      </c>
      <c r="I122" s="23">
        <v>-5698828</v>
      </c>
      <c r="J122" s="22">
        <f t="shared" ref="J122:J134" si="33">D122+E122+F122+G122+H122+I122</f>
        <v>17824449</v>
      </c>
      <c r="K122" s="25">
        <f t="shared" ref="K122:K134" si="34">C122+J122</f>
        <v>462365867</v>
      </c>
    </row>
    <row r="123" spans="1:11" ht="12" customHeight="1">
      <c r="A123" s="20" t="s">
        <v>44</v>
      </c>
      <c r="B123" s="104" t="s">
        <v>233</v>
      </c>
      <c r="C123" s="136">
        <f>[1]KV_1.2.sz.mell.!C121</f>
        <v>443041418</v>
      </c>
      <c r="D123" s="24"/>
      <c r="E123" s="24"/>
      <c r="F123" s="24"/>
      <c r="G123" s="24"/>
      <c r="H123" s="24"/>
      <c r="I123" s="23"/>
      <c r="J123" s="22">
        <f t="shared" si="33"/>
        <v>0</v>
      </c>
      <c r="K123" s="25">
        <f t="shared" si="34"/>
        <v>443041418</v>
      </c>
    </row>
    <row r="124" spans="1:11" ht="12" customHeight="1">
      <c r="A124" s="20" t="s">
        <v>46</v>
      </c>
      <c r="B124" s="104" t="s">
        <v>234</v>
      </c>
      <c r="C124" s="137">
        <f>[1]KV_1.2.sz.mell.!C122</f>
        <v>4800000</v>
      </c>
      <c r="D124" s="30">
        <v>6197600</v>
      </c>
      <c r="E124" s="30"/>
      <c r="F124" s="30"/>
      <c r="G124" s="30">
        <v>212090</v>
      </c>
      <c r="H124" s="30"/>
      <c r="I124" s="29"/>
      <c r="J124" s="28">
        <f t="shared" si="33"/>
        <v>6409690</v>
      </c>
      <c r="K124" s="89">
        <f t="shared" si="34"/>
        <v>11209690</v>
      </c>
    </row>
    <row r="125" spans="1:11" ht="12" customHeight="1">
      <c r="A125" s="20" t="s">
        <v>48</v>
      </c>
      <c r="B125" s="104" t="s">
        <v>235</v>
      </c>
      <c r="C125" s="137">
        <f>[1]KV_1.2.sz.mell.!C123</f>
        <v>0</v>
      </c>
      <c r="D125" s="30"/>
      <c r="E125" s="30"/>
      <c r="F125" s="30"/>
      <c r="G125" s="30"/>
      <c r="H125" s="30"/>
      <c r="I125" s="29"/>
      <c r="J125" s="28">
        <f t="shared" si="33"/>
        <v>0</v>
      </c>
      <c r="K125" s="89">
        <f t="shared" si="34"/>
        <v>0</v>
      </c>
    </row>
    <row r="126" spans="1:11" ht="12" customHeight="1">
      <c r="A126" s="20" t="s">
        <v>50</v>
      </c>
      <c r="B126" s="33" t="s">
        <v>236</v>
      </c>
      <c r="C126" s="137">
        <f>[1]KV_1.2.sz.mell.!C124</f>
        <v>0</v>
      </c>
      <c r="D126" s="30"/>
      <c r="E126" s="30"/>
      <c r="F126" s="30"/>
      <c r="G126" s="30"/>
      <c r="H126" s="30"/>
      <c r="I126" s="29"/>
      <c r="J126" s="28">
        <f t="shared" si="33"/>
        <v>0</v>
      </c>
      <c r="K126" s="89">
        <f t="shared" si="34"/>
        <v>0</v>
      </c>
    </row>
    <row r="127" spans="1:11" ht="12" customHeight="1">
      <c r="A127" s="20" t="s">
        <v>52</v>
      </c>
      <c r="B127" s="31" t="s">
        <v>237</v>
      </c>
      <c r="C127" s="137">
        <f>[1]KV_1.2.sz.mell.!C125</f>
        <v>0</v>
      </c>
      <c r="D127" s="30"/>
      <c r="E127" s="30"/>
      <c r="F127" s="30"/>
      <c r="G127" s="30"/>
      <c r="H127" s="30"/>
      <c r="I127" s="29"/>
      <c r="J127" s="28">
        <f t="shared" si="33"/>
        <v>0</v>
      </c>
      <c r="K127" s="89">
        <f t="shared" si="34"/>
        <v>0</v>
      </c>
    </row>
    <row r="128" spans="1:11" ht="12" customHeight="1">
      <c r="A128" s="20" t="s">
        <v>238</v>
      </c>
      <c r="B128" s="105" t="s">
        <v>239</v>
      </c>
      <c r="C128" s="137">
        <f>[1]KV_1.2.sz.mell.!C126</f>
        <v>0</v>
      </c>
      <c r="D128" s="30"/>
      <c r="E128" s="30"/>
      <c r="F128" s="30"/>
      <c r="G128" s="30"/>
      <c r="H128" s="30"/>
      <c r="I128" s="29"/>
      <c r="J128" s="28">
        <f t="shared" si="33"/>
        <v>0</v>
      </c>
      <c r="K128" s="89">
        <f t="shared" si="34"/>
        <v>0</v>
      </c>
    </row>
    <row r="129" spans="1:11" ht="22.5">
      <c r="A129" s="20" t="s">
        <v>240</v>
      </c>
      <c r="B129" s="95" t="s">
        <v>212</v>
      </c>
      <c r="C129" s="137">
        <f>[1]KV_1.2.sz.mell.!C127</f>
        <v>0</v>
      </c>
      <c r="D129" s="30"/>
      <c r="E129" s="30"/>
      <c r="F129" s="30"/>
      <c r="G129" s="30"/>
      <c r="H129" s="30"/>
      <c r="I129" s="29"/>
      <c r="J129" s="28">
        <f t="shared" si="33"/>
        <v>0</v>
      </c>
      <c r="K129" s="89">
        <f t="shared" si="34"/>
        <v>0</v>
      </c>
    </row>
    <row r="130" spans="1:11" ht="12" customHeight="1">
      <c r="A130" s="20" t="s">
        <v>241</v>
      </c>
      <c r="B130" s="95" t="s">
        <v>242</v>
      </c>
      <c r="C130" s="137">
        <f>[1]KV_1.2.sz.mell.!C128</f>
        <v>0</v>
      </c>
      <c r="D130" s="30"/>
      <c r="E130" s="30"/>
      <c r="F130" s="30"/>
      <c r="G130" s="30"/>
      <c r="H130" s="30"/>
      <c r="I130" s="29"/>
      <c r="J130" s="28">
        <f t="shared" si="33"/>
        <v>0</v>
      </c>
      <c r="K130" s="89">
        <f t="shared" si="34"/>
        <v>0</v>
      </c>
    </row>
    <row r="131" spans="1:11" ht="12" customHeight="1">
      <c r="A131" s="20" t="s">
        <v>243</v>
      </c>
      <c r="B131" s="95" t="s">
        <v>244</v>
      </c>
      <c r="C131" s="137">
        <f>[1]KV_1.2.sz.mell.!C129</f>
        <v>0</v>
      </c>
      <c r="D131" s="30"/>
      <c r="E131" s="30"/>
      <c r="F131" s="30"/>
      <c r="G131" s="30"/>
      <c r="H131" s="30"/>
      <c r="I131" s="29"/>
      <c r="J131" s="28">
        <f t="shared" si="33"/>
        <v>0</v>
      </c>
      <c r="K131" s="89">
        <f t="shared" si="34"/>
        <v>0</v>
      </c>
    </row>
    <row r="132" spans="1:11" ht="12" customHeight="1">
      <c r="A132" s="20" t="s">
        <v>245</v>
      </c>
      <c r="B132" s="95" t="s">
        <v>218</v>
      </c>
      <c r="C132" s="137">
        <f>[1]KV_1.2.sz.mell.!C130</f>
        <v>0</v>
      </c>
      <c r="D132" s="30"/>
      <c r="E132" s="30"/>
      <c r="F132" s="30"/>
      <c r="G132" s="30"/>
      <c r="H132" s="30"/>
      <c r="I132" s="29"/>
      <c r="J132" s="28">
        <f t="shared" si="33"/>
        <v>0</v>
      </c>
      <c r="K132" s="89">
        <f t="shared" si="34"/>
        <v>0</v>
      </c>
    </row>
    <row r="133" spans="1:11" ht="12" customHeight="1">
      <c r="A133" s="20" t="s">
        <v>246</v>
      </c>
      <c r="B133" s="95" t="s">
        <v>247</v>
      </c>
      <c r="C133" s="137">
        <f>[1]KV_1.2.sz.mell.!C131</f>
        <v>0</v>
      </c>
      <c r="D133" s="30"/>
      <c r="E133" s="30"/>
      <c r="F133" s="30"/>
      <c r="G133" s="30"/>
      <c r="H133" s="30"/>
      <c r="I133" s="29"/>
      <c r="J133" s="28">
        <f t="shared" si="33"/>
        <v>0</v>
      </c>
      <c r="K133" s="89">
        <f t="shared" si="34"/>
        <v>0</v>
      </c>
    </row>
    <row r="134" spans="1:11" ht="23.25" thickBot="1">
      <c r="A134" s="96" t="s">
        <v>248</v>
      </c>
      <c r="B134" s="95" t="s">
        <v>249</v>
      </c>
      <c r="C134" s="138">
        <f>[1]KV_1.2.sz.mell.!C132</f>
        <v>0</v>
      </c>
      <c r="D134" s="106"/>
      <c r="E134" s="106"/>
      <c r="F134" s="106"/>
      <c r="G134" s="106"/>
      <c r="H134" s="106"/>
      <c r="I134" s="36"/>
      <c r="J134" s="35">
        <f t="shared" si="33"/>
        <v>0</v>
      </c>
      <c r="K134" s="90">
        <f t="shared" si="34"/>
        <v>0</v>
      </c>
    </row>
    <row r="135" spans="1:11" ht="12" customHeight="1" thickBot="1">
      <c r="A135" s="15" t="s">
        <v>54</v>
      </c>
      <c r="B135" s="107" t="s">
        <v>250</v>
      </c>
      <c r="C135" s="109">
        <f>[1]KV_1.2.sz.mell.!C133</f>
        <v>874622660</v>
      </c>
      <c r="D135" s="109">
        <f t="shared" ref="D135:K135" si="35">+D100+D121</f>
        <v>201463174</v>
      </c>
      <c r="E135" s="109">
        <f t="shared" si="35"/>
        <v>13174076</v>
      </c>
      <c r="F135" s="109">
        <f t="shared" si="35"/>
        <v>15296114</v>
      </c>
      <c r="G135" s="109">
        <f t="shared" si="35"/>
        <v>17367264</v>
      </c>
      <c r="H135" s="109">
        <f t="shared" si="35"/>
        <v>65287471</v>
      </c>
      <c r="I135" s="17">
        <f t="shared" si="35"/>
        <v>4627000</v>
      </c>
      <c r="J135" s="17">
        <f t="shared" si="35"/>
        <v>317215099</v>
      </c>
      <c r="K135" s="18">
        <f t="shared" si="35"/>
        <v>1191837759</v>
      </c>
    </row>
    <row r="136" spans="1:11" ht="12" customHeight="1" thickBot="1">
      <c r="A136" s="15" t="s">
        <v>251</v>
      </c>
      <c r="B136" s="107" t="s">
        <v>252</v>
      </c>
      <c r="C136" s="109">
        <f>[1]KV_1.2.sz.mell.!C134</f>
        <v>0</v>
      </c>
      <c r="D136" s="109">
        <f t="shared" ref="D136:K136" si="36">+D137+D138+D139</f>
        <v>0</v>
      </c>
      <c r="E136" s="109">
        <f t="shared" si="36"/>
        <v>0</v>
      </c>
      <c r="F136" s="109">
        <f t="shared" si="36"/>
        <v>0</v>
      </c>
      <c r="G136" s="109">
        <f t="shared" si="36"/>
        <v>0</v>
      </c>
      <c r="H136" s="109">
        <f t="shared" si="36"/>
        <v>0</v>
      </c>
      <c r="I136" s="17">
        <f t="shared" si="36"/>
        <v>0</v>
      </c>
      <c r="J136" s="17">
        <f t="shared" si="36"/>
        <v>0</v>
      </c>
      <c r="K136" s="18">
        <f t="shared" si="36"/>
        <v>0</v>
      </c>
    </row>
    <row r="137" spans="1:11" ht="12" customHeight="1">
      <c r="A137" s="20" t="s">
        <v>70</v>
      </c>
      <c r="B137" s="104" t="s">
        <v>253</v>
      </c>
      <c r="C137" s="137">
        <f>[1]KV_1.2.sz.mell.!C135</f>
        <v>0</v>
      </c>
      <c r="D137" s="30"/>
      <c r="E137" s="30"/>
      <c r="F137" s="30"/>
      <c r="G137" s="30"/>
      <c r="H137" s="30"/>
      <c r="I137" s="29"/>
      <c r="J137" s="22">
        <f>D137+E137+F137+G137+H137+I137</f>
        <v>0</v>
      </c>
      <c r="K137" s="89">
        <f>C137+J137</f>
        <v>0</v>
      </c>
    </row>
    <row r="138" spans="1:11" ht="12" customHeight="1">
      <c r="A138" s="20" t="s">
        <v>72</v>
      </c>
      <c r="B138" s="104" t="s">
        <v>254</v>
      </c>
      <c r="C138" s="137">
        <f>[1]KV_1.2.sz.mell.!C136</f>
        <v>0</v>
      </c>
      <c r="D138" s="30"/>
      <c r="E138" s="30"/>
      <c r="F138" s="30"/>
      <c r="G138" s="30"/>
      <c r="H138" s="30"/>
      <c r="I138" s="29"/>
      <c r="J138" s="22">
        <f>D138+E138+F138+G138+H138+I138</f>
        <v>0</v>
      </c>
      <c r="K138" s="89">
        <f>C138+J138</f>
        <v>0</v>
      </c>
    </row>
    <row r="139" spans="1:11" ht="12" customHeight="1" thickBot="1">
      <c r="A139" s="96" t="s">
        <v>74</v>
      </c>
      <c r="B139" s="104" t="s">
        <v>255</v>
      </c>
      <c r="C139" s="137">
        <f>[1]KV_1.2.sz.mell.!C137</f>
        <v>0</v>
      </c>
      <c r="D139" s="30"/>
      <c r="E139" s="30"/>
      <c r="F139" s="30"/>
      <c r="G139" s="30"/>
      <c r="H139" s="30"/>
      <c r="I139" s="29"/>
      <c r="J139" s="22">
        <f>D139+E139+F139+G139+H139+I139</f>
        <v>0</v>
      </c>
      <c r="K139" s="89">
        <f>C139+J139</f>
        <v>0</v>
      </c>
    </row>
    <row r="140" spans="1:11" ht="12" customHeight="1" thickBot="1">
      <c r="A140" s="15" t="s">
        <v>84</v>
      </c>
      <c r="B140" s="107" t="s">
        <v>256</v>
      </c>
      <c r="C140" s="109">
        <f>[1]KV_1.2.sz.mell.!C138</f>
        <v>0</v>
      </c>
      <c r="D140" s="109">
        <f t="shared" ref="D140:K140" si="37">SUM(D141:D146)</f>
        <v>0</v>
      </c>
      <c r="E140" s="109">
        <f t="shared" si="37"/>
        <v>0</v>
      </c>
      <c r="F140" s="109">
        <f t="shared" si="37"/>
        <v>0</v>
      </c>
      <c r="G140" s="109">
        <f t="shared" si="37"/>
        <v>0</v>
      </c>
      <c r="H140" s="109">
        <f>SUM(H141:H146)</f>
        <v>0</v>
      </c>
      <c r="I140" s="17">
        <f t="shared" si="37"/>
        <v>0</v>
      </c>
      <c r="J140" s="17">
        <f t="shared" si="37"/>
        <v>0</v>
      </c>
      <c r="K140" s="18">
        <f t="shared" si="37"/>
        <v>0</v>
      </c>
    </row>
    <row r="141" spans="1:11" ht="12" customHeight="1">
      <c r="A141" s="20" t="s">
        <v>86</v>
      </c>
      <c r="B141" s="110" t="s">
        <v>257</v>
      </c>
      <c r="C141" s="137">
        <f>[1]KV_1.2.sz.mell.!C139</f>
        <v>0</v>
      </c>
      <c r="D141" s="30"/>
      <c r="E141" s="30"/>
      <c r="F141" s="30"/>
      <c r="G141" s="30"/>
      <c r="H141" s="30"/>
      <c r="I141" s="29"/>
      <c r="J141" s="28">
        <f t="shared" ref="J141:J146" si="38">D141+E141+F141+G141+H141+I141</f>
        <v>0</v>
      </c>
      <c r="K141" s="89">
        <f t="shared" ref="K141:K146" si="39">C141+J141</f>
        <v>0</v>
      </c>
    </row>
    <row r="142" spans="1:11" ht="12" customHeight="1">
      <c r="A142" s="20" t="s">
        <v>88</v>
      </c>
      <c r="B142" s="110" t="s">
        <v>258</v>
      </c>
      <c r="C142" s="137">
        <f>[1]KV_1.2.sz.mell.!C140</f>
        <v>0</v>
      </c>
      <c r="D142" s="30"/>
      <c r="E142" s="30"/>
      <c r="F142" s="30"/>
      <c r="G142" s="30"/>
      <c r="H142" s="30"/>
      <c r="I142" s="29"/>
      <c r="J142" s="28">
        <f t="shared" si="38"/>
        <v>0</v>
      </c>
      <c r="K142" s="89">
        <f t="shared" si="39"/>
        <v>0</v>
      </c>
    </row>
    <row r="143" spans="1:11" ht="12" customHeight="1">
      <c r="A143" s="20" t="s">
        <v>90</v>
      </c>
      <c r="B143" s="110" t="s">
        <v>259</v>
      </c>
      <c r="C143" s="137">
        <f>[1]KV_1.2.sz.mell.!C141</f>
        <v>0</v>
      </c>
      <c r="D143" s="30"/>
      <c r="E143" s="30"/>
      <c r="F143" s="30"/>
      <c r="G143" s="30"/>
      <c r="H143" s="30"/>
      <c r="I143" s="29"/>
      <c r="J143" s="28">
        <f t="shared" si="38"/>
        <v>0</v>
      </c>
      <c r="K143" s="89">
        <f t="shared" si="39"/>
        <v>0</v>
      </c>
    </row>
    <row r="144" spans="1:11" ht="12" customHeight="1">
      <c r="A144" s="20" t="s">
        <v>92</v>
      </c>
      <c r="B144" s="110" t="s">
        <v>260</v>
      </c>
      <c r="C144" s="137">
        <f>[1]KV_1.2.sz.mell.!C142</f>
        <v>0</v>
      </c>
      <c r="D144" s="30"/>
      <c r="E144" s="30"/>
      <c r="F144" s="30"/>
      <c r="G144" s="30"/>
      <c r="H144" s="30"/>
      <c r="I144" s="29"/>
      <c r="J144" s="28">
        <f t="shared" si="38"/>
        <v>0</v>
      </c>
      <c r="K144" s="89">
        <f t="shared" si="39"/>
        <v>0</v>
      </c>
    </row>
    <row r="145" spans="1:15" ht="12" customHeight="1">
      <c r="A145" s="20" t="s">
        <v>94</v>
      </c>
      <c r="B145" s="110" t="s">
        <v>261</v>
      </c>
      <c r="C145" s="137">
        <f>[1]KV_1.2.sz.mell.!C143</f>
        <v>0</v>
      </c>
      <c r="D145" s="30"/>
      <c r="E145" s="30"/>
      <c r="F145" s="30"/>
      <c r="G145" s="30"/>
      <c r="H145" s="30"/>
      <c r="I145" s="29"/>
      <c r="J145" s="28">
        <f t="shared" si="38"/>
        <v>0</v>
      </c>
      <c r="K145" s="89">
        <f t="shared" si="39"/>
        <v>0</v>
      </c>
    </row>
    <row r="146" spans="1:15" ht="12" customHeight="1" thickBot="1">
      <c r="A146" s="96" t="s">
        <v>96</v>
      </c>
      <c r="B146" s="110" t="s">
        <v>262</v>
      </c>
      <c r="C146" s="137">
        <f>[1]KV_1.2.sz.mell.!C144</f>
        <v>0</v>
      </c>
      <c r="D146" s="30"/>
      <c r="E146" s="30"/>
      <c r="F146" s="30"/>
      <c r="G146" s="30"/>
      <c r="H146" s="30"/>
      <c r="I146" s="29"/>
      <c r="J146" s="28">
        <f t="shared" si="38"/>
        <v>0</v>
      </c>
      <c r="K146" s="89">
        <f t="shared" si="39"/>
        <v>0</v>
      </c>
    </row>
    <row r="147" spans="1:15" ht="12" customHeight="1" thickBot="1">
      <c r="A147" s="15" t="s">
        <v>108</v>
      </c>
      <c r="B147" s="107" t="s">
        <v>263</v>
      </c>
      <c r="C147" s="112">
        <f>[1]KV_1.2.sz.mell.!C145</f>
        <v>10356673</v>
      </c>
      <c r="D147" s="112">
        <f t="shared" ref="D147:K147" si="40">+D148+D149+D150+D151</f>
        <v>0</v>
      </c>
      <c r="E147" s="112">
        <f t="shared" si="40"/>
        <v>0</v>
      </c>
      <c r="F147" s="112">
        <f t="shared" si="40"/>
        <v>0</v>
      </c>
      <c r="G147" s="112">
        <f t="shared" si="40"/>
        <v>0</v>
      </c>
      <c r="H147" s="112">
        <f t="shared" si="40"/>
        <v>0</v>
      </c>
      <c r="I147" s="40">
        <f t="shared" si="40"/>
        <v>0</v>
      </c>
      <c r="J147" s="40">
        <f t="shared" si="40"/>
        <v>0</v>
      </c>
      <c r="K147" s="41">
        <f t="shared" si="40"/>
        <v>10356673</v>
      </c>
    </row>
    <row r="148" spans="1:15" ht="12" customHeight="1">
      <c r="A148" s="20" t="s">
        <v>110</v>
      </c>
      <c r="B148" s="110" t="s">
        <v>264</v>
      </c>
      <c r="C148" s="137">
        <f>[1]KV_1.2.sz.mell.!C146</f>
        <v>0</v>
      </c>
      <c r="D148" s="30"/>
      <c r="E148" s="30"/>
      <c r="F148" s="30"/>
      <c r="G148" s="30"/>
      <c r="H148" s="30"/>
      <c r="I148" s="29"/>
      <c r="J148" s="28">
        <f>D148+E148+F148+G148+H148+I148</f>
        <v>0</v>
      </c>
      <c r="K148" s="89">
        <f>C148+J148</f>
        <v>0</v>
      </c>
    </row>
    <row r="149" spans="1:15" ht="12" customHeight="1">
      <c r="A149" s="20" t="s">
        <v>112</v>
      </c>
      <c r="B149" s="110" t="s">
        <v>265</v>
      </c>
      <c r="C149" s="137">
        <f>[1]KV_1.2.sz.mell.!C147</f>
        <v>10356673</v>
      </c>
      <c r="D149" s="30"/>
      <c r="E149" s="30"/>
      <c r="F149" s="30"/>
      <c r="G149" s="30"/>
      <c r="H149" s="30"/>
      <c r="I149" s="29"/>
      <c r="J149" s="28">
        <f>D149+E149+F149+G149+H149+I149</f>
        <v>0</v>
      </c>
      <c r="K149" s="89">
        <f>C149+J149</f>
        <v>10356673</v>
      </c>
    </row>
    <row r="150" spans="1:15" ht="12" customHeight="1">
      <c r="A150" s="20" t="s">
        <v>114</v>
      </c>
      <c r="B150" s="110" t="s">
        <v>266</v>
      </c>
      <c r="C150" s="137">
        <f>[1]KV_1.2.sz.mell.!C148</f>
        <v>0</v>
      </c>
      <c r="D150" s="30"/>
      <c r="E150" s="30"/>
      <c r="F150" s="30"/>
      <c r="G150" s="30"/>
      <c r="H150" s="30"/>
      <c r="I150" s="29"/>
      <c r="J150" s="28">
        <f>D150+E150+F150+G150+H150+I150</f>
        <v>0</v>
      </c>
      <c r="K150" s="89">
        <f>C150+J150</f>
        <v>0</v>
      </c>
    </row>
    <row r="151" spans="1:15" ht="12" customHeight="1" thickBot="1">
      <c r="A151" s="96" t="s">
        <v>116</v>
      </c>
      <c r="B151" s="113" t="s">
        <v>267</v>
      </c>
      <c r="C151" s="137">
        <f>[1]KV_1.2.sz.mell.!C149</f>
        <v>0</v>
      </c>
      <c r="D151" s="30"/>
      <c r="E151" s="30"/>
      <c r="F151" s="30"/>
      <c r="G151" s="30"/>
      <c r="H151" s="30"/>
      <c r="I151" s="29"/>
      <c r="J151" s="28">
        <f>D151+E151+F151+G151+H151+I151</f>
        <v>0</v>
      </c>
      <c r="K151" s="89">
        <f>C151+J151</f>
        <v>0</v>
      </c>
    </row>
    <row r="152" spans="1:15" ht="12" customHeight="1" thickBot="1">
      <c r="A152" s="15" t="s">
        <v>268</v>
      </c>
      <c r="B152" s="107" t="s">
        <v>269</v>
      </c>
      <c r="C152" s="115">
        <f>[1]KV_1.2.sz.mell.!C150</f>
        <v>0</v>
      </c>
      <c r="D152" s="115">
        <f t="shared" ref="D152:K152" si="41">SUM(D153:D157)</f>
        <v>0</v>
      </c>
      <c r="E152" s="115">
        <f t="shared" si="41"/>
        <v>0</v>
      </c>
      <c r="F152" s="115">
        <f t="shared" si="41"/>
        <v>0</v>
      </c>
      <c r="G152" s="115">
        <f t="shared" si="41"/>
        <v>0</v>
      </c>
      <c r="H152" s="115">
        <f>SUM(H153:H157)</f>
        <v>0</v>
      </c>
      <c r="I152" s="116">
        <f t="shared" si="41"/>
        <v>0</v>
      </c>
      <c r="J152" s="116">
        <f t="shared" si="41"/>
        <v>0</v>
      </c>
      <c r="K152" s="117">
        <f t="shared" si="41"/>
        <v>0</v>
      </c>
    </row>
    <row r="153" spans="1:15" ht="12" customHeight="1">
      <c r="A153" s="20" t="s">
        <v>122</v>
      </c>
      <c r="B153" s="110" t="s">
        <v>270</v>
      </c>
      <c r="C153" s="137">
        <f>[1]KV_1.2.sz.mell.!C151</f>
        <v>0</v>
      </c>
      <c r="D153" s="30"/>
      <c r="E153" s="30"/>
      <c r="F153" s="30"/>
      <c r="G153" s="30"/>
      <c r="H153" s="30"/>
      <c r="I153" s="29"/>
      <c r="J153" s="28">
        <f t="shared" ref="J153:J159" si="42">D153+E153+F153+G153+H153+I153</f>
        <v>0</v>
      </c>
      <c r="K153" s="89">
        <f t="shared" ref="K153:K159" si="43">C153+J153</f>
        <v>0</v>
      </c>
    </row>
    <row r="154" spans="1:15" ht="12" customHeight="1">
      <c r="A154" s="20" t="s">
        <v>124</v>
      </c>
      <c r="B154" s="110" t="s">
        <v>271</v>
      </c>
      <c r="C154" s="137">
        <f>[1]KV_1.2.sz.mell.!C152</f>
        <v>0</v>
      </c>
      <c r="D154" s="30"/>
      <c r="E154" s="30"/>
      <c r="F154" s="30"/>
      <c r="G154" s="30"/>
      <c r="H154" s="30"/>
      <c r="I154" s="29"/>
      <c r="J154" s="28">
        <f t="shared" si="42"/>
        <v>0</v>
      </c>
      <c r="K154" s="89">
        <f t="shared" si="43"/>
        <v>0</v>
      </c>
    </row>
    <row r="155" spans="1:15" ht="12" customHeight="1">
      <c r="A155" s="20" t="s">
        <v>126</v>
      </c>
      <c r="B155" s="110" t="s">
        <v>272</v>
      </c>
      <c r="C155" s="137">
        <f>[1]KV_1.2.sz.mell.!C153</f>
        <v>0</v>
      </c>
      <c r="D155" s="30"/>
      <c r="E155" s="30"/>
      <c r="F155" s="30"/>
      <c r="G155" s="30"/>
      <c r="H155" s="30"/>
      <c r="I155" s="29"/>
      <c r="J155" s="28">
        <f t="shared" si="42"/>
        <v>0</v>
      </c>
      <c r="K155" s="89">
        <f t="shared" si="43"/>
        <v>0</v>
      </c>
    </row>
    <row r="156" spans="1:15" ht="12" customHeight="1">
      <c r="A156" s="20" t="s">
        <v>128</v>
      </c>
      <c r="B156" s="110" t="s">
        <v>273</v>
      </c>
      <c r="C156" s="137">
        <f>[1]KV_1.2.sz.mell.!C154</f>
        <v>0</v>
      </c>
      <c r="D156" s="30"/>
      <c r="E156" s="30"/>
      <c r="F156" s="30"/>
      <c r="G156" s="30"/>
      <c r="H156" s="30"/>
      <c r="I156" s="29"/>
      <c r="J156" s="28">
        <f t="shared" si="42"/>
        <v>0</v>
      </c>
      <c r="K156" s="89">
        <f t="shared" si="43"/>
        <v>0</v>
      </c>
    </row>
    <row r="157" spans="1:15" ht="12" customHeight="1" thickBot="1">
      <c r="A157" s="20" t="s">
        <v>274</v>
      </c>
      <c r="B157" s="110" t="s">
        <v>275</v>
      </c>
      <c r="C157" s="137">
        <f>[1]KV_1.2.sz.mell.!C155</f>
        <v>0</v>
      </c>
      <c r="D157" s="30"/>
      <c r="E157" s="106"/>
      <c r="F157" s="106"/>
      <c r="G157" s="106"/>
      <c r="H157" s="106"/>
      <c r="I157" s="36"/>
      <c r="J157" s="35">
        <f t="shared" si="42"/>
        <v>0</v>
      </c>
      <c r="K157" s="90">
        <f t="shared" si="43"/>
        <v>0</v>
      </c>
    </row>
    <row r="158" spans="1:15" ht="12" customHeight="1" thickBot="1">
      <c r="A158" s="15" t="s">
        <v>130</v>
      </c>
      <c r="B158" s="107" t="s">
        <v>276</v>
      </c>
      <c r="C158" s="115">
        <f>[1]KV_1.2.sz.mell.!C156</f>
        <v>0</v>
      </c>
      <c r="D158" s="114"/>
      <c r="E158" s="114"/>
      <c r="F158" s="114"/>
      <c r="G158" s="114"/>
      <c r="H158" s="114"/>
      <c r="I158" s="118"/>
      <c r="J158" s="116">
        <f t="shared" si="42"/>
        <v>0</v>
      </c>
      <c r="K158" s="119">
        <f t="shared" si="43"/>
        <v>0</v>
      </c>
    </row>
    <row r="159" spans="1:15" ht="12" customHeight="1" thickBot="1">
      <c r="A159" s="15" t="s">
        <v>277</v>
      </c>
      <c r="B159" s="107" t="s">
        <v>278</v>
      </c>
      <c r="C159" s="115">
        <f>[1]KV_1.2.sz.mell.!C157</f>
        <v>0</v>
      </c>
      <c r="D159" s="114"/>
      <c r="E159" s="120"/>
      <c r="F159" s="120"/>
      <c r="G159" s="120"/>
      <c r="H159" s="120"/>
      <c r="I159" s="121"/>
      <c r="J159" s="122">
        <f t="shared" si="42"/>
        <v>0</v>
      </c>
      <c r="K159" s="25">
        <f t="shared" si="43"/>
        <v>0</v>
      </c>
    </row>
    <row r="160" spans="1:15" ht="15.2" customHeight="1" thickBot="1">
      <c r="A160" s="15" t="s">
        <v>279</v>
      </c>
      <c r="B160" s="107" t="s">
        <v>280</v>
      </c>
      <c r="C160" s="124">
        <f>[1]KV_1.2.sz.mell.!C158</f>
        <v>10356673</v>
      </c>
      <c r="D160" s="124">
        <f t="shared" ref="D160:K160" si="44">+D136+D140+D147+D152+D158+D159</f>
        <v>0</v>
      </c>
      <c r="E160" s="124">
        <f t="shared" si="44"/>
        <v>0</v>
      </c>
      <c r="F160" s="124">
        <f t="shared" si="44"/>
        <v>0</v>
      </c>
      <c r="G160" s="124">
        <f t="shared" si="44"/>
        <v>0</v>
      </c>
      <c r="H160" s="124">
        <f t="shared" si="44"/>
        <v>0</v>
      </c>
      <c r="I160" s="125">
        <f t="shared" si="44"/>
        <v>0</v>
      </c>
      <c r="J160" s="125">
        <f t="shared" si="44"/>
        <v>0</v>
      </c>
      <c r="K160" s="126">
        <f t="shared" si="44"/>
        <v>10356673</v>
      </c>
      <c r="L160" s="127"/>
      <c r="M160" s="128"/>
      <c r="N160" s="128"/>
      <c r="O160" s="128"/>
    </row>
    <row r="161" spans="1:11" s="19" customFormat="1" ht="12.95" customHeight="1" thickBot="1">
      <c r="A161" s="129" t="s">
        <v>281</v>
      </c>
      <c r="B161" s="130" t="s">
        <v>282</v>
      </c>
      <c r="C161" s="124">
        <f>[1]KV_1.2.sz.mell.!C159</f>
        <v>884979333</v>
      </c>
      <c r="D161" s="124">
        <f t="shared" ref="D161:K161" si="45">+D135+D160</f>
        <v>201463174</v>
      </c>
      <c r="E161" s="124">
        <f t="shared" si="45"/>
        <v>13174076</v>
      </c>
      <c r="F161" s="124">
        <f t="shared" si="45"/>
        <v>15296114</v>
      </c>
      <c r="G161" s="124">
        <f t="shared" si="45"/>
        <v>17367264</v>
      </c>
      <c r="H161" s="124">
        <f t="shared" si="45"/>
        <v>65287471</v>
      </c>
      <c r="I161" s="125">
        <f t="shared" si="45"/>
        <v>4627000</v>
      </c>
      <c r="J161" s="125">
        <f t="shared" si="45"/>
        <v>317215099</v>
      </c>
      <c r="K161" s="126">
        <f t="shared" si="45"/>
        <v>1202194432</v>
      </c>
    </row>
    <row r="162" spans="1:11" ht="14.1" customHeight="1">
      <c r="C162" s="131">
        <f>C93-C161</f>
        <v>0</v>
      </c>
      <c r="D162" s="139"/>
      <c r="E162" s="139"/>
      <c r="F162" s="139"/>
      <c r="G162" s="139"/>
      <c r="H162" s="139"/>
      <c r="I162" s="139"/>
      <c r="J162" s="139"/>
      <c r="K162" s="131">
        <f>K93-K161</f>
        <v>0</v>
      </c>
    </row>
    <row r="163" spans="1:11">
      <c r="A163" s="462" t="s">
        <v>283</v>
      </c>
      <c r="B163" s="462"/>
      <c r="C163" s="462"/>
      <c r="D163" s="462"/>
      <c r="E163" s="462"/>
      <c r="F163" s="462"/>
      <c r="G163" s="462"/>
      <c r="H163" s="462"/>
      <c r="I163" s="462"/>
      <c r="J163" s="462"/>
      <c r="K163" s="462"/>
    </row>
    <row r="164" spans="1:11" ht="15.2" customHeight="1" thickBot="1">
      <c r="A164" s="459" t="s">
        <v>284</v>
      </c>
      <c r="B164" s="459"/>
      <c r="C164" s="132"/>
      <c r="K164" s="132" t="str">
        <f>K96</f>
        <v>Forintban!</v>
      </c>
    </row>
    <row r="165" spans="1:11" ht="25.5" customHeight="1" thickBot="1">
      <c r="A165" s="15">
        <v>1</v>
      </c>
      <c r="B165" s="133" t="s">
        <v>285</v>
      </c>
      <c r="C165" s="134">
        <f>+C68-C135</f>
        <v>-396795250</v>
      </c>
      <c r="D165" s="17">
        <f t="shared" ref="D165:K165" si="46">+D68-D135</f>
        <v>-18289045</v>
      </c>
      <c r="E165" s="17">
        <f t="shared" si="46"/>
        <v>0</v>
      </c>
      <c r="F165" s="17">
        <f t="shared" si="46"/>
        <v>-1316720</v>
      </c>
      <c r="G165" s="17">
        <f t="shared" si="46"/>
        <v>0</v>
      </c>
      <c r="H165" s="17">
        <f t="shared" si="46"/>
        <v>0</v>
      </c>
      <c r="I165" s="17">
        <f t="shared" si="46"/>
        <v>0</v>
      </c>
      <c r="J165" s="17">
        <f t="shared" si="46"/>
        <v>-19605765</v>
      </c>
      <c r="K165" s="18">
        <f t="shared" si="46"/>
        <v>-416401015</v>
      </c>
    </row>
    <row r="166" spans="1:11" ht="32.450000000000003" customHeight="1" thickBot="1">
      <c r="A166" s="15" t="s">
        <v>40</v>
      </c>
      <c r="B166" s="133" t="s">
        <v>286</v>
      </c>
      <c r="C166" s="17">
        <f>+C92-C160</f>
        <v>396795250</v>
      </c>
      <c r="D166" s="17">
        <f t="shared" ref="D166:K166" si="47">+D92-D160</f>
        <v>18289045</v>
      </c>
      <c r="E166" s="17">
        <f t="shared" si="47"/>
        <v>0</v>
      </c>
      <c r="F166" s="17">
        <f t="shared" si="47"/>
        <v>1316720</v>
      </c>
      <c r="G166" s="17">
        <f t="shared" si="47"/>
        <v>0</v>
      </c>
      <c r="H166" s="17">
        <f t="shared" si="47"/>
        <v>0</v>
      </c>
      <c r="I166" s="17">
        <f t="shared" si="47"/>
        <v>0</v>
      </c>
      <c r="J166" s="17">
        <f t="shared" si="47"/>
        <v>19605765</v>
      </c>
      <c r="K166" s="18">
        <f t="shared" si="47"/>
        <v>416401015</v>
      </c>
    </row>
  </sheetData>
  <mergeCells count="15">
    <mergeCell ref="A164:B164"/>
    <mergeCell ref="A95:K95"/>
    <mergeCell ref="A96:B96"/>
    <mergeCell ref="A97:A98"/>
    <mergeCell ref="B97:B98"/>
    <mergeCell ref="C97:K97"/>
    <mergeCell ref="A163:K163"/>
    <mergeCell ref="A8:A9"/>
    <mergeCell ref="B8:B9"/>
    <mergeCell ref="C8:K8"/>
    <mergeCell ref="B1:K1"/>
    <mergeCell ref="A3:K3"/>
    <mergeCell ref="A4:K4"/>
    <mergeCell ref="A6:K6"/>
    <mergeCell ref="A7:B7"/>
  </mergeCells>
  <printOptions horizontalCentered="1"/>
  <pageMargins left="0.19685039370078741" right="0.19685039370078741" top="0.47244094488188981" bottom="0.47244094488188981" header="0.39370078740157483" footer="0.39370078740157483"/>
  <pageSetup paperSize="9" scale="78" fitToHeight="2" orientation="landscape" r:id="rId1"/>
  <headerFooter alignWithMargins="0"/>
  <rowBreaks count="3" manualBreakCount="3">
    <brk id="51" max="10" man="1"/>
    <brk id="93" max="10" man="1"/>
    <brk id="135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J33"/>
  <sheetViews>
    <sheetView topLeftCell="D7" zoomScale="120" zoomScaleNormal="120" zoomScaleSheetLayoutView="100" workbookViewId="0">
      <selection activeCell="J33" sqref="J33"/>
    </sheetView>
  </sheetViews>
  <sheetFormatPr defaultRowHeight="12.75"/>
  <cols>
    <col min="1" max="1" width="6.83203125" style="140" customWidth="1"/>
    <col min="2" max="2" width="48" style="143" customWidth="1"/>
    <col min="3" max="5" width="15.5" style="140" customWidth="1"/>
    <col min="6" max="6" width="55.1640625" style="140" customWidth="1"/>
    <col min="7" max="9" width="15.5" style="140" customWidth="1"/>
    <col min="10" max="10" width="4.83203125" style="140" customWidth="1"/>
    <col min="11" max="256" width="9.33203125" style="140"/>
    <col min="257" max="257" width="6.83203125" style="140" customWidth="1"/>
    <col min="258" max="258" width="48" style="140" customWidth="1"/>
    <col min="259" max="261" width="15.5" style="140" customWidth="1"/>
    <col min="262" max="262" width="55.1640625" style="140" customWidth="1"/>
    <col min="263" max="265" width="15.5" style="140" customWidth="1"/>
    <col min="266" max="266" width="4.83203125" style="140" customWidth="1"/>
    <col min="267" max="512" width="9.33203125" style="140"/>
    <col min="513" max="513" width="6.83203125" style="140" customWidth="1"/>
    <col min="514" max="514" width="48" style="140" customWidth="1"/>
    <col min="515" max="517" width="15.5" style="140" customWidth="1"/>
    <col min="518" max="518" width="55.1640625" style="140" customWidth="1"/>
    <col min="519" max="521" width="15.5" style="140" customWidth="1"/>
    <col min="522" max="522" width="4.83203125" style="140" customWidth="1"/>
    <col min="523" max="768" width="9.33203125" style="140"/>
    <col min="769" max="769" width="6.83203125" style="140" customWidth="1"/>
    <col min="770" max="770" width="48" style="140" customWidth="1"/>
    <col min="771" max="773" width="15.5" style="140" customWidth="1"/>
    <col min="774" max="774" width="55.1640625" style="140" customWidth="1"/>
    <col min="775" max="777" width="15.5" style="140" customWidth="1"/>
    <col min="778" max="778" width="4.83203125" style="140" customWidth="1"/>
    <col min="779" max="1024" width="9.33203125" style="140"/>
    <col min="1025" max="1025" width="6.83203125" style="140" customWidth="1"/>
    <col min="1026" max="1026" width="48" style="140" customWidth="1"/>
    <col min="1027" max="1029" width="15.5" style="140" customWidth="1"/>
    <col min="1030" max="1030" width="55.1640625" style="140" customWidth="1"/>
    <col min="1031" max="1033" width="15.5" style="140" customWidth="1"/>
    <col min="1034" max="1034" width="4.83203125" style="140" customWidth="1"/>
    <col min="1035" max="1280" width="9.33203125" style="140"/>
    <col min="1281" max="1281" width="6.83203125" style="140" customWidth="1"/>
    <col min="1282" max="1282" width="48" style="140" customWidth="1"/>
    <col min="1283" max="1285" width="15.5" style="140" customWidth="1"/>
    <col min="1286" max="1286" width="55.1640625" style="140" customWidth="1"/>
    <col min="1287" max="1289" width="15.5" style="140" customWidth="1"/>
    <col min="1290" max="1290" width="4.83203125" style="140" customWidth="1"/>
    <col min="1291" max="1536" width="9.33203125" style="140"/>
    <col min="1537" max="1537" width="6.83203125" style="140" customWidth="1"/>
    <col min="1538" max="1538" width="48" style="140" customWidth="1"/>
    <col min="1539" max="1541" width="15.5" style="140" customWidth="1"/>
    <col min="1542" max="1542" width="55.1640625" style="140" customWidth="1"/>
    <col min="1543" max="1545" width="15.5" style="140" customWidth="1"/>
    <col min="1546" max="1546" width="4.83203125" style="140" customWidth="1"/>
    <col min="1547" max="1792" width="9.33203125" style="140"/>
    <col min="1793" max="1793" width="6.83203125" style="140" customWidth="1"/>
    <col min="1794" max="1794" width="48" style="140" customWidth="1"/>
    <col min="1795" max="1797" width="15.5" style="140" customWidth="1"/>
    <col min="1798" max="1798" width="55.1640625" style="140" customWidth="1"/>
    <col min="1799" max="1801" width="15.5" style="140" customWidth="1"/>
    <col min="1802" max="1802" width="4.83203125" style="140" customWidth="1"/>
    <col min="1803" max="2048" width="9.33203125" style="140"/>
    <col min="2049" max="2049" width="6.83203125" style="140" customWidth="1"/>
    <col min="2050" max="2050" width="48" style="140" customWidth="1"/>
    <col min="2051" max="2053" width="15.5" style="140" customWidth="1"/>
    <col min="2054" max="2054" width="55.1640625" style="140" customWidth="1"/>
    <col min="2055" max="2057" width="15.5" style="140" customWidth="1"/>
    <col min="2058" max="2058" width="4.83203125" style="140" customWidth="1"/>
    <col min="2059" max="2304" width="9.33203125" style="140"/>
    <col min="2305" max="2305" width="6.83203125" style="140" customWidth="1"/>
    <col min="2306" max="2306" width="48" style="140" customWidth="1"/>
    <col min="2307" max="2309" width="15.5" style="140" customWidth="1"/>
    <col min="2310" max="2310" width="55.1640625" style="140" customWidth="1"/>
    <col min="2311" max="2313" width="15.5" style="140" customWidth="1"/>
    <col min="2314" max="2314" width="4.83203125" style="140" customWidth="1"/>
    <col min="2315" max="2560" width="9.33203125" style="140"/>
    <col min="2561" max="2561" width="6.83203125" style="140" customWidth="1"/>
    <col min="2562" max="2562" width="48" style="140" customWidth="1"/>
    <col min="2563" max="2565" width="15.5" style="140" customWidth="1"/>
    <col min="2566" max="2566" width="55.1640625" style="140" customWidth="1"/>
    <col min="2567" max="2569" width="15.5" style="140" customWidth="1"/>
    <col min="2570" max="2570" width="4.83203125" style="140" customWidth="1"/>
    <col min="2571" max="2816" width="9.33203125" style="140"/>
    <col min="2817" max="2817" width="6.83203125" style="140" customWidth="1"/>
    <col min="2818" max="2818" width="48" style="140" customWidth="1"/>
    <col min="2819" max="2821" width="15.5" style="140" customWidth="1"/>
    <col min="2822" max="2822" width="55.1640625" style="140" customWidth="1"/>
    <col min="2823" max="2825" width="15.5" style="140" customWidth="1"/>
    <col min="2826" max="2826" width="4.83203125" style="140" customWidth="1"/>
    <col min="2827" max="3072" width="9.33203125" style="140"/>
    <col min="3073" max="3073" width="6.83203125" style="140" customWidth="1"/>
    <col min="3074" max="3074" width="48" style="140" customWidth="1"/>
    <col min="3075" max="3077" width="15.5" style="140" customWidth="1"/>
    <col min="3078" max="3078" width="55.1640625" style="140" customWidth="1"/>
    <col min="3079" max="3081" width="15.5" style="140" customWidth="1"/>
    <col min="3082" max="3082" width="4.83203125" style="140" customWidth="1"/>
    <col min="3083" max="3328" width="9.33203125" style="140"/>
    <col min="3329" max="3329" width="6.83203125" style="140" customWidth="1"/>
    <col min="3330" max="3330" width="48" style="140" customWidth="1"/>
    <col min="3331" max="3333" width="15.5" style="140" customWidth="1"/>
    <col min="3334" max="3334" width="55.1640625" style="140" customWidth="1"/>
    <col min="3335" max="3337" width="15.5" style="140" customWidth="1"/>
    <col min="3338" max="3338" width="4.83203125" style="140" customWidth="1"/>
    <col min="3339" max="3584" width="9.33203125" style="140"/>
    <col min="3585" max="3585" width="6.83203125" style="140" customWidth="1"/>
    <col min="3586" max="3586" width="48" style="140" customWidth="1"/>
    <col min="3587" max="3589" width="15.5" style="140" customWidth="1"/>
    <col min="3590" max="3590" width="55.1640625" style="140" customWidth="1"/>
    <col min="3591" max="3593" width="15.5" style="140" customWidth="1"/>
    <col min="3594" max="3594" width="4.83203125" style="140" customWidth="1"/>
    <col min="3595" max="3840" width="9.33203125" style="140"/>
    <col min="3841" max="3841" width="6.83203125" style="140" customWidth="1"/>
    <col min="3842" max="3842" width="48" style="140" customWidth="1"/>
    <col min="3843" max="3845" width="15.5" style="140" customWidth="1"/>
    <col min="3846" max="3846" width="55.1640625" style="140" customWidth="1"/>
    <col min="3847" max="3849" width="15.5" style="140" customWidth="1"/>
    <col min="3850" max="3850" width="4.83203125" style="140" customWidth="1"/>
    <col min="3851" max="4096" width="9.33203125" style="140"/>
    <col min="4097" max="4097" width="6.83203125" style="140" customWidth="1"/>
    <col min="4098" max="4098" width="48" style="140" customWidth="1"/>
    <col min="4099" max="4101" width="15.5" style="140" customWidth="1"/>
    <col min="4102" max="4102" width="55.1640625" style="140" customWidth="1"/>
    <col min="4103" max="4105" width="15.5" style="140" customWidth="1"/>
    <col min="4106" max="4106" width="4.83203125" style="140" customWidth="1"/>
    <col min="4107" max="4352" width="9.33203125" style="140"/>
    <col min="4353" max="4353" width="6.83203125" style="140" customWidth="1"/>
    <col min="4354" max="4354" width="48" style="140" customWidth="1"/>
    <col min="4355" max="4357" width="15.5" style="140" customWidth="1"/>
    <col min="4358" max="4358" width="55.1640625" style="140" customWidth="1"/>
    <col min="4359" max="4361" width="15.5" style="140" customWidth="1"/>
    <col min="4362" max="4362" width="4.83203125" style="140" customWidth="1"/>
    <col min="4363" max="4608" width="9.33203125" style="140"/>
    <col min="4609" max="4609" width="6.83203125" style="140" customWidth="1"/>
    <col min="4610" max="4610" width="48" style="140" customWidth="1"/>
    <col min="4611" max="4613" width="15.5" style="140" customWidth="1"/>
    <col min="4614" max="4614" width="55.1640625" style="140" customWidth="1"/>
    <col min="4615" max="4617" width="15.5" style="140" customWidth="1"/>
    <col min="4618" max="4618" width="4.83203125" style="140" customWidth="1"/>
    <col min="4619" max="4864" width="9.33203125" style="140"/>
    <col min="4865" max="4865" width="6.83203125" style="140" customWidth="1"/>
    <col min="4866" max="4866" width="48" style="140" customWidth="1"/>
    <col min="4867" max="4869" width="15.5" style="140" customWidth="1"/>
    <col min="4870" max="4870" width="55.1640625" style="140" customWidth="1"/>
    <col min="4871" max="4873" width="15.5" style="140" customWidth="1"/>
    <col min="4874" max="4874" width="4.83203125" style="140" customWidth="1"/>
    <col min="4875" max="5120" width="9.33203125" style="140"/>
    <col min="5121" max="5121" width="6.83203125" style="140" customWidth="1"/>
    <col min="5122" max="5122" width="48" style="140" customWidth="1"/>
    <col min="5123" max="5125" width="15.5" style="140" customWidth="1"/>
    <col min="5126" max="5126" width="55.1640625" style="140" customWidth="1"/>
    <col min="5127" max="5129" width="15.5" style="140" customWidth="1"/>
    <col min="5130" max="5130" width="4.83203125" style="140" customWidth="1"/>
    <col min="5131" max="5376" width="9.33203125" style="140"/>
    <col min="5377" max="5377" width="6.83203125" style="140" customWidth="1"/>
    <col min="5378" max="5378" width="48" style="140" customWidth="1"/>
    <col min="5379" max="5381" width="15.5" style="140" customWidth="1"/>
    <col min="5382" max="5382" width="55.1640625" style="140" customWidth="1"/>
    <col min="5383" max="5385" width="15.5" style="140" customWidth="1"/>
    <col min="5386" max="5386" width="4.83203125" style="140" customWidth="1"/>
    <col min="5387" max="5632" width="9.33203125" style="140"/>
    <col min="5633" max="5633" width="6.83203125" style="140" customWidth="1"/>
    <col min="5634" max="5634" width="48" style="140" customWidth="1"/>
    <col min="5635" max="5637" width="15.5" style="140" customWidth="1"/>
    <col min="5638" max="5638" width="55.1640625" style="140" customWidth="1"/>
    <col min="5639" max="5641" width="15.5" style="140" customWidth="1"/>
    <col min="5642" max="5642" width="4.83203125" style="140" customWidth="1"/>
    <col min="5643" max="5888" width="9.33203125" style="140"/>
    <col min="5889" max="5889" width="6.83203125" style="140" customWidth="1"/>
    <col min="5890" max="5890" width="48" style="140" customWidth="1"/>
    <col min="5891" max="5893" width="15.5" style="140" customWidth="1"/>
    <col min="5894" max="5894" width="55.1640625" style="140" customWidth="1"/>
    <col min="5895" max="5897" width="15.5" style="140" customWidth="1"/>
    <col min="5898" max="5898" width="4.83203125" style="140" customWidth="1"/>
    <col min="5899" max="6144" width="9.33203125" style="140"/>
    <col min="6145" max="6145" width="6.83203125" style="140" customWidth="1"/>
    <col min="6146" max="6146" width="48" style="140" customWidth="1"/>
    <col min="6147" max="6149" width="15.5" style="140" customWidth="1"/>
    <col min="6150" max="6150" width="55.1640625" style="140" customWidth="1"/>
    <col min="6151" max="6153" width="15.5" style="140" customWidth="1"/>
    <col min="6154" max="6154" width="4.83203125" style="140" customWidth="1"/>
    <col min="6155" max="6400" width="9.33203125" style="140"/>
    <col min="6401" max="6401" width="6.83203125" style="140" customWidth="1"/>
    <col min="6402" max="6402" width="48" style="140" customWidth="1"/>
    <col min="6403" max="6405" width="15.5" style="140" customWidth="1"/>
    <col min="6406" max="6406" width="55.1640625" style="140" customWidth="1"/>
    <col min="6407" max="6409" width="15.5" style="140" customWidth="1"/>
    <col min="6410" max="6410" width="4.83203125" style="140" customWidth="1"/>
    <col min="6411" max="6656" width="9.33203125" style="140"/>
    <col min="6657" max="6657" width="6.83203125" style="140" customWidth="1"/>
    <col min="6658" max="6658" width="48" style="140" customWidth="1"/>
    <col min="6659" max="6661" width="15.5" style="140" customWidth="1"/>
    <col min="6662" max="6662" width="55.1640625" style="140" customWidth="1"/>
    <col min="6663" max="6665" width="15.5" style="140" customWidth="1"/>
    <col min="6666" max="6666" width="4.83203125" style="140" customWidth="1"/>
    <col min="6667" max="6912" width="9.33203125" style="140"/>
    <col min="6913" max="6913" width="6.83203125" style="140" customWidth="1"/>
    <col min="6914" max="6914" width="48" style="140" customWidth="1"/>
    <col min="6915" max="6917" width="15.5" style="140" customWidth="1"/>
    <col min="6918" max="6918" width="55.1640625" style="140" customWidth="1"/>
    <col min="6919" max="6921" width="15.5" style="140" customWidth="1"/>
    <col min="6922" max="6922" width="4.83203125" style="140" customWidth="1"/>
    <col min="6923" max="7168" width="9.33203125" style="140"/>
    <col min="7169" max="7169" width="6.83203125" style="140" customWidth="1"/>
    <col min="7170" max="7170" width="48" style="140" customWidth="1"/>
    <col min="7171" max="7173" width="15.5" style="140" customWidth="1"/>
    <col min="7174" max="7174" width="55.1640625" style="140" customWidth="1"/>
    <col min="7175" max="7177" width="15.5" style="140" customWidth="1"/>
    <col min="7178" max="7178" width="4.83203125" style="140" customWidth="1"/>
    <col min="7179" max="7424" width="9.33203125" style="140"/>
    <col min="7425" max="7425" width="6.83203125" style="140" customWidth="1"/>
    <col min="7426" max="7426" width="48" style="140" customWidth="1"/>
    <col min="7427" max="7429" width="15.5" style="140" customWidth="1"/>
    <col min="7430" max="7430" width="55.1640625" style="140" customWidth="1"/>
    <col min="7431" max="7433" width="15.5" style="140" customWidth="1"/>
    <col min="7434" max="7434" width="4.83203125" style="140" customWidth="1"/>
    <col min="7435" max="7680" width="9.33203125" style="140"/>
    <col min="7681" max="7681" width="6.83203125" style="140" customWidth="1"/>
    <col min="7682" max="7682" width="48" style="140" customWidth="1"/>
    <col min="7683" max="7685" width="15.5" style="140" customWidth="1"/>
    <col min="7686" max="7686" width="55.1640625" style="140" customWidth="1"/>
    <col min="7687" max="7689" width="15.5" style="140" customWidth="1"/>
    <col min="7690" max="7690" width="4.83203125" style="140" customWidth="1"/>
    <col min="7691" max="7936" width="9.33203125" style="140"/>
    <col min="7937" max="7937" width="6.83203125" style="140" customWidth="1"/>
    <col min="7938" max="7938" width="48" style="140" customWidth="1"/>
    <col min="7939" max="7941" width="15.5" style="140" customWidth="1"/>
    <col min="7942" max="7942" width="55.1640625" style="140" customWidth="1"/>
    <col min="7943" max="7945" width="15.5" style="140" customWidth="1"/>
    <col min="7946" max="7946" width="4.83203125" style="140" customWidth="1"/>
    <col min="7947" max="8192" width="9.33203125" style="140"/>
    <col min="8193" max="8193" width="6.83203125" style="140" customWidth="1"/>
    <col min="8194" max="8194" width="48" style="140" customWidth="1"/>
    <col min="8195" max="8197" width="15.5" style="140" customWidth="1"/>
    <col min="8198" max="8198" width="55.1640625" style="140" customWidth="1"/>
    <col min="8199" max="8201" width="15.5" style="140" customWidth="1"/>
    <col min="8202" max="8202" width="4.83203125" style="140" customWidth="1"/>
    <col min="8203" max="8448" width="9.33203125" style="140"/>
    <col min="8449" max="8449" width="6.83203125" style="140" customWidth="1"/>
    <col min="8450" max="8450" width="48" style="140" customWidth="1"/>
    <col min="8451" max="8453" width="15.5" style="140" customWidth="1"/>
    <col min="8454" max="8454" width="55.1640625" style="140" customWidth="1"/>
    <col min="8455" max="8457" width="15.5" style="140" customWidth="1"/>
    <col min="8458" max="8458" width="4.83203125" style="140" customWidth="1"/>
    <col min="8459" max="8704" width="9.33203125" style="140"/>
    <col min="8705" max="8705" width="6.83203125" style="140" customWidth="1"/>
    <col min="8706" max="8706" width="48" style="140" customWidth="1"/>
    <col min="8707" max="8709" width="15.5" style="140" customWidth="1"/>
    <col min="8710" max="8710" width="55.1640625" style="140" customWidth="1"/>
    <col min="8711" max="8713" width="15.5" style="140" customWidth="1"/>
    <col min="8714" max="8714" width="4.83203125" style="140" customWidth="1"/>
    <col min="8715" max="8960" width="9.33203125" style="140"/>
    <col min="8961" max="8961" width="6.83203125" style="140" customWidth="1"/>
    <col min="8962" max="8962" width="48" style="140" customWidth="1"/>
    <col min="8963" max="8965" width="15.5" style="140" customWidth="1"/>
    <col min="8966" max="8966" width="55.1640625" style="140" customWidth="1"/>
    <col min="8967" max="8969" width="15.5" style="140" customWidth="1"/>
    <col min="8970" max="8970" width="4.83203125" style="140" customWidth="1"/>
    <col min="8971" max="9216" width="9.33203125" style="140"/>
    <col min="9217" max="9217" width="6.83203125" style="140" customWidth="1"/>
    <col min="9218" max="9218" width="48" style="140" customWidth="1"/>
    <col min="9219" max="9221" width="15.5" style="140" customWidth="1"/>
    <col min="9222" max="9222" width="55.1640625" style="140" customWidth="1"/>
    <col min="9223" max="9225" width="15.5" style="140" customWidth="1"/>
    <col min="9226" max="9226" width="4.83203125" style="140" customWidth="1"/>
    <col min="9227" max="9472" width="9.33203125" style="140"/>
    <col min="9473" max="9473" width="6.83203125" style="140" customWidth="1"/>
    <col min="9474" max="9474" width="48" style="140" customWidth="1"/>
    <col min="9475" max="9477" width="15.5" style="140" customWidth="1"/>
    <col min="9478" max="9478" width="55.1640625" style="140" customWidth="1"/>
    <col min="9479" max="9481" width="15.5" style="140" customWidth="1"/>
    <col min="9482" max="9482" width="4.83203125" style="140" customWidth="1"/>
    <col min="9483" max="9728" width="9.33203125" style="140"/>
    <col min="9729" max="9729" width="6.83203125" style="140" customWidth="1"/>
    <col min="9730" max="9730" width="48" style="140" customWidth="1"/>
    <col min="9731" max="9733" width="15.5" style="140" customWidth="1"/>
    <col min="9734" max="9734" width="55.1640625" style="140" customWidth="1"/>
    <col min="9735" max="9737" width="15.5" style="140" customWidth="1"/>
    <col min="9738" max="9738" width="4.83203125" style="140" customWidth="1"/>
    <col min="9739" max="9984" width="9.33203125" style="140"/>
    <col min="9985" max="9985" width="6.83203125" style="140" customWidth="1"/>
    <col min="9986" max="9986" width="48" style="140" customWidth="1"/>
    <col min="9987" max="9989" width="15.5" style="140" customWidth="1"/>
    <col min="9990" max="9990" width="55.1640625" style="140" customWidth="1"/>
    <col min="9991" max="9993" width="15.5" style="140" customWidth="1"/>
    <col min="9994" max="9994" width="4.83203125" style="140" customWidth="1"/>
    <col min="9995" max="10240" width="9.33203125" style="140"/>
    <col min="10241" max="10241" width="6.83203125" style="140" customWidth="1"/>
    <col min="10242" max="10242" width="48" style="140" customWidth="1"/>
    <col min="10243" max="10245" width="15.5" style="140" customWidth="1"/>
    <col min="10246" max="10246" width="55.1640625" style="140" customWidth="1"/>
    <col min="10247" max="10249" width="15.5" style="140" customWidth="1"/>
    <col min="10250" max="10250" width="4.83203125" style="140" customWidth="1"/>
    <col min="10251" max="10496" width="9.33203125" style="140"/>
    <col min="10497" max="10497" width="6.83203125" style="140" customWidth="1"/>
    <col min="10498" max="10498" width="48" style="140" customWidth="1"/>
    <col min="10499" max="10501" width="15.5" style="140" customWidth="1"/>
    <col min="10502" max="10502" width="55.1640625" style="140" customWidth="1"/>
    <col min="10503" max="10505" width="15.5" style="140" customWidth="1"/>
    <col min="10506" max="10506" width="4.83203125" style="140" customWidth="1"/>
    <col min="10507" max="10752" width="9.33203125" style="140"/>
    <col min="10753" max="10753" width="6.83203125" style="140" customWidth="1"/>
    <col min="10754" max="10754" width="48" style="140" customWidth="1"/>
    <col min="10755" max="10757" width="15.5" style="140" customWidth="1"/>
    <col min="10758" max="10758" width="55.1640625" style="140" customWidth="1"/>
    <col min="10759" max="10761" width="15.5" style="140" customWidth="1"/>
    <col min="10762" max="10762" width="4.83203125" style="140" customWidth="1"/>
    <col min="10763" max="11008" width="9.33203125" style="140"/>
    <col min="11009" max="11009" width="6.83203125" style="140" customWidth="1"/>
    <col min="11010" max="11010" width="48" style="140" customWidth="1"/>
    <col min="11011" max="11013" width="15.5" style="140" customWidth="1"/>
    <col min="11014" max="11014" width="55.1640625" style="140" customWidth="1"/>
    <col min="11015" max="11017" width="15.5" style="140" customWidth="1"/>
    <col min="11018" max="11018" width="4.83203125" style="140" customWidth="1"/>
    <col min="11019" max="11264" width="9.33203125" style="140"/>
    <col min="11265" max="11265" width="6.83203125" style="140" customWidth="1"/>
    <col min="11266" max="11266" width="48" style="140" customWidth="1"/>
    <col min="11267" max="11269" width="15.5" style="140" customWidth="1"/>
    <col min="11270" max="11270" width="55.1640625" style="140" customWidth="1"/>
    <col min="11271" max="11273" width="15.5" style="140" customWidth="1"/>
    <col min="11274" max="11274" width="4.83203125" style="140" customWidth="1"/>
    <col min="11275" max="11520" width="9.33203125" style="140"/>
    <col min="11521" max="11521" width="6.83203125" style="140" customWidth="1"/>
    <col min="11522" max="11522" width="48" style="140" customWidth="1"/>
    <col min="11523" max="11525" width="15.5" style="140" customWidth="1"/>
    <col min="11526" max="11526" width="55.1640625" style="140" customWidth="1"/>
    <col min="11527" max="11529" width="15.5" style="140" customWidth="1"/>
    <col min="11530" max="11530" width="4.83203125" style="140" customWidth="1"/>
    <col min="11531" max="11776" width="9.33203125" style="140"/>
    <col min="11777" max="11777" width="6.83203125" style="140" customWidth="1"/>
    <col min="11778" max="11778" width="48" style="140" customWidth="1"/>
    <col min="11779" max="11781" width="15.5" style="140" customWidth="1"/>
    <col min="11782" max="11782" width="55.1640625" style="140" customWidth="1"/>
    <col min="11783" max="11785" width="15.5" style="140" customWidth="1"/>
    <col min="11786" max="11786" width="4.83203125" style="140" customWidth="1"/>
    <col min="11787" max="12032" width="9.33203125" style="140"/>
    <col min="12033" max="12033" width="6.83203125" style="140" customWidth="1"/>
    <col min="12034" max="12034" width="48" style="140" customWidth="1"/>
    <col min="12035" max="12037" width="15.5" style="140" customWidth="1"/>
    <col min="12038" max="12038" width="55.1640625" style="140" customWidth="1"/>
    <col min="12039" max="12041" width="15.5" style="140" customWidth="1"/>
    <col min="12042" max="12042" width="4.83203125" style="140" customWidth="1"/>
    <col min="12043" max="12288" width="9.33203125" style="140"/>
    <col min="12289" max="12289" width="6.83203125" style="140" customWidth="1"/>
    <col min="12290" max="12290" width="48" style="140" customWidth="1"/>
    <col min="12291" max="12293" width="15.5" style="140" customWidth="1"/>
    <col min="12294" max="12294" width="55.1640625" style="140" customWidth="1"/>
    <col min="12295" max="12297" width="15.5" style="140" customWidth="1"/>
    <col min="12298" max="12298" width="4.83203125" style="140" customWidth="1"/>
    <col min="12299" max="12544" width="9.33203125" style="140"/>
    <col min="12545" max="12545" width="6.83203125" style="140" customWidth="1"/>
    <col min="12546" max="12546" width="48" style="140" customWidth="1"/>
    <col min="12547" max="12549" width="15.5" style="140" customWidth="1"/>
    <col min="12550" max="12550" width="55.1640625" style="140" customWidth="1"/>
    <col min="12551" max="12553" width="15.5" style="140" customWidth="1"/>
    <col min="12554" max="12554" width="4.83203125" style="140" customWidth="1"/>
    <col min="12555" max="12800" width="9.33203125" style="140"/>
    <col min="12801" max="12801" width="6.83203125" style="140" customWidth="1"/>
    <col min="12802" max="12802" width="48" style="140" customWidth="1"/>
    <col min="12803" max="12805" width="15.5" style="140" customWidth="1"/>
    <col min="12806" max="12806" width="55.1640625" style="140" customWidth="1"/>
    <col min="12807" max="12809" width="15.5" style="140" customWidth="1"/>
    <col min="12810" max="12810" width="4.83203125" style="140" customWidth="1"/>
    <col min="12811" max="13056" width="9.33203125" style="140"/>
    <col min="13057" max="13057" width="6.83203125" style="140" customWidth="1"/>
    <col min="13058" max="13058" width="48" style="140" customWidth="1"/>
    <col min="13059" max="13061" width="15.5" style="140" customWidth="1"/>
    <col min="13062" max="13062" width="55.1640625" style="140" customWidth="1"/>
    <col min="13063" max="13065" width="15.5" style="140" customWidth="1"/>
    <col min="13066" max="13066" width="4.83203125" style="140" customWidth="1"/>
    <col min="13067" max="13312" width="9.33203125" style="140"/>
    <col min="13313" max="13313" width="6.83203125" style="140" customWidth="1"/>
    <col min="13314" max="13314" width="48" style="140" customWidth="1"/>
    <col min="13315" max="13317" width="15.5" style="140" customWidth="1"/>
    <col min="13318" max="13318" width="55.1640625" style="140" customWidth="1"/>
    <col min="13319" max="13321" width="15.5" style="140" customWidth="1"/>
    <col min="13322" max="13322" width="4.83203125" style="140" customWidth="1"/>
    <col min="13323" max="13568" width="9.33203125" style="140"/>
    <col min="13569" max="13569" width="6.83203125" style="140" customWidth="1"/>
    <col min="13570" max="13570" width="48" style="140" customWidth="1"/>
    <col min="13571" max="13573" width="15.5" style="140" customWidth="1"/>
    <col min="13574" max="13574" width="55.1640625" style="140" customWidth="1"/>
    <col min="13575" max="13577" width="15.5" style="140" customWidth="1"/>
    <col min="13578" max="13578" width="4.83203125" style="140" customWidth="1"/>
    <col min="13579" max="13824" width="9.33203125" style="140"/>
    <col min="13825" max="13825" width="6.83203125" style="140" customWidth="1"/>
    <col min="13826" max="13826" width="48" style="140" customWidth="1"/>
    <col min="13827" max="13829" width="15.5" style="140" customWidth="1"/>
    <col min="13830" max="13830" width="55.1640625" style="140" customWidth="1"/>
    <col min="13831" max="13833" width="15.5" style="140" customWidth="1"/>
    <col min="13834" max="13834" width="4.83203125" style="140" customWidth="1"/>
    <col min="13835" max="14080" width="9.33203125" style="140"/>
    <col min="14081" max="14081" width="6.83203125" style="140" customWidth="1"/>
    <col min="14082" max="14082" width="48" style="140" customWidth="1"/>
    <col min="14083" max="14085" width="15.5" style="140" customWidth="1"/>
    <col min="14086" max="14086" width="55.1640625" style="140" customWidth="1"/>
    <col min="14087" max="14089" width="15.5" style="140" customWidth="1"/>
    <col min="14090" max="14090" width="4.83203125" style="140" customWidth="1"/>
    <col min="14091" max="14336" width="9.33203125" style="140"/>
    <col min="14337" max="14337" width="6.83203125" style="140" customWidth="1"/>
    <col min="14338" max="14338" width="48" style="140" customWidth="1"/>
    <col min="14339" max="14341" width="15.5" style="140" customWidth="1"/>
    <col min="14342" max="14342" width="55.1640625" style="140" customWidth="1"/>
    <col min="14343" max="14345" width="15.5" style="140" customWidth="1"/>
    <col min="14346" max="14346" width="4.83203125" style="140" customWidth="1"/>
    <col min="14347" max="14592" width="9.33203125" style="140"/>
    <col min="14593" max="14593" width="6.83203125" style="140" customWidth="1"/>
    <col min="14594" max="14594" width="48" style="140" customWidth="1"/>
    <col min="14595" max="14597" width="15.5" style="140" customWidth="1"/>
    <col min="14598" max="14598" width="55.1640625" style="140" customWidth="1"/>
    <col min="14599" max="14601" width="15.5" style="140" customWidth="1"/>
    <col min="14602" max="14602" width="4.83203125" style="140" customWidth="1"/>
    <col min="14603" max="14848" width="9.33203125" style="140"/>
    <col min="14849" max="14849" width="6.83203125" style="140" customWidth="1"/>
    <col min="14850" max="14850" width="48" style="140" customWidth="1"/>
    <col min="14851" max="14853" width="15.5" style="140" customWidth="1"/>
    <col min="14854" max="14854" width="55.1640625" style="140" customWidth="1"/>
    <col min="14855" max="14857" width="15.5" style="140" customWidth="1"/>
    <col min="14858" max="14858" width="4.83203125" style="140" customWidth="1"/>
    <col min="14859" max="15104" width="9.33203125" style="140"/>
    <col min="15105" max="15105" width="6.83203125" style="140" customWidth="1"/>
    <col min="15106" max="15106" width="48" style="140" customWidth="1"/>
    <col min="15107" max="15109" width="15.5" style="140" customWidth="1"/>
    <col min="15110" max="15110" width="55.1640625" style="140" customWidth="1"/>
    <col min="15111" max="15113" width="15.5" style="140" customWidth="1"/>
    <col min="15114" max="15114" width="4.83203125" style="140" customWidth="1"/>
    <col min="15115" max="15360" width="9.33203125" style="140"/>
    <col min="15361" max="15361" width="6.83203125" style="140" customWidth="1"/>
    <col min="15362" max="15362" width="48" style="140" customWidth="1"/>
    <col min="15363" max="15365" width="15.5" style="140" customWidth="1"/>
    <col min="15366" max="15366" width="55.1640625" style="140" customWidth="1"/>
    <col min="15367" max="15369" width="15.5" style="140" customWidth="1"/>
    <col min="15370" max="15370" width="4.83203125" style="140" customWidth="1"/>
    <col min="15371" max="15616" width="9.33203125" style="140"/>
    <col min="15617" max="15617" width="6.83203125" style="140" customWidth="1"/>
    <col min="15618" max="15618" width="48" style="140" customWidth="1"/>
    <col min="15619" max="15621" width="15.5" style="140" customWidth="1"/>
    <col min="15622" max="15622" width="55.1640625" style="140" customWidth="1"/>
    <col min="15623" max="15625" width="15.5" style="140" customWidth="1"/>
    <col min="15626" max="15626" width="4.83203125" style="140" customWidth="1"/>
    <col min="15627" max="15872" width="9.33203125" style="140"/>
    <col min="15873" max="15873" width="6.83203125" style="140" customWidth="1"/>
    <col min="15874" max="15874" width="48" style="140" customWidth="1"/>
    <col min="15875" max="15877" width="15.5" style="140" customWidth="1"/>
    <col min="15878" max="15878" width="55.1640625" style="140" customWidth="1"/>
    <col min="15879" max="15881" width="15.5" style="140" customWidth="1"/>
    <col min="15882" max="15882" width="4.83203125" style="140" customWidth="1"/>
    <col min="15883" max="16128" width="9.33203125" style="140"/>
    <col min="16129" max="16129" width="6.83203125" style="140" customWidth="1"/>
    <col min="16130" max="16130" width="48" style="140" customWidth="1"/>
    <col min="16131" max="16133" width="15.5" style="140" customWidth="1"/>
    <col min="16134" max="16134" width="55.1640625" style="140" customWidth="1"/>
    <col min="16135" max="16137" width="15.5" style="140" customWidth="1"/>
    <col min="16138" max="16138" width="4.83203125" style="140" customWidth="1"/>
    <col min="16139" max="16384" width="9.33203125" style="140"/>
  </cols>
  <sheetData>
    <row r="1" spans="1:10" ht="39.75" customHeight="1">
      <c r="B1" s="141" t="s">
        <v>288</v>
      </c>
      <c r="C1" s="142"/>
      <c r="D1" s="142"/>
      <c r="E1" s="142"/>
      <c r="F1" s="142"/>
      <c r="G1" s="142"/>
      <c r="H1" s="142"/>
      <c r="I1" s="142"/>
      <c r="J1" s="463" t="s">
        <v>439</v>
      </c>
    </row>
    <row r="2" spans="1:10" ht="14.25" thickBot="1">
      <c r="G2" s="144"/>
      <c r="H2" s="144"/>
      <c r="I2" s="144" t="str">
        <f>CONCATENATE([1]RM_1.1.sz.mell.!K7)</f>
        <v>Forintban!</v>
      </c>
      <c r="J2" s="463"/>
    </row>
    <row r="3" spans="1:10" ht="18" customHeight="1" thickBot="1">
      <c r="A3" s="464" t="s">
        <v>4</v>
      </c>
      <c r="B3" s="145" t="s">
        <v>289</v>
      </c>
      <c r="C3" s="146"/>
      <c r="D3" s="147"/>
      <c r="E3" s="147"/>
      <c r="F3" s="145" t="s">
        <v>290</v>
      </c>
      <c r="G3" s="148"/>
      <c r="H3" s="149"/>
      <c r="I3" s="150"/>
      <c r="J3" s="463"/>
    </row>
    <row r="4" spans="1:10" s="157" customFormat="1" ht="42.75" customHeight="1" thickBot="1">
      <c r="A4" s="465"/>
      <c r="B4" s="151" t="s">
        <v>291</v>
      </c>
      <c r="C4" s="152" t="str">
        <f>+CONCATENATE([1]RM_1.1.sz.mell.!C8," eredeti előirányzat")</f>
        <v>2019. évi eredeti előirányzat</v>
      </c>
      <c r="D4" s="153" t="s">
        <v>292</v>
      </c>
      <c r="E4" s="153" t="str">
        <f>+CONCATENATE(LEFT([1]RM_1.1.sz.mell.!C8,4),". …….. Módisítás után" )</f>
        <v>2019. …….. Módisítás után</v>
      </c>
      <c r="F4" s="154" t="s">
        <v>291</v>
      </c>
      <c r="G4" s="152" t="str">
        <f>+C4</f>
        <v>2019. évi eredeti előirányzat</v>
      </c>
      <c r="H4" s="155" t="str">
        <f>+D4</f>
        <v>Halmozott módosítás 2019. …….-ig</v>
      </c>
      <c r="I4" s="156" t="str">
        <f>+E4</f>
        <v>2019. …….. Módisítás után</v>
      </c>
      <c r="J4" s="463"/>
    </row>
    <row r="5" spans="1:10" s="163" customFormat="1" ht="12" customHeight="1" thickBot="1">
      <c r="A5" s="158" t="s">
        <v>15</v>
      </c>
      <c r="B5" s="159" t="s">
        <v>16</v>
      </c>
      <c r="C5" s="160" t="s">
        <v>17</v>
      </c>
      <c r="D5" s="161" t="s">
        <v>18</v>
      </c>
      <c r="E5" s="161" t="s">
        <v>293</v>
      </c>
      <c r="F5" s="159" t="s">
        <v>294</v>
      </c>
      <c r="G5" s="160" t="s">
        <v>21</v>
      </c>
      <c r="H5" s="160" t="s">
        <v>22</v>
      </c>
      <c r="I5" s="162" t="s">
        <v>295</v>
      </c>
      <c r="J5" s="463"/>
    </row>
    <row r="6" spans="1:10" ht="12.95" customHeight="1">
      <c r="A6" s="164" t="s">
        <v>26</v>
      </c>
      <c r="B6" s="165" t="s">
        <v>296</v>
      </c>
      <c r="C6" s="166">
        <f>[1]KV_2.1.sz.mell.!C6</f>
        <v>291520063</v>
      </c>
      <c r="D6" s="167">
        <v>35154055</v>
      </c>
      <c r="E6" s="166">
        <f>C6+D6</f>
        <v>326674118</v>
      </c>
      <c r="F6" s="165" t="s">
        <v>297</v>
      </c>
      <c r="G6" s="166">
        <f>[1]KV_2.1.sz.mell.!E6</f>
        <v>195759575</v>
      </c>
      <c r="H6" s="167">
        <v>135620167</v>
      </c>
      <c r="I6" s="168">
        <f>G6+H6</f>
        <v>331379742</v>
      </c>
      <c r="J6" s="463"/>
    </row>
    <row r="7" spans="1:10" ht="12.95" customHeight="1">
      <c r="A7" s="169" t="s">
        <v>40</v>
      </c>
      <c r="B7" s="170" t="s">
        <v>298</v>
      </c>
      <c r="C7" s="171">
        <f>[1]KV_2.1.sz.mell.!C7</f>
        <v>45142183</v>
      </c>
      <c r="D7" s="172">
        <v>175540418</v>
      </c>
      <c r="E7" s="166">
        <f t="shared" ref="E7:E16" si="0">C7+D7</f>
        <v>220682601</v>
      </c>
      <c r="F7" s="170" t="s">
        <v>197</v>
      </c>
      <c r="G7" s="171">
        <f>[1]KV_2.1.sz.mell.!E7</f>
        <v>33899917</v>
      </c>
      <c r="H7" s="172">
        <v>14292168</v>
      </c>
      <c r="I7" s="168">
        <f t="shared" ref="I7:I17" si="1">G7+H7</f>
        <v>48192085</v>
      </c>
      <c r="J7" s="463"/>
    </row>
    <row r="8" spans="1:10" ht="12.95" customHeight="1">
      <c r="A8" s="169" t="s">
        <v>54</v>
      </c>
      <c r="B8" s="170" t="s">
        <v>299</v>
      </c>
      <c r="C8" s="171">
        <f>[1]KV_2.1.sz.mell.!C8</f>
        <v>0</v>
      </c>
      <c r="D8" s="172"/>
      <c r="E8" s="166">
        <f t="shared" si="0"/>
        <v>0</v>
      </c>
      <c r="F8" s="170" t="s">
        <v>300</v>
      </c>
      <c r="G8" s="171">
        <f>[1]KV_2.1.sz.mell.!E8</f>
        <v>123370920</v>
      </c>
      <c r="H8" s="172">
        <v>110034462</v>
      </c>
      <c r="I8" s="168">
        <f t="shared" si="1"/>
        <v>233405382</v>
      </c>
      <c r="J8" s="463"/>
    </row>
    <row r="9" spans="1:10" ht="12.95" customHeight="1">
      <c r="A9" s="169" t="s">
        <v>251</v>
      </c>
      <c r="B9" s="170" t="s">
        <v>301</v>
      </c>
      <c r="C9" s="171">
        <f>[1]KV_2.1.sz.mell.!C9</f>
        <v>47760000</v>
      </c>
      <c r="D9" s="172">
        <v>14627000</v>
      </c>
      <c r="E9" s="166">
        <f t="shared" si="0"/>
        <v>62387000</v>
      </c>
      <c r="F9" s="170" t="s">
        <v>199</v>
      </c>
      <c r="G9" s="171">
        <f>[1]KV_2.1.sz.mell.!E9</f>
        <v>25154000</v>
      </c>
      <c r="H9" s="172">
        <v>12720325</v>
      </c>
      <c r="I9" s="168">
        <f t="shared" si="1"/>
        <v>37874325</v>
      </c>
      <c r="J9" s="463"/>
    </row>
    <row r="10" spans="1:10" ht="12.95" customHeight="1">
      <c r="A10" s="169" t="s">
        <v>84</v>
      </c>
      <c r="B10" s="173" t="s">
        <v>302</v>
      </c>
      <c r="C10" s="171">
        <f>[1]KV_2.1.sz.mell.!C10</f>
        <v>53631623</v>
      </c>
      <c r="D10" s="172">
        <v>14287500</v>
      </c>
      <c r="E10" s="166">
        <f t="shared" si="0"/>
        <v>67919123</v>
      </c>
      <c r="F10" s="170" t="s">
        <v>201</v>
      </c>
      <c r="G10" s="171">
        <f>[1]KV_2.1.sz.mell.!E10</f>
        <v>48814060</v>
      </c>
      <c r="H10" s="172">
        <v>6383945</v>
      </c>
      <c r="I10" s="168">
        <f t="shared" si="1"/>
        <v>55198005</v>
      </c>
      <c r="J10" s="463"/>
    </row>
    <row r="11" spans="1:10" ht="12.95" customHeight="1">
      <c r="A11" s="169" t="s">
        <v>108</v>
      </c>
      <c r="B11" s="170" t="s">
        <v>303</v>
      </c>
      <c r="C11" s="174">
        <f>[1]KV_2.1.sz.mell.!C11</f>
        <v>0</v>
      </c>
      <c r="D11" s="175"/>
      <c r="E11" s="166">
        <f t="shared" si="0"/>
        <v>0</v>
      </c>
      <c r="F11" s="170" t="s">
        <v>226</v>
      </c>
      <c r="G11" s="171">
        <f>[1]KV_2.1.sz.mell.!E11</f>
        <v>3500000</v>
      </c>
      <c r="H11" s="172">
        <v>-2250037</v>
      </c>
      <c r="I11" s="168">
        <f t="shared" si="1"/>
        <v>1249963</v>
      </c>
      <c r="J11" s="463"/>
    </row>
    <row r="12" spans="1:10" ht="12.95" customHeight="1">
      <c r="A12" s="169" t="s">
        <v>268</v>
      </c>
      <c r="B12" s="170" t="s">
        <v>304</v>
      </c>
      <c r="C12" s="171">
        <f>[1]KV_2.1.sz.mell.!C12</f>
        <v>0</v>
      </c>
      <c r="D12" s="172"/>
      <c r="E12" s="166">
        <f t="shared" si="0"/>
        <v>0</v>
      </c>
      <c r="F12" s="176"/>
      <c r="G12" s="171">
        <f>[1]KV_2.1.sz.mell.!E12</f>
        <v>0</v>
      </c>
      <c r="H12" s="172"/>
      <c r="I12" s="168">
        <f t="shared" si="1"/>
        <v>0</v>
      </c>
      <c r="J12" s="463"/>
    </row>
    <row r="13" spans="1:10" ht="12.95" customHeight="1">
      <c r="A13" s="169" t="s">
        <v>130</v>
      </c>
      <c r="B13" s="176"/>
      <c r="C13" s="171">
        <f>[1]KV_2.1.sz.mell.!C13</f>
        <v>0</v>
      </c>
      <c r="D13" s="172"/>
      <c r="E13" s="166">
        <f t="shared" si="0"/>
        <v>0</v>
      </c>
      <c r="F13" s="176"/>
      <c r="G13" s="171">
        <f>[1]KV_2.1.sz.mell.!E13</f>
        <v>0</v>
      </c>
      <c r="H13" s="172"/>
      <c r="I13" s="168">
        <f t="shared" si="1"/>
        <v>0</v>
      </c>
      <c r="J13" s="463"/>
    </row>
    <row r="14" spans="1:10" ht="12.95" customHeight="1">
      <c r="A14" s="169" t="s">
        <v>277</v>
      </c>
      <c r="B14" s="177"/>
      <c r="C14" s="174">
        <f>[1]KV_2.1.sz.mell.!C14</f>
        <v>0</v>
      </c>
      <c r="D14" s="175"/>
      <c r="E14" s="166">
        <f t="shared" si="0"/>
        <v>0</v>
      </c>
      <c r="F14" s="176"/>
      <c r="G14" s="171">
        <f>[1]KV_2.1.sz.mell.!E14</f>
        <v>0</v>
      </c>
      <c r="H14" s="172"/>
      <c r="I14" s="168">
        <f t="shared" si="1"/>
        <v>0</v>
      </c>
      <c r="J14" s="463"/>
    </row>
    <row r="15" spans="1:10" ht="12.95" customHeight="1">
      <c r="A15" s="169" t="s">
        <v>279</v>
      </c>
      <c r="B15" s="176"/>
      <c r="C15" s="171">
        <f>[1]KV_2.1.sz.mell.!C15</f>
        <v>0</v>
      </c>
      <c r="D15" s="172"/>
      <c r="E15" s="166">
        <f t="shared" si="0"/>
        <v>0</v>
      </c>
      <c r="F15" s="176"/>
      <c r="G15" s="171">
        <f>[1]KV_2.1.sz.mell.!E15</f>
        <v>0</v>
      </c>
      <c r="H15" s="172"/>
      <c r="I15" s="168">
        <f t="shared" si="1"/>
        <v>0</v>
      </c>
      <c r="J15" s="463"/>
    </row>
    <row r="16" spans="1:10" ht="12.95" customHeight="1">
      <c r="A16" s="169" t="s">
        <v>281</v>
      </c>
      <c r="B16" s="176"/>
      <c r="C16" s="171">
        <f>[1]KV_2.1.sz.mell.!C16</f>
        <v>0</v>
      </c>
      <c r="D16" s="172"/>
      <c r="E16" s="166">
        <f t="shared" si="0"/>
        <v>0</v>
      </c>
      <c r="F16" s="176"/>
      <c r="G16" s="171">
        <f>[1]KV_2.1.sz.mell.!E16</f>
        <v>0</v>
      </c>
      <c r="H16" s="172"/>
      <c r="I16" s="168">
        <f t="shared" si="1"/>
        <v>0</v>
      </c>
      <c r="J16" s="463"/>
    </row>
    <row r="17" spans="1:10" ht="12.95" customHeight="1" thickBot="1">
      <c r="A17" s="169" t="s">
        <v>305</v>
      </c>
      <c r="B17" s="178"/>
      <c r="C17" s="179">
        <f>[1]KV_2.1.sz.mell.!C17</f>
        <v>0</v>
      </c>
      <c r="D17" s="180"/>
      <c r="E17" s="179"/>
      <c r="F17" s="176"/>
      <c r="G17" s="179">
        <f>[1]KV_2.1.sz.mell.!E17</f>
        <v>0</v>
      </c>
      <c r="H17" s="180"/>
      <c r="I17" s="168">
        <f t="shared" si="1"/>
        <v>0</v>
      </c>
      <c r="J17" s="463"/>
    </row>
    <row r="18" spans="1:10" ht="21.75" thickBot="1">
      <c r="A18" s="181" t="s">
        <v>306</v>
      </c>
      <c r="B18" s="182" t="s">
        <v>307</v>
      </c>
      <c r="C18" s="183">
        <f>[1]KV_2.1.sz.mell.!C18</f>
        <v>438053869</v>
      </c>
      <c r="D18" s="183">
        <f>D6+D7+D9+D10+D11+D13+D14+D15+D16+D17</f>
        <v>239608973</v>
      </c>
      <c r="E18" s="183">
        <f>E6+E7+E9+E10+E11+E13+E14+E15+E16+E17</f>
        <v>677662842</v>
      </c>
      <c r="F18" s="182" t="s">
        <v>308</v>
      </c>
      <c r="G18" s="183">
        <f>[1]KV_2.1.sz.mell.!E18</f>
        <v>430498472</v>
      </c>
      <c r="H18" s="183">
        <f>SUM(H6:H17)</f>
        <v>276801030</v>
      </c>
      <c r="I18" s="184">
        <f>SUM(I6:I17)</f>
        <v>707299502</v>
      </c>
      <c r="J18" s="463"/>
    </row>
    <row r="19" spans="1:10" ht="12.95" customHeight="1">
      <c r="A19" s="185" t="s">
        <v>309</v>
      </c>
      <c r="B19" s="186" t="s">
        <v>310</v>
      </c>
      <c r="C19" s="187">
        <f>[1]KV_2.1.sz.mell.!C19</f>
        <v>2801276</v>
      </c>
      <c r="D19" s="187">
        <f>+D20+D21+D22+D23</f>
        <v>19053953</v>
      </c>
      <c r="E19" s="187">
        <f>+E20+E21+E22+E23</f>
        <v>21855229</v>
      </c>
      <c r="F19" s="188" t="s">
        <v>311</v>
      </c>
      <c r="G19" s="189">
        <f>[1]KV_2.1.sz.mell.!E19</f>
        <v>0</v>
      </c>
      <c r="H19" s="190"/>
      <c r="I19" s="191">
        <f>G19+H19</f>
        <v>0</v>
      </c>
      <c r="J19" s="463"/>
    </row>
    <row r="20" spans="1:10" ht="12.95" customHeight="1">
      <c r="A20" s="192" t="s">
        <v>312</v>
      </c>
      <c r="B20" s="188" t="s">
        <v>313</v>
      </c>
      <c r="C20" s="193">
        <f>[1]KV_2.1.sz.mell.!C20</f>
        <v>2801276</v>
      </c>
      <c r="D20" s="194">
        <v>19053953</v>
      </c>
      <c r="E20" s="193">
        <f>C20+D20</f>
        <v>21855229</v>
      </c>
      <c r="F20" s="188" t="s">
        <v>314</v>
      </c>
      <c r="G20" s="193">
        <f>[1]KV_2.1.sz.mell.!E20</f>
        <v>0</v>
      </c>
      <c r="H20" s="194"/>
      <c r="I20" s="195">
        <f t="shared" ref="I20:I28" si="2">G20+H20</f>
        <v>0</v>
      </c>
      <c r="J20" s="463"/>
    </row>
    <row r="21" spans="1:10" ht="12.95" customHeight="1">
      <c r="A21" s="192" t="s">
        <v>315</v>
      </c>
      <c r="B21" s="188" t="s">
        <v>316</v>
      </c>
      <c r="C21" s="193">
        <f>[1]KV_2.1.sz.mell.!C21</f>
        <v>0</v>
      </c>
      <c r="D21" s="194"/>
      <c r="E21" s="193">
        <f>C21+D21</f>
        <v>0</v>
      </c>
      <c r="F21" s="188" t="s">
        <v>317</v>
      </c>
      <c r="G21" s="193">
        <f>[1]KV_2.1.sz.mell.!E21</f>
        <v>0</v>
      </c>
      <c r="H21" s="194"/>
      <c r="I21" s="195">
        <f t="shared" si="2"/>
        <v>0</v>
      </c>
      <c r="J21" s="463"/>
    </row>
    <row r="22" spans="1:10" ht="12.95" customHeight="1">
      <c r="A22" s="192" t="s">
        <v>318</v>
      </c>
      <c r="B22" s="188" t="s">
        <v>319</v>
      </c>
      <c r="C22" s="193">
        <f>[1]KV_2.1.sz.mell.!C22</f>
        <v>0</v>
      </c>
      <c r="D22" s="194"/>
      <c r="E22" s="193">
        <f>C22+D22</f>
        <v>0</v>
      </c>
      <c r="F22" s="188" t="s">
        <v>320</v>
      </c>
      <c r="G22" s="193">
        <f>[1]KV_2.1.sz.mell.!E22</f>
        <v>0</v>
      </c>
      <c r="H22" s="194"/>
      <c r="I22" s="195">
        <f t="shared" si="2"/>
        <v>0</v>
      </c>
      <c r="J22" s="463"/>
    </row>
    <row r="23" spans="1:10" ht="12.95" customHeight="1">
      <c r="A23" s="192" t="s">
        <v>321</v>
      </c>
      <c r="B23" s="196" t="s">
        <v>322</v>
      </c>
      <c r="C23" s="193">
        <f>[1]KV_2.1.sz.mell.!C23</f>
        <v>0</v>
      </c>
      <c r="D23" s="194"/>
      <c r="E23" s="193">
        <f>C23+D23</f>
        <v>0</v>
      </c>
      <c r="F23" s="186" t="s">
        <v>323</v>
      </c>
      <c r="G23" s="193">
        <f>[1]KV_2.1.sz.mell.!E23</f>
        <v>0</v>
      </c>
      <c r="H23" s="194"/>
      <c r="I23" s="195">
        <f t="shared" si="2"/>
        <v>0</v>
      </c>
      <c r="J23" s="463"/>
    </row>
    <row r="24" spans="1:10" ht="12.95" customHeight="1">
      <c r="A24" s="192" t="s">
        <v>324</v>
      </c>
      <c r="B24" s="188" t="s">
        <v>325</v>
      </c>
      <c r="C24" s="197">
        <f>[1]KV_2.1.sz.mell.!C24</f>
        <v>0</v>
      </c>
      <c r="D24" s="197">
        <f>+D25+D26</f>
        <v>0</v>
      </c>
      <c r="E24" s="197">
        <f>+E25+E26</f>
        <v>0</v>
      </c>
      <c r="F24" s="188" t="s">
        <v>326</v>
      </c>
      <c r="G24" s="193">
        <f>[1]KV_2.1.sz.mell.!E24</f>
        <v>0</v>
      </c>
      <c r="H24" s="194"/>
      <c r="I24" s="195">
        <f t="shared" si="2"/>
        <v>0</v>
      </c>
      <c r="J24" s="463"/>
    </row>
    <row r="25" spans="1:10" ht="12.95" customHeight="1">
      <c r="A25" s="185" t="s">
        <v>327</v>
      </c>
      <c r="B25" s="186" t="s">
        <v>328</v>
      </c>
      <c r="C25" s="189">
        <f>[1]KV_2.1.sz.mell.!C25</f>
        <v>0</v>
      </c>
      <c r="D25" s="190"/>
      <c r="E25" s="189">
        <f>C25+D25</f>
        <v>0</v>
      </c>
      <c r="F25" s="165" t="s">
        <v>266</v>
      </c>
      <c r="G25" s="189">
        <f>[1]KV_2.1.sz.mell.!E25</f>
        <v>0</v>
      </c>
      <c r="H25" s="190"/>
      <c r="I25" s="191">
        <f t="shared" si="2"/>
        <v>0</v>
      </c>
      <c r="J25" s="463"/>
    </row>
    <row r="26" spans="1:10" ht="12.95" customHeight="1">
      <c r="A26" s="192" t="s">
        <v>329</v>
      </c>
      <c r="B26" s="196" t="s">
        <v>330</v>
      </c>
      <c r="C26" s="193">
        <f>[1]KV_2.1.sz.mell.!C26</f>
        <v>0</v>
      </c>
      <c r="D26" s="194"/>
      <c r="E26" s="193">
        <f>C26+D26</f>
        <v>0</v>
      </c>
      <c r="F26" s="170" t="s">
        <v>276</v>
      </c>
      <c r="G26" s="193">
        <f>[1]KV_2.1.sz.mell.!E26</f>
        <v>0</v>
      </c>
      <c r="H26" s="194"/>
      <c r="I26" s="195">
        <f t="shared" si="2"/>
        <v>0</v>
      </c>
      <c r="J26" s="463"/>
    </row>
    <row r="27" spans="1:10" ht="12.95" customHeight="1">
      <c r="A27" s="169" t="s">
        <v>331</v>
      </c>
      <c r="B27" s="188" t="s">
        <v>332</v>
      </c>
      <c r="C27" s="193">
        <f>[1]KV_2.1.sz.mell.!C27</f>
        <v>0</v>
      </c>
      <c r="D27" s="194"/>
      <c r="E27" s="193">
        <f>C27+D27</f>
        <v>0</v>
      </c>
      <c r="F27" s="170" t="s">
        <v>278</v>
      </c>
      <c r="G27" s="193">
        <f>[1]KV_2.1.sz.mell.!E27</f>
        <v>0</v>
      </c>
      <c r="H27" s="194"/>
      <c r="I27" s="195">
        <f t="shared" si="2"/>
        <v>0</v>
      </c>
      <c r="J27" s="463"/>
    </row>
    <row r="28" spans="1:10" ht="12.95" customHeight="1" thickBot="1">
      <c r="A28" s="198" t="s">
        <v>333</v>
      </c>
      <c r="B28" s="186" t="s">
        <v>187</v>
      </c>
      <c r="C28" s="189">
        <f>[1]KV_2.1.sz.mell.!C28</f>
        <v>0</v>
      </c>
      <c r="D28" s="190"/>
      <c r="E28" s="189">
        <f>C28+D28</f>
        <v>0</v>
      </c>
      <c r="F28" s="199"/>
      <c r="G28" s="189">
        <f>[1]KV_2.1.sz.mell.!E28</f>
        <v>10356673</v>
      </c>
      <c r="H28" s="190"/>
      <c r="I28" s="191">
        <f t="shared" si="2"/>
        <v>10356673</v>
      </c>
      <c r="J28" s="463"/>
    </row>
    <row r="29" spans="1:10" ht="24" customHeight="1" thickBot="1">
      <c r="A29" s="181" t="s">
        <v>334</v>
      </c>
      <c r="B29" s="182" t="s">
        <v>335</v>
      </c>
      <c r="C29" s="183">
        <f>[1]KV_2.1.sz.mell.!C29</f>
        <v>2801276</v>
      </c>
      <c r="D29" s="183">
        <f>+D19+D24+D27+D28</f>
        <v>19053953</v>
      </c>
      <c r="E29" s="200">
        <f>+E19+E24+E27+E28</f>
        <v>21855229</v>
      </c>
      <c r="F29" s="182" t="s">
        <v>336</v>
      </c>
      <c r="G29" s="183">
        <f>[1]KV_2.1.sz.mell.!E29</f>
        <v>10356673</v>
      </c>
      <c r="H29" s="183">
        <f>SUM(H19:H28)</f>
        <v>0</v>
      </c>
      <c r="I29" s="184">
        <f>SUM(I19:I28)</f>
        <v>10356673</v>
      </c>
      <c r="J29" s="463"/>
    </row>
    <row r="30" spans="1:10" ht="13.5" thickBot="1">
      <c r="A30" s="181" t="s">
        <v>337</v>
      </c>
      <c r="B30" s="201" t="s">
        <v>338</v>
      </c>
      <c r="C30" s="202">
        <f>[1]KV_2.1.sz.mell.!C30</f>
        <v>440855145</v>
      </c>
      <c r="D30" s="202">
        <f>+D18+D29</f>
        <v>258662926</v>
      </c>
      <c r="E30" s="203">
        <f>+E18+E29</f>
        <v>699518071</v>
      </c>
      <c r="F30" s="201" t="s">
        <v>339</v>
      </c>
      <c r="G30" s="202">
        <f>[1]KV_2.1.sz.mell.!E30</f>
        <v>440855145</v>
      </c>
      <c r="H30" s="202">
        <f>+H18+H29</f>
        <v>276801030</v>
      </c>
      <c r="I30" s="203">
        <f>+I18+I29</f>
        <v>717656175</v>
      </c>
      <c r="J30" s="463"/>
    </row>
    <row r="31" spans="1:10" ht="13.5" thickBot="1">
      <c r="A31" s="181" t="s">
        <v>340</v>
      </c>
      <c r="B31" s="201" t="s">
        <v>341</v>
      </c>
      <c r="C31" s="202" t="str">
        <f>[1]KV_2.1.sz.mell.!C31</f>
        <v>-</v>
      </c>
      <c r="D31" s="202">
        <f>IF(D18-H18&lt;0,H18-D18,"-")</f>
        <v>37192057</v>
      </c>
      <c r="E31" s="203">
        <f>IF(E18-I18&lt;0,I18-E18,"-")</f>
        <v>29636660</v>
      </c>
      <c r="F31" s="201" t="s">
        <v>342</v>
      </c>
      <c r="G31" s="202">
        <f>[1]KV_2.1.sz.mell.!E31</f>
        <v>7555397</v>
      </c>
      <c r="H31" s="202" t="str">
        <f>IF(D18-H18&gt;0,D18-H18,"-")</f>
        <v>-</v>
      </c>
      <c r="I31" s="203" t="str">
        <f>IF(E18-I18&gt;0,E18-I18,"-")</f>
        <v>-</v>
      </c>
      <c r="J31" s="463"/>
    </row>
    <row r="32" spans="1:10" ht="13.5" thickBot="1">
      <c r="A32" s="181" t="s">
        <v>343</v>
      </c>
      <c r="B32" s="201" t="s">
        <v>344</v>
      </c>
      <c r="C32" s="202" t="str">
        <f>[1]KV_2.1.sz.mell.!C32</f>
        <v>-</v>
      </c>
      <c r="D32" s="202">
        <f>IF(D30-H30&lt;0,H30-D30,"-")</f>
        <v>18138104</v>
      </c>
      <c r="E32" s="202">
        <f>IF(E30-I30&lt;0,I30-E30,"-")</f>
        <v>18138104</v>
      </c>
      <c r="F32" s="201" t="s">
        <v>345</v>
      </c>
      <c r="G32" s="202" t="str">
        <f>[1]KV_2.1.sz.mell.!E32</f>
        <v>-</v>
      </c>
      <c r="H32" s="202" t="str">
        <f>IF(D30-H30&gt;0,D30-H30,"-")</f>
        <v>-</v>
      </c>
      <c r="I32" s="204" t="str">
        <f>IF(E30-I30&gt;0,E30-I30,"-")</f>
        <v>-</v>
      </c>
      <c r="J32" s="463"/>
    </row>
    <row r="33" spans="2:6" ht="18.75">
      <c r="B33" s="466"/>
      <c r="C33" s="466"/>
      <c r="D33" s="466"/>
      <c r="E33" s="466"/>
      <c r="F33" s="466"/>
    </row>
  </sheetData>
  <mergeCells count="3">
    <mergeCell ref="J1:J32"/>
    <mergeCell ref="A3:A4"/>
    <mergeCell ref="B33:F33"/>
  </mergeCells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J33"/>
  <sheetViews>
    <sheetView topLeftCell="D7" zoomScale="120" zoomScaleNormal="120" zoomScaleSheetLayoutView="115" workbookViewId="0">
      <selection activeCell="J34" sqref="J34"/>
    </sheetView>
  </sheetViews>
  <sheetFormatPr defaultRowHeight="12.75"/>
  <cols>
    <col min="1" max="1" width="6.83203125" style="140" customWidth="1"/>
    <col min="2" max="2" width="49.83203125" style="143" customWidth="1"/>
    <col min="3" max="5" width="15.5" style="140" customWidth="1"/>
    <col min="6" max="6" width="49.83203125" style="140" customWidth="1"/>
    <col min="7" max="9" width="15.5" style="140" customWidth="1"/>
    <col min="10" max="10" width="4.83203125" style="140" customWidth="1"/>
    <col min="11" max="256" width="9.33203125" style="140"/>
    <col min="257" max="257" width="6.83203125" style="140" customWidth="1"/>
    <col min="258" max="258" width="49.83203125" style="140" customWidth="1"/>
    <col min="259" max="261" width="15.5" style="140" customWidth="1"/>
    <col min="262" max="262" width="49.83203125" style="140" customWidth="1"/>
    <col min="263" max="265" width="15.5" style="140" customWidth="1"/>
    <col min="266" max="266" width="4.83203125" style="140" customWidth="1"/>
    <col min="267" max="512" width="9.33203125" style="140"/>
    <col min="513" max="513" width="6.83203125" style="140" customWidth="1"/>
    <col min="514" max="514" width="49.83203125" style="140" customWidth="1"/>
    <col min="515" max="517" width="15.5" style="140" customWidth="1"/>
    <col min="518" max="518" width="49.83203125" style="140" customWidth="1"/>
    <col min="519" max="521" width="15.5" style="140" customWidth="1"/>
    <col min="522" max="522" width="4.83203125" style="140" customWidth="1"/>
    <col min="523" max="768" width="9.33203125" style="140"/>
    <col min="769" max="769" width="6.83203125" style="140" customWidth="1"/>
    <col min="770" max="770" width="49.83203125" style="140" customWidth="1"/>
    <col min="771" max="773" width="15.5" style="140" customWidth="1"/>
    <col min="774" max="774" width="49.83203125" style="140" customWidth="1"/>
    <col min="775" max="777" width="15.5" style="140" customWidth="1"/>
    <col min="778" max="778" width="4.83203125" style="140" customWidth="1"/>
    <col min="779" max="1024" width="9.33203125" style="140"/>
    <col min="1025" max="1025" width="6.83203125" style="140" customWidth="1"/>
    <col min="1026" max="1026" width="49.83203125" style="140" customWidth="1"/>
    <col min="1027" max="1029" width="15.5" style="140" customWidth="1"/>
    <col min="1030" max="1030" width="49.83203125" style="140" customWidth="1"/>
    <col min="1031" max="1033" width="15.5" style="140" customWidth="1"/>
    <col min="1034" max="1034" width="4.83203125" style="140" customWidth="1"/>
    <col min="1035" max="1280" width="9.33203125" style="140"/>
    <col min="1281" max="1281" width="6.83203125" style="140" customWidth="1"/>
    <col min="1282" max="1282" width="49.83203125" style="140" customWidth="1"/>
    <col min="1283" max="1285" width="15.5" style="140" customWidth="1"/>
    <col min="1286" max="1286" width="49.83203125" style="140" customWidth="1"/>
    <col min="1287" max="1289" width="15.5" style="140" customWidth="1"/>
    <col min="1290" max="1290" width="4.83203125" style="140" customWidth="1"/>
    <col min="1291" max="1536" width="9.33203125" style="140"/>
    <col min="1537" max="1537" width="6.83203125" style="140" customWidth="1"/>
    <col min="1538" max="1538" width="49.83203125" style="140" customWidth="1"/>
    <col min="1539" max="1541" width="15.5" style="140" customWidth="1"/>
    <col min="1542" max="1542" width="49.83203125" style="140" customWidth="1"/>
    <col min="1543" max="1545" width="15.5" style="140" customWidth="1"/>
    <col min="1546" max="1546" width="4.83203125" style="140" customWidth="1"/>
    <col min="1547" max="1792" width="9.33203125" style="140"/>
    <col min="1793" max="1793" width="6.83203125" style="140" customWidth="1"/>
    <col min="1794" max="1794" width="49.83203125" style="140" customWidth="1"/>
    <col min="1795" max="1797" width="15.5" style="140" customWidth="1"/>
    <col min="1798" max="1798" width="49.83203125" style="140" customWidth="1"/>
    <col min="1799" max="1801" width="15.5" style="140" customWidth="1"/>
    <col min="1802" max="1802" width="4.83203125" style="140" customWidth="1"/>
    <col min="1803" max="2048" width="9.33203125" style="140"/>
    <col min="2049" max="2049" width="6.83203125" style="140" customWidth="1"/>
    <col min="2050" max="2050" width="49.83203125" style="140" customWidth="1"/>
    <col min="2051" max="2053" width="15.5" style="140" customWidth="1"/>
    <col min="2054" max="2054" width="49.83203125" style="140" customWidth="1"/>
    <col min="2055" max="2057" width="15.5" style="140" customWidth="1"/>
    <col min="2058" max="2058" width="4.83203125" style="140" customWidth="1"/>
    <col min="2059" max="2304" width="9.33203125" style="140"/>
    <col min="2305" max="2305" width="6.83203125" style="140" customWidth="1"/>
    <col min="2306" max="2306" width="49.83203125" style="140" customWidth="1"/>
    <col min="2307" max="2309" width="15.5" style="140" customWidth="1"/>
    <col min="2310" max="2310" width="49.83203125" style="140" customWidth="1"/>
    <col min="2311" max="2313" width="15.5" style="140" customWidth="1"/>
    <col min="2314" max="2314" width="4.83203125" style="140" customWidth="1"/>
    <col min="2315" max="2560" width="9.33203125" style="140"/>
    <col min="2561" max="2561" width="6.83203125" style="140" customWidth="1"/>
    <col min="2562" max="2562" width="49.83203125" style="140" customWidth="1"/>
    <col min="2563" max="2565" width="15.5" style="140" customWidth="1"/>
    <col min="2566" max="2566" width="49.83203125" style="140" customWidth="1"/>
    <col min="2567" max="2569" width="15.5" style="140" customWidth="1"/>
    <col min="2570" max="2570" width="4.83203125" style="140" customWidth="1"/>
    <col min="2571" max="2816" width="9.33203125" style="140"/>
    <col min="2817" max="2817" width="6.83203125" style="140" customWidth="1"/>
    <col min="2818" max="2818" width="49.83203125" style="140" customWidth="1"/>
    <col min="2819" max="2821" width="15.5" style="140" customWidth="1"/>
    <col min="2822" max="2822" width="49.83203125" style="140" customWidth="1"/>
    <col min="2823" max="2825" width="15.5" style="140" customWidth="1"/>
    <col min="2826" max="2826" width="4.83203125" style="140" customWidth="1"/>
    <col min="2827" max="3072" width="9.33203125" style="140"/>
    <col min="3073" max="3073" width="6.83203125" style="140" customWidth="1"/>
    <col min="3074" max="3074" width="49.83203125" style="140" customWidth="1"/>
    <col min="3075" max="3077" width="15.5" style="140" customWidth="1"/>
    <col min="3078" max="3078" width="49.83203125" style="140" customWidth="1"/>
    <col min="3079" max="3081" width="15.5" style="140" customWidth="1"/>
    <col min="3082" max="3082" width="4.83203125" style="140" customWidth="1"/>
    <col min="3083" max="3328" width="9.33203125" style="140"/>
    <col min="3329" max="3329" width="6.83203125" style="140" customWidth="1"/>
    <col min="3330" max="3330" width="49.83203125" style="140" customWidth="1"/>
    <col min="3331" max="3333" width="15.5" style="140" customWidth="1"/>
    <col min="3334" max="3334" width="49.83203125" style="140" customWidth="1"/>
    <col min="3335" max="3337" width="15.5" style="140" customWidth="1"/>
    <col min="3338" max="3338" width="4.83203125" style="140" customWidth="1"/>
    <col min="3339" max="3584" width="9.33203125" style="140"/>
    <col min="3585" max="3585" width="6.83203125" style="140" customWidth="1"/>
    <col min="3586" max="3586" width="49.83203125" style="140" customWidth="1"/>
    <col min="3587" max="3589" width="15.5" style="140" customWidth="1"/>
    <col min="3590" max="3590" width="49.83203125" style="140" customWidth="1"/>
    <col min="3591" max="3593" width="15.5" style="140" customWidth="1"/>
    <col min="3594" max="3594" width="4.83203125" style="140" customWidth="1"/>
    <col min="3595" max="3840" width="9.33203125" style="140"/>
    <col min="3841" max="3841" width="6.83203125" style="140" customWidth="1"/>
    <col min="3842" max="3842" width="49.83203125" style="140" customWidth="1"/>
    <col min="3843" max="3845" width="15.5" style="140" customWidth="1"/>
    <col min="3846" max="3846" width="49.83203125" style="140" customWidth="1"/>
    <col min="3847" max="3849" width="15.5" style="140" customWidth="1"/>
    <col min="3850" max="3850" width="4.83203125" style="140" customWidth="1"/>
    <col min="3851" max="4096" width="9.33203125" style="140"/>
    <col min="4097" max="4097" width="6.83203125" style="140" customWidth="1"/>
    <col min="4098" max="4098" width="49.83203125" style="140" customWidth="1"/>
    <col min="4099" max="4101" width="15.5" style="140" customWidth="1"/>
    <col min="4102" max="4102" width="49.83203125" style="140" customWidth="1"/>
    <col min="4103" max="4105" width="15.5" style="140" customWidth="1"/>
    <col min="4106" max="4106" width="4.83203125" style="140" customWidth="1"/>
    <col min="4107" max="4352" width="9.33203125" style="140"/>
    <col min="4353" max="4353" width="6.83203125" style="140" customWidth="1"/>
    <col min="4354" max="4354" width="49.83203125" style="140" customWidth="1"/>
    <col min="4355" max="4357" width="15.5" style="140" customWidth="1"/>
    <col min="4358" max="4358" width="49.83203125" style="140" customWidth="1"/>
    <col min="4359" max="4361" width="15.5" style="140" customWidth="1"/>
    <col min="4362" max="4362" width="4.83203125" style="140" customWidth="1"/>
    <col min="4363" max="4608" width="9.33203125" style="140"/>
    <col min="4609" max="4609" width="6.83203125" style="140" customWidth="1"/>
    <col min="4610" max="4610" width="49.83203125" style="140" customWidth="1"/>
    <col min="4611" max="4613" width="15.5" style="140" customWidth="1"/>
    <col min="4614" max="4614" width="49.83203125" style="140" customWidth="1"/>
    <col min="4615" max="4617" width="15.5" style="140" customWidth="1"/>
    <col min="4618" max="4618" width="4.83203125" style="140" customWidth="1"/>
    <col min="4619" max="4864" width="9.33203125" style="140"/>
    <col min="4865" max="4865" width="6.83203125" style="140" customWidth="1"/>
    <col min="4866" max="4866" width="49.83203125" style="140" customWidth="1"/>
    <col min="4867" max="4869" width="15.5" style="140" customWidth="1"/>
    <col min="4870" max="4870" width="49.83203125" style="140" customWidth="1"/>
    <col min="4871" max="4873" width="15.5" style="140" customWidth="1"/>
    <col min="4874" max="4874" width="4.83203125" style="140" customWidth="1"/>
    <col min="4875" max="5120" width="9.33203125" style="140"/>
    <col min="5121" max="5121" width="6.83203125" style="140" customWidth="1"/>
    <col min="5122" max="5122" width="49.83203125" style="140" customWidth="1"/>
    <col min="5123" max="5125" width="15.5" style="140" customWidth="1"/>
    <col min="5126" max="5126" width="49.83203125" style="140" customWidth="1"/>
    <col min="5127" max="5129" width="15.5" style="140" customWidth="1"/>
    <col min="5130" max="5130" width="4.83203125" style="140" customWidth="1"/>
    <col min="5131" max="5376" width="9.33203125" style="140"/>
    <col min="5377" max="5377" width="6.83203125" style="140" customWidth="1"/>
    <col min="5378" max="5378" width="49.83203125" style="140" customWidth="1"/>
    <col min="5379" max="5381" width="15.5" style="140" customWidth="1"/>
    <col min="5382" max="5382" width="49.83203125" style="140" customWidth="1"/>
    <col min="5383" max="5385" width="15.5" style="140" customWidth="1"/>
    <col min="5386" max="5386" width="4.83203125" style="140" customWidth="1"/>
    <col min="5387" max="5632" width="9.33203125" style="140"/>
    <col min="5633" max="5633" width="6.83203125" style="140" customWidth="1"/>
    <col min="5634" max="5634" width="49.83203125" style="140" customWidth="1"/>
    <col min="5635" max="5637" width="15.5" style="140" customWidth="1"/>
    <col min="5638" max="5638" width="49.83203125" style="140" customWidth="1"/>
    <col min="5639" max="5641" width="15.5" style="140" customWidth="1"/>
    <col min="5642" max="5642" width="4.83203125" style="140" customWidth="1"/>
    <col min="5643" max="5888" width="9.33203125" style="140"/>
    <col min="5889" max="5889" width="6.83203125" style="140" customWidth="1"/>
    <col min="5890" max="5890" width="49.83203125" style="140" customWidth="1"/>
    <col min="5891" max="5893" width="15.5" style="140" customWidth="1"/>
    <col min="5894" max="5894" width="49.83203125" style="140" customWidth="1"/>
    <col min="5895" max="5897" width="15.5" style="140" customWidth="1"/>
    <col min="5898" max="5898" width="4.83203125" style="140" customWidth="1"/>
    <col min="5899" max="6144" width="9.33203125" style="140"/>
    <col min="6145" max="6145" width="6.83203125" style="140" customWidth="1"/>
    <col min="6146" max="6146" width="49.83203125" style="140" customWidth="1"/>
    <col min="6147" max="6149" width="15.5" style="140" customWidth="1"/>
    <col min="6150" max="6150" width="49.83203125" style="140" customWidth="1"/>
    <col min="6151" max="6153" width="15.5" style="140" customWidth="1"/>
    <col min="6154" max="6154" width="4.83203125" style="140" customWidth="1"/>
    <col min="6155" max="6400" width="9.33203125" style="140"/>
    <col min="6401" max="6401" width="6.83203125" style="140" customWidth="1"/>
    <col min="6402" max="6402" width="49.83203125" style="140" customWidth="1"/>
    <col min="6403" max="6405" width="15.5" style="140" customWidth="1"/>
    <col min="6406" max="6406" width="49.83203125" style="140" customWidth="1"/>
    <col min="6407" max="6409" width="15.5" style="140" customWidth="1"/>
    <col min="6410" max="6410" width="4.83203125" style="140" customWidth="1"/>
    <col min="6411" max="6656" width="9.33203125" style="140"/>
    <col min="6657" max="6657" width="6.83203125" style="140" customWidth="1"/>
    <col min="6658" max="6658" width="49.83203125" style="140" customWidth="1"/>
    <col min="6659" max="6661" width="15.5" style="140" customWidth="1"/>
    <col min="6662" max="6662" width="49.83203125" style="140" customWidth="1"/>
    <col min="6663" max="6665" width="15.5" style="140" customWidth="1"/>
    <col min="6666" max="6666" width="4.83203125" style="140" customWidth="1"/>
    <col min="6667" max="6912" width="9.33203125" style="140"/>
    <col min="6913" max="6913" width="6.83203125" style="140" customWidth="1"/>
    <col min="6914" max="6914" width="49.83203125" style="140" customWidth="1"/>
    <col min="6915" max="6917" width="15.5" style="140" customWidth="1"/>
    <col min="6918" max="6918" width="49.83203125" style="140" customWidth="1"/>
    <col min="6919" max="6921" width="15.5" style="140" customWidth="1"/>
    <col min="6922" max="6922" width="4.83203125" style="140" customWidth="1"/>
    <col min="6923" max="7168" width="9.33203125" style="140"/>
    <col min="7169" max="7169" width="6.83203125" style="140" customWidth="1"/>
    <col min="7170" max="7170" width="49.83203125" style="140" customWidth="1"/>
    <col min="7171" max="7173" width="15.5" style="140" customWidth="1"/>
    <col min="7174" max="7174" width="49.83203125" style="140" customWidth="1"/>
    <col min="7175" max="7177" width="15.5" style="140" customWidth="1"/>
    <col min="7178" max="7178" width="4.83203125" style="140" customWidth="1"/>
    <col min="7179" max="7424" width="9.33203125" style="140"/>
    <col min="7425" max="7425" width="6.83203125" style="140" customWidth="1"/>
    <col min="7426" max="7426" width="49.83203125" style="140" customWidth="1"/>
    <col min="7427" max="7429" width="15.5" style="140" customWidth="1"/>
    <col min="7430" max="7430" width="49.83203125" style="140" customWidth="1"/>
    <col min="7431" max="7433" width="15.5" style="140" customWidth="1"/>
    <col min="7434" max="7434" width="4.83203125" style="140" customWidth="1"/>
    <col min="7435" max="7680" width="9.33203125" style="140"/>
    <col min="7681" max="7681" width="6.83203125" style="140" customWidth="1"/>
    <col min="7682" max="7682" width="49.83203125" style="140" customWidth="1"/>
    <col min="7683" max="7685" width="15.5" style="140" customWidth="1"/>
    <col min="7686" max="7686" width="49.83203125" style="140" customWidth="1"/>
    <col min="7687" max="7689" width="15.5" style="140" customWidth="1"/>
    <col min="7690" max="7690" width="4.83203125" style="140" customWidth="1"/>
    <col min="7691" max="7936" width="9.33203125" style="140"/>
    <col min="7937" max="7937" width="6.83203125" style="140" customWidth="1"/>
    <col min="7938" max="7938" width="49.83203125" style="140" customWidth="1"/>
    <col min="7939" max="7941" width="15.5" style="140" customWidth="1"/>
    <col min="7942" max="7942" width="49.83203125" style="140" customWidth="1"/>
    <col min="7943" max="7945" width="15.5" style="140" customWidth="1"/>
    <col min="7946" max="7946" width="4.83203125" style="140" customWidth="1"/>
    <col min="7947" max="8192" width="9.33203125" style="140"/>
    <col min="8193" max="8193" width="6.83203125" style="140" customWidth="1"/>
    <col min="8194" max="8194" width="49.83203125" style="140" customWidth="1"/>
    <col min="8195" max="8197" width="15.5" style="140" customWidth="1"/>
    <col min="8198" max="8198" width="49.83203125" style="140" customWidth="1"/>
    <col min="8199" max="8201" width="15.5" style="140" customWidth="1"/>
    <col min="8202" max="8202" width="4.83203125" style="140" customWidth="1"/>
    <col min="8203" max="8448" width="9.33203125" style="140"/>
    <col min="8449" max="8449" width="6.83203125" style="140" customWidth="1"/>
    <col min="8450" max="8450" width="49.83203125" style="140" customWidth="1"/>
    <col min="8451" max="8453" width="15.5" style="140" customWidth="1"/>
    <col min="8454" max="8454" width="49.83203125" style="140" customWidth="1"/>
    <col min="8455" max="8457" width="15.5" style="140" customWidth="1"/>
    <col min="8458" max="8458" width="4.83203125" style="140" customWidth="1"/>
    <col min="8459" max="8704" width="9.33203125" style="140"/>
    <col min="8705" max="8705" width="6.83203125" style="140" customWidth="1"/>
    <col min="8706" max="8706" width="49.83203125" style="140" customWidth="1"/>
    <col min="8707" max="8709" width="15.5" style="140" customWidth="1"/>
    <col min="8710" max="8710" width="49.83203125" style="140" customWidth="1"/>
    <col min="8711" max="8713" width="15.5" style="140" customWidth="1"/>
    <col min="8714" max="8714" width="4.83203125" style="140" customWidth="1"/>
    <col min="8715" max="8960" width="9.33203125" style="140"/>
    <col min="8961" max="8961" width="6.83203125" style="140" customWidth="1"/>
    <col min="8962" max="8962" width="49.83203125" style="140" customWidth="1"/>
    <col min="8963" max="8965" width="15.5" style="140" customWidth="1"/>
    <col min="8966" max="8966" width="49.83203125" style="140" customWidth="1"/>
    <col min="8967" max="8969" width="15.5" style="140" customWidth="1"/>
    <col min="8970" max="8970" width="4.83203125" style="140" customWidth="1"/>
    <col min="8971" max="9216" width="9.33203125" style="140"/>
    <col min="9217" max="9217" width="6.83203125" style="140" customWidth="1"/>
    <col min="9218" max="9218" width="49.83203125" style="140" customWidth="1"/>
    <col min="9219" max="9221" width="15.5" style="140" customWidth="1"/>
    <col min="9222" max="9222" width="49.83203125" style="140" customWidth="1"/>
    <col min="9223" max="9225" width="15.5" style="140" customWidth="1"/>
    <col min="9226" max="9226" width="4.83203125" style="140" customWidth="1"/>
    <col min="9227" max="9472" width="9.33203125" style="140"/>
    <col min="9473" max="9473" width="6.83203125" style="140" customWidth="1"/>
    <col min="9474" max="9474" width="49.83203125" style="140" customWidth="1"/>
    <col min="9475" max="9477" width="15.5" style="140" customWidth="1"/>
    <col min="9478" max="9478" width="49.83203125" style="140" customWidth="1"/>
    <col min="9479" max="9481" width="15.5" style="140" customWidth="1"/>
    <col min="9482" max="9482" width="4.83203125" style="140" customWidth="1"/>
    <col min="9483" max="9728" width="9.33203125" style="140"/>
    <col min="9729" max="9729" width="6.83203125" style="140" customWidth="1"/>
    <col min="9730" max="9730" width="49.83203125" style="140" customWidth="1"/>
    <col min="9731" max="9733" width="15.5" style="140" customWidth="1"/>
    <col min="9734" max="9734" width="49.83203125" style="140" customWidth="1"/>
    <col min="9735" max="9737" width="15.5" style="140" customWidth="1"/>
    <col min="9738" max="9738" width="4.83203125" style="140" customWidth="1"/>
    <col min="9739" max="9984" width="9.33203125" style="140"/>
    <col min="9985" max="9985" width="6.83203125" style="140" customWidth="1"/>
    <col min="9986" max="9986" width="49.83203125" style="140" customWidth="1"/>
    <col min="9987" max="9989" width="15.5" style="140" customWidth="1"/>
    <col min="9990" max="9990" width="49.83203125" style="140" customWidth="1"/>
    <col min="9991" max="9993" width="15.5" style="140" customWidth="1"/>
    <col min="9994" max="9994" width="4.83203125" style="140" customWidth="1"/>
    <col min="9995" max="10240" width="9.33203125" style="140"/>
    <col min="10241" max="10241" width="6.83203125" style="140" customWidth="1"/>
    <col min="10242" max="10242" width="49.83203125" style="140" customWidth="1"/>
    <col min="10243" max="10245" width="15.5" style="140" customWidth="1"/>
    <col min="10246" max="10246" width="49.83203125" style="140" customWidth="1"/>
    <col min="10247" max="10249" width="15.5" style="140" customWidth="1"/>
    <col min="10250" max="10250" width="4.83203125" style="140" customWidth="1"/>
    <col min="10251" max="10496" width="9.33203125" style="140"/>
    <col min="10497" max="10497" width="6.83203125" style="140" customWidth="1"/>
    <col min="10498" max="10498" width="49.83203125" style="140" customWidth="1"/>
    <col min="10499" max="10501" width="15.5" style="140" customWidth="1"/>
    <col min="10502" max="10502" width="49.83203125" style="140" customWidth="1"/>
    <col min="10503" max="10505" width="15.5" style="140" customWidth="1"/>
    <col min="10506" max="10506" width="4.83203125" style="140" customWidth="1"/>
    <col min="10507" max="10752" width="9.33203125" style="140"/>
    <col min="10753" max="10753" width="6.83203125" style="140" customWidth="1"/>
    <col min="10754" max="10754" width="49.83203125" style="140" customWidth="1"/>
    <col min="10755" max="10757" width="15.5" style="140" customWidth="1"/>
    <col min="10758" max="10758" width="49.83203125" style="140" customWidth="1"/>
    <col min="10759" max="10761" width="15.5" style="140" customWidth="1"/>
    <col min="10762" max="10762" width="4.83203125" style="140" customWidth="1"/>
    <col min="10763" max="11008" width="9.33203125" style="140"/>
    <col min="11009" max="11009" width="6.83203125" style="140" customWidth="1"/>
    <col min="11010" max="11010" width="49.83203125" style="140" customWidth="1"/>
    <col min="11011" max="11013" width="15.5" style="140" customWidth="1"/>
    <col min="11014" max="11014" width="49.83203125" style="140" customWidth="1"/>
    <col min="11015" max="11017" width="15.5" style="140" customWidth="1"/>
    <col min="11018" max="11018" width="4.83203125" style="140" customWidth="1"/>
    <col min="11019" max="11264" width="9.33203125" style="140"/>
    <col min="11265" max="11265" width="6.83203125" style="140" customWidth="1"/>
    <col min="11266" max="11266" width="49.83203125" style="140" customWidth="1"/>
    <col min="11267" max="11269" width="15.5" style="140" customWidth="1"/>
    <col min="11270" max="11270" width="49.83203125" style="140" customWidth="1"/>
    <col min="11271" max="11273" width="15.5" style="140" customWidth="1"/>
    <col min="11274" max="11274" width="4.83203125" style="140" customWidth="1"/>
    <col min="11275" max="11520" width="9.33203125" style="140"/>
    <col min="11521" max="11521" width="6.83203125" style="140" customWidth="1"/>
    <col min="11522" max="11522" width="49.83203125" style="140" customWidth="1"/>
    <col min="11523" max="11525" width="15.5" style="140" customWidth="1"/>
    <col min="11526" max="11526" width="49.83203125" style="140" customWidth="1"/>
    <col min="11527" max="11529" width="15.5" style="140" customWidth="1"/>
    <col min="11530" max="11530" width="4.83203125" style="140" customWidth="1"/>
    <col min="11531" max="11776" width="9.33203125" style="140"/>
    <col min="11777" max="11777" width="6.83203125" style="140" customWidth="1"/>
    <col min="11778" max="11778" width="49.83203125" style="140" customWidth="1"/>
    <col min="11779" max="11781" width="15.5" style="140" customWidth="1"/>
    <col min="11782" max="11782" width="49.83203125" style="140" customWidth="1"/>
    <col min="11783" max="11785" width="15.5" style="140" customWidth="1"/>
    <col min="11786" max="11786" width="4.83203125" style="140" customWidth="1"/>
    <col min="11787" max="12032" width="9.33203125" style="140"/>
    <col min="12033" max="12033" width="6.83203125" style="140" customWidth="1"/>
    <col min="12034" max="12034" width="49.83203125" style="140" customWidth="1"/>
    <col min="12035" max="12037" width="15.5" style="140" customWidth="1"/>
    <col min="12038" max="12038" width="49.83203125" style="140" customWidth="1"/>
    <col min="12039" max="12041" width="15.5" style="140" customWidth="1"/>
    <col min="12042" max="12042" width="4.83203125" style="140" customWidth="1"/>
    <col min="12043" max="12288" width="9.33203125" style="140"/>
    <col min="12289" max="12289" width="6.83203125" style="140" customWidth="1"/>
    <col min="12290" max="12290" width="49.83203125" style="140" customWidth="1"/>
    <col min="12291" max="12293" width="15.5" style="140" customWidth="1"/>
    <col min="12294" max="12294" width="49.83203125" style="140" customWidth="1"/>
    <col min="12295" max="12297" width="15.5" style="140" customWidth="1"/>
    <col min="12298" max="12298" width="4.83203125" style="140" customWidth="1"/>
    <col min="12299" max="12544" width="9.33203125" style="140"/>
    <col min="12545" max="12545" width="6.83203125" style="140" customWidth="1"/>
    <col min="12546" max="12546" width="49.83203125" style="140" customWidth="1"/>
    <col min="12547" max="12549" width="15.5" style="140" customWidth="1"/>
    <col min="12550" max="12550" width="49.83203125" style="140" customWidth="1"/>
    <col min="12551" max="12553" width="15.5" style="140" customWidth="1"/>
    <col min="12554" max="12554" width="4.83203125" style="140" customWidth="1"/>
    <col min="12555" max="12800" width="9.33203125" style="140"/>
    <col min="12801" max="12801" width="6.83203125" style="140" customWidth="1"/>
    <col min="12802" max="12802" width="49.83203125" style="140" customWidth="1"/>
    <col min="12803" max="12805" width="15.5" style="140" customWidth="1"/>
    <col min="12806" max="12806" width="49.83203125" style="140" customWidth="1"/>
    <col min="12807" max="12809" width="15.5" style="140" customWidth="1"/>
    <col min="12810" max="12810" width="4.83203125" style="140" customWidth="1"/>
    <col min="12811" max="13056" width="9.33203125" style="140"/>
    <col min="13057" max="13057" width="6.83203125" style="140" customWidth="1"/>
    <col min="13058" max="13058" width="49.83203125" style="140" customWidth="1"/>
    <col min="13059" max="13061" width="15.5" style="140" customWidth="1"/>
    <col min="13062" max="13062" width="49.83203125" style="140" customWidth="1"/>
    <col min="13063" max="13065" width="15.5" style="140" customWidth="1"/>
    <col min="13066" max="13066" width="4.83203125" style="140" customWidth="1"/>
    <col min="13067" max="13312" width="9.33203125" style="140"/>
    <col min="13313" max="13313" width="6.83203125" style="140" customWidth="1"/>
    <col min="13314" max="13314" width="49.83203125" style="140" customWidth="1"/>
    <col min="13315" max="13317" width="15.5" style="140" customWidth="1"/>
    <col min="13318" max="13318" width="49.83203125" style="140" customWidth="1"/>
    <col min="13319" max="13321" width="15.5" style="140" customWidth="1"/>
    <col min="13322" max="13322" width="4.83203125" style="140" customWidth="1"/>
    <col min="13323" max="13568" width="9.33203125" style="140"/>
    <col min="13569" max="13569" width="6.83203125" style="140" customWidth="1"/>
    <col min="13570" max="13570" width="49.83203125" style="140" customWidth="1"/>
    <col min="13571" max="13573" width="15.5" style="140" customWidth="1"/>
    <col min="13574" max="13574" width="49.83203125" style="140" customWidth="1"/>
    <col min="13575" max="13577" width="15.5" style="140" customWidth="1"/>
    <col min="13578" max="13578" width="4.83203125" style="140" customWidth="1"/>
    <col min="13579" max="13824" width="9.33203125" style="140"/>
    <col min="13825" max="13825" width="6.83203125" style="140" customWidth="1"/>
    <col min="13826" max="13826" width="49.83203125" style="140" customWidth="1"/>
    <col min="13827" max="13829" width="15.5" style="140" customWidth="1"/>
    <col min="13830" max="13830" width="49.83203125" style="140" customWidth="1"/>
    <col min="13831" max="13833" width="15.5" style="140" customWidth="1"/>
    <col min="13834" max="13834" width="4.83203125" style="140" customWidth="1"/>
    <col min="13835" max="14080" width="9.33203125" style="140"/>
    <col min="14081" max="14081" width="6.83203125" style="140" customWidth="1"/>
    <col min="14082" max="14082" width="49.83203125" style="140" customWidth="1"/>
    <col min="14083" max="14085" width="15.5" style="140" customWidth="1"/>
    <col min="14086" max="14086" width="49.83203125" style="140" customWidth="1"/>
    <col min="14087" max="14089" width="15.5" style="140" customWidth="1"/>
    <col min="14090" max="14090" width="4.83203125" style="140" customWidth="1"/>
    <col min="14091" max="14336" width="9.33203125" style="140"/>
    <col min="14337" max="14337" width="6.83203125" style="140" customWidth="1"/>
    <col min="14338" max="14338" width="49.83203125" style="140" customWidth="1"/>
    <col min="14339" max="14341" width="15.5" style="140" customWidth="1"/>
    <col min="14342" max="14342" width="49.83203125" style="140" customWidth="1"/>
    <col min="14343" max="14345" width="15.5" style="140" customWidth="1"/>
    <col min="14346" max="14346" width="4.83203125" style="140" customWidth="1"/>
    <col min="14347" max="14592" width="9.33203125" style="140"/>
    <col min="14593" max="14593" width="6.83203125" style="140" customWidth="1"/>
    <col min="14594" max="14594" width="49.83203125" style="140" customWidth="1"/>
    <col min="14595" max="14597" width="15.5" style="140" customWidth="1"/>
    <col min="14598" max="14598" width="49.83203125" style="140" customWidth="1"/>
    <col min="14599" max="14601" width="15.5" style="140" customWidth="1"/>
    <col min="14602" max="14602" width="4.83203125" style="140" customWidth="1"/>
    <col min="14603" max="14848" width="9.33203125" style="140"/>
    <col min="14849" max="14849" width="6.83203125" style="140" customWidth="1"/>
    <col min="14850" max="14850" width="49.83203125" style="140" customWidth="1"/>
    <col min="14851" max="14853" width="15.5" style="140" customWidth="1"/>
    <col min="14854" max="14854" width="49.83203125" style="140" customWidth="1"/>
    <col min="14855" max="14857" width="15.5" style="140" customWidth="1"/>
    <col min="14858" max="14858" width="4.83203125" style="140" customWidth="1"/>
    <col min="14859" max="15104" width="9.33203125" style="140"/>
    <col min="15105" max="15105" width="6.83203125" style="140" customWidth="1"/>
    <col min="15106" max="15106" width="49.83203125" style="140" customWidth="1"/>
    <col min="15107" max="15109" width="15.5" style="140" customWidth="1"/>
    <col min="15110" max="15110" width="49.83203125" style="140" customWidth="1"/>
    <col min="15111" max="15113" width="15.5" style="140" customWidth="1"/>
    <col min="15114" max="15114" width="4.83203125" style="140" customWidth="1"/>
    <col min="15115" max="15360" width="9.33203125" style="140"/>
    <col min="15361" max="15361" width="6.83203125" style="140" customWidth="1"/>
    <col min="15362" max="15362" width="49.83203125" style="140" customWidth="1"/>
    <col min="15363" max="15365" width="15.5" style="140" customWidth="1"/>
    <col min="15366" max="15366" width="49.83203125" style="140" customWidth="1"/>
    <col min="15367" max="15369" width="15.5" style="140" customWidth="1"/>
    <col min="15370" max="15370" width="4.83203125" style="140" customWidth="1"/>
    <col min="15371" max="15616" width="9.33203125" style="140"/>
    <col min="15617" max="15617" width="6.83203125" style="140" customWidth="1"/>
    <col min="15618" max="15618" width="49.83203125" style="140" customWidth="1"/>
    <col min="15619" max="15621" width="15.5" style="140" customWidth="1"/>
    <col min="15622" max="15622" width="49.83203125" style="140" customWidth="1"/>
    <col min="15623" max="15625" width="15.5" style="140" customWidth="1"/>
    <col min="15626" max="15626" width="4.83203125" style="140" customWidth="1"/>
    <col min="15627" max="15872" width="9.33203125" style="140"/>
    <col min="15873" max="15873" width="6.83203125" style="140" customWidth="1"/>
    <col min="15874" max="15874" width="49.83203125" style="140" customWidth="1"/>
    <col min="15875" max="15877" width="15.5" style="140" customWidth="1"/>
    <col min="15878" max="15878" width="49.83203125" style="140" customWidth="1"/>
    <col min="15879" max="15881" width="15.5" style="140" customWidth="1"/>
    <col min="15882" max="15882" width="4.83203125" style="140" customWidth="1"/>
    <col min="15883" max="16128" width="9.33203125" style="140"/>
    <col min="16129" max="16129" width="6.83203125" style="140" customWidth="1"/>
    <col min="16130" max="16130" width="49.83203125" style="140" customWidth="1"/>
    <col min="16131" max="16133" width="15.5" style="140" customWidth="1"/>
    <col min="16134" max="16134" width="49.83203125" style="140" customWidth="1"/>
    <col min="16135" max="16137" width="15.5" style="140" customWidth="1"/>
    <col min="16138" max="16138" width="4.83203125" style="140" customWidth="1"/>
    <col min="16139" max="16384" width="9.33203125" style="140"/>
  </cols>
  <sheetData>
    <row r="1" spans="1:10" ht="31.5">
      <c r="B1" s="141" t="s">
        <v>346</v>
      </c>
      <c r="C1" s="142"/>
      <c r="D1" s="142"/>
      <c r="E1" s="142"/>
      <c r="F1" s="142"/>
      <c r="G1" s="142"/>
      <c r="H1" s="142"/>
      <c r="I1" s="142"/>
      <c r="J1" s="463" t="s">
        <v>440</v>
      </c>
    </row>
    <row r="2" spans="1:10" ht="14.25" thickBot="1">
      <c r="G2" s="144"/>
      <c r="H2" s="144"/>
      <c r="I2" s="144" t="str">
        <f>[1]RM_2.1.sz.mell.!I2</f>
        <v>Forintban!</v>
      </c>
      <c r="J2" s="463"/>
    </row>
    <row r="3" spans="1:10" ht="13.5" customHeight="1" thickBot="1">
      <c r="A3" s="464" t="s">
        <v>4</v>
      </c>
      <c r="B3" s="145" t="s">
        <v>289</v>
      </c>
      <c r="C3" s="146"/>
      <c r="D3" s="147"/>
      <c r="E3" s="147"/>
      <c r="F3" s="145" t="s">
        <v>290</v>
      </c>
      <c r="G3" s="148"/>
      <c r="H3" s="149"/>
      <c r="I3" s="150"/>
      <c r="J3" s="463"/>
    </row>
    <row r="4" spans="1:10" s="157" customFormat="1" ht="36.75" thickBot="1">
      <c r="A4" s="465"/>
      <c r="B4" s="151" t="s">
        <v>291</v>
      </c>
      <c r="C4" s="152" t="str">
        <f>+CONCATENATE([1]RM_1.1.sz.mell.!C8," eredeti előirányzat")</f>
        <v>2019. évi eredeti előirányzat</v>
      </c>
      <c r="D4" s="153" t="s">
        <v>292</v>
      </c>
      <c r="E4" s="153" t="str">
        <f>+CONCATENATE(LEFT([1]RM_1.1.sz.mell.!C8,4),". …….. Módisítás után" )</f>
        <v>2019. …….. Módisítás után</v>
      </c>
      <c r="F4" s="154" t="s">
        <v>291</v>
      </c>
      <c r="G4" s="152" t="str">
        <f>+C4</f>
        <v>2019. évi eredeti előirányzat</v>
      </c>
      <c r="H4" s="155" t="str">
        <f>+D4</f>
        <v>Halmozott módosítás 2019. …….-ig</v>
      </c>
      <c r="I4" s="156" t="str">
        <f>+E4</f>
        <v>2019. …….. Módisítás után</v>
      </c>
      <c r="J4" s="463"/>
    </row>
    <row r="5" spans="1:10" s="157" customFormat="1" ht="13.5" thickBot="1">
      <c r="A5" s="158" t="s">
        <v>15</v>
      </c>
      <c r="B5" s="159" t="s">
        <v>16</v>
      </c>
      <c r="C5" s="161" t="s">
        <v>17</v>
      </c>
      <c r="D5" s="161" t="s">
        <v>18</v>
      </c>
      <c r="E5" s="161" t="s">
        <v>293</v>
      </c>
      <c r="F5" s="159" t="s">
        <v>294</v>
      </c>
      <c r="G5" s="160" t="s">
        <v>21</v>
      </c>
      <c r="H5" s="160" t="s">
        <v>22</v>
      </c>
      <c r="I5" s="162" t="s">
        <v>295</v>
      </c>
      <c r="J5" s="463"/>
    </row>
    <row r="6" spans="1:10" ht="12.95" customHeight="1">
      <c r="A6" s="164" t="s">
        <v>26</v>
      </c>
      <c r="B6" s="165" t="s">
        <v>347</v>
      </c>
      <c r="C6" s="166">
        <f>[1]KV_2.2.sz.mell.!C6</f>
        <v>44990771</v>
      </c>
      <c r="D6" s="167">
        <v>58000361</v>
      </c>
      <c r="E6" s="166">
        <f>C6+D6</f>
        <v>102991132</v>
      </c>
      <c r="F6" s="165" t="s">
        <v>232</v>
      </c>
      <c r="G6" s="205">
        <f>[1]KV_2.2.sz.mell.!E6</f>
        <v>444541418</v>
      </c>
      <c r="H6" s="206">
        <v>17824449</v>
      </c>
      <c r="I6" s="207">
        <f>G6+H6</f>
        <v>462365867</v>
      </c>
      <c r="J6" s="463"/>
    </row>
    <row r="7" spans="1:10">
      <c r="A7" s="169" t="s">
        <v>40</v>
      </c>
      <c r="B7" s="170" t="s">
        <v>348</v>
      </c>
      <c r="C7" s="171">
        <f>[1]KV_2.2.sz.mell.!C7</f>
        <v>44990771</v>
      </c>
      <c r="D7" s="172"/>
      <c r="E7" s="166">
        <f t="shared" ref="E7:E16" si="0">C7+D7</f>
        <v>44990771</v>
      </c>
      <c r="F7" s="170" t="s">
        <v>349</v>
      </c>
      <c r="G7" s="171">
        <f>[1]KV_2.2.sz.mell.!E7</f>
        <v>443041418</v>
      </c>
      <c r="H7" s="172"/>
      <c r="I7" s="208">
        <f t="shared" ref="I7:I29" si="1">G7+H7</f>
        <v>443041418</v>
      </c>
      <c r="J7" s="463"/>
    </row>
    <row r="8" spans="1:10" ht="12.95" customHeight="1">
      <c r="A8" s="169" t="s">
        <v>54</v>
      </c>
      <c r="B8" s="170" t="s">
        <v>350</v>
      </c>
      <c r="C8" s="171">
        <f>[1]KV_2.2.sz.mell.!C8</f>
        <v>0</v>
      </c>
      <c r="D8" s="172"/>
      <c r="E8" s="166">
        <f t="shared" si="0"/>
        <v>0</v>
      </c>
      <c r="F8" s="170" t="s">
        <v>234</v>
      </c>
      <c r="G8" s="171">
        <f>[1]KV_2.2.sz.mell.!E8</f>
        <v>4800000</v>
      </c>
      <c r="H8" s="172">
        <v>6409690</v>
      </c>
      <c r="I8" s="208">
        <f t="shared" si="1"/>
        <v>11209690</v>
      </c>
      <c r="J8" s="463"/>
    </row>
    <row r="9" spans="1:10" ht="12.95" customHeight="1">
      <c r="A9" s="169" t="s">
        <v>251</v>
      </c>
      <c r="B9" s="170" t="s">
        <v>351</v>
      </c>
      <c r="C9" s="171">
        <f>[1]KV_2.2.sz.mell.!C9</f>
        <v>0</v>
      </c>
      <c r="D9" s="172"/>
      <c r="E9" s="166">
        <f t="shared" si="0"/>
        <v>0</v>
      </c>
      <c r="F9" s="170" t="s">
        <v>352</v>
      </c>
      <c r="G9" s="171">
        <f>[1]KV_2.2.sz.mell.!E9</f>
        <v>0</v>
      </c>
      <c r="H9" s="172"/>
      <c r="I9" s="208">
        <f t="shared" si="1"/>
        <v>0</v>
      </c>
      <c r="J9" s="463"/>
    </row>
    <row r="10" spans="1:10" ht="12.75" customHeight="1">
      <c r="A10" s="169" t="s">
        <v>84</v>
      </c>
      <c r="B10" s="170" t="s">
        <v>353</v>
      </c>
      <c r="C10" s="171">
        <f>[1]KV_2.2.sz.mell.!C10</f>
        <v>0</v>
      </c>
      <c r="D10" s="172"/>
      <c r="E10" s="166">
        <f t="shared" si="0"/>
        <v>0</v>
      </c>
      <c r="F10" s="170" t="s">
        <v>236</v>
      </c>
      <c r="G10" s="171">
        <f>[1]KV_2.2.sz.mell.!E10</f>
        <v>0</v>
      </c>
      <c r="H10" s="172"/>
      <c r="I10" s="208">
        <f t="shared" si="1"/>
        <v>0</v>
      </c>
      <c r="J10" s="463"/>
    </row>
    <row r="11" spans="1:10" ht="12.95" customHeight="1">
      <c r="A11" s="169" t="s">
        <v>108</v>
      </c>
      <c r="B11" s="170" t="s">
        <v>354</v>
      </c>
      <c r="C11" s="174">
        <f>[1]KV_2.2.sz.mell.!C11</f>
        <v>0</v>
      </c>
      <c r="D11" s="175"/>
      <c r="E11" s="166">
        <f t="shared" si="0"/>
        <v>0</v>
      </c>
      <c r="F11" s="209"/>
      <c r="G11" s="171">
        <f>[1]KV_2.2.sz.mell.!E11</f>
        <v>0</v>
      </c>
      <c r="H11" s="172"/>
      <c r="I11" s="208">
        <f t="shared" si="1"/>
        <v>0</v>
      </c>
      <c r="J11" s="463"/>
    </row>
    <row r="12" spans="1:10" ht="12.95" customHeight="1">
      <c r="A12" s="169" t="s">
        <v>268</v>
      </c>
      <c r="B12" s="170"/>
      <c r="C12" s="171">
        <f>[1]KV_2.2.sz.mell.!C12</f>
        <v>0</v>
      </c>
      <c r="D12" s="172"/>
      <c r="E12" s="166">
        <f t="shared" si="0"/>
        <v>0</v>
      </c>
      <c r="F12" s="209"/>
      <c r="G12" s="171">
        <f>[1]KV_2.2.sz.mell.!E12</f>
        <v>0</v>
      </c>
      <c r="H12" s="172"/>
      <c r="I12" s="208">
        <f t="shared" si="1"/>
        <v>0</v>
      </c>
      <c r="J12" s="463"/>
    </row>
    <row r="13" spans="1:10" ht="12.95" customHeight="1">
      <c r="A13" s="169" t="s">
        <v>130</v>
      </c>
      <c r="B13" s="176"/>
      <c r="C13" s="171">
        <f>[1]KV_2.2.sz.mell.!C13</f>
        <v>0</v>
      </c>
      <c r="D13" s="172"/>
      <c r="E13" s="166">
        <f t="shared" si="0"/>
        <v>0</v>
      </c>
      <c r="F13" s="210"/>
      <c r="G13" s="171">
        <f>[1]KV_2.2.sz.mell.!E13</f>
        <v>0</v>
      </c>
      <c r="H13" s="172"/>
      <c r="I13" s="208">
        <f t="shared" si="1"/>
        <v>0</v>
      </c>
      <c r="J13" s="463"/>
    </row>
    <row r="14" spans="1:10" ht="12.95" customHeight="1">
      <c r="A14" s="169" t="s">
        <v>277</v>
      </c>
      <c r="B14" s="211"/>
      <c r="C14" s="174">
        <f>[1]KV_2.2.sz.mell.!C14</f>
        <v>0</v>
      </c>
      <c r="D14" s="175"/>
      <c r="E14" s="166">
        <f t="shared" si="0"/>
        <v>0</v>
      </c>
      <c r="F14" s="209"/>
      <c r="G14" s="171">
        <f>[1]KV_2.2.sz.mell.!E14</f>
        <v>0</v>
      </c>
      <c r="H14" s="172"/>
      <c r="I14" s="208">
        <f t="shared" si="1"/>
        <v>0</v>
      </c>
      <c r="J14" s="463"/>
    </row>
    <row r="15" spans="1:10">
      <c r="A15" s="169" t="s">
        <v>279</v>
      </c>
      <c r="B15" s="176"/>
      <c r="C15" s="174">
        <f>[1]KV_2.2.sz.mell.!C15</f>
        <v>0</v>
      </c>
      <c r="D15" s="175"/>
      <c r="E15" s="166">
        <f t="shared" si="0"/>
        <v>0</v>
      </c>
      <c r="F15" s="209"/>
      <c r="G15" s="171">
        <f>[1]KV_2.2.sz.mell.!E15</f>
        <v>0</v>
      </c>
      <c r="H15" s="172"/>
      <c r="I15" s="208">
        <f t="shared" si="1"/>
        <v>0</v>
      </c>
      <c r="J15" s="463"/>
    </row>
    <row r="16" spans="1:10" ht="12.95" customHeight="1" thickBot="1">
      <c r="A16" s="198" t="s">
        <v>281</v>
      </c>
      <c r="B16" s="199"/>
      <c r="C16" s="212">
        <f>[1]KV_2.2.sz.mell.!C16</f>
        <v>0</v>
      </c>
      <c r="D16" s="213"/>
      <c r="E16" s="166">
        <f t="shared" si="0"/>
        <v>0</v>
      </c>
      <c r="F16" s="214" t="s">
        <v>226</v>
      </c>
      <c r="G16" s="215">
        <f>[1]KV_2.2.sz.mell.!E16</f>
        <v>0</v>
      </c>
      <c r="H16" s="216">
        <v>16179930</v>
      </c>
      <c r="I16" s="217">
        <f t="shared" si="1"/>
        <v>16179930</v>
      </c>
      <c r="J16" s="463"/>
    </row>
    <row r="17" spans="1:10" ht="15.95" customHeight="1" thickBot="1">
      <c r="A17" s="181" t="s">
        <v>305</v>
      </c>
      <c r="B17" s="182" t="s">
        <v>355</v>
      </c>
      <c r="C17" s="183">
        <f>[1]KV_2.2.sz.mell.!C17</f>
        <v>44990771</v>
      </c>
      <c r="D17" s="183">
        <f>+D6+D8+D9+D11+D12+D13+D14+D15+D16</f>
        <v>58000361</v>
      </c>
      <c r="E17" s="183">
        <f>+E6+E8+E9+E11+E12+E13+E14+E15+E16</f>
        <v>102991132</v>
      </c>
      <c r="F17" s="182" t="s">
        <v>356</v>
      </c>
      <c r="G17" s="183">
        <f>[1]KV_2.2.sz.mell.!E17</f>
        <v>449341418</v>
      </c>
      <c r="H17" s="183">
        <f>+H6+H8+H10+H11+H12+H13+H14+H15+H16</f>
        <v>40414069</v>
      </c>
      <c r="I17" s="184">
        <f>+I6+I8+I10+I11+I12+I13+I14+I15+I16</f>
        <v>489755487</v>
      </c>
      <c r="J17" s="463"/>
    </row>
    <row r="18" spans="1:10" ht="12.95" customHeight="1">
      <c r="A18" s="164" t="s">
        <v>306</v>
      </c>
      <c r="B18" s="218" t="s">
        <v>357</v>
      </c>
      <c r="C18" s="219">
        <f>[1]KV_2.2.sz.mell.!C18</f>
        <v>404350647</v>
      </c>
      <c r="D18" s="219">
        <f>+D19+D20+D21+D22+D23</f>
        <v>551812</v>
      </c>
      <c r="E18" s="219">
        <f>+E19+E20+E21+E22+E23</f>
        <v>404902459</v>
      </c>
      <c r="F18" s="188" t="s">
        <v>311</v>
      </c>
      <c r="G18" s="220">
        <f>[1]KV_2.2.sz.mell.!E18</f>
        <v>0</v>
      </c>
      <c r="H18" s="221"/>
      <c r="I18" s="222">
        <f t="shared" si="1"/>
        <v>0</v>
      </c>
      <c r="J18" s="463"/>
    </row>
    <row r="19" spans="1:10" ht="12.95" customHeight="1">
      <c r="A19" s="169" t="s">
        <v>309</v>
      </c>
      <c r="B19" s="196" t="s">
        <v>358</v>
      </c>
      <c r="C19" s="193">
        <f>[1]KV_2.2.sz.mell.!C19</f>
        <v>404350647</v>
      </c>
      <c r="D19" s="194">
        <v>551812</v>
      </c>
      <c r="E19" s="193">
        <f t="shared" ref="E19:E29" si="2">C19+D19</f>
        <v>404902459</v>
      </c>
      <c r="F19" s="188" t="s">
        <v>359</v>
      </c>
      <c r="G19" s="193">
        <f>[1]KV_2.2.sz.mell.!E19</f>
        <v>0</v>
      </c>
      <c r="H19" s="194"/>
      <c r="I19" s="195">
        <f t="shared" si="1"/>
        <v>0</v>
      </c>
      <c r="J19" s="463"/>
    </row>
    <row r="20" spans="1:10" ht="12.95" customHeight="1">
      <c r="A20" s="164" t="s">
        <v>312</v>
      </c>
      <c r="B20" s="196" t="s">
        <v>360</v>
      </c>
      <c r="C20" s="193">
        <f>[1]KV_2.2.sz.mell.!C20</f>
        <v>0</v>
      </c>
      <c r="D20" s="194"/>
      <c r="E20" s="193">
        <f t="shared" si="2"/>
        <v>0</v>
      </c>
      <c r="F20" s="188" t="s">
        <v>317</v>
      </c>
      <c r="G20" s="193">
        <f>[1]KV_2.2.sz.mell.!E20</f>
        <v>0</v>
      </c>
      <c r="H20" s="194"/>
      <c r="I20" s="195">
        <f t="shared" si="1"/>
        <v>0</v>
      </c>
      <c r="J20" s="463"/>
    </row>
    <row r="21" spans="1:10" ht="12.95" customHeight="1">
      <c r="A21" s="169" t="s">
        <v>315</v>
      </c>
      <c r="B21" s="196" t="s">
        <v>361</v>
      </c>
      <c r="C21" s="193">
        <f>[1]KV_2.2.sz.mell.!C21</f>
        <v>0</v>
      </c>
      <c r="D21" s="194"/>
      <c r="E21" s="193">
        <f t="shared" si="2"/>
        <v>0</v>
      </c>
      <c r="F21" s="188" t="s">
        <v>320</v>
      </c>
      <c r="G21" s="193">
        <f>[1]KV_2.2.sz.mell.!E21</f>
        <v>0</v>
      </c>
      <c r="H21" s="194"/>
      <c r="I21" s="195">
        <f t="shared" si="1"/>
        <v>0</v>
      </c>
      <c r="J21" s="463"/>
    </row>
    <row r="22" spans="1:10" ht="12.95" customHeight="1">
      <c r="A22" s="164" t="s">
        <v>318</v>
      </c>
      <c r="B22" s="196" t="s">
        <v>322</v>
      </c>
      <c r="C22" s="193">
        <f>[1]KV_2.2.sz.mell.!C22</f>
        <v>0</v>
      </c>
      <c r="D22" s="194"/>
      <c r="E22" s="193">
        <f t="shared" si="2"/>
        <v>0</v>
      </c>
      <c r="F22" s="186" t="s">
        <v>323</v>
      </c>
      <c r="G22" s="193">
        <f>[1]KV_2.2.sz.mell.!E22</f>
        <v>0</v>
      </c>
      <c r="H22" s="194"/>
      <c r="I22" s="195">
        <f t="shared" si="1"/>
        <v>0</v>
      </c>
      <c r="J22" s="463"/>
    </row>
    <row r="23" spans="1:10" ht="12.95" customHeight="1">
      <c r="A23" s="169" t="s">
        <v>321</v>
      </c>
      <c r="B23" s="223" t="s">
        <v>362</v>
      </c>
      <c r="C23" s="193">
        <f>[1]KV_2.2.sz.mell.!C23</f>
        <v>0</v>
      </c>
      <c r="D23" s="194"/>
      <c r="E23" s="193">
        <f t="shared" si="2"/>
        <v>0</v>
      </c>
      <c r="F23" s="188" t="s">
        <v>363</v>
      </c>
      <c r="G23" s="193">
        <f>[1]KV_2.2.sz.mell.!E23</f>
        <v>0</v>
      </c>
      <c r="H23" s="194"/>
      <c r="I23" s="195">
        <f t="shared" si="1"/>
        <v>0</v>
      </c>
      <c r="J23" s="463"/>
    </row>
    <row r="24" spans="1:10" ht="12.95" customHeight="1">
      <c r="A24" s="164" t="s">
        <v>324</v>
      </c>
      <c r="B24" s="224" t="s">
        <v>364</v>
      </c>
      <c r="C24" s="197">
        <f>[1]KV_2.2.sz.mell.!C24</f>
        <v>0</v>
      </c>
      <c r="D24" s="197">
        <f>+D25+D26+D27+D28+D29</f>
        <v>0</v>
      </c>
      <c r="E24" s="197">
        <f>+E25+E26+E27+E28+E29</f>
        <v>0</v>
      </c>
      <c r="F24" s="225" t="s">
        <v>365</v>
      </c>
      <c r="G24" s="193">
        <f>[1]KV_2.2.sz.mell.!E24</f>
        <v>0</v>
      </c>
      <c r="H24" s="194"/>
      <c r="I24" s="195">
        <f t="shared" si="1"/>
        <v>0</v>
      </c>
      <c r="J24" s="463"/>
    </row>
    <row r="25" spans="1:10" ht="12.95" customHeight="1">
      <c r="A25" s="169" t="s">
        <v>327</v>
      </c>
      <c r="B25" s="223" t="s">
        <v>366</v>
      </c>
      <c r="C25" s="193">
        <f>[1]KV_2.2.sz.mell.!C25</f>
        <v>0</v>
      </c>
      <c r="D25" s="194"/>
      <c r="E25" s="193">
        <f t="shared" si="2"/>
        <v>0</v>
      </c>
      <c r="F25" s="225" t="s">
        <v>267</v>
      </c>
      <c r="G25" s="193">
        <f>[1]KV_2.2.sz.mell.!E25</f>
        <v>0</v>
      </c>
      <c r="H25" s="194"/>
      <c r="I25" s="195">
        <f t="shared" si="1"/>
        <v>0</v>
      </c>
      <c r="J25" s="463"/>
    </row>
    <row r="26" spans="1:10" ht="12.95" customHeight="1">
      <c r="A26" s="164" t="s">
        <v>329</v>
      </c>
      <c r="B26" s="223" t="s">
        <v>367</v>
      </c>
      <c r="C26" s="193">
        <f>[1]KV_2.2.sz.mell.!C26</f>
        <v>0</v>
      </c>
      <c r="D26" s="194"/>
      <c r="E26" s="193">
        <f t="shared" si="2"/>
        <v>0</v>
      </c>
      <c r="F26" s="226"/>
      <c r="G26" s="193">
        <f>[1]KV_2.2.sz.mell.!E26</f>
        <v>0</v>
      </c>
      <c r="H26" s="194"/>
      <c r="I26" s="195">
        <f t="shared" si="1"/>
        <v>0</v>
      </c>
      <c r="J26" s="463"/>
    </row>
    <row r="27" spans="1:10" ht="12.95" customHeight="1">
      <c r="A27" s="169" t="s">
        <v>331</v>
      </c>
      <c r="B27" s="196" t="s">
        <v>368</v>
      </c>
      <c r="C27" s="193">
        <f>[1]KV_2.2.sz.mell.!C27</f>
        <v>0</v>
      </c>
      <c r="D27" s="194"/>
      <c r="E27" s="193">
        <f t="shared" si="2"/>
        <v>0</v>
      </c>
      <c r="F27" s="227"/>
      <c r="G27" s="193">
        <f>[1]KV_2.2.sz.mell.!E27</f>
        <v>0</v>
      </c>
      <c r="H27" s="194"/>
      <c r="I27" s="195">
        <f t="shared" si="1"/>
        <v>0</v>
      </c>
      <c r="J27" s="463"/>
    </row>
    <row r="28" spans="1:10" ht="12.95" customHeight="1">
      <c r="A28" s="164" t="s">
        <v>333</v>
      </c>
      <c r="B28" s="228" t="s">
        <v>369</v>
      </c>
      <c r="C28" s="193">
        <f>[1]KV_2.2.sz.mell.!C28</f>
        <v>0</v>
      </c>
      <c r="D28" s="194"/>
      <c r="E28" s="193">
        <f t="shared" si="2"/>
        <v>0</v>
      </c>
      <c r="F28" s="176"/>
      <c r="G28" s="193">
        <f>[1]KV_2.2.sz.mell.!E28</f>
        <v>0</v>
      </c>
      <c r="H28" s="194"/>
      <c r="I28" s="195">
        <f t="shared" si="1"/>
        <v>0</v>
      </c>
      <c r="J28" s="463"/>
    </row>
    <row r="29" spans="1:10" ht="12.95" customHeight="1" thickBot="1">
      <c r="A29" s="169" t="s">
        <v>334</v>
      </c>
      <c r="B29" s="229" t="s">
        <v>370</v>
      </c>
      <c r="C29" s="193">
        <f>[1]KV_2.2.sz.mell.!C29</f>
        <v>0</v>
      </c>
      <c r="D29" s="194"/>
      <c r="E29" s="193">
        <f t="shared" si="2"/>
        <v>0</v>
      </c>
      <c r="F29" s="227"/>
      <c r="G29" s="193">
        <f>[1]KV_2.2.sz.mell.!E29</f>
        <v>0</v>
      </c>
      <c r="H29" s="194"/>
      <c r="I29" s="195">
        <f t="shared" si="1"/>
        <v>0</v>
      </c>
      <c r="J29" s="463"/>
    </row>
    <row r="30" spans="1:10" ht="21.75" customHeight="1" thickBot="1">
      <c r="A30" s="181" t="s">
        <v>337</v>
      </c>
      <c r="B30" s="182" t="s">
        <v>371</v>
      </c>
      <c r="C30" s="183">
        <f>[1]KV_2.2.sz.mell.!C30</f>
        <v>404350647</v>
      </c>
      <c r="D30" s="183">
        <f>+D18+D24</f>
        <v>551812</v>
      </c>
      <c r="E30" s="183">
        <f>+E18+E24</f>
        <v>404902459</v>
      </c>
      <c r="F30" s="182" t="s">
        <v>372</v>
      </c>
      <c r="G30" s="183">
        <f>[1]KV_2.2.sz.mell.!E30</f>
        <v>0</v>
      </c>
      <c r="H30" s="183">
        <f>SUM(H18:H29)</f>
        <v>0</v>
      </c>
      <c r="I30" s="184">
        <f>SUM(I18:I29)</f>
        <v>0</v>
      </c>
      <c r="J30" s="463"/>
    </row>
    <row r="31" spans="1:10" ht="13.5" thickBot="1">
      <c r="A31" s="181" t="s">
        <v>340</v>
      </c>
      <c r="B31" s="201" t="s">
        <v>373</v>
      </c>
      <c r="C31" s="202">
        <f>[1]KV_2.2.sz.mell.!C31</f>
        <v>449341418</v>
      </c>
      <c r="D31" s="202">
        <f>+D17+D30</f>
        <v>58552173</v>
      </c>
      <c r="E31" s="203">
        <f>+E17+E30</f>
        <v>507893591</v>
      </c>
      <c r="F31" s="201" t="s">
        <v>374</v>
      </c>
      <c r="G31" s="202">
        <f>[1]KV_2.2.sz.mell.!E31</f>
        <v>449341418</v>
      </c>
      <c r="H31" s="202">
        <f>+H17+H30</f>
        <v>40414069</v>
      </c>
      <c r="I31" s="203">
        <f>+I17+I30</f>
        <v>489755487</v>
      </c>
      <c r="J31" s="463"/>
    </row>
    <row r="32" spans="1:10" ht="13.5" thickBot="1">
      <c r="A32" s="181" t="s">
        <v>343</v>
      </c>
      <c r="B32" s="201" t="s">
        <v>341</v>
      </c>
      <c r="C32" s="202">
        <f>[1]KV_2.2.sz.mell.!C32</f>
        <v>404350647</v>
      </c>
      <c r="D32" s="202" t="str">
        <f>IF(D17-H17&lt;0,H17-D17,"-")</f>
        <v>-</v>
      </c>
      <c r="E32" s="203">
        <f>IF(E17-I17&lt;0,I17-E17,"-")</f>
        <v>386764355</v>
      </c>
      <c r="F32" s="201" t="s">
        <v>342</v>
      </c>
      <c r="G32" s="202" t="str">
        <f>[1]KV_2.2.sz.mell.!E32</f>
        <v>-</v>
      </c>
      <c r="H32" s="202">
        <f>IF(D17-H17&gt;0,D17-H17,"-")</f>
        <v>17586292</v>
      </c>
      <c r="I32" s="203" t="str">
        <f>IF(E17-I17&gt;0,E17-I17,"-")</f>
        <v>-</v>
      </c>
      <c r="J32" s="463"/>
    </row>
    <row r="33" spans="1:10" ht="13.5" thickBot="1">
      <c r="A33" s="181" t="s">
        <v>375</v>
      </c>
      <c r="B33" s="201" t="s">
        <v>344</v>
      </c>
      <c r="C33" s="202" t="str">
        <f>[1]KV_2.2.sz.mell.!C33</f>
        <v>-</v>
      </c>
      <c r="D33" s="202" t="str">
        <f>IF(D31-H31&lt;0,H31-D31,"-")</f>
        <v>-</v>
      </c>
      <c r="E33" s="202" t="str">
        <f>IF(E31-I31&lt;0,I31-E31,"-")</f>
        <v>-</v>
      </c>
      <c r="F33" s="201" t="s">
        <v>345</v>
      </c>
      <c r="G33" s="202" t="str">
        <f>[1]KV_2.2.sz.mell.!E33</f>
        <v>-</v>
      </c>
      <c r="H33" s="202">
        <f>IF(D31-H31&gt;0,D31-H31,"-")</f>
        <v>18138104</v>
      </c>
      <c r="I33" s="204">
        <f>IF(E31-I31&gt;0,E31-I31,"-")</f>
        <v>18138104</v>
      </c>
      <c r="J33" s="463"/>
    </row>
  </sheetData>
  <mergeCells count="2">
    <mergeCell ref="J1:J33"/>
    <mergeCell ref="A3:A4"/>
  </mergeCells>
  <printOptions horizontalCentered="1"/>
  <pageMargins left="0.78740157480314965" right="0.78740157480314965" top="0.47244094488188981" bottom="0.78740157480314965" header="0.47244094488188981" footer="0.78740157480314965"/>
  <pageSetup paperSize="9" scale="72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F0"/>
  </sheetPr>
  <dimension ref="A1:K158"/>
  <sheetViews>
    <sheetView zoomScale="120" zoomScaleNormal="120" zoomScaleSheetLayoutView="100" workbookViewId="0">
      <selection activeCell="B2" sqref="B2:J2"/>
    </sheetView>
  </sheetViews>
  <sheetFormatPr defaultRowHeight="12.75"/>
  <cols>
    <col min="1" max="1" width="12.5" style="324" customWidth="1"/>
    <col min="2" max="2" width="62" style="325" customWidth="1"/>
    <col min="3" max="3" width="15.83203125" style="334" customWidth="1"/>
    <col min="4" max="7" width="14.83203125" style="334" customWidth="1"/>
    <col min="8" max="9" width="14.83203125" style="140" customWidth="1"/>
    <col min="10" max="11" width="15.83203125" style="140" customWidth="1"/>
    <col min="12" max="256" width="9.33203125" style="140"/>
    <col min="257" max="257" width="12.5" style="140" customWidth="1"/>
    <col min="258" max="258" width="62" style="140" customWidth="1"/>
    <col min="259" max="259" width="15.83203125" style="140" customWidth="1"/>
    <col min="260" max="265" width="14.83203125" style="140" customWidth="1"/>
    <col min="266" max="267" width="15.83203125" style="140" customWidth="1"/>
    <col min="268" max="512" width="9.33203125" style="140"/>
    <col min="513" max="513" width="12.5" style="140" customWidth="1"/>
    <col min="514" max="514" width="62" style="140" customWidth="1"/>
    <col min="515" max="515" width="15.83203125" style="140" customWidth="1"/>
    <col min="516" max="521" width="14.83203125" style="140" customWidth="1"/>
    <col min="522" max="523" width="15.83203125" style="140" customWidth="1"/>
    <col min="524" max="768" width="9.33203125" style="140"/>
    <col min="769" max="769" width="12.5" style="140" customWidth="1"/>
    <col min="770" max="770" width="62" style="140" customWidth="1"/>
    <col min="771" max="771" width="15.83203125" style="140" customWidth="1"/>
    <col min="772" max="777" width="14.83203125" style="140" customWidth="1"/>
    <col min="778" max="779" width="15.83203125" style="140" customWidth="1"/>
    <col min="780" max="1024" width="9.33203125" style="140"/>
    <col min="1025" max="1025" width="12.5" style="140" customWidth="1"/>
    <col min="1026" max="1026" width="62" style="140" customWidth="1"/>
    <col min="1027" max="1027" width="15.83203125" style="140" customWidth="1"/>
    <col min="1028" max="1033" width="14.83203125" style="140" customWidth="1"/>
    <col min="1034" max="1035" width="15.83203125" style="140" customWidth="1"/>
    <col min="1036" max="1280" width="9.33203125" style="140"/>
    <col min="1281" max="1281" width="12.5" style="140" customWidth="1"/>
    <col min="1282" max="1282" width="62" style="140" customWidth="1"/>
    <col min="1283" max="1283" width="15.83203125" style="140" customWidth="1"/>
    <col min="1284" max="1289" width="14.83203125" style="140" customWidth="1"/>
    <col min="1290" max="1291" width="15.83203125" style="140" customWidth="1"/>
    <col min="1292" max="1536" width="9.33203125" style="140"/>
    <col min="1537" max="1537" width="12.5" style="140" customWidth="1"/>
    <col min="1538" max="1538" width="62" style="140" customWidth="1"/>
    <col min="1539" max="1539" width="15.83203125" style="140" customWidth="1"/>
    <col min="1540" max="1545" width="14.83203125" style="140" customWidth="1"/>
    <col min="1546" max="1547" width="15.83203125" style="140" customWidth="1"/>
    <col min="1548" max="1792" width="9.33203125" style="140"/>
    <col min="1793" max="1793" width="12.5" style="140" customWidth="1"/>
    <col min="1794" max="1794" width="62" style="140" customWidth="1"/>
    <col min="1795" max="1795" width="15.83203125" style="140" customWidth="1"/>
    <col min="1796" max="1801" width="14.83203125" style="140" customWidth="1"/>
    <col min="1802" max="1803" width="15.83203125" style="140" customWidth="1"/>
    <col min="1804" max="2048" width="9.33203125" style="140"/>
    <col min="2049" max="2049" width="12.5" style="140" customWidth="1"/>
    <col min="2050" max="2050" width="62" style="140" customWidth="1"/>
    <col min="2051" max="2051" width="15.83203125" style="140" customWidth="1"/>
    <col min="2052" max="2057" width="14.83203125" style="140" customWidth="1"/>
    <col min="2058" max="2059" width="15.83203125" style="140" customWidth="1"/>
    <col min="2060" max="2304" width="9.33203125" style="140"/>
    <col min="2305" max="2305" width="12.5" style="140" customWidth="1"/>
    <col min="2306" max="2306" width="62" style="140" customWidth="1"/>
    <col min="2307" max="2307" width="15.83203125" style="140" customWidth="1"/>
    <col min="2308" max="2313" width="14.83203125" style="140" customWidth="1"/>
    <col min="2314" max="2315" width="15.83203125" style="140" customWidth="1"/>
    <col min="2316" max="2560" width="9.33203125" style="140"/>
    <col min="2561" max="2561" width="12.5" style="140" customWidth="1"/>
    <col min="2562" max="2562" width="62" style="140" customWidth="1"/>
    <col min="2563" max="2563" width="15.83203125" style="140" customWidth="1"/>
    <col min="2564" max="2569" width="14.83203125" style="140" customWidth="1"/>
    <col min="2570" max="2571" width="15.83203125" style="140" customWidth="1"/>
    <col min="2572" max="2816" width="9.33203125" style="140"/>
    <col min="2817" max="2817" width="12.5" style="140" customWidth="1"/>
    <col min="2818" max="2818" width="62" style="140" customWidth="1"/>
    <col min="2819" max="2819" width="15.83203125" style="140" customWidth="1"/>
    <col min="2820" max="2825" width="14.83203125" style="140" customWidth="1"/>
    <col min="2826" max="2827" width="15.83203125" style="140" customWidth="1"/>
    <col min="2828" max="3072" width="9.33203125" style="140"/>
    <col min="3073" max="3073" width="12.5" style="140" customWidth="1"/>
    <col min="3074" max="3074" width="62" style="140" customWidth="1"/>
    <col min="3075" max="3075" width="15.83203125" style="140" customWidth="1"/>
    <col min="3076" max="3081" width="14.83203125" style="140" customWidth="1"/>
    <col min="3082" max="3083" width="15.83203125" style="140" customWidth="1"/>
    <col min="3084" max="3328" width="9.33203125" style="140"/>
    <col min="3329" max="3329" width="12.5" style="140" customWidth="1"/>
    <col min="3330" max="3330" width="62" style="140" customWidth="1"/>
    <col min="3331" max="3331" width="15.83203125" style="140" customWidth="1"/>
    <col min="3332" max="3337" width="14.83203125" style="140" customWidth="1"/>
    <col min="3338" max="3339" width="15.83203125" style="140" customWidth="1"/>
    <col min="3340" max="3584" width="9.33203125" style="140"/>
    <col min="3585" max="3585" width="12.5" style="140" customWidth="1"/>
    <col min="3586" max="3586" width="62" style="140" customWidth="1"/>
    <col min="3587" max="3587" width="15.83203125" style="140" customWidth="1"/>
    <col min="3588" max="3593" width="14.83203125" style="140" customWidth="1"/>
    <col min="3594" max="3595" width="15.83203125" style="140" customWidth="1"/>
    <col min="3596" max="3840" width="9.33203125" style="140"/>
    <col min="3841" max="3841" width="12.5" style="140" customWidth="1"/>
    <col min="3842" max="3842" width="62" style="140" customWidth="1"/>
    <col min="3843" max="3843" width="15.83203125" style="140" customWidth="1"/>
    <col min="3844" max="3849" width="14.83203125" style="140" customWidth="1"/>
    <col min="3850" max="3851" width="15.83203125" style="140" customWidth="1"/>
    <col min="3852" max="4096" width="9.33203125" style="140"/>
    <col min="4097" max="4097" width="12.5" style="140" customWidth="1"/>
    <col min="4098" max="4098" width="62" style="140" customWidth="1"/>
    <col min="4099" max="4099" width="15.83203125" style="140" customWidth="1"/>
    <col min="4100" max="4105" width="14.83203125" style="140" customWidth="1"/>
    <col min="4106" max="4107" width="15.83203125" style="140" customWidth="1"/>
    <col min="4108" max="4352" width="9.33203125" style="140"/>
    <col min="4353" max="4353" width="12.5" style="140" customWidth="1"/>
    <col min="4354" max="4354" width="62" style="140" customWidth="1"/>
    <col min="4355" max="4355" width="15.83203125" style="140" customWidth="1"/>
    <col min="4356" max="4361" width="14.83203125" style="140" customWidth="1"/>
    <col min="4362" max="4363" width="15.83203125" style="140" customWidth="1"/>
    <col min="4364" max="4608" width="9.33203125" style="140"/>
    <col min="4609" max="4609" width="12.5" style="140" customWidth="1"/>
    <col min="4610" max="4610" width="62" style="140" customWidth="1"/>
    <col min="4611" max="4611" width="15.83203125" style="140" customWidth="1"/>
    <col min="4612" max="4617" width="14.83203125" style="140" customWidth="1"/>
    <col min="4618" max="4619" width="15.83203125" style="140" customWidth="1"/>
    <col min="4620" max="4864" width="9.33203125" style="140"/>
    <col min="4865" max="4865" width="12.5" style="140" customWidth="1"/>
    <col min="4866" max="4866" width="62" style="140" customWidth="1"/>
    <col min="4867" max="4867" width="15.83203125" style="140" customWidth="1"/>
    <col min="4868" max="4873" width="14.83203125" style="140" customWidth="1"/>
    <col min="4874" max="4875" width="15.83203125" style="140" customWidth="1"/>
    <col min="4876" max="5120" width="9.33203125" style="140"/>
    <col min="5121" max="5121" width="12.5" style="140" customWidth="1"/>
    <col min="5122" max="5122" width="62" style="140" customWidth="1"/>
    <col min="5123" max="5123" width="15.83203125" style="140" customWidth="1"/>
    <col min="5124" max="5129" width="14.83203125" style="140" customWidth="1"/>
    <col min="5130" max="5131" width="15.83203125" style="140" customWidth="1"/>
    <col min="5132" max="5376" width="9.33203125" style="140"/>
    <col min="5377" max="5377" width="12.5" style="140" customWidth="1"/>
    <col min="5378" max="5378" width="62" style="140" customWidth="1"/>
    <col min="5379" max="5379" width="15.83203125" style="140" customWidth="1"/>
    <col min="5380" max="5385" width="14.83203125" style="140" customWidth="1"/>
    <col min="5386" max="5387" width="15.83203125" style="140" customWidth="1"/>
    <col min="5388" max="5632" width="9.33203125" style="140"/>
    <col min="5633" max="5633" width="12.5" style="140" customWidth="1"/>
    <col min="5634" max="5634" width="62" style="140" customWidth="1"/>
    <col min="5635" max="5635" width="15.83203125" style="140" customWidth="1"/>
    <col min="5636" max="5641" width="14.83203125" style="140" customWidth="1"/>
    <col min="5642" max="5643" width="15.83203125" style="140" customWidth="1"/>
    <col min="5644" max="5888" width="9.33203125" style="140"/>
    <col min="5889" max="5889" width="12.5" style="140" customWidth="1"/>
    <col min="5890" max="5890" width="62" style="140" customWidth="1"/>
    <col min="5891" max="5891" width="15.83203125" style="140" customWidth="1"/>
    <col min="5892" max="5897" width="14.83203125" style="140" customWidth="1"/>
    <col min="5898" max="5899" width="15.83203125" style="140" customWidth="1"/>
    <col min="5900" max="6144" width="9.33203125" style="140"/>
    <col min="6145" max="6145" width="12.5" style="140" customWidth="1"/>
    <col min="6146" max="6146" width="62" style="140" customWidth="1"/>
    <col min="6147" max="6147" width="15.83203125" style="140" customWidth="1"/>
    <col min="6148" max="6153" width="14.83203125" style="140" customWidth="1"/>
    <col min="6154" max="6155" width="15.83203125" style="140" customWidth="1"/>
    <col min="6156" max="6400" width="9.33203125" style="140"/>
    <col min="6401" max="6401" width="12.5" style="140" customWidth="1"/>
    <col min="6402" max="6402" width="62" style="140" customWidth="1"/>
    <col min="6403" max="6403" width="15.83203125" style="140" customWidth="1"/>
    <col min="6404" max="6409" width="14.83203125" style="140" customWidth="1"/>
    <col min="6410" max="6411" width="15.83203125" style="140" customWidth="1"/>
    <col min="6412" max="6656" width="9.33203125" style="140"/>
    <col min="6657" max="6657" width="12.5" style="140" customWidth="1"/>
    <col min="6658" max="6658" width="62" style="140" customWidth="1"/>
    <col min="6659" max="6659" width="15.83203125" style="140" customWidth="1"/>
    <col min="6660" max="6665" width="14.83203125" style="140" customWidth="1"/>
    <col min="6666" max="6667" width="15.83203125" style="140" customWidth="1"/>
    <col min="6668" max="6912" width="9.33203125" style="140"/>
    <col min="6913" max="6913" width="12.5" style="140" customWidth="1"/>
    <col min="6914" max="6914" width="62" style="140" customWidth="1"/>
    <col min="6915" max="6915" width="15.83203125" style="140" customWidth="1"/>
    <col min="6916" max="6921" width="14.83203125" style="140" customWidth="1"/>
    <col min="6922" max="6923" width="15.83203125" style="140" customWidth="1"/>
    <col min="6924" max="7168" width="9.33203125" style="140"/>
    <col min="7169" max="7169" width="12.5" style="140" customWidth="1"/>
    <col min="7170" max="7170" width="62" style="140" customWidth="1"/>
    <col min="7171" max="7171" width="15.83203125" style="140" customWidth="1"/>
    <col min="7172" max="7177" width="14.83203125" style="140" customWidth="1"/>
    <col min="7178" max="7179" width="15.83203125" style="140" customWidth="1"/>
    <col min="7180" max="7424" width="9.33203125" style="140"/>
    <col min="7425" max="7425" width="12.5" style="140" customWidth="1"/>
    <col min="7426" max="7426" width="62" style="140" customWidth="1"/>
    <col min="7427" max="7427" width="15.83203125" style="140" customWidth="1"/>
    <col min="7428" max="7433" width="14.83203125" style="140" customWidth="1"/>
    <col min="7434" max="7435" width="15.83203125" style="140" customWidth="1"/>
    <col min="7436" max="7680" width="9.33203125" style="140"/>
    <col min="7681" max="7681" width="12.5" style="140" customWidth="1"/>
    <col min="7682" max="7682" width="62" style="140" customWidth="1"/>
    <col min="7683" max="7683" width="15.83203125" style="140" customWidth="1"/>
    <col min="7684" max="7689" width="14.83203125" style="140" customWidth="1"/>
    <col min="7690" max="7691" width="15.83203125" style="140" customWidth="1"/>
    <col min="7692" max="7936" width="9.33203125" style="140"/>
    <col min="7937" max="7937" width="12.5" style="140" customWidth="1"/>
    <col min="7938" max="7938" width="62" style="140" customWidth="1"/>
    <col min="7939" max="7939" width="15.83203125" style="140" customWidth="1"/>
    <col min="7940" max="7945" width="14.83203125" style="140" customWidth="1"/>
    <col min="7946" max="7947" width="15.83203125" style="140" customWidth="1"/>
    <col min="7948" max="8192" width="9.33203125" style="140"/>
    <col min="8193" max="8193" width="12.5" style="140" customWidth="1"/>
    <col min="8194" max="8194" width="62" style="140" customWidth="1"/>
    <col min="8195" max="8195" width="15.83203125" style="140" customWidth="1"/>
    <col min="8196" max="8201" width="14.83203125" style="140" customWidth="1"/>
    <col min="8202" max="8203" width="15.83203125" style="140" customWidth="1"/>
    <col min="8204" max="8448" width="9.33203125" style="140"/>
    <col min="8449" max="8449" width="12.5" style="140" customWidth="1"/>
    <col min="8450" max="8450" width="62" style="140" customWidth="1"/>
    <col min="8451" max="8451" width="15.83203125" style="140" customWidth="1"/>
    <col min="8452" max="8457" width="14.83203125" style="140" customWidth="1"/>
    <col min="8458" max="8459" width="15.83203125" style="140" customWidth="1"/>
    <col min="8460" max="8704" width="9.33203125" style="140"/>
    <col min="8705" max="8705" width="12.5" style="140" customWidth="1"/>
    <col min="8706" max="8706" width="62" style="140" customWidth="1"/>
    <col min="8707" max="8707" width="15.83203125" style="140" customWidth="1"/>
    <col min="8708" max="8713" width="14.83203125" style="140" customWidth="1"/>
    <col min="8714" max="8715" width="15.83203125" style="140" customWidth="1"/>
    <col min="8716" max="8960" width="9.33203125" style="140"/>
    <col min="8961" max="8961" width="12.5" style="140" customWidth="1"/>
    <col min="8962" max="8962" width="62" style="140" customWidth="1"/>
    <col min="8963" max="8963" width="15.83203125" style="140" customWidth="1"/>
    <col min="8964" max="8969" width="14.83203125" style="140" customWidth="1"/>
    <col min="8970" max="8971" width="15.83203125" style="140" customWidth="1"/>
    <col min="8972" max="9216" width="9.33203125" style="140"/>
    <col min="9217" max="9217" width="12.5" style="140" customWidth="1"/>
    <col min="9218" max="9218" width="62" style="140" customWidth="1"/>
    <col min="9219" max="9219" width="15.83203125" style="140" customWidth="1"/>
    <col min="9220" max="9225" width="14.83203125" style="140" customWidth="1"/>
    <col min="9226" max="9227" width="15.83203125" style="140" customWidth="1"/>
    <col min="9228" max="9472" width="9.33203125" style="140"/>
    <col min="9473" max="9473" width="12.5" style="140" customWidth="1"/>
    <col min="9474" max="9474" width="62" style="140" customWidth="1"/>
    <col min="9475" max="9475" width="15.83203125" style="140" customWidth="1"/>
    <col min="9476" max="9481" width="14.83203125" style="140" customWidth="1"/>
    <col min="9482" max="9483" width="15.83203125" style="140" customWidth="1"/>
    <col min="9484" max="9728" width="9.33203125" style="140"/>
    <col min="9729" max="9729" width="12.5" style="140" customWidth="1"/>
    <col min="9730" max="9730" width="62" style="140" customWidth="1"/>
    <col min="9731" max="9731" width="15.83203125" style="140" customWidth="1"/>
    <col min="9732" max="9737" width="14.83203125" style="140" customWidth="1"/>
    <col min="9738" max="9739" width="15.83203125" style="140" customWidth="1"/>
    <col min="9740" max="9984" width="9.33203125" style="140"/>
    <col min="9985" max="9985" width="12.5" style="140" customWidth="1"/>
    <col min="9986" max="9986" width="62" style="140" customWidth="1"/>
    <col min="9987" max="9987" width="15.83203125" style="140" customWidth="1"/>
    <col min="9988" max="9993" width="14.83203125" style="140" customWidth="1"/>
    <col min="9994" max="9995" width="15.83203125" style="140" customWidth="1"/>
    <col min="9996" max="10240" width="9.33203125" style="140"/>
    <col min="10241" max="10241" width="12.5" style="140" customWidth="1"/>
    <col min="10242" max="10242" width="62" style="140" customWidth="1"/>
    <col min="10243" max="10243" width="15.83203125" style="140" customWidth="1"/>
    <col min="10244" max="10249" width="14.83203125" style="140" customWidth="1"/>
    <col min="10250" max="10251" width="15.83203125" style="140" customWidth="1"/>
    <col min="10252" max="10496" width="9.33203125" style="140"/>
    <col min="10497" max="10497" width="12.5" style="140" customWidth="1"/>
    <col min="10498" max="10498" width="62" style="140" customWidth="1"/>
    <col min="10499" max="10499" width="15.83203125" style="140" customWidth="1"/>
    <col min="10500" max="10505" width="14.83203125" style="140" customWidth="1"/>
    <col min="10506" max="10507" width="15.83203125" style="140" customWidth="1"/>
    <col min="10508" max="10752" width="9.33203125" style="140"/>
    <col min="10753" max="10753" width="12.5" style="140" customWidth="1"/>
    <col min="10754" max="10754" width="62" style="140" customWidth="1"/>
    <col min="10755" max="10755" width="15.83203125" style="140" customWidth="1"/>
    <col min="10756" max="10761" width="14.83203125" style="140" customWidth="1"/>
    <col min="10762" max="10763" width="15.83203125" style="140" customWidth="1"/>
    <col min="10764" max="11008" width="9.33203125" style="140"/>
    <col min="11009" max="11009" width="12.5" style="140" customWidth="1"/>
    <col min="11010" max="11010" width="62" style="140" customWidth="1"/>
    <col min="11011" max="11011" width="15.83203125" style="140" customWidth="1"/>
    <col min="11012" max="11017" width="14.83203125" style="140" customWidth="1"/>
    <col min="11018" max="11019" width="15.83203125" style="140" customWidth="1"/>
    <col min="11020" max="11264" width="9.33203125" style="140"/>
    <col min="11265" max="11265" width="12.5" style="140" customWidth="1"/>
    <col min="11266" max="11266" width="62" style="140" customWidth="1"/>
    <col min="11267" max="11267" width="15.83203125" style="140" customWidth="1"/>
    <col min="11268" max="11273" width="14.83203125" style="140" customWidth="1"/>
    <col min="11274" max="11275" width="15.83203125" style="140" customWidth="1"/>
    <col min="11276" max="11520" width="9.33203125" style="140"/>
    <col min="11521" max="11521" width="12.5" style="140" customWidth="1"/>
    <col min="11522" max="11522" width="62" style="140" customWidth="1"/>
    <col min="11523" max="11523" width="15.83203125" style="140" customWidth="1"/>
    <col min="11524" max="11529" width="14.83203125" style="140" customWidth="1"/>
    <col min="11530" max="11531" width="15.83203125" style="140" customWidth="1"/>
    <col min="11532" max="11776" width="9.33203125" style="140"/>
    <col min="11777" max="11777" width="12.5" style="140" customWidth="1"/>
    <col min="11778" max="11778" width="62" style="140" customWidth="1"/>
    <col min="11779" max="11779" width="15.83203125" style="140" customWidth="1"/>
    <col min="11780" max="11785" width="14.83203125" style="140" customWidth="1"/>
    <col min="11786" max="11787" width="15.83203125" style="140" customWidth="1"/>
    <col min="11788" max="12032" width="9.33203125" style="140"/>
    <col min="12033" max="12033" width="12.5" style="140" customWidth="1"/>
    <col min="12034" max="12034" width="62" style="140" customWidth="1"/>
    <col min="12035" max="12035" width="15.83203125" style="140" customWidth="1"/>
    <col min="12036" max="12041" width="14.83203125" style="140" customWidth="1"/>
    <col min="12042" max="12043" width="15.83203125" style="140" customWidth="1"/>
    <col min="12044" max="12288" width="9.33203125" style="140"/>
    <col min="12289" max="12289" width="12.5" style="140" customWidth="1"/>
    <col min="12290" max="12290" width="62" style="140" customWidth="1"/>
    <col min="12291" max="12291" width="15.83203125" style="140" customWidth="1"/>
    <col min="12292" max="12297" width="14.83203125" style="140" customWidth="1"/>
    <col min="12298" max="12299" width="15.83203125" style="140" customWidth="1"/>
    <col min="12300" max="12544" width="9.33203125" style="140"/>
    <col min="12545" max="12545" width="12.5" style="140" customWidth="1"/>
    <col min="12546" max="12546" width="62" style="140" customWidth="1"/>
    <col min="12547" max="12547" width="15.83203125" style="140" customWidth="1"/>
    <col min="12548" max="12553" width="14.83203125" style="140" customWidth="1"/>
    <col min="12554" max="12555" width="15.83203125" style="140" customWidth="1"/>
    <col min="12556" max="12800" width="9.33203125" style="140"/>
    <col min="12801" max="12801" width="12.5" style="140" customWidth="1"/>
    <col min="12802" max="12802" width="62" style="140" customWidth="1"/>
    <col min="12803" max="12803" width="15.83203125" style="140" customWidth="1"/>
    <col min="12804" max="12809" width="14.83203125" style="140" customWidth="1"/>
    <col min="12810" max="12811" width="15.83203125" style="140" customWidth="1"/>
    <col min="12812" max="13056" width="9.33203125" style="140"/>
    <col min="13057" max="13057" width="12.5" style="140" customWidth="1"/>
    <col min="13058" max="13058" width="62" style="140" customWidth="1"/>
    <col min="13059" max="13059" width="15.83203125" style="140" customWidth="1"/>
    <col min="13060" max="13065" width="14.83203125" style="140" customWidth="1"/>
    <col min="13066" max="13067" width="15.83203125" style="140" customWidth="1"/>
    <col min="13068" max="13312" width="9.33203125" style="140"/>
    <col min="13313" max="13313" width="12.5" style="140" customWidth="1"/>
    <col min="13314" max="13314" width="62" style="140" customWidth="1"/>
    <col min="13315" max="13315" width="15.83203125" style="140" customWidth="1"/>
    <col min="13316" max="13321" width="14.83203125" style="140" customWidth="1"/>
    <col min="13322" max="13323" width="15.83203125" style="140" customWidth="1"/>
    <col min="13324" max="13568" width="9.33203125" style="140"/>
    <col min="13569" max="13569" width="12.5" style="140" customWidth="1"/>
    <col min="13570" max="13570" width="62" style="140" customWidth="1"/>
    <col min="13571" max="13571" width="15.83203125" style="140" customWidth="1"/>
    <col min="13572" max="13577" width="14.83203125" style="140" customWidth="1"/>
    <col min="13578" max="13579" width="15.83203125" style="140" customWidth="1"/>
    <col min="13580" max="13824" width="9.33203125" style="140"/>
    <col min="13825" max="13825" width="12.5" style="140" customWidth="1"/>
    <col min="13826" max="13826" width="62" style="140" customWidth="1"/>
    <col min="13827" max="13827" width="15.83203125" style="140" customWidth="1"/>
    <col min="13828" max="13833" width="14.83203125" style="140" customWidth="1"/>
    <col min="13834" max="13835" width="15.83203125" style="140" customWidth="1"/>
    <col min="13836" max="14080" width="9.33203125" style="140"/>
    <col min="14081" max="14081" width="12.5" style="140" customWidth="1"/>
    <col min="14082" max="14082" width="62" style="140" customWidth="1"/>
    <col min="14083" max="14083" width="15.83203125" style="140" customWidth="1"/>
    <col min="14084" max="14089" width="14.83203125" style="140" customWidth="1"/>
    <col min="14090" max="14091" width="15.83203125" style="140" customWidth="1"/>
    <col min="14092" max="14336" width="9.33203125" style="140"/>
    <col min="14337" max="14337" width="12.5" style="140" customWidth="1"/>
    <col min="14338" max="14338" width="62" style="140" customWidth="1"/>
    <col min="14339" max="14339" width="15.83203125" style="140" customWidth="1"/>
    <col min="14340" max="14345" width="14.83203125" style="140" customWidth="1"/>
    <col min="14346" max="14347" width="15.83203125" style="140" customWidth="1"/>
    <col min="14348" max="14592" width="9.33203125" style="140"/>
    <col min="14593" max="14593" width="12.5" style="140" customWidth="1"/>
    <col min="14594" max="14594" width="62" style="140" customWidth="1"/>
    <col min="14595" max="14595" width="15.83203125" style="140" customWidth="1"/>
    <col min="14596" max="14601" width="14.83203125" style="140" customWidth="1"/>
    <col min="14602" max="14603" width="15.83203125" style="140" customWidth="1"/>
    <col min="14604" max="14848" width="9.33203125" style="140"/>
    <col min="14849" max="14849" width="12.5" style="140" customWidth="1"/>
    <col min="14850" max="14850" width="62" style="140" customWidth="1"/>
    <col min="14851" max="14851" width="15.83203125" style="140" customWidth="1"/>
    <col min="14852" max="14857" width="14.83203125" style="140" customWidth="1"/>
    <col min="14858" max="14859" width="15.83203125" style="140" customWidth="1"/>
    <col min="14860" max="15104" width="9.33203125" style="140"/>
    <col min="15105" max="15105" width="12.5" style="140" customWidth="1"/>
    <col min="15106" max="15106" width="62" style="140" customWidth="1"/>
    <col min="15107" max="15107" width="15.83203125" style="140" customWidth="1"/>
    <col min="15108" max="15113" width="14.83203125" style="140" customWidth="1"/>
    <col min="15114" max="15115" width="15.83203125" style="140" customWidth="1"/>
    <col min="15116" max="15360" width="9.33203125" style="140"/>
    <col min="15361" max="15361" width="12.5" style="140" customWidth="1"/>
    <col min="15362" max="15362" width="62" style="140" customWidth="1"/>
    <col min="15363" max="15363" width="15.83203125" style="140" customWidth="1"/>
    <col min="15364" max="15369" width="14.83203125" style="140" customWidth="1"/>
    <col min="15370" max="15371" width="15.83203125" style="140" customWidth="1"/>
    <col min="15372" max="15616" width="9.33203125" style="140"/>
    <col min="15617" max="15617" width="12.5" style="140" customWidth="1"/>
    <col min="15618" max="15618" width="62" style="140" customWidth="1"/>
    <col min="15619" max="15619" width="15.83203125" style="140" customWidth="1"/>
    <col min="15620" max="15625" width="14.83203125" style="140" customWidth="1"/>
    <col min="15626" max="15627" width="15.83203125" style="140" customWidth="1"/>
    <col min="15628" max="15872" width="9.33203125" style="140"/>
    <col min="15873" max="15873" width="12.5" style="140" customWidth="1"/>
    <col min="15874" max="15874" width="62" style="140" customWidth="1"/>
    <col min="15875" max="15875" width="15.83203125" style="140" customWidth="1"/>
    <col min="15876" max="15881" width="14.83203125" style="140" customWidth="1"/>
    <col min="15882" max="15883" width="15.83203125" style="140" customWidth="1"/>
    <col min="15884" max="16128" width="9.33203125" style="140"/>
    <col min="16129" max="16129" width="12.5" style="140" customWidth="1"/>
    <col min="16130" max="16130" width="62" style="140" customWidth="1"/>
    <col min="16131" max="16131" width="15.83203125" style="140" customWidth="1"/>
    <col min="16132" max="16137" width="14.83203125" style="140" customWidth="1"/>
    <col min="16138" max="16139" width="15.83203125" style="140" customWidth="1"/>
    <col min="16140" max="16384" width="9.33203125" style="140"/>
  </cols>
  <sheetData>
    <row r="1" spans="1:11" s="231" customFormat="1" ht="16.5" customHeight="1" thickBot="1">
      <c r="A1" s="230"/>
      <c r="B1" s="467" t="s">
        <v>441</v>
      </c>
      <c r="C1" s="468"/>
      <c r="D1" s="468"/>
      <c r="E1" s="468"/>
      <c r="F1" s="468"/>
      <c r="G1" s="468"/>
      <c r="H1" s="468"/>
      <c r="I1" s="468"/>
      <c r="J1" s="468"/>
      <c r="K1" s="468"/>
    </row>
    <row r="2" spans="1:11" s="234" customFormat="1" ht="16.5" thickBot="1">
      <c r="A2" s="232" t="s">
        <v>291</v>
      </c>
      <c r="B2" s="469" t="str">
        <f>CONCATENATE([1]RM_ALAPADATOK!A3)</f>
        <v>Levelek Nagyközség Önkormányzata</v>
      </c>
      <c r="C2" s="470"/>
      <c r="D2" s="470"/>
      <c r="E2" s="470"/>
      <c r="F2" s="470"/>
      <c r="G2" s="470"/>
      <c r="H2" s="470"/>
      <c r="I2" s="471"/>
      <c r="J2" s="472"/>
      <c r="K2" s="233" t="s">
        <v>376</v>
      </c>
    </row>
    <row r="3" spans="1:11" s="234" customFormat="1" ht="36.75" thickBot="1">
      <c r="A3" s="232" t="s">
        <v>377</v>
      </c>
      <c r="B3" s="473" t="s">
        <v>378</v>
      </c>
      <c r="C3" s="474"/>
      <c r="D3" s="474"/>
      <c r="E3" s="474"/>
      <c r="F3" s="474"/>
      <c r="G3" s="474"/>
      <c r="H3" s="474"/>
      <c r="I3" s="475"/>
      <c r="J3" s="476"/>
      <c r="K3" s="233" t="s">
        <v>379</v>
      </c>
    </row>
    <row r="4" spans="1:11" s="239" customFormat="1" ht="15.95" customHeight="1" thickBot="1">
      <c r="A4" s="235"/>
      <c r="B4" s="235"/>
      <c r="C4" s="236"/>
      <c r="D4" s="236"/>
      <c r="E4" s="236"/>
      <c r="F4" s="236"/>
      <c r="G4" s="236"/>
      <c r="H4" s="237"/>
      <c r="I4" s="237"/>
      <c r="J4" s="237"/>
      <c r="K4" s="238" t="str">
        <f>CONCATENATE([1]RM_2.2.sz.mell.!I2)</f>
        <v>Forintban!</v>
      </c>
    </row>
    <row r="5" spans="1:11" ht="40.5" customHeight="1" thickBot="1">
      <c r="A5" s="240" t="s">
        <v>380</v>
      </c>
      <c r="B5" s="241" t="s">
        <v>381</v>
      </c>
      <c r="C5" s="242" t="str">
        <f>CONCATENATE([1]RM_1.1.sz.mell.!C9:K9)</f>
        <v>Eredeti
előirányzat</v>
      </c>
      <c r="D5" s="243" t="str">
        <f>CONCATENATE([1]RM_1.1.sz.mell.!D9)</f>
        <v xml:space="preserve">1 . sz. módosítás </v>
      </c>
      <c r="E5" s="243" t="str">
        <f>CONCATENATE([1]RM_1.1.sz.mell.!E9)</f>
        <v xml:space="preserve">2. sz. módosítás </v>
      </c>
      <c r="F5" s="243" t="str">
        <f>CONCATENATE([1]RM_1.1.sz.mell.!F9)</f>
        <v xml:space="preserve">3 . sz. módosítás </v>
      </c>
      <c r="G5" s="243" t="str">
        <f>CONCATENATE([1]RM_1.1.sz.mell.!G9)</f>
        <v xml:space="preserve">4 . sz. módosítás </v>
      </c>
      <c r="H5" s="243" t="str">
        <f>CONCATENATE([1]RM_1.1.sz.mell.!H9)</f>
        <v xml:space="preserve">5 . sz. módosítás </v>
      </c>
      <c r="I5" s="243" t="str">
        <f>CONCATENATE([1]RM_1.1.sz.mell.!I9)</f>
        <v xml:space="preserve">6 . sz. módosítás </v>
      </c>
      <c r="J5" s="243" t="s">
        <v>13</v>
      </c>
      <c r="K5" s="244" t="str">
        <f>CONCATENATE([1]RM_1.1.sz.mell.!K9)</f>
        <v>….számú módosítás utáni előirányzat</v>
      </c>
    </row>
    <row r="6" spans="1:11" s="250" customFormat="1" ht="12.95" customHeight="1" thickBot="1">
      <c r="A6" s="245" t="s">
        <v>15</v>
      </c>
      <c r="B6" s="246" t="s">
        <v>16</v>
      </c>
      <c r="C6" s="247" t="s">
        <v>17</v>
      </c>
      <c r="D6" s="247" t="s">
        <v>18</v>
      </c>
      <c r="E6" s="248" t="s">
        <v>19</v>
      </c>
      <c r="F6" s="248" t="s">
        <v>20</v>
      </c>
      <c r="G6" s="248" t="s">
        <v>21</v>
      </c>
      <c r="H6" s="248" t="s">
        <v>22</v>
      </c>
      <c r="I6" s="248" t="s">
        <v>23</v>
      </c>
      <c r="J6" s="248" t="s">
        <v>24</v>
      </c>
      <c r="K6" s="249" t="s">
        <v>25</v>
      </c>
    </row>
    <row r="7" spans="1:11" s="250" customFormat="1" ht="15.95" customHeight="1" thickBot="1">
      <c r="A7" s="477" t="s">
        <v>289</v>
      </c>
      <c r="B7" s="478"/>
      <c r="C7" s="478"/>
      <c r="D7" s="478"/>
      <c r="E7" s="478"/>
      <c r="F7" s="478"/>
      <c r="G7" s="478"/>
      <c r="H7" s="478"/>
      <c r="I7" s="478"/>
      <c r="J7" s="478"/>
      <c r="K7" s="479"/>
    </row>
    <row r="8" spans="1:11" s="250" customFormat="1" ht="12" customHeight="1" thickBot="1">
      <c r="A8" s="251" t="s">
        <v>26</v>
      </c>
      <c r="B8" s="252" t="s">
        <v>27</v>
      </c>
      <c r="C8" s="109">
        <f>[1]KV_9.1.sz.mell!C8</f>
        <v>291520063</v>
      </c>
      <c r="D8" s="109">
        <f t="shared" ref="D8:I8" si="0">+D9+D10+D11+D12+D13+D14</f>
        <v>0</v>
      </c>
      <c r="E8" s="109">
        <f t="shared" si="0"/>
        <v>8567360</v>
      </c>
      <c r="F8" s="109">
        <f t="shared" si="0"/>
        <v>10313431</v>
      </c>
      <c r="G8" s="109">
        <f t="shared" si="0"/>
        <v>16273264</v>
      </c>
      <c r="H8" s="109">
        <f t="shared" si="0"/>
        <v>0</v>
      </c>
      <c r="I8" s="17">
        <f t="shared" si="0"/>
        <v>0</v>
      </c>
      <c r="J8" s="17">
        <f>+J9+J10+J11+J12+J13+J14</f>
        <v>35154055</v>
      </c>
      <c r="K8" s="253">
        <f>+K9+K10+K11+K12+K13+K14</f>
        <v>326674118</v>
      </c>
    </row>
    <row r="9" spans="1:11" s="257" customFormat="1" ht="12" customHeight="1">
      <c r="A9" s="254" t="s">
        <v>28</v>
      </c>
      <c r="B9" s="255" t="s">
        <v>29</v>
      </c>
      <c r="C9" s="136">
        <f>[1]KV_9.1.sz.mell!C9</f>
        <v>97923788</v>
      </c>
      <c r="D9" s="24"/>
      <c r="E9" s="23">
        <v>1940267</v>
      </c>
      <c r="F9" s="24"/>
      <c r="G9" s="24"/>
      <c r="H9" s="24"/>
      <c r="I9" s="23"/>
      <c r="J9" s="22">
        <f>D9+E9+F9+G9+H9+I9</f>
        <v>1940267</v>
      </c>
      <c r="K9" s="256">
        <f t="shared" ref="K9:K14" si="1">C9+J9</f>
        <v>99864055</v>
      </c>
    </row>
    <row r="10" spans="1:11" s="260" customFormat="1" ht="12" customHeight="1">
      <c r="A10" s="258" t="s">
        <v>30</v>
      </c>
      <c r="B10" s="259" t="s">
        <v>31</v>
      </c>
      <c r="C10" s="137">
        <f>[1]KV_9.1.sz.mell!C10</f>
        <v>73289817</v>
      </c>
      <c r="D10" s="30"/>
      <c r="E10" s="23">
        <v>1365000</v>
      </c>
      <c r="F10" s="30"/>
      <c r="G10" s="30"/>
      <c r="H10" s="30"/>
      <c r="I10" s="29"/>
      <c r="J10" s="22">
        <f t="shared" ref="J10:J64" si="2">D10+E10+F10+G10+H10+I10</f>
        <v>1365000</v>
      </c>
      <c r="K10" s="256">
        <f t="shared" si="1"/>
        <v>74654817</v>
      </c>
    </row>
    <row r="11" spans="1:11" s="260" customFormat="1" ht="12" customHeight="1">
      <c r="A11" s="258" t="s">
        <v>32</v>
      </c>
      <c r="B11" s="259" t="s">
        <v>33</v>
      </c>
      <c r="C11" s="137">
        <f>[1]KV_9.1.sz.mell!C11</f>
        <v>108290038</v>
      </c>
      <c r="D11" s="30"/>
      <c r="E11" s="23">
        <v>4989238</v>
      </c>
      <c r="F11" s="30">
        <v>826531</v>
      </c>
      <c r="G11" s="30"/>
      <c r="H11" s="30"/>
      <c r="I11" s="29"/>
      <c r="J11" s="22">
        <f t="shared" si="2"/>
        <v>5815769</v>
      </c>
      <c r="K11" s="256">
        <f t="shared" si="1"/>
        <v>114105807</v>
      </c>
    </row>
    <row r="12" spans="1:11" s="260" customFormat="1" ht="12" customHeight="1">
      <c r="A12" s="258" t="s">
        <v>34</v>
      </c>
      <c r="B12" s="259" t="s">
        <v>35</v>
      </c>
      <c r="C12" s="137">
        <f>[1]KV_9.1.sz.mell!C12</f>
        <v>3632420</v>
      </c>
      <c r="D12" s="30"/>
      <c r="E12" s="23">
        <v>272855</v>
      </c>
      <c r="F12" s="30"/>
      <c r="G12" s="30"/>
      <c r="H12" s="30"/>
      <c r="I12" s="29"/>
      <c r="J12" s="22">
        <f t="shared" si="2"/>
        <v>272855</v>
      </c>
      <c r="K12" s="256">
        <f t="shared" si="1"/>
        <v>3905275</v>
      </c>
    </row>
    <row r="13" spans="1:11" s="260" customFormat="1" ht="12" customHeight="1">
      <c r="A13" s="258" t="s">
        <v>36</v>
      </c>
      <c r="B13" s="259" t="s">
        <v>382</v>
      </c>
      <c r="C13" s="137">
        <f>[1]KV_9.1.sz.mell!C13</f>
        <v>8384000</v>
      </c>
      <c r="D13" s="30"/>
      <c r="E13" s="30"/>
      <c r="F13" s="30">
        <v>9486900</v>
      </c>
      <c r="G13" s="23">
        <v>16273264</v>
      </c>
      <c r="H13" s="30"/>
      <c r="I13" s="29"/>
      <c r="J13" s="22">
        <f t="shared" si="2"/>
        <v>25760164</v>
      </c>
      <c r="K13" s="256">
        <f t="shared" si="1"/>
        <v>34144164</v>
      </c>
    </row>
    <row r="14" spans="1:11" s="257" customFormat="1" ht="12" customHeight="1" thickBot="1">
      <c r="A14" s="261" t="s">
        <v>38</v>
      </c>
      <c r="B14" s="262" t="s">
        <v>39</v>
      </c>
      <c r="C14" s="137">
        <f>[1]KV_9.1.sz.mell!C14</f>
        <v>0</v>
      </c>
      <c r="D14" s="30"/>
      <c r="E14" s="30"/>
      <c r="F14" s="30"/>
      <c r="G14" s="30"/>
      <c r="H14" s="30"/>
      <c r="I14" s="29"/>
      <c r="J14" s="22">
        <f t="shared" si="2"/>
        <v>0</v>
      </c>
      <c r="K14" s="256">
        <f t="shared" si="1"/>
        <v>0</v>
      </c>
    </row>
    <row r="15" spans="1:11" s="257" customFormat="1" ht="12" customHeight="1" thickBot="1">
      <c r="A15" s="251" t="s">
        <v>40</v>
      </c>
      <c r="B15" s="263" t="s">
        <v>41</v>
      </c>
      <c r="C15" s="109">
        <f>[1]KV_9.1.sz.mell!C15</f>
        <v>45142183</v>
      </c>
      <c r="D15" s="109">
        <f t="shared" ref="D15:K15" si="3">+D16+D17+D18+D19+D20</f>
        <v>170647204</v>
      </c>
      <c r="E15" s="109">
        <f t="shared" si="3"/>
        <v>1611675</v>
      </c>
      <c r="F15" s="109">
        <f t="shared" si="3"/>
        <v>3665963</v>
      </c>
      <c r="G15" s="109">
        <f t="shared" si="3"/>
        <v>-1166000</v>
      </c>
      <c r="H15" s="109">
        <f t="shared" si="3"/>
        <v>873016</v>
      </c>
      <c r="I15" s="17">
        <f t="shared" si="3"/>
        <v>-91440</v>
      </c>
      <c r="J15" s="17">
        <f t="shared" si="3"/>
        <v>175540418</v>
      </c>
      <c r="K15" s="253">
        <f t="shared" si="3"/>
        <v>220682601</v>
      </c>
    </row>
    <row r="16" spans="1:11" s="257" customFormat="1" ht="12" customHeight="1">
      <c r="A16" s="254" t="s">
        <v>42</v>
      </c>
      <c r="B16" s="255" t="s">
        <v>43</v>
      </c>
      <c r="C16" s="136">
        <f>[1]KV_9.1.sz.mell!C16</f>
        <v>0</v>
      </c>
      <c r="D16" s="24"/>
      <c r="E16" s="24"/>
      <c r="F16" s="24"/>
      <c r="G16" s="24"/>
      <c r="H16" s="24"/>
      <c r="I16" s="23"/>
      <c r="J16" s="22">
        <f t="shared" si="2"/>
        <v>0</v>
      </c>
      <c r="K16" s="256">
        <f t="shared" ref="K16:K21" si="4">C16+J16</f>
        <v>0</v>
      </c>
    </row>
    <row r="17" spans="1:11" s="257" customFormat="1" ht="12" customHeight="1">
      <c r="A17" s="258" t="s">
        <v>44</v>
      </c>
      <c r="B17" s="259" t="s">
        <v>45</v>
      </c>
      <c r="C17" s="137">
        <f>[1]KV_9.1.sz.mell!C17</f>
        <v>0</v>
      </c>
      <c r="D17" s="30"/>
      <c r="E17" s="30"/>
      <c r="F17" s="30"/>
      <c r="G17" s="30"/>
      <c r="H17" s="30"/>
      <c r="I17" s="29"/>
      <c r="J17" s="28">
        <f t="shared" si="2"/>
        <v>0</v>
      </c>
      <c r="K17" s="264">
        <f t="shared" si="4"/>
        <v>0</v>
      </c>
    </row>
    <row r="18" spans="1:11" s="257" customFormat="1" ht="12" customHeight="1">
      <c r="A18" s="258" t="s">
        <v>46</v>
      </c>
      <c r="B18" s="259" t="s">
        <v>47</v>
      </c>
      <c r="C18" s="137">
        <f>[1]KV_9.1.sz.mell!C18</f>
        <v>0</v>
      </c>
      <c r="D18" s="30"/>
      <c r="E18" s="30"/>
      <c r="F18" s="30"/>
      <c r="G18" s="30"/>
      <c r="H18" s="30"/>
      <c r="I18" s="29"/>
      <c r="J18" s="28">
        <f t="shared" si="2"/>
        <v>0</v>
      </c>
      <c r="K18" s="264">
        <f t="shared" si="4"/>
        <v>0</v>
      </c>
    </row>
    <row r="19" spans="1:11" s="257" customFormat="1" ht="12" customHeight="1">
      <c r="A19" s="258" t="s">
        <v>48</v>
      </c>
      <c r="B19" s="259" t="s">
        <v>49</v>
      </c>
      <c r="C19" s="137">
        <f>[1]KV_9.1.sz.mell!C19</f>
        <v>0</v>
      </c>
      <c r="D19" s="30"/>
      <c r="E19" s="30"/>
      <c r="F19" s="30"/>
      <c r="G19" s="30"/>
      <c r="H19" s="30"/>
      <c r="I19" s="29"/>
      <c r="J19" s="28">
        <f t="shared" si="2"/>
        <v>0</v>
      </c>
      <c r="K19" s="264">
        <f t="shared" si="4"/>
        <v>0</v>
      </c>
    </row>
    <row r="20" spans="1:11" s="257" customFormat="1" ht="12" customHeight="1">
      <c r="A20" s="258" t="s">
        <v>50</v>
      </c>
      <c r="B20" s="259" t="s">
        <v>51</v>
      </c>
      <c r="C20" s="137">
        <f>[1]KV_9.1.sz.mell!C20</f>
        <v>45142183</v>
      </c>
      <c r="D20" s="30">
        <v>170647204</v>
      </c>
      <c r="E20" s="23">
        <v>1611675</v>
      </c>
      <c r="F20" s="30">
        <v>3665963</v>
      </c>
      <c r="G20" s="30">
        <v>-1166000</v>
      </c>
      <c r="H20" s="30">
        <v>873016</v>
      </c>
      <c r="I20" s="29">
        <v>-91440</v>
      </c>
      <c r="J20" s="28">
        <f t="shared" si="2"/>
        <v>175540418</v>
      </c>
      <c r="K20" s="264">
        <f t="shared" si="4"/>
        <v>220682601</v>
      </c>
    </row>
    <row r="21" spans="1:11" s="260" customFormat="1" ht="12" customHeight="1" thickBot="1">
      <c r="A21" s="261" t="s">
        <v>52</v>
      </c>
      <c r="B21" s="262" t="s">
        <v>53</v>
      </c>
      <c r="C21" s="138">
        <f>[1]KV_9.1.sz.mell!C21</f>
        <v>0</v>
      </c>
      <c r="D21" s="106"/>
      <c r="E21" s="106"/>
      <c r="F21" s="106"/>
      <c r="G21" s="106"/>
      <c r="H21" s="106"/>
      <c r="I21" s="36"/>
      <c r="J21" s="35">
        <f t="shared" si="2"/>
        <v>0</v>
      </c>
      <c r="K21" s="265">
        <f t="shared" si="4"/>
        <v>0</v>
      </c>
    </row>
    <row r="22" spans="1:11" s="260" customFormat="1" ht="12" customHeight="1" thickBot="1">
      <c r="A22" s="251" t="s">
        <v>54</v>
      </c>
      <c r="B22" s="252" t="s">
        <v>55</v>
      </c>
      <c r="C22" s="109">
        <f>[1]KV_9.1.sz.mell!C22</f>
        <v>44990771</v>
      </c>
      <c r="D22" s="109">
        <f t="shared" ref="D22:K22" si="5">+D23+D24+D25+D26+D27</f>
        <v>10026925</v>
      </c>
      <c r="E22" s="109">
        <f t="shared" si="5"/>
        <v>2995041</v>
      </c>
      <c r="F22" s="109">
        <f t="shared" si="5"/>
        <v>0</v>
      </c>
      <c r="G22" s="109">
        <f t="shared" si="5"/>
        <v>0</v>
      </c>
      <c r="H22" s="109">
        <f t="shared" si="5"/>
        <v>44886955</v>
      </c>
      <c r="I22" s="17">
        <f t="shared" si="5"/>
        <v>91440</v>
      </c>
      <c r="J22" s="17">
        <f t="shared" si="5"/>
        <v>58000361</v>
      </c>
      <c r="K22" s="253">
        <f t="shared" si="5"/>
        <v>102991132</v>
      </c>
    </row>
    <row r="23" spans="1:11" s="260" customFormat="1" ht="12" customHeight="1">
      <c r="A23" s="254" t="s">
        <v>56</v>
      </c>
      <c r="B23" s="255" t="s">
        <v>57</v>
      </c>
      <c r="C23" s="136">
        <f>[1]KV_9.1.sz.mell!C23</f>
        <v>0</v>
      </c>
      <c r="D23" s="24"/>
      <c r="E23" s="24"/>
      <c r="F23" s="24"/>
      <c r="G23" s="24"/>
      <c r="H23" s="24"/>
      <c r="I23" s="23"/>
      <c r="J23" s="22">
        <f t="shared" si="2"/>
        <v>0</v>
      </c>
      <c r="K23" s="256">
        <f t="shared" ref="K23:K28" si="6">C23+J23</f>
        <v>0</v>
      </c>
    </row>
    <row r="24" spans="1:11" s="257" customFormat="1" ht="12" customHeight="1">
      <c r="A24" s="258" t="s">
        <v>58</v>
      </c>
      <c r="B24" s="259" t="s">
        <v>59</v>
      </c>
      <c r="C24" s="137">
        <f>[1]KV_9.1.sz.mell!C24</f>
        <v>0</v>
      </c>
      <c r="D24" s="30"/>
      <c r="E24" s="30"/>
      <c r="F24" s="30"/>
      <c r="G24" s="30"/>
      <c r="H24" s="30"/>
      <c r="I24" s="29"/>
      <c r="J24" s="28">
        <f t="shared" si="2"/>
        <v>0</v>
      </c>
      <c r="K24" s="264">
        <f t="shared" si="6"/>
        <v>0</v>
      </c>
    </row>
    <row r="25" spans="1:11" s="260" customFormat="1" ht="12" customHeight="1">
      <c r="A25" s="258" t="s">
        <v>60</v>
      </c>
      <c r="B25" s="259" t="s">
        <v>61</v>
      </c>
      <c r="C25" s="137">
        <f>[1]KV_9.1.sz.mell!C25</f>
        <v>0</v>
      </c>
      <c r="D25" s="30"/>
      <c r="E25" s="30"/>
      <c r="F25" s="30"/>
      <c r="G25" s="30"/>
      <c r="H25" s="30"/>
      <c r="I25" s="29"/>
      <c r="J25" s="28">
        <f t="shared" si="2"/>
        <v>0</v>
      </c>
      <c r="K25" s="264">
        <f t="shared" si="6"/>
        <v>0</v>
      </c>
    </row>
    <row r="26" spans="1:11" s="260" customFormat="1" ht="12" customHeight="1">
      <c r="A26" s="258" t="s">
        <v>62</v>
      </c>
      <c r="B26" s="259" t="s">
        <v>63</v>
      </c>
      <c r="C26" s="137">
        <f>[1]KV_9.1.sz.mell!C26</f>
        <v>0</v>
      </c>
      <c r="D26" s="30"/>
      <c r="E26" s="30"/>
      <c r="F26" s="30"/>
      <c r="G26" s="30"/>
      <c r="H26" s="30"/>
      <c r="I26" s="29"/>
      <c r="J26" s="28">
        <f t="shared" si="2"/>
        <v>0</v>
      </c>
      <c r="K26" s="264">
        <f t="shared" si="6"/>
        <v>0</v>
      </c>
    </row>
    <row r="27" spans="1:11" s="260" customFormat="1" ht="12" customHeight="1">
      <c r="A27" s="258" t="s">
        <v>64</v>
      </c>
      <c r="B27" s="259" t="s">
        <v>65</v>
      </c>
      <c r="C27" s="137">
        <f>[1]KV_9.1.sz.mell!C27</f>
        <v>44990771</v>
      </c>
      <c r="D27" s="30">
        <v>10026925</v>
      </c>
      <c r="E27" s="23">
        <v>2995041</v>
      </c>
      <c r="F27" s="30"/>
      <c r="G27" s="30"/>
      <c r="H27" s="30">
        <v>44886955</v>
      </c>
      <c r="I27" s="29">
        <v>91440</v>
      </c>
      <c r="J27" s="28">
        <f t="shared" si="2"/>
        <v>58000361</v>
      </c>
      <c r="K27" s="264">
        <f t="shared" si="6"/>
        <v>102991132</v>
      </c>
    </row>
    <row r="28" spans="1:11" s="260" customFormat="1" ht="12" customHeight="1" thickBot="1">
      <c r="A28" s="261" t="s">
        <v>66</v>
      </c>
      <c r="B28" s="262" t="s">
        <v>67</v>
      </c>
      <c r="C28" s="138">
        <f>[1]KV_9.1.sz.mell!C28</f>
        <v>0</v>
      </c>
      <c r="D28" s="106"/>
      <c r="E28" s="106"/>
      <c r="F28" s="106"/>
      <c r="G28" s="106"/>
      <c r="H28" s="106"/>
      <c r="I28" s="36"/>
      <c r="J28" s="35">
        <f t="shared" si="2"/>
        <v>0</v>
      </c>
      <c r="K28" s="265">
        <f t="shared" si="6"/>
        <v>0</v>
      </c>
    </row>
    <row r="29" spans="1:11" s="260" customFormat="1" ht="12" customHeight="1" thickBot="1">
      <c r="A29" s="251" t="s">
        <v>68</v>
      </c>
      <c r="B29" s="252" t="s">
        <v>69</v>
      </c>
      <c r="C29" s="40">
        <f>[1]KV_9.1.sz.mell!C29</f>
        <v>47760000</v>
      </c>
      <c r="D29" s="40">
        <f t="shared" ref="D29:K29" si="7">+D30+D31+D32+D33+D34+D35+D36</f>
        <v>0</v>
      </c>
      <c r="E29" s="40">
        <f t="shared" si="7"/>
        <v>0</v>
      </c>
      <c r="F29" s="40">
        <f t="shared" si="7"/>
        <v>0</v>
      </c>
      <c r="G29" s="40">
        <f t="shared" si="7"/>
        <v>0</v>
      </c>
      <c r="H29" s="40">
        <f t="shared" si="7"/>
        <v>10000000</v>
      </c>
      <c r="I29" s="40">
        <f t="shared" si="7"/>
        <v>4627000</v>
      </c>
      <c r="J29" s="40">
        <f t="shared" si="7"/>
        <v>14627000</v>
      </c>
      <c r="K29" s="266">
        <f t="shared" si="7"/>
        <v>62387000</v>
      </c>
    </row>
    <row r="30" spans="1:11" s="260" customFormat="1" ht="12" customHeight="1">
      <c r="A30" s="254" t="s">
        <v>70</v>
      </c>
      <c r="B30" s="255" t="s">
        <v>71</v>
      </c>
      <c r="C30" s="22">
        <f>[1]KV_9.1.sz.mell!C30</f>
        <v>0</v>
      </c>
      <c r="D30" s="23"/>
      <c r="E30" s="23"/>
      <c r="F30" s="23"/>
      <c r="G30" s="23"/>
      <c r="H30" s="23"/>
      <c r="I30" s="23"/>
      <c r="J30" s="22">
        <f t="shared" si="2"/>
        <v>0</v>
      </c>
      <c r="K30" s="256">
        <f t="shared" ref="K30:K36" si="8">C30+J30</f>
        <v>0</v>
      </c>
    </row>
    <row r="31" spans="1:11" s="260" customFormat="1" ht="12" customHeight="1">
      <c r="A31" s="258" t="s">
        <v>72</v>
      </c>
      <c r="B31" s="259" t="s">
        <v>73</v>
      </c>
      <c r="C31" s="28">
        <f>[1]KV_9.1.sz.mell!C31</f>
        <v>0</v>
      </c>
      <c r="D31" s="29"/>
      <c r="E31" s="29"/>
      <c r="F31" s="29"/>
      <c r="G31" s="29"/>
      <c r="H31" s="29"/>
      <c r="I31" s="29"/>
      <c r="J31" s="28">
        <f t="shared" si="2"/>
        <v>0</v>
      </c>
      <c r="K31" s="264">
        <f t="shared" si="8"/>
        <v>0</v>
      </c>
    </row>
    <row r="32" spans="1:11" s="260" customFormat="1" ht="12" customHeight="1">
      <c r="A32" s="258" t="s">
        <v>74</v>
      </c>
      <c r="B32" s="259" t="s">
        <v>75</v>
      </c>
      <c r="C32" s="28">
        <f>[1]KV_9.1.sz.mell!C32</f>
        <v>26200000</v>
      </c>
      <c r="D32" s="29"/>
      <c r="E32" s="29"/>
      <c r="F32" s="29"/>
      <c r="G32" s="29"/>
      <c r="H32" s="29">
        <v>10000000</v>
      </c>
      <c r="I32" s="29">
        <v>4627000</v>
      </c>
      <c r="J32" s="28">
        <f t="shared" si="2"/>
        <v>14627000</v>
      </c>
      <c r="K32" s="264">
        <f t="shared" si="8"/>
        <v>40827000</v>
      </c>
    </row>
    <row r="33" spans="1:11" s="260" customFormat="1" ht="12" customHeight="1">
      <c r="A33" s="258" t="s">
        <v>76</v>
      </c>
      <c r="B33" s="259" t="s">
        <v>77</v>
      </c>
      <c r="C33" s="28">
        <f>[1]KV_9.1.sz.mell!C33</f>
        <v>2240000</v>
      </c>
      <c r="D33" s="29"/>
      <c r="E33" s="29"/>
      <c r="F33" s="29"/>
      <c r="G33" s="29"/>
      <c r="H33" s="29"/>
      <c r="I33" s="29"/>
      <c r="J33" s="28">
        <f t="shared" si="2"/>
        <v>0</v>
      </c>
      <c r="K33" s="264">
        <f t="shared" si="8"/>
        <v>2240000</v>
      </c>
    </row>
    <row r="34" spans="1:11" s="260" customFormat="1" ht="12" customHeight="1">
      <c r="A34" s="258" t="s">
        <v>78</v>
      </c>
      <c r="B34" s="259" t="s">
        <v>79</v>
      </c>
      <c r="C34" s="28">
        <f>[1]KV_9.1.sz.mell!C34</f>
        <v>8020000</v>
      </c>
      <c r="D34" s="29"/>
      <c r="E34" s="29"/>
      <c r="F34" s="29"/>
      <c r="G34" s="29"/>
      <c r="H34" s="29"/>
      <c r="I34" s="29"/>
      <c r="J34" s="28">
        <f t="shared" si="2"/>
        <v>0</v>
      </c>
      <c r="K34" s="264">
        <f t="shared" si="8"/>
        <v>8020000</v>
      </c>
    </row>
    <row r="35" spans="1:11" s="260" customFormat="1" ht="12" customHeight="1">
      <c r="A35" s="258" t="s">
        <v>80</v>
      </c>
      <c r="B35" s="259" t="s">
        <v>81</v>
      </c>
      <c r="C35" s="28">
        <f>[1]KV_9.1.sz.mell!C35</f>
        <v>9700000</v>
      </c>
      <c r="D35" s="29"/>
      <c r="E35" s="29"/>
      <c r="F35" s="29"/>
      <c r="G35" s="29"/>
      <c r="H35" s="29"/>
      <c r="I35" s="29"/>
      <c r="J35" s="28">
        <f t="shared" si="2"/>
        <v>0</v>
      </c>
      <c r="K35" s="264">
        <f t="shared" si="8"/>
        <v>9700000</v>
      </c>
    </row>
    <row r="36" spans="1:11" s="260" customFormat="1" ht="12" customHeight="1" thickBot="1">
      <c r="A36" s="261" t="s">
        <v>82</v>
      </c>
      <c r="B36" s="262" t="s">
        <v>83</v>
      </c>
      <c r="C36" s="35">
        <f>[1]KV_9.1.sz.mell!C36</f>
        <v>1600000</v>
      </c>
      <c r="D36" s="36"/>
      <c r="E36" s="36"/>
      <c r="F36" s="36"/>
      <c r="G36" s="36"/>
      <c r="H36" s="36"/>
      <c r="I36" s="36"/>
      <c r="J36" s="35">
        <f t="shared" si="2"/>
        <v>0</v>
      </c>
      <c r="K36" s="265">
        <f t="shared" si="8"/>
        <v>1600000</v>
      </c>
    </row>
    <row r="37" spans="1:11" s="260" customFormat="1" ht="12" customHeight="1" thickBot="1">
      <c r="A37" s="251" t="s">
        <v>84</v>
      </c>
      <c r="B37" s="252" t="s">
        <v>85</v>
      </c>
      <c r="C37" s="109">
        <f>[1]KV_9.1.sz.mell!C37</f>
        <v>18790000</v>
      </c>
      <c r="D37" s="109">
        <f t="shared" ref="D37:K37" si="9">SUM(D38:D48)</f>
        <v>2500000</v>
      </c>
      <c r="E37" s="109">
        <f t="shared" si="9"/>
        <v>0</v>
      </c>
      <c r="F37" s="109">
        <f t="shared" si="9"/>
        <v>0</v>
      </c>
      <c r="G37" s="109">
        <f t="shared" si="9"/>
        <v>2260000</v>
      </c>
      <c r="H37" s="109">
        <f>SUM(H38:H48)</f>
        <v>3587500</v>
      </c>
      <c r="I37" s="17">
        <f t="shared" si="9"/>
        <v>0</v>
      </c>
      <c r="J37" s="17">
        <f t="shared" si="9"/>
        <v>8347500</v>
      </c>
      <c r="K37" s="253">
        <f t="shared" si="9"/>
        <v>27137500</v>
      </c>
    </row>
    <row r="38" spans="1:11" s="260" customFormat="1" ht="12" customHeight="1">
      <c r="A38" s="254" t="s">
        <v>86</v>
      </c>
      <c r="B38" s="255" t="s">
        <v>87</v>
      </c>
      <c r="C38" s="136">
        <f>[1]KV_9.1.sz.mell!C38</f>
        <v>1500000</v>
      </c>
      <c r="D38" s="24">
        <v>2500000</v>
      </c>
      <c r="E38" s="24"/>
      <c r="F38" s="24"/>
      <c r="G38" s="24">
        <v>2260000</v>
      </c>
      <c r="H38" s="24">
        <v>223500</v>
      </c>
      <c r="I38" s="23"/>
      <c r="J38" s="22">
        <f t="shared" si="2"/>
        <v>4983500</v>
      </c>
      <c r="K38" s="256">
        <f t="shared" ref="K38:K48" si="10">C38+J38</f>
        <v>6483500</v>
      </c>
    </row>
    <row r="39" spans="1:11" s="260" customFormat="1" ht="12" customHeight="1">
      <c r="A39" s="258" t="s">
        <v>88</v>
      </c>
      <c r="B39" s="259" t="s">
        <v>89</v>
      </c>
      <c r="C39" s="137">
        <f>[1]KV_9.1.sz.mell!C39</f>
        <v>9700000</v>
      </c>
      <c r="D39" s="30"/>
      <c r="E39" s="30"/>
      <c r="F39" s="30"/>
      <c r="G39" s="30"/>
      <c r="H39" s="30"/>
      <c r="I39" s="29"/>
      <c r="J39" s="28">
        <f t="shared" si="2"/>
        <v>0</v>
      </c>
      <c r="K39" s="264">
        <f t="shared" si="10"/>
        <v>9700000</v>
      </c>
    </row>
    <row r="40" spans="1:11" s="260" customFormat="1" ht="12" customHeight="1">
      <c r="A40" s="258" t="s">
        <v>90</v>
      </c>
      <c r="B40" s="259" t="s">
        <v>91</v>
      </c>
      <c r="C40" s="137">
        <f>[1]KV_9.1.sz.mell!C40</f>
        <v>5150000</v>
      </c>
      <c r="D40" s="30"/>
      <c r="E40" s="30"/>
      <c r="F40" s="30"/>
      <c r="G40" s="30"/>
      <c r="H40" s="30"/>
      <c r="I40" s="29"/>
      <c r="J40" s="28">
        <f t="shared" si="2"/>
        <v>0</v>
      </c>
      <c r="K40" s="264">
        <f t="shared" si="10"/>
        <v>5150000</v>
      </c>
    </row>
    <row r="41" spans="1:11" s="260" customFormat="1" ht="12" customHeight="1">
      <c r="A41" s="258" t="s">
        <v>92</v>
      </c>
      <c r="B41" s="259" t="s">
        <v>93</v>
      </c>
      <c r="C41" s="137">
        <f>[1]KV_9.1.sz.mell!C41</f>
        <v>0</v>
      </c>
      <c r="D41" s="30"/>
      <c r="E41" s="30"/>
      <c r="F41" s="30"/>
      <c r="G41" s="30"/>
      <c r="H41" s="30"/>
      <c r="I41" s="29"/>
      <c r="J41" s="28">
        <f t="shared" si="2"/>
        <v>0</v>
      </c>
      <c r="K41" s="264">
        <f t="shared" si="10"/>
        <v>0</v>
      </c>
    </row>
    <row r="42" spans="1:11" s="260" customFormat="1" ht="12" customHeight="1">
      <c r="A42" s="258" t="s">
        <v>94</v>
      </c>
      <c r="B42" s="259" t="s">
        <v>95</v>
      </c>
      <c r="C42" s="137">
        <f>[1]KV_9.1.sz.mell!C42</f>
        <v>0</v>
      </c>
      <c r="D42" s="30"/>
      <c r="E42" s="30"/>
      <c r="F42" s="30"/>
      <c r="G42" s="30"/>
      <c r="H42" s="30"/>
      <c r="I42" s="29"/>
      <c r="J42" s="28">
        <f t="shared" si="2"/>
        <v>0</v>
      </c>
      <c r="K42" s="264">
        <f t="shared" si="10"/>
        <v>0</v>
      </c>
    </row>
    <row r="43" spans="1:11" s="260" customFormat="1" ht="12" customHeight="1">
      <c r="A43" s="258" t="s">
        <v>96</v>
      </c>
      <c r="B43" s="259" t="s">
        <v>97</v>
      </c>
      <c r="C43" s="137">
        <f>[1]KV_9.1.sz.mell!C43</f>
        <v>2200000</v>
      </c>
      <c r="D43" s="30"/>
      <c r="E43" s="30"/>
      <c r="F43" s="30"/>
      <c r="G43" s="30"/>
      <c r="H43" s="30"/>
      <c r="I43" s="29"/>
      <c r="J43" s="28">
        <f t="shared" si="2"/>
        <v>0</v>
      </c>
      <c r="K43" s="264">
        <f t="shared" si="10"/>
        <v>2200000</v>
      </c>
    </row>
    <row r="44" spans="1:11" s="260" customFormat="1" ht="12" customHeight="1">
      <c r="A44" s="258" t="s">
        <v>98</v>
      </c>
      <c r="B44" s="259" t="s">
        <v>99</v>
      </c>
      <c r="C44" s="137">
        <f>[1]KV_9.1.sz.mell!C44</f>
        <v>0</v>
      </c>
      <c r="D44" s="30"/>
      <c r="E44" s="30"/>
      <c r="F44" s="30"/>
      <c r="G44" s="30"/>
      <c r="H44" s="30"/>
      <c r="I44" s="29"/>
      <c r="J44" s="28">
        <f t="shared" si="2"/>
        <v>0</v>
      </c>
      <c r="K44" s="264">
        <f t="shared" si="10"/>
        <v>0</v>
      </c>
    </row>
    <row r="45" spans="1:11" s="260" customFormat="1" ht="12" customHeight="1">
      <c r="A45" s="258" t="s">
        <v>100</v>
      </c>
      <c r="B45" s="259" t="s">
        <v>383</v>
      </c>
      <c r="C45" s="137">
        <f>[1]KV_9.1.sz.mell!C45</f>
        <v>40000</v>
      </c>
      <c r="D45" s="30"/>
      <c r="E45" s="30"/>
      <c r="F45" s="30"/>
      <c r="G45" s="30"/>
      <c r="H45" s="30"/>
      <c r="I45" s="29"/>
      <c r="J45" s="28">
        <f t="shared" si="2"/>
        <v>0</v>
      </c>
      <c r="K45" s="264">
        <f t="shared" si="10"/>
        <v>40000</v>
      </c>
    </row>
    <row r="46" spans="1:11" s="260" customFormat="1" ht="12" customHeight="1">
      <c r="A46" s="258" t="s">
        <v>102</v>
      </c>
      <c r="B46" s="259" t="s">
        <v>103</v>
      </c>
      <c r="C46" s="267">
        <f>[1]KV_9.1.sz.mell!C46</f>
        <v>0</v>
      </c>
      <c r="D46" s="268"/>
      <c r="E46" s="268"/>
      <c r="F46" s="268"/>
      <c r="G46" s="268"/>
      <c r="H46" s="268"/>
      <c r="I46" s="43"/>
      <c r="J46" s="42">
        <f t="shared" si="2"/>
        <v>0</v>
      </c>
      <c r="K46" s="269">
        <f t="shared" si="10"/>
        <v>0</v>
      </c>
    </row>
    <row r="47" spans="1:11" s="260" customFormat="1" ht="12" customHeight="1">
      <c r="A47" s="261" t="s">
        <v>104</v>
      </c>
      <c r="B47" s="262" t="s">
        <v>105</v>
      </c>
      <c r="C47" s="270">
        <f>[1]KV_9.1.sz.mell!C47</f>
        <v>0</v>
      </c>
      <c r="D47" s="271"/>
      <c r="E47" s="271"/>
      <c r="F47" s="271"/>
      <c r="G47" s="271"/>
      <c r="H47" s="271"/>
      <c r="I47" s="47"/>
      <c r="J47" s="46">
        <f t="shared" si="2"/>
        <v>0</v>
      </c>
      <c r="K47" s="272">
        <f t="shared" si="10"/>
        <v>0</v>
      </c>
    </row>
    <row r="48" spans="1:11" s="260" customFormat="1" ht="12" customHeight="1" thickBot="1">
      <c r="A48" s="261" t="s">
        <v>106</v>
      </c>
      <c r="B48" s="262" t="s">
        <v>107</v>
      </c>
      <c r="C48" s="270">
        <f>[1]KV_9.1.sz.mell!C48</f>
        <v>200000</v>
      </c>
      <c r="D48" s="271"/>
      <c r="E48" s="271"/>
      <c r="F48" s="271"/>
      <c r="G48" s="271"/>
      <c r="H48" s="271">
        <v>3364000</v>
      </c>
      <c r="I48" s="47"/>
      <c r="J48" s="46">
        <f t="shared" si="2"/>
        <v>3364000</v>
      </c>
      <c r="K48" s="272">
        <f t="shared" si="10"/>
        <v>3564000</v>
      </c>
    </row>
    <row r="49" spans="1:11" s="260" customFormat="1" ht="12" customHeight="1" thickBot="1">
      <c r="A49" s="251" t="s">
        <v>108</v>
      </c>
      <c r="B49" s="252" t="s">
        <v>109</v>
      </c>
      <c r="C49" s="109">
        <f>[1]KV_9.1.sz.mell!C49</f>
        <v>0</v>
      </c>
      <c r="D49" s="109">
        <f t="shared" ref="D49:K49" si="11">SUM(D50:D54)</f>
        <v>0</v>
      </c>
      <c r="E49" s="109">
        <f t="shared" si="11"/>
        <v>0</v>
      </c>
      <c r="F49" s="109">
        <f t="shared" si="11"/>
        <v>0</v>
      </c>
      <c r="G49" s="109">
        <f t="shared" si="11"/>
        <v>0</v>
      </c>
      <c r="H49" s="109">
        <f>SUM(H50:H54)</f>
        <v>0</v>
      </c>
      <c r="I49" s="17">
        <f t="shared" si="11"/>
        <v>0</v>
      </c>
      <c r="J49" s="17">
        <f t="shared" si="11"/>
        <v>0</v>
      </c>
      <c r="K49" s="253">
        <f t="shared" si="11"/>
        <v>0</v>
      </c>
    </row>
    <row r="50" spans="1:11" s="260" customFormat="1" ht="12" customHeight="1">
      <c r="A50" s="254" t="s">
        <v>110</v>
      </c>
      <c r="B50" s="255" t="s">
        <v>111</v>
      </c>
      <c r="C50" s="273">
        <f>[1]KV_9.1.sz.mell!C50</f>
        <v>0</v>
      </c>
      <c r="D50" s="274"/>
      <c r="E50" s="274"/>
      <c r="F50" s="274"/>
      <c r="G50" s="274"/>
      <c r="H50" s="274"/>
      <c r="I50" s="44"/>
      <c r="J50" s="45">
        <f t="shared" si="2"/>
        <v>0</v>
      </c>
      <c r="K50" s="275">
        <f>C50+J50</f>
        <v>0</v>
      </c>
    </row>
    <row r="51" spans="1:11" s="260" customFormat="1" ht="12" customHeight="1">
      <c r="A51" s="258" t="s">
        <v>112</v>
      </c>
      <c r="B51" s="259" t="s">
        <v>113</v>
      </c>
      <c r="C51" s="267">
        <f>[1]KV_9.1.sz.mell!C51</f>
        <v>0</v>
      </c>
      <c r="D51" s="268"/>
      <c r="E51" s="268"/>
      <c r="F51" s="268"/>
      <c r="G51" s="268"/>
      <c r="H51" s="268"/>
      <c r="I51" s="43"/>
      <c r="J51" s="42">
        <f t="shared" si="2"/>
        <v>0</v>
      </c>
      <c r="K51" s="269">
        <f>C51+J51</f>
        <v>0</v>
      </c>
    </row>
    <row r="52" spans="1:11" s="260" customFormat="1" ht="12" customHeight="1">
      <c r="A52" s="258" t="s">
        <v>114</v>
      </c>
      <c r="B52" s="259" t="s">
        <v>115</v>
      </c>
      <c r="C52" s="267">
        <f>[1]KV_9.1.sz.mell!C52</f>
        <v>0</v>
      </c>
      <c r="D52" s="268"/>
      <c r="E52" s="268"/>
      <c r="F52" s="268"/>
      <c r="G52" s="268"/>
      <c r="H52" s="268"/>
      <c r="I52" s="43"/>
      <c r="J52" s="42">
        <f t="shared" si="2"/>
        <v>0</v>
      </c>
      <c r="K52" s="269">
        <f>C52+J52</f>
        <v>0</v>
      </c>
    </row>
    <row r="53" spans="1:11" s="260" customFormat="1" ht="12" customHeight="1">
      <c r="A53" s="258" t="s">
        <v>116</v>
      </c>
      <c r="B53" s="259" t="s">
        <v>117</v>
      </c>
      <c r="C53" s="267">
        <f>[1]KV_9.1.sz.mell!C53</f>
        <v>0</v>
      </c>
      <c r="D53" s="268"/>
      <c r="E53" s="268"/>
      <c r="F53" s="268"/>
      <c r="G53" s="268"/>
      <c r="H53" s="268"/>
      <c r="I53" s="43"/>
      <c r="J53" s="42">
        <f t="shared" si="2"/>
        <v>0</v>
      </c>
      <c r="K53" s="269">
        <f>C53+J53</f>
        <v>0</v>
      </c>
    </row>
    <row r="54" spans="1:11" s="260" customFormat="1" ht="12" customHeight="1" thickBot="1">
      <c r="A54" s="276" t="s">
        <v>118</v>
      </c>
      <c r="B54" s="277" t="s">
        <v>119</v>
      </c>
      <c r="C54" s="278">
        <f>[1]KV_9.1.sz.mell!C54</f>
        <v>0</v>
      </c>
      <c r="D54" s="279"/>
      <c r="E54" s="279"/>
      <c r="F54" s="279"/>
      <c r="G54" s="279"/>
      <c r="H54" s="279"/>
      <c r="I54" s="53"/>
      <c r="J54" s="52">
        <f t="shared" si="2"/>
        <v>0</v>
      </c>
      <c r="K54" s="280">
        <f>C54+J54</f>
        <v>0</v>
      </c>
    </row>
    <row r="55" spans="1:11" s="260" customFormat="1" ht="12" customHeight="1" thickBot="1">
      <c r="A55" s="251" t="s">
        <v>120</v>
      </c>
      <c r="B55" s="252" t="s">
        <v>121</v>
      </c>
      <c r="C55" s="109">
        <f>[1]KV_9.1.sz.mell!C55</f>
        <v>0</v>
      </c>
      <c r="D55" s="109">
        <f t="shared" ref="D55:K55" si="12">SUM(D56:D58)</f>
        <v>0</v>
      </c>
      <c r="E55" s="109">
        <f t="shared" si="12"/>
        <v>0</v>
      </c>
      <c r="F55" s="109">
        <f t="shared" si="12"/>
        <v>0</v>
      </c>
      <c r="G55" s="109">
        <f t="shared" si="12"/>
        <v>0</v>
      </c>
      <c r="H55" s="109">
        <f>SUM(H56:H58)</f>
        <v>0</v>
      </c>
      <c r="I55" s="17">
        <f t="shared" si="12"/>
        <v>0</v>
      </c>
      <c r="J55" s="17">
        <f t="shared" si="12"/>
        <v>0</v>
      </c>
      <c r="K55" s="253">
        <f t="shared" si="12"/>
        <v>0</v>
      </c>
    </row>
    <row r="56" spans="1:11" s="260" customFormat="1" ht="12" customHeight="1">
      <c r="A56" s="254" t="s">
        <v>122</v>
      </c>
      <c r="B56" s="255" t="s">
        <v>123</v>
      </c>
      <c r="C56" s="136">
        <f>[1]KV_9.1.sz.mell!C56</f>
        <v>0</v>
      </c>
      <c r="D56" s="24"/>
      <c r="E56" s="24"/>
      <c r="F56" s="24"/>
      <c r="G56" s="24"/>
      <c r="H56" s="24"/>
      <c r="I56" s="23"/>
      <c r="J56" s="22">
        <f t="shared" si="2"/>
        <v>0</v>
      </c>
      <c r="K56" s="256">
        <f>C56+J56</f>
        <v>0</v>
      </c>
    </row>
    <row r="57" spans="1:11" s="260" customFormat="1" ht="12" customHeight="1">
      <c r="A57" s="258" t="s">
        <v>124</v>
      </c>
      <c r="B57" s="259" t="s">
        <v>125</v>
      </c>
      <c r="C57" s="137">
        <f>[1]KV_9.1.sz.mell!C57</f>
        <v>0</v>
      </c>
      <c r="D57" s="30"/>
      <c r="E57" s="30"/>
      <c r="F57" s="30"/>
      <c r="G57" s="30"/>
      <c r="H57" s="30"/>
      <c r="I57" s="29"/>
      <c r="J57" s="28">
        <f t="shared" si="2"/>
        <v>0</v>
      </c>
      <c r="K57" s="264">
        <f>C57+J57</f>
        <v>0</v>
      </c>
    </row>
    <row r="58" spans="1:11" s="260" customFormat="1" ht="12" customHeight="1">
      <c r="A58" s="258" t="s">
        <v>126</v>
      </c>
      <c r="B58" s="259" t="s">
        <v>127</v>
      </c>
      <c r="C58" s="137">
        <f>[1]KV_9.1.sz.mell!C58</f>
        <v>0</v>
      </c>
      <c r="D58" s="30"/>
      <c r="E58" s="30"/>
      <c r="F58" s="30"/>
      <c r="G58" s="30"/>
      <c r="H58" s="30"/>
      <c r="I58" s="29"/>
      <c r="J58" s="28">
        <f t="shared" si="2"/>
        <v>0</v>
      </c>
      <c r="K58" s="264">
        <f>C58+J58</f>
        <v>0</v>
      </c>
    </row>
    <row r="59" spans="1:11" s="260" customFormat="1" ht="12" customHeight="1" thickBot="1">
      <c r="A59" s="261" t="s">
        <v>128</v>
      </c>
      <c r="B59" s="262" t="s">
        <v>129</v>
      </c>
      <c r="C59" s="138">
        <f>[1]KV_9.1.sz.mell!C59</f>
        <v>0</v>
      </c>
      <c r="D59" s="106"/>
      <c r="E59" s="106"/>
      <c r="F59" s="106"/>
      <c r="G59" s="106"/>
      <c r="H59" s="106"/>
      <c r="I59" s="36"/>
      <c r="J59" s="35">
        <f t="shared" si="2"/>
        <v>0</v>
      </c>
      <c r="K59" s="265">
        <f>C59+J59</f>
        <v>0</v>
      </c>
    </row>
    <row r="60" spans="1:11" s="260" customFormat="1" ht="12" customHeight="1" thickBot="1">
      <c r="A60" s="251" t="s">
        <v>130</v>
      </c>
      <c r="B60" s="263" t="s">
        <v>131</v>
      </c>
      <c r="C60" s="109">
        <f>[1]KV_9.1.sz.mell!C60</f>
        <v>0</v>
      </c>
      <c r="D60" s="109">
        <f t="shared" ref="D60:K60" si="13">SUM(D61:D63)</f>
        <v>0</v>
      </c>
      <c r="E60" s="109">
        <f t="shared" si="13"/>
        <v>0</v>
      </c>
      <c r="F60" s="109">
        <f t="shared" si="13"/>
        <v>0</v>
      </c>
      <c r="G60" s="109">
        <f t="shared" si="13"/>
        <v>0</v>
      </c>
      <c r="H60" s="109">
        <f>SUM(H61:H63)</f>
        <v>0</v>
      </c>
      <c r="I60" s="17">
        <f t="shared" si="13"/>
        <v>0</v>
      </c>
      <c r="J60" s="17">
        <f t="shared" si="13"/>
        <v>0</v>
      </c>
      <c r="K60" s="253">
        <f t="shared" si="13"/>
        <v>0</v>
      </c>
    </row>
    <row r="61" spans="1:11" s="260" customFormat="1" ht="12" customHeight="1">
      <c r="A61" s="254" t="s">
        <v>132</v>
      </c>
      <c r="B61" s="255" t="s">
        <v>133</v>
      </c>
      <c r="C61" s="267">
        <f>[1]KV_9.1.sz.mell!C61</f>
        <v>0</v>
      </c>
      <c r="D61" s="268"/>
      <c r="E61" s="268"/>
      <c r="F61" s="268"/>
      <c r="G61" s="268"/>
      <c r="H61" s="268"/>
      <c r="I61" s="43"/>
      <c r="J61" s="42">
        <f t="shared" si="2"/>
        <v>0</v>
      </c>
      <c r="K61" s="269">
        <f>C61+J61</f>
        <v>0</v>
      </c>
    </row>
    <row r="62" spans="1:11" s="260" customFormat="1" ht="12" customHeight="1">
      <c r="A62" s="258" t="s">
        <v>134</v>
      </c>
      <c r="B62" s="259" t="s">
        <v>135</v>
      </c>
      <c r="C62" s="267">
        <f>[1]KV_9.1.sz.mell!C62</f>
        <v>0</v>
      </c>
      <c r="D62" s="268"/>
      <c r="E62" s="268"/>
      <c r="F62" s="268"/>
      <c r="G62" s="268"/>
      <c r="H62" s="268"/>
      <c r="I62" s="43"/>
      <c r="J62" s="42">
        <f t="shared" si="2"/>
        <v>0</v>
      </c>
      <c r="K62" s="269">
        <f>C62+J62</f>
        <v>0</v>
      </c>
    </row>
    <row r="63" spans="1:11" s="260" customFormat="1" ht="12" customHeight="1">
      <c r="A63" s="258" t="s">
        <v>136</v>
      </c>
      <c r="B63" s="259" t="s">
        <v>137</v>
      </c>
      <c r="C63" s="267">
        <f>[1]KV_9.1.sz.mell!C63</f>
        <v>0</v>
      </c>
      <c r="D63" s="268"/>
      <c r="E63" s="268"/>
      <c r="F63" s="268"/>
      <c r="G63" s="268"/>
      <c r="H63" s="268"/>
      <c r="I63" s="43"/>
      <c r="J63" s="42">
        <f t="shared" si="2"/>
        <v>0</v>
      </c>
      <c r="K63" s="269">
        <f>C63+J63</f>
        <v>0</v>
      </c>
    </row>
    <row r="64" spans="1:11" s="260" customFormat="1" ht="12" customHeight="1" thickBot="1">
      <c r="A64" s="261" t="s">
        <v>138</v>
      </c>
      <c r="B64" s="262" t="s">
        <v>139</v>
      </c>
      <c r="C64" s="267">
        <f>[1]KV_9.1.sz.mell!C64</f>
        <v>0</v>
      </c>
      <c r="D64" s="268"/>
      <c r="E64" s="268"/>
      <c r="F64" s="268"/>
      <c r="G64" s="268"/>
      <c r="H64" s="268"/>
      <c r="I64" s="43"/>
      <c r="J64" s="42">
        <f t="shared" si="2"/>
        <v>0</v>
      </c>
      <c r="K64" s="269">
        <f>C64+J64</f>
        <v>0</v>
      </c>
    </row>
    <row r="65" spans="1:11" s="260" customFormat="1" ht="12" customHeight="1" thickBot="1">
      <c r="A65" s="251" t="s">
        <v>277</v>
      </c>
      <c r="B65" s="252" t="s">
        <v>141</v>
      </c>
      <c r="C65" s="112">
        <f>[1]KV_9.1.sz.mell!C65</f>
        <v>448203017</v>
      </c>
      <c r="D65" s="112">
        <f t="shared" ref="D65:K65" si="14">+D8+D15+D22+D29+D37+D49+D55+D60</f>
        <v>183174129</v>
      </c>
      <c r="E65" s="112">
        <f t="shared" si="14"/>
        <v>13174076</v>
      </c>
      <c r="F65" s="112">
        <f t="shared" si="14"/>
        <v>13979394</v>
      </c>
      <c r="G65" s="112">
        <f t="shared" si="14"/>
        <v>17367264</v>
      </c>
      <c r="H65" s="112">
        <f t="shared" si="14"/>
        <v>59347471</v>
      </c>
      <c r="I65" s="40">
        <f t="shared" si="14"/>
        <v>4627000</v>
      </c>
      <c r="J65" s="40">
        <f t="shared" si="14"/>
        <v>291669334</v>
      </c>
      <c r="K65" s="266">
        <f t="shared" si="14"/>
        <v>739872351</v>
      </c>
    </row>
    <row r="66" spans="1:11" s="260" customFormat="1" ht="12" customHeight="1" thickBot="1">
      <c r="A66" s="281" t="s">
        <v>384</v>
      </c>
      <c r="B66" s="263" t="s">
        <v>143</v>
      </c>
      <c r="C66" s="109">
        <f>[1]KV_9.1.sz.mell!C66</f>
        <v>0</v>
      </c>
      <c r="D66" s="109">
        <f t="shared" ref="D66:K66" si="15">SUM(D67:D69)</f>
        <v>0</v>
      </c>
      <c r="E66" s="109">
        <f t="shared" si="15"/>
        <v>0</v>
      </c>
      <c r="F66" s="109">
        <f t="shared" si="15"/>
        <v>0</v>
      </c>
      <c r="G66" s="109">
        <f t="shared" si="15"/>
        <v>0</v>
      </c>
      <c r="H66" s="109">
        <f>SUM(H67:H69)</f>
        <v>0</v>
      </c>
      <c r="I66" s="17">
        <f t="shared" si="15"/>
        <v>0</v>
      </c>
      <c r="J66" s="17">
        <f t="shared" si="15"/>
        <v>0</v>
      </c>
      <c r="K66" s="253">
        <f t="shared" si="15"/>
        <v>0</v>
      </c>
    </row>
    <row r="67" spans="1:11" s="260" customFormat="1" ht="12" customHeight="1">
      <c r="A67" s="254" t="s">
        <v>144</v>
      </c>
      <c r="B67" s="255" t="s">
        <v>145</v>
      </c>
      <c r="C67" s="267">
        <f>[1]KV_9.1.sz.mell!C67</f>
        <v>0</v>
      </c>
      <c r="D67" s="268"/>
      <c r="E67" s="268"/>
      <c r="F67" s="268"/>
      <c r="G67" s="268"/>
      <c r="H67" s="268"/>
      <c r="I67" s="43"/>
      <c r="J67" s="42">
        <f>D67+E67+F67+G67+H67+I67</f>
        <v>0</v>
      </c>
      <c r="K67" s="269">
        <f>C67+J67</f>
        <v>0</v>
      </c>
    </row>
    <row r="68" spans="1:11" s="260" customFormat="1" ht="12" customHeight="1">
      <c r="A68" s="258" t="s">
        <v>146</v>
      </c>
      <c r="B68" s="259" t="s">
        <v>147</v>
      </c>
      <c r="C68" s="267">
        <f>[1]KV_9.1.sz.mell!C68</f>
        <v>0</v>
      </c>
      <c r="D68" s="268"/>
      <c r="E68" s="268"/>
      <c r="F68" s="268"/>
      <c r="G68" s="268"/>
      <c r="H68" s="268"/>
      <c r="I68" s="43"/>
      <c r="J68" s="42">
        <f>D68+E68+F68+G68+H68+I68</f>
        <v>0</v>
      </c>
      <c r="K68" s="269">
        <f>C68+J68</f>
        <v>0</v>
      </c>
    </row>
    <row r="69" spans="1:11" s="260" customFormat="1" ht="12" customHeight="1" thickBot="1">
      <c r="A69" s="276" t="s">
        <v>148</v>
      </c>
      <c r="B69" s="282" t="s">
        <v>385</v>
      </c>
      <c r="C69" s="278">
        <f>[1]KV_9.1.sz.mell!C69</f>
        <v>0</v>
      </c>
      <c r="D69" s="279"/>
      <c r="E69" s="279"/>
      <c r="F69" s="279"/>
      <c r="G69" s="279"/>
      <c r="H69" s="279"/>
      <c r="I69" s="53"/>
      <c r="J69" s="52">
        <f>D69+E69+F69+G69+H69+I69</f>
        <v>0</v>
      </c>
      <c r="K69" s="280">
        <f>C69+J69</f>
        <v>0</v>
      </c>
    </row>
    <row r="70" spans="1:11" s="260" customFormat="1" ht="12" customHeight="1" thickBot="1">
      <c r="A70" s="281" t="s">
        <v>150</v>
      </c>
      <c r="B70" s="263" t="s">
        <v>151</v>
      </c>
      <c r="C70" s="17">
        <f>[1]KV_9.1.sz.mell!C70</f>
        <v>0</v>
      </c>
      <c r="D70" s="17">
        <f t="shared" ref="D70:K70" si="16">SUM(D71:D74)</f>
        <v>0</v>
      </c>
      <c r="E70" s="17">
        <f t="shared" si="16"/>
        <v>0</v>
      </c>
      <c r="F70" s="17">
        <f t="shared" si="16"/>
        <v>0</v>
      </c>
      <c r="G70" s="17">
        <f t="shared" si="16"/>
        <v>0</v>
      </c>
      <c r="H70" s="17">
        <f>SUM(H71:H74)</f>
        <v>0</v>
      </c>
      <c r="I70" s="17">
        <f t="shared" si="16"/>
        <v>0</v>
      </c>
      <c r="J70" s="17">
        <f t="shared" si="16"/>
        <v>0</v>
      </c>
      <c r="K70" s="253">
        <f t="shared" si="16"/>
        <v>0</v>
      </c>
    </row>
    <row r="71" spans="1:11" s="260" customFormat="1" ht="12" customHeight="1">
      <c r="A71" s="254" t="s">
        <v>152</v>
      </c>
      <c r="B71" s="255" t="s">
        <v>153</v>
      </c>
      <c r="C71" s="42">
        <f>[1]KV_9.1.sz.mell!C71</f>
        <v>0</v>
      </c>
      <c r="D71" s="43"/>
      <c r="E71" s="43"/>
      <c r="F71" s="43"/>
      <c r="G71" s="43"/>
      <c r="H71" s="43"/>
      <c r="I71" s="43"/>
      <c r="J71" s="42">
        <f>D71+E71+F71+G71+H71+I71</f>
        <v>0</v>
      </c>
      <c r="K71" s="269">
        <f>C71+J71</f>
        <v>0</v>
      </c>
    </row>
    <row r="72" spans="1:11" s="260" customFormat="1" ht="12" customHeight="1">
      <c r="A72" s="258" t="s">
        <v>154</v>
      </c>
      <c r="B72" s="255" t="s">
        <v>155</v>
      </c>
      <c r="C72" s="42">
        <f>[1]KV_9.1.sz.mell!C72</f>
        <v>0</v>
      </c>
      <c r="D72" s="43"/>
      <c r="E72" s="43"/>
      <c r="F72" s="43"/>
      <c r="G72" s="43"/>
      <c r="H72" s="43"/>
      <c r="I72" s="43"/>
      <c r="J72" s="42">
        <f>D72+E72+F72+G72+H72+I72</f>
        <v>0</v>
      </c>
      <c r="K72" s="269">
        <f>C72+J72</f>
        <v>0</v>
      </c>
    </row>
    <row r="73" spans="1:11" s="260" customFormat="1" ht="12" customHeight="1">
      <c r="A73" s="258" t="s">
        <v>156</v>
      </c>
      <c r="B73" s="255" t="s">
        <v>157</v>
      </c>
      <c r="C73" s="42">
        <f>[1]KV_9.1.sz.mell!C73</f>
        <v>0</v>
      </c>
      <c r="D73" s="43"/>
      <c r="E73" s="43"/>
      <c r="F73" s="43"/>
      <c r="G73" s="43"/>
      <c r="H73" s="43"/>
      <c r="I73" s="43"/>
      <c r="J73" s="42">
        <f>D73+E73+F73+G73+H73+I73</f>
        <v>0</v>
      </c>
      <c r="K73" s="269">
        <f>C73+J73</f>
        <v>0</v>
      </c>
    </row>
    <row r="74" spans="1:11" s="260" customFormat="1" ht="12" customHeight="1" thickBot="1">
      <c r="A74" s="261" t="s">
        <v>158</v>
      </c>
      <c r="B74" s="283" t="s">
        <v>159</v>
      </c>
      <c r="C74" s="42">
        <f>[1]KV_9.1.sz.mell!C74</f>
        <v>0</v>
      </c>
      <c r="D74" s="43"/>
      <c r="E74" s="43"/>
      <c r="F74" s="43"/>
      <c r="G74" s="43"/>
      <c r="H74" s="43"/>
      <c r="I74" s="43"/>
      <c r="J74" s="42">
        <f>D74+E74+F74+G74+H74+I74</f>
        <v>0</v>
      </c>
      <c r="K74" s="269">
        <f>C74+J74</f>
        <v>0</v>
      </c>
    </row>
    <row r="75" spans="1:11" s="260" customFormat="1" ht="12" customHeight="1" thickBot="1">
      <c r="A75" s="281" t="s">
        <v>160</v>
      </c>
      <c r="B75" s="263" t="s">
        <v>161</v>
      </c>
      <c r="C75" s="17">
        <f>[1]KV_9.1.sz.mell!C75</f>
        <v>407151923</v>
      </c>
      <c r="D75" s="17">
        <f t="shared" ref="D75:K75" si="17">SUM(D76:D77)</f>
        <v>18289045</v>
      </c>
      <c r="E75" s="17">
        <f t="shared" si="17"/>
        <v>0</v>
      </c>
      <c r="F75" s="17">
        <f t="shared" si="17"/>
        <v>0</v>
      </c>
      <c r="G75" s="17">
        <f t="shared" si="17"/>
        <v>0</v>
      </c>
      <c r="H75" s="17">
        <f>SUM(H76:H77)</f>
        <v>0</v>
      </c>
      <c r="I75" s="17">
        <f t="shared" si="17"/>
        <v>0</v>
      </c>
      <c r="J75" s="17">
        <f t="shared" si="17"/>
        <v>18289045</v>
      </c>
      <c r="K75" s="253">
        <f t="shared" si="17"/>
        <v>425440968</v>
      </c>
    </row>
    <row r="76" spans="1:11" s="260" customFormat="1" ht="12" customHeight="1">
      <c r="A76" s="254" t="s">
        <v>162</v>
      </c>
      <c r="B76" s="255" t="s">
        <v>163</v>
      </c>
      <c r="C76" s="42">
        <f>[1]KV_9.1.sz.mell!C76</f>
        <v>407151923</v>
      </c>
      <c r="D76" s="43">
        <v>18289045</v>
      </c>
      <c r="E76" s="43"/>
      <c r="F76" s="43"/>
      <c r="G76" s="43"/>
      <c r="H76" s="43"/>
      <c r="I76" s="43"/>
      <c r="J76" s="42">
        <f>D76+E76+F76+G76+H76+I76</f>
        <v>18289045</v>
      </c>
      <c r="K76" s="269">
        <f>C76+J76</f>
        <v>425440968</v>
      </c>
    </row>
    <row r="77" spans="1:11" s="260" customFormat="1" ht="12" customHeight="1" thickBot="1">
      <c r="A77" s="261" t="s">
        <v>164</v>
      </c>
      <c r="B77" s="262" t="s">
        <v>165</v>
      </c>
      <c r="C77" s="42">
        <f>[1]KV_9.1.sz.mell!C77</f>
        <v>0</v>
      </c>
      <c r="D77" s="43"/>
      <c r="E77" s="43"/>
      <c r="F77" s="43"/>
      <c r="G77" s="43"/>
      <c r="H77" s="43"/>
      <c r="I77" s="43"/>
      <c r="J77" s="42">
        <f>D77+E77+F77+G77+H77+I77</f>
        <v>0</v>
      </c>
      <c r="K77" s="269">
        <f>C77+J77</f>
        <v>0</v>
      </c>
    </row>
    <row r="78" spans="1:11" s="257" customFormat="1" ht="12" customHeight="1" thickBot="1">
      <c r="A78" s="281" t="s">
        <v>166</v>
      </c>
      <c r="B78" s="263" t="s">
        <v>167</v>
      </c>
      <c r="C78" s="17">
        <f>[1]KV_9.1.sz.mell!C78</f>
        <v>0</v>
      </c>
      <c r="D78" s="17">
        <f t="shared" ref="D78:K78" si="18">SUM(D79:D81)</f>
        <v>0</v>
      </c>
      <c r="E78" s="17">
        <f t="shared" si="18"/>
        <v>0</v>
      </c>
      <c r="F78" s="17">
        <f t="shared" si="18"/>
        <v>0</v>
      </c>
      <c r="G78" s="17">
        <f t="shared" si="18"/>
        <v>0</v>
      </c>
      <c r="H78" s="17">
        <f>SUM(H79:H81)</f>
        <v>0</v>
      </c>
      <c r="I78" s="17">
        <f t="shared" si="18"/>
        <v>0</v>
      </c>
      <c r="J78" s="17">
        <f t="shared" si="18"/>
        <v>0</v>
      </c>
      <c r="K78" s="253">
        <f t="shared" si="18"/>
        <v>0</v>
      </c>
    </row>
    <row r="79" spans="1:11" s="260" customFormat="1" ht="12" customHeight="1">
      <c r="A79" s="254" t="s">
        <v>168</v>
      </c>
      <c r="B79" s="255" t="s">
        <v>169</v>
      </c>
      <c r="C79" s="42">
        <f>[1]KV_9.1.sz.mell!C79</f>
        <v>0</v>
      </c>
      <c r="D79" s="43"/>
      <c r="E79" s="43"/>
      <c r="F79" s="43"/>
      <c r="G79" s="43"/>
      <c r="H79" s="43"/>
      <c r="I79" s="43"/>
      <c r="J79" s="42">
        <f>D79+E79+F79+G79+H79+I79</f>
        <v>0</v>
      </c>
      <c r="K79" s="269">
        <f>C79+J79</f>
        <v>0</v>
      </c>
    </row>
    <row r="80" spans="1:11" s="260" customFormat="1" ht="12" customHeight="1">
      <c r="A80" s="258" t="s">
        <v>170</v>
      </c>
      <c r="B80" s="259" t="s">
        <v>171</v>
      </c>
      <c r="C80" s="42">
        <f>[1]KV_9.1.sz.mell!C80</f>
        <v>0</v>
      </c>
      <c r="D80" s="43"/>
      <c r="E80" s="43"/>
      <c r="F80" s="43"/>
      <c r="G80" s="43"/>
      <c r="H80" s="43"/>
      <c r="I80" s="43"/>
      <c r="J80" s="42">
        <f>D80+E80+F80+G80+H80+I80</f>
        <v>0</v>
      </c>
      <c r="K80" s="269">
        <f>C80+J80</f>
        <v>0</v>
      </c>
    </row>
    <row r="81" spans="1:11" s="260" customFormat="1" ht="12" customHeight="1" thickBot="1">
      <c r="A81" s="261" t="s">
        <v>172</v>
      </c>
      <c r="B81" s="284" t="s">
        <v>173</v>
      </c>
      <c r="C81" s="42">
        <f>[1]KV_9.1.sz.mell!C81</f>
        <v>0</v>
      </c>
      <c r="D81" s="43"/>
      <c r="E81" s="43"/>
      <c r="F81" s="43"/>
      <c r="G81" s="43"/>
      <c r="H81" s="43"/>
      <c r="I81" s="43"/>
      <c r="J81" s="42">
        <f>D81+E81+F81+G81+H81+I81</f>
        <v>0</v>
      </c>
      <c r="K81" s="269">
        <f>C81+J81</f>
        <v>0</v>
      </c>
    </row>
    <row r="82" spans="1:11" s="260" customFormat="1" ht="12" customHeight="1" thickBot="1">
      <c r="A82" s="281" t="s">
        <v>174</v>
      </c>
      <c r="B82" s="263" t="s">
        <v>175</v>
      </c>
      <c r="C82" s="17">
        <f>[1]KV_9.1.sz.mell!C82</f>
        <v>0</v>
      </c>
      <c r="D82" s="17">
        <f t="shared" ref="D82:K82" si="19">SUM(D83:D86)</f>
        <v>0</v>
      </c>
      <c r="E82" s="17">
        <f t="shared" si="19"/>
        <v>0</v>
      </c>
      <c r="F82" s="17">
        <f t="shared" si="19"/>
        <v>0</v>
      </c>
      <c r="G82" s="17">
        <f t="shared" si="19"/>
        <v>0</v>
      </c>
      <c r="H82" s="17">
        <f>SUM(H83:H86)</f>
        <v>0</v>
      </c>
      <c r="I82" s="17">
        <f t="shared" si="19"/>
        <v>0</v>
      </c>
      <c r="J82" s="17">
        <f t="shared" si="19"/>
        <v>0</v>
      </c>
      <c r="K82" s="253">
        <f t="shared" si="19"/>
        <v>0</v>
      </c>
    </row>
    <row r="83" spans="1:11" s="260" customFormat="1" ht="12" customHeight="1">
      <c r="A83" s="285" t="s">
        <v>176</v>
      </c>
      <c r="B83" s="255" t="s">
        <v>177</v>
      </c>
      <c r="C83" s="42">
        <f>[1]KV_9.1.sz.mell!C83</f>
        <v>0</v>
      </c>
      <c r="D83" s="43"/>
      <c r="E83" s="43"/>
      <c r="F83" s="43"/>
      <c r="G83" s="43"/>
      <c r="H83" s="43"/>
      <c r="I83" s="43"/>
      <c r="J83" s="42">
        <f t="shared" ref="J83:J88" si="20">D83+E83+F83+G83+H83+I83</f>
        <v>0</v>
      </c>
      <c r="K83" s="269">
        <f t="shared" ref="K83:K88" si="21">C83+J83</f>
        <v>0</v>
      </c>
    </row>
    <row r="84" spans="1:11" s="260" customFormat="1" ht="12" customHeight="1">
      <c r="A84" s="286" t="s">
        <v>178</v>
      </c>
      <c r="B84" s="259" t="s">
        <v>179</v>
      </c>
      <c r="C84" s="42">
        <f>[1]KV_9.1.sz.mell!C84</f>
        <v>0</v>
      </c>
      <c r="D84" s="43"/>
      <c r="E84" s="43"/>
      <c r="F84" s="43"/>
      <c r="G84" s="43"/>
      <c r="H84" s="43"/>
      <c r="I84" s="43"/>
      <c r="J84" s="42">
        <f t="shared" si="20"/>
        <v>0</v>
      </c>
      <c r="K84" s="269">
        <f t="shared" si="21"/>
        <v>0</v>
      </c>
    </row>
    <row r="85" spans="1:11" s="260" customFormat="1" ht="12" customHeight="1">
      <c r="A85" s="286" t="s">
        <v>180</v>
      </c>
      <c r="B85" s="259" t="s">
        <v>181</v>
      </c>
      <c r="C85" s="42">
        <f>[1]KV_9.1.sz.mell!C85</f>
        <v>0</v>
      </c>
      <c r="D85" s="43"/>
      <c r="E85" s="43"/>
      <c r="F85" s="43"/>
      <c r="G85" s="43"/>
      <c r="H85" s="43"/>
      <c r="I85" s="43"/>
      <c r="J85" s="42">
        <f t="shared" si="20"/>
        <v>0</v>
      </c>
      <c r="K85" s="269">
        <f t="shared" si="21"/>
        <v>0</v>
      </c>
    </row>
    <row r="86" spans="1:11" s="257" customFormat="1" ht="12" customHeight="1" thickBot="1">
      <c r="A86" s="287" t="s">
        <v>182</v>
      </c>
      <c r="B86" s="262" t="s">
        <v>183</v>
      </c>
      <c r="C86" s="42">
        <f>[1]KV_9.1.sz.mell!C86</f>
        <v>0</v>
      </c>
      <c r="D86" s="43"/>
      <c r="E86" s="43"/>
      <c r="F86" s="43"/>
      <c r="G86" s="43"/>
      <c r="H86" s="43"/>
      <c r="I86" s="43"/>
      <c r="J86" s="42">
        <f t="shared" si="20"/>
        <v>0</v>
      </c>
      <c r="K86" s="269">
        <f t="shared" si="21"/>
        <v>0</v>
      </c>
    </row>
    <row r="87" spans="1:11" s="257" customFormat="1" ht="12" customHeight="1" thickBot="1">
      <c r="A87" s="281" t="s">
        <v>184</v>
      </c>
      <c r="B87" s="263" t="s">
        <v>185</v>
      </c>
      <c r="C87" s="17">
        <f>[1]KV_9.1.sz.mell!C87</f>
        <v>0</v>
      </c>
      <c r="D87" s="66"/>
      <c r="E87" s="66"/>
      <c r="F87" s="66"/>
      <c r="G87" s="66"/>
      <c r="H87" s="66"/>
      <c r="I87" s="66"/>
      <c r="J87" s="17">
        <f t="shared" si="20"/>
        <v>0</v>
      </c>
      <c r="K87" s="253">
        <f t="shared" si="21"/>
        <v>0</v>
      </c>
    </row>
    <row r="88" spans="1:11" s="257" customFormat="1" ht="12" customHeight="1" thickBot="1">
      <c r="A88" s="281" t="s">
        <v>386</v>
      </c>
      <c r="B88" s="263" t="s">
        <v>187</v>
      </c>
      <c r="C88" s="17">
        <f>[1]KV_9.1.sz.mell!C88</f>
        <v>0</v>
      </c>
      <c r="D88" s="66"/>
      <c r="E88" s="66"/>
      <c r="F88" s="66"/>
      <c r="G88" s="66"/>
      <c r="H88" s="66"/>
      <c r="I88" s="66"/>
      <c r="J88" s="17">
        <f t="shared" si="20"/>
        <v>0</v>
      </c>
      <c r="K88" s="253">
        <f t="shared" si="21"/>
        <v>0</v>
      </c>
    </row>
    <row r="89" spans="1:11" s="257" customFormat="1" ht="12" customHeight="1" thickBot="1">
      <c r="A89" s="281" t="s">
        <v>387</v>
      </c>
      <c r="B89" s="263" t="s">
        <v>189</v>
      </c>
      <c r="C89" s="40">
        <f>[1]KV_9.1.sz.mell!C89</f>
        <v>407151923</v>
      </c>
      <c r="D89" s="40">
        <f t="shared" ref="D89:K89" si="22">+D66+D70+D75+D78+D82+D88+D87</f>
        <v>18289045</v>
      </c>
      <c r="E89" s="40">
        <f t="shared" si="22"/>
        <v>0</v>
      </c>
      <c r="F89" s="40">
        <f t="shared" si="22"/>
        <v>0</v>
      </c>
      <c r="G89" s="40">
        <f t="shared" si="22"/>
        <v>0</v>
      </c>
      <c r="H89" s="40">
        <f t="shared" si="22"/>
        <v>0</v>
      </c>
      <c r="I89" s="40">
        <f t="shared" si="22"/>
        <v>0</v>
      </c>
      <c r="J89" s="40">
        <f t="shared" si="22"/>
        <v>18289045</v>
      </c>
      <c r="K89" s="266">
        <f t="shared" si="22"/>
        <v>425440968</v>
      </c>
    </row>
    <row r="90" spans="1:11" s="257" customFormat="1" ht="12" customHeight="1" thickBot="1">
      <c r="A90" s="288" t="s">
        <v>388</v>
      </c>
      <c r="B90" s="289" t="s">
        <v>389</v>
      </c>
      <c r="C90" s="40">
        <f>[1]KV_9.1.sz.mell!C90</f>
        <v>855354940</v>
      </c>
      <c r="D90" s="40">
        <f t="shared" ref="D90:K90" si="23">+D65+D89</f>
        <v>201463174</v>
      </c>
      <c r="E90" s="40">
        <f t="shared" si="23"/>
        <v>13174076</v>
      </c>
      <c r="F90" s="40">
        <f t="shared" si="23"/>
        <v>13979394</v>
      </c>
      <c r="G90" s="40">
        <f t="shared" si="23"/>
        <v>17367264</v>
      </c>
      <c r="H90" s="40">
        <f t="shared" si="23"/>
        <v>59347471</v>
      </c>
      <c r="I90" s="40">
        <f t="shared" si="23"/>
        <v>4627000</v>
      </c>
      <c r="J90" s="40">
        <f t="shared" si="23"/>
        <v>309958379</v>
      </c>
      <c r="K90" s="266">
        <f t="shared" si="23"/>
        <v>1165313319</v>
      </c>
    </row>
    <row r="91" spans="1:11" s="260" customFormat="1" ht="15.2" customHeight="1" thickBot="1">
      <c r="A91" s="290"/>
      <c r="B91" s="291"/>
      <c r="C91" s="292"/>
      <c r="D91" s="292"/>
      <c r="E91" s="292"/>
      <c r="F91" s="292"/>
      <c r="G91" s="292"/>
    </row>
    <row r="92" spans="1:11" s="250" customFormat="1" ht="16.5" customHeight="1" thickBot="1">
      <c r="A92" s="477" t="s">
        <v>290</v>
      </c>
      <c r="B92" s="478"/>
      <c r="C92" s="478"/>
      <c r="D92" s="478"/>
      <c r="E92" s="478"/>
      <c r="F92" s="478"/>
      <c r="G92" s="478"/>
      <c r="H92" s="478"/>
      <c r="I92" s="478"/>
      <c r="J92" s="478"/>
      <c r="K92" s="479"/>
    </row>
    <row r="93" spans="1:11" s="297" customFormat="1" ht="12" customHeight="1" thickBot="1">
      <c r="A93" s="293" t="s">
        <v>26</v>
      </c>
      <c r="B93" s="294" t="s">
        <v>390</v>
      </c>
      <c r="C93" s="295">
        <f>[1]KV_9.1.sz.mell!C93</f>
        <v>215268981</v>
      </c>
      <c r="D93" s="295">
        <f t="shared" ref="D93:K93" si="24">+D94+D95+D96+D97+D98+D111</f>
        <v>190884437</v>
      </c>
      <c r="E93" s="295">
        <f t="shared" si="24"/>
        <v>8883655</v>
      </c>
      <c r="F93" s="295">
        <f t="shared" si="24"/>
        <v>35229394</v>
      </c>
      <c r="G93" s="295">
        <f t="shared" si="24"/>
        <v>13790520</v>
      </c>
      <c r="H93" s="295">
        <f t="shared" si="24"/>
        <v>23685306</v>
      </c>
      <c r="I93" s="81">
        <f t="shared" si="24"/>
        <v>4830828</v>
      </c>
      <c r="J93" s="81">
        <f t="shared" si="24"/>
        <v>277304140</v>
      </c>
      <c r="K93" s="296">
        <f t="shared" si="24"/>
        <v>492573121</v>
      </c>
    </row>
    <row r="94" spans="1:11" ht="12" customHeight="1">
      <c r="A94" s="298" t="s">
        <v>28</v>
      </c>
      <c r="B94" s="299" t="s">
        <v>196</v>
      </c>
      <c r="C94" s="300">
        <f>[1]KV_9.1.sz.mell!C94</f>
        <v>69024275</v>
      </c>
      <c r="D94" s="301">
        <v>133910611</v>
      </c>
      <c r="E94" s="85">
        <v>1573423</v>
      </c>
      <c r="F94" s="301"/>
      <c r="G94" s="301"/>
      <c r="H94" s="301">
        <v>81530</v>
      </c>
      <c r="I94" s="85"/>
      <c r="J94" s="86">
        <f t="shared" ref="J94:J113" si="25">D94+E94+F94+G94+H94+I94</f>
        <v>135565564</v>
      </c>
      <c r="K94" s="302">
        <f t="shared" ref="K94:K113" si="26">C94+J94</f>
        <v>204589839</v>
      </c>
    </row>
    <row r="95" spans="1:11" ht="12" customHeight="1">
      <c r="A95" s="258" t="s">
        <v>30</v>
      </c>
      <c r="B95" s="303" t="s">
        <v>197</v>
      </c>
      <c r="C95" s="28">
        <f>[1]KV_9.1.sz.mell!C95</f>
        <v>10719210</v>
      </c>
      <c r="D95" s="29">
        <v>13056263</v>
      </c>
      <c r="E95" s="29">
        <v>287894</v>
      </c>
      <c r="F95" s="29"/>
      <c r="G95" s="29"/>
      <c r="H95" s="29">
        <v>7134</v>
      </c>
      <c r="I95" s="29"/>
      <c r="J95" s="28">
        <f t="shared" si="25"/>
        <v>13351291</v>
      </c>
      <c r="K95" s="264">
        <f t="shared" si="26"/>
        <v>24070501</v>
      </c>
    </row>
    <row r="96" spans="1:11" ht="12" customHeight="1">
      <c r="A96" s="258" t="s">
        <v>32</v>
      </c>
      <c r="B96" s="303" t="s">
        <v>198</v>
      </c>
      <c r="C96" s="35">
        <f>[1]KV_9.1.sz.mell!C96</f>
        <v>58057436</v>
      </c>
      <c r="D96" s="36">
        <v>43737443</v>
      </c>
      <c r="E96" s="36">
        <v>2033100</v>
      </c>
      <c r="F96" s="36">
        <v>31986900</v>
      </c>
      <c r="G96" s="36">
        <v>5348139</v>
      </c>
      <c r="H96" s="29">
        <v>7416712</v>
      </c>
      <c r="I96" s="36">
        <v>4830828</v>
      </c>
      <c r="J96" s="35">
        <f t="shared" si="25"/>
        <v>95353122</v>
      </c>
      <c r="K96" s="265">
        <f t="shared" si="26"/>
        <v>153410558</v>
      </c>
    </row>
    <row r="97" spans="1:11" ht="12" customHeight="1">
      <c r="A97" s="258" t="s">
        <v>34</v>
      </c>
      <c r="B97" s="304" t="s">
        <v>199</v>
      </c>
      <c r="C97" s="35">
        <f>[1]KV_9.1.sz.mell!C97</f>
        <v>25154000</v>
      </c>
      <c r="D97" s="36"/>
      <c r="E97" s="36"/>
      <c r="F97" s="36">
        <v>1166000</v>
      </c>
      <c r="G97" s="36">
        <v>11554325</v>
      </c>
      <c r="H97" s="36"/>
      <c r="I97" s="36"/>
      <c r="J97" s="35">
        <f t="shared" si="25"/>
        <v>12720325</v>
      </c>
      <c r="K97" s="265">
        <f t="shared" si="26"/>
        <v>37874325</v>
      </c>
    </row>
    <row r="98" spans="1:11" ht="12" customHeight="1">
      <c r="A98" s="258" t="s">
        <v>200</v>
      </c>
      <c r="B98" s="305" t="s">
        <v>201</v>
      </c>
      <c r="C98" s="35">
        <f>[1]KV_9.1.sz.mell!C98</f>
        <v>48814060</v>
      </c>
      <c r="D98" s="35">
        <f>SUM(D99:D110)</f>
        <v>180120</v>
      </c>
      <c r="E98" s="36">
        <f>SUM(E99:E110)</f>
        <v>5377294</v>
      </c>
      <c r="F98" s="36">
        <f>SUM(F99:F110)</f>
        <v>826531</v>
      </c>
      <c r="G98" s="36"/>
      <c r="H98" s="36"/>
      <c r="I98" s="36">
        <f>SUM(I105+I110)</f>
        <v>0</v>
      </c>
      <c r="J98" s="35">
        <f>D98+E98+F98+G98+H98+I98</f>
        <v>6383945</v>
      </c>
      <c r="K98" s="265">
        <f>C98+J98</f>
        <v>55198005</v>
      </c>
    </row>
    <row r="99" spans="1:11" ht="12" customHeight="1">
      <c r="A99" s="258" t="s">
        <v>38</v>
      </c>
      <c r="B99" s="303" t="s">
        <v>391</v>
      </c>
      <c r="C99" s="35">
        <f>[1]KV_9.1.sz.mell!C99</f>
        <v>0</v>
      </c>
      <c r="D99" s="36"/>
      <c r="E99" s="36"/>
      <c r="F99" s="36"/>
      <c r="G99" s="36"/>
      <c r="H99" s="36"/>
      <c r="I99" s="36"/>
      <c r="J99" s="35">
        <f t="shared" si="25"/>
        <v>0</v>
      </c>
      <c r="K99" s="265">
        <f t="shared" si="26"/>
        <v>0</v>
      </c>
    </row>
    <row r="100" spans="1:11" ht="12" customHeight="1">
      <c r="A100" s="258" t="s">
        <v>203</v>
      </c>
      <c r="B100" s="306" t="s">
        <v>204</v>
      </c>
      <c r="C100" s="35">
        <f>[1]KV_9.1.sz.mell!C100</f>
        <v>0</v>
      </c>
      <c r="D100" s="36"/>
      <c r="E100" s="36"/>
      <c r="F100" s="36"/>
      <c r="G100" s="36"/>
      <c r="H100" s="36"/>
      <c r="I100" s="36"/>
      <c r="J100" s="35">
        <f t="shared" si="25"/>
        <v>0</v>
      </c>
      <c r="K100" s="265">
        <f t="shared" si="26"/>
        <v>0</v>
      </c>
    </row>
    <row r="101" spans="1:11" ht="12" customHeight="1">
      <c r="A101" s="258" t="s">
        <v>205</v>
      </c>
      <c r="B101" s="306" t="s">
        <v>206</v>
      </c>
      <c r="C101" s="35">
        <f>[1]KV_9.1.sz.mell!C101</f>
        <v>1864896</v>
      </c>
      <c r="D101" s="36"/>
      <c r="E101" s="36"/>
      <c r="F101" s="36"/>
      <c r="G101" s="36"/>
      <c r="H101" s="36"/>
      <c r="I101" s="36"/>
      <c r="J101" s="35">
        <f t="shared" si="25"/>
        <v>0</v>
      </c>
      <c r="K101" s="265">
        <f t="shared" si="26"/>
        <v>1864896</v>
      </c>
    </row>
    <row r="102" spans="1:11" ht="12" customHeight="1">
      <c r="A102" s="258" t="s">
        <v>207</v>
      </c>
      <c r="B102" s="306" t="s">
        <v>208</v>
      </c>
      <c r="C102" s="35">
        <f>[1]KV_9.1.sz.mell!C102</f>
        <v>0</v>
      </c>
      <c r="D102" s="36"/>
      <c r="E102" s="36"/>
      <c r="F102" s="36"/>
      <c r="G102" s="36"/>
      <c r="H102" s="36"/>
      <c r="I102" s="36"/>
      <c r="J102" s="35">
        <f t="shared" si="25"/>
        <v>0</v>
      </c>
      <c r="K102" s="265">
        <f t="shared" si="26"/>
        <v>0</v>
      </c>
    </row>
    <row r="103" spans="1:11" ht="12" customHeight="1">
      <c r="A103" s="258" t="s">
        <v>209</v>
      </c>
      <c r="B103" s="307" t="s">
        <v>210</v>
      </c>
      <c r="C103" s="35">
        <f>[1]KV_9.1.sz.mell!C103</f>
        <v>0</v>
      </c>
      <c r="D103" s="36"/>
      <c r="E103" s="36"/>
      <c r="F103" s="36"/>
      <c r="G103" s="36"/>
      <c r="H103" s="36"/>
      <c r="I103" s="36"/>
      <c r="J103" s="35">
        <f t="shared" si="25"/>
        <v>0</v>
      </c>
      <c r="K103" s="265">
        <f t="shared" si="26"/>
        <v>0</v>
      </c>
    </row>
    <row r="104" spans="1:11" ht="12" customHeight="1">
      <c r="A104" s="258" t="s">
        <v>211</v>
      </c>
      <c r="B104" s="307" t="s">
        <v>212</v>
      </c>
      <c r="C104" s="35">
        <f>[1]KV_9.1.sz.mell!C104</f>
        <v>0</v>
      </c>
      <c r="D104" s="36"/>
      <c r="E104" s="36"/>
      <c r="F104" s="36"/>
      <c r="G104" s="36"/>
      <c r="H104" s="36"/>
      <c r="I104" s="36"/>
      <c r="J104" s="35">
        <f t="shared" si="25"/>
        <v>0</v>
      </c>
      <c r="K104" s="265">
        <f t="shared" si="26"/>
        <v>0</v>
      </c>
    </row>
    <row r="105" spans="1:11" ht="12" customHeight="1">
      <c r="A105" s="258" t="s">
        <v>213</v>
      </c>
      <c r="B105" s="306" t="s">
        <v>214</v>
      </c>
      <c r="C105" s="35">
        <f>[1]KV_9.1.sz.mell!C105</f>
        <v>27649164</v>
      </c>
      <c r="D105" s="36"/>
      <c r="E105" s="36">
        <v>4989238</v>
      </c>
      <c r="F105" s="36">
        <v>826531</v>
      </c>
      <c r="G105" s="36"/>
      <c r="H105" s="36"/>
      <c r="I105" s="36">
        <v>5378398</v>
      </c>
      <c r="J105" s="35">
        <f t="shared" si="25"/>
        <v>11194167</v>
      </c>
      <c r="K105" s="265">
        <f t="shared" si="26"/>
        <v>38843331</v>
      </c>
    </row>
    <row r="106" spans="1:11" ht="12" customHeight="1">
      <c r="A106" s="258" t="s">
        <v>215</v>
      </c>
      <c r="B106" s="306" t="s">
        <v>216</v>
      </c>
      <c r="C106" s="35">
        <f>[1]KV_9.1.sz.mell!C106</f>
        <v>0</v>
      </c>
      <c r="D106" s="36"/>
      <c r="E106" s="36"/>
      <c r="F106" s="36"/>
      <c r="G106" s="36"/>
      <c r="H106" s="36"/>
      <c r="I106" s="36"/>
      <c r="J106" s="35">
        <f t="shared" si="25"/>
        <v>0</v>
      </c>
      <c r="K106" s="265">
        <f t="shared" si="26"/>
        <v>0</v>
      </c>
    </row>
    <row r="107" spans="1:11" ht="12" customHeight="1">
      <c r="A107" s="258" t="s">
        <v>217</v>
      </c>
      <c r="B107" s="307" t="s">
        <v>218</v>
      </c>
      <c r="C107" s="35">
        <f>[1]KV_9.1.sz.mell!C107</f>
        <v>0</v>
      </c>
      <c r="D107" s="36"/>
      <c r="E107" s="36"/>
      <c r="F107" s="36"/>
      <c r="G107" s="36"/>
      <c r="H107" s="36"/>
      <c r="I107" s="36"/>
      <c r="J107" s="35">
        <f t="shared" si="25"/>
        <v>0</v>
      </c>
      <c r="K107" s="265">
        <f t="shared" si="26"/>
        <v>0</v>
      </c>
    </row>
    <row r="108" spans="1:11" ht="12" customHeight="1">
      <c r="A108" s="308" t="s">
        <v>219</v>
      </c>
      <c r="B108" s="309" t="s">
        <v>220</v>
      </c>
      <c r="C108" s="35">
        <f>[1]KV_9.1.sz.mell!C108</f>
        <v>0</v>
      </c>
      <c r="D108" s="36"/>
      <c r="E108" s="36"/>
      <c r="F108" s="36"/>
      <c r="G108" s="36"/>
      <c r="H108" s="36"/>
      <c r="I108" s="36"/>
      <c r="J108" s="35">
        <f t="shared" si="25"/>
        <v>0</v>
      </c>
      <c r="K108" s="265">
        <f t="shared" si="26"/>
        <v>0</v>
      </c>
    </row>
    <row r="109" spans="1:11" ht="12" customHeight="1">
      <c r="A109" s="258" t="s">
        <v>221</v>
      </c>
      <c r="B109" s="309" t="s">
        <v>222</v>
      </c>
      <c r="C109" s="35">
        <f>[1]KV_9.1.sz.mell!C109</f>
        <v>0</v>
      </c>
      <c r="D109" s="36"/>
      <c r="E109" s="36"/>
      <c r="F109" s="36"/>
      <c r="G109" s="36"/>
      <c r="H109" s="36"/>
      <c r="I109" s="36"/>
      <c r="J109" s="35">
        <f t="shared" si="25"/>
        <v>0</v>
      </c>
      <c r="K109" s="265">
        <f t="shared" si="26"/>
        <v>0</v>
      </c>
    </row>
    <row r="110" spans="1:11" ht="12" customHeight="1">
      <c r="A110" s="258" t="s">
        <v>223</v>
      </c>
      <c r="B110" s="307" t="s">
        <v>224</v>
      </c>
      <c r="C110" s="28">
        <f>[1]KV_9.1.sz.mell!C110</f>
        <v>19300000</v>
      </c>
      <c r="D110" s="29">
        <v>180120</v>
      </c>
      <c r="E110" s="36">
        <v>388056</v>
      </c>
      <c r="F110" s="29"/>
      <c r="G110" s="29"/>
      <c r="H110" s="29"/>
      <c r="I110" s="29">
        <v>-5378398</v>
      </c>
      <c r="J110" s="28">
        <f t="shared" si="25"/>
        <v>-4810222</v>
      </c>
      <c r="K110" s="264">
        <f t="shared" si="26"/>
        <v>14489778</v>
      </c>
    </row>
    <row r="111" spans="1:11" ht="12" customHeight="1">
      <c r="A111" s="258" t="s">
        <v>225</v>
      </c>
      <c r="B111" s="304" t="s">
        <v>226</v>
      </c>
      <c r="C111" s="28">
        <f>[1]KV_9.1.sz.mell!C111</f>
        <v>3500000</v>
      </c>
      <c r="D111" s="29"/>
      <c r="E111" s="29">
        <v>-388056</v>
      </c>
      <c r="F111" s="29">
        <v>1249963</v>
      </c>
      <c r="G111" s="29">
        <v>-3111944</v>
      </c>
      <c r="H111" s="29">
        <f>SUM(H112:H113)</f>
        <v>16179930</v>
      </c>
      <c r="I111" s="29"/>
      <c r="J111" s="28">
        <f t="shared" si="25"/>
        <v>13929893</v>
      </c>
      <c r="K111" s="264">
        <f t="shared" si="26"/>
        <v>17429893</v>
      </c>
    </row>
    <row r="112" spans="1:11" ht="12" customHeight="1">
      <c r="A112" s="261" t="s">
        <v>227</v>
      </c>
      <c r="B112" s="303" t="s">
        <v>392</v>
      </c>
      <c r="C112" s="35">
        <f>[1]KV_9.1.sz.mell!C112</f>
        <v>3500000</v>
      </c>
      <c r="D112" s="36"/>
      <c r="E112" s="29"/>
      <c r="F112" s="36"/>
      <c r="G112" s="36"/>
      <c r="H112" s="36">
        <v>10179930</v>
      </c>
      <c r="I112" s="36"/>
      <c r="J112" s="35">
        <v>-388056</v>
      </c>
      <c r="K112" s="265">
        <f t="shared" si="26"/>
        <v>3111944</v>
      </c>
    </row>
    <row r="113" spans="1:11" ht="12" customHeight="1" thickBot="1">
      <c r="A113" s="276" t="s">
        <v>229</v>
      </c>
      <c r="B113" s="310" t="s">
        <v>393</v>
      </c>
      <c r="C113" s="99">
        <f>[1]KV_9.1.sz.mell!C113</f>
        <v>0</v>
      </c>
      <c r="D113" s="98"/>
      <c r="E113" s="98"/>
      <c r="F113" s="98"/>
      <c r="G113" s="98"/>
      <c r="H113" s="98">
        <v>6000000</v>
      </c>
      <c r="I113" s="98"/>
      <c r="J113" s="99">
        <f t="shared" si="25"/>
        <v>6000000</v>
      </c>
      <c r="K113" s="311">
        <f t="shared" si="26"/>
        <v>6000000</v>
      </c>
    </row>
    <row r="114" spans="1:11" ht="12" customHeight="1" thickBot="1">
      <c r="A114" s="251" t="s">
        <v>40</v>
      </c>
      <c r="B114" s="312" t="s">
        <v>231</v>
      </c>
      <c r="C114" s="17">
        <f>[1]KV_9.1.sz.mell!C114</f>
        <v>447841418</v>
      </c>
      <c r="D114" s="17">
        <f t="shared" ref="D114:K114" si="27">+D115+D117+D119</f>
        <v>10578737</v>
      </c>
      <c r="E114" s="17">
        <f t="shared" si="27"/>
        <v>2829941</v>
      </c>
      <c r="F114" s="17">
        <f t="shared" si="27"/>
        <v>-21250000</v>
      </c>
      <c r="G114" s="17">
        <f t="shared" si="27"/>
        <v>3206001</v>
      </c>
      <c r="H114" s="17">
        <f t="shared" si="27"/>
        <v>35662165</v>
      </c>
      <c r="I114" s="17">
        <f t="shared" si="27"/>
        <v>-5698828</v>
      </c>
      <c r="J114" s="17">
        <f t="shared" si="27"/>
        <v>25328016</v>
      </c>
      <c r="K114" s="253">
        <f t="shared" si="27"/>
        <v>473169434</v>
      </c>
    </row>
    <row r="115" spans="1:11" ht="12" customHeight="1">
      <c r="A115" s="254" t="s">
        <v>42</v>
      </c>
      <c r="B115" s="303" t="s">
        <v>232</v>
      </c>
      <c r="C115" s="22">
        <f>[1]KV_9.1.sz.mell!C115</f>
        <v>443041418</v>
      </c>
      <c r="D115" s="23">
        <v>4381137</v>
      </c>
      <c r="E115" s="24">
        <v>2829941</v>
      </c>
      <c r="F115" s="23">
        <v>-21250000</v>
      </c>
      <c r="G115" s="23">
        <v>2993911</v>
      </c>
      <c r="H115" s="23">
        <v>35662165</v>
      </c>
      <c r="I115" s="23">
        <v>-5698828</v>
      </c>
      <c r="J115" s="22">
        <f t="shared" ref="J115:J127" si="28">D115+E115+F115+G115+H115+I115</f>
        <v>18918326</v>
      </c>
      <c r="K115" s="256">
        <f t="shared" ref="K115:K127" si="29">C115+J115</f>
        <v>461959744</v>
      </c>
    </row>
    <row r="116" spans="1:11" ht="12" customHeight="1">
      <c r="A116" s="254" t="s">
        <v>44</v>
      </c>
      <c r="B116" s="313" t="s">
        <v>233</v>
      </c>
      <c r="C116" s="22">
        <f>[1]KV_9.1.sz.mell!C116</f>
        <v>443041418</v>
      </c>
      <c r="D116" s="23"/>
      <c r="E116" s="23"/>
      <c r="F116" s="23"/>
      <c r="G116" s="23"/>
      <c r="H116" s="23"/>
      <c r="I116" s="23"/>
      <c r="J116" s="22">
        <f t="shared" si="28"/>
        <v>0</v>
      </c>
      <c r="K116" s="256">
        <f t="shared" si="29"/>
        <v>443041418</v>
      </c>
    </row>
    <row r="117" spans="1:11" ht="12" customHeight="1">
      <c r="A117" s="254" t="s">
        <v>46</v>
      </c>
      <c r="B117" s="313" t="s">
        <v>234</v>
      </c>
      <c r="C117" s="28">
        <f>[1]KV_9.1.sz.mell!C117</f>
        <v>4800000</v>
      </c>
      <c r="D117" s="29">
        <v>6197600</v>
      </c>
      <c r="E117" s="29"/>
      <c r="F117" s="29"/>
      <c r="G117" s="29">
        <v>212090</v>
      </c>
      <c r="H117" s="29"/>
      <c r="I117" s="29"/>
      <c r="J117" s="28">
        <f t="shared" si="28"/>
        <v>6409690</v>
      </c>
      <c r="K117" s="264">
        <f t="shared" si="29"/>
        <v>11209690</v>
      </c>
    </row>
    <row r="118" spans="1:11" ht="12" customHeight="1">
      <c r="A118" s="254" t="s">
        <v>48</v>
      </c>
      <c r="B118" s="313" t="s">
        <v>235</v>
      </c>
      <c r="C118" s="28">
        <f>[1]KV_9.1.sz.mell!C118</f>
        <v>0</v>
      </c>
      <c r="D118" s="29"/>
      <c r="E118" s="29"/>
      <c r="F118" s="29"/>
      <c r="G118" s="29"/>
      <c r="H118" s="29"/>
      <c r="I118" s="29"/>
      <c r="J118" s="28">
        <f t="shared" si="28"/>
        <v>0</v>
      </c>
      <c r="K118" s="264">
        <f t="shared" si="29"/>
        <v>0</v>
      </c>
    </row>
    <row r="119" spans="1:11" ht="12" customHeight="1">
      <c r="A119" s="254" t="s">
        <v>50</v>
      </c>
      <c r="B119" s="284" t="s">
        <v>236</v>
      </c>
      <c r="C119" s="28">
        <f>[1]KV_9.1.sz.mell!C119</f>
        <v>0</v>
      </c>
      <c r="D119" s="29"/>
      <c r="E119" s="29"/>
      <c r="F119" s="29"/>
      <c r="G119" s="29"/>
      <c r="H119" s="29"/>
      <c r="I119" s="29"/>
      <c r="J119" s="28">
        <f t="shared" si="28"/>
        <v>0</v>
      </c>
      <c r="K119" s="264">
        <f t="shared" si="29"/>
        <v>0</v>
      </c>
    </row>
    <row r="120" spans="1:11" ht="12" customHeight="1">
      <c r="A120" s="254" t="s">
        <v>52</v>
      </c>
      <c r="B120" s="314" t="s">
        <v>237</v>
      </c>
      <c r="C120" s="28">
        <f>[1]KV_9.1.sz.mell!C120</f>
        <v>0</v>
      </c>
      <c r="D120" s="29"/>
      <c r="E120" s="29"/>
      <c r="F120" s="29"/>
      <c r="G120" s="29"/>
      <c r="H120" s="29"/>
      <c r="I120" s="29"/>
      <c r="J120" s="28">
        <f t="shared" si="28"/>
        <v>0</v>
      </c>
      <c r="K120" s="264">
        <f t="shared" si="29"/>
        <v>0</v>
      </c>
    </row>
    <row r="121" spans="1:11" ht="12" customHeight="1">
      <c r="A121" s="254" t="s">
        <v>238</v>
      </c>
      <c r="B121" s="315" t="s">
        <v>239</v>
      </c>
      <c r="C121" s="28">
        <f>[1]KV_9.1.sz.mell!C121</f>
        <v>0</v>
      </c>
      <c r="D121" s="29"/>
      <c r="E121" s="29"/>
      <c r="F121" s="29"/>
      <c r="G121" s="29"/>
      <c r="H121" s="29"/>
      <c r="I121" s="29"/>
      <c r="J121" s="28">
        <f t="shared" si="28"/>
        <v>0</v>
      </c>
      <c r="K121" s="264">
        <f t="shared" si="29"/>
        <v>0</v>
      </c>
    </row>
    <row r="122" spans="1:11" ht="12" customHeight="1">
      <c r="A122" s="254" t="s">
        <v>240</v>
      </c>
      <c r="B122" s="307" t="s">
        <v>212</v>
      </c>
      <c r="C122" s="28">
        <f>[1]KV_9.1.sz.mell!C122</f>
        <v>0</v>
      </c>
      <c r="D122" s="29"/>
      <c r="E122" s="29"/>
      <c r="F122" s="29"/>
      <c r="G122" s="29"/>
      <c r="H122" s="29"/>
      <c r="I122" s="29"/>
      <c r="J122" s="28">
        <f t="shared" si="28"/>
        <v>0</v>
      </c>
      <c r="K122" s="264">
        <f t="shared" si="29"/>
        <v>0</v>
      </c>
    </row>
    <row r="123" spans="1:11" ht="12" customHeight="1">
      <c r="A123" s="254" t="s">
        <v>241</v>
      </c>
      <c r="B123" s="307" t="s">
        <v>242</v>
      </c>
      <c r="C123" s="28">
        <f>[1]KV_9.1.sz.mell!C123</f>
        <v>0</v>
      </c>
      <c r="D123" s="29"/>
      <c r="E123" s="29"/>
      <c r="F123" s="29"/>
      <c r="G123" s="29"/>
      <c r="H123" s="29"/>
      <c r="I123" s="29"/>
      <c r="J123" s="28">
        <f t="shared" si="28"/>
        <v>0</v>
      </c>
      <c r="K123" s="264">
        <f t="shared" si="29"/>
        <v>0</v>
      </c>
    </row>
    <row r="124" spans="1:11" ht="12" customHeight="1">
      <c r="A124" s="254" t="s">
        <v>243</v>
      </c>
      <c r="B124" s="307" t="s">
        <v>244</v>
      </c>
      <c r="C124" s="28">
        <f>[1]KV_9.1.sz.mell!C124</f>
        <v>0</v>
      </c>
      <c r="D124" s="29"/>
      <c r="E124" s="29"/>
      <c r="F124" s="29"/>
      <c r="G124" s="29"/>
      <c r="H124" s="29"/>
      <c r="I124" s="29"/>
      <c r="J124" s="28">
        <f t="shared" si="28"/>
        <v>0</v>
      </c>
      <c r="K124" s="264">
        <f t="shared" si="29"/>
        <v>0</v>
      </c>
    </row>
    <row r="125" spans="1:11" ht="12" customHeight="1">
      <c r="A125" s="254" t="s">
        <v>245</v>
      </c>
      <c r="B125" s="307" t="s">
        <v>218</v>
      </c>
      <c r="C125" s="28">
        <f>[1]KV_9.1.sz.mell!C125</f>
        <v>0</v>
      </c>
      <c r="D125" s="29"/>
      <c r="E125" s="29"/>
      <c r="F125" s="29"/>
      <c r="G125" s="29"/>
      <c r="H125" s="29"/>
      <c r="I125" s="29"/>
      <c r="J125" s="28">
        <f t="shared" si="28"/>
        <v>0</v>
      </c>
      <c r="K125" s="264">
        <f t="shared" si="29"/>
        <v>0</v>
      </c>
    </row>
    <row r="126" spans="1:11" ht="12" customHeight="1">
      <c r="A126" s="254" t="s">
        <v>246</v>
      </c>
      <c r="B126" s="307" t="s">
        <v>247</v>
      </c>
      <c r="C126" s="28">
        <f>[1]KV_9.1.sz.mell!C126</f>
        <v>0</v>
      </c>
      <c r="D126" s="29"/>
      <c r="E126" s="29"/>
      <c r="F126" s="29"/>
      <c r="G126" s="29"/>
      <c r="H126" s="29"/>
      <c r="I126" s="29"/>
      <c r="J126" s="28">
        <f t="shared" si="28"/>
        <v>0</v>
      </c>
      <c r="K126" s="264">
        <f t="shared" si="29"/>
        <v>0</v>
      </c>
    </row>
    <row r="127" spans="1:11" ht="12" customHeight="1" thickBot="1">
      <c r="A127" s="308" t="s">
        <v>248</v>
      </c>
      <c r="B127" s="307" t="s">
        <v>249</v>
      </c>
      <c r="C127" s="35">
        <f>[1]KV_9.1.sz.mell!C127</f>
        <v>0</v>
      </c>
      <c r="D127" s="36"/>
      <c r="E127" s="36"/>
      <c r="F127" s="36"/>
      <c r="G127" s="36"/>
      <c r="H127" s="36"/>
      <c r="I127" s="36"/>
      <c r="J127" s="35">
        <f t="shared" si="28"/>
        <v>0</v>
      </c>
      <c r="K127" s="265">
        <f t="shared" si="29"/>
        <v>0</v>
      </c>
    </row>
    <row r="128" spans="1:11" ht="12" customHeight="1" thickBot="1">
      <c r="A128" s="251" t="s">
        <v>54</v>
      </c>
      <c r="B128" s="316" t="s">
        <v>250</v>
      </c>
      <c r="C128" s="17">
        <f>[1]KV_9.1.sz.mell!C128</f>
        <v>663110399</v>
      </c>
      <c r="D128" s="17">
        <f t="shared" ref="D128:K128" si="30">+D93+D114</f>
        <v>201463174</v>
      </c>
      <c r="E128" s="17">
        <f t="shared" si="30"/>
        <v>11713596</v>
      </c>
      <c r="F128" s="17">
        <f t="shared" si="30"/>
        <v>13979394</v>
      </c>
      <c r="G128" s="17">
        <f t="shared" si="30"/>
        <v>16996521</v>
      </c>
      <c r="H128" s="17">
        <f t="shared" si="30"/>
        <v>59347471</v>
      </c>
      <c r="I128" s="17">
        <f>+I93+I114</f>
        <v>-868000</v>
      </c>
      <c r="J128" s="17">
        <f t="shared" si="30"/>
        <v>302632156</v>
      </c>
      <c r="K128" s="253">
        <f t="shared" si="30"/>
        <v>965742555</v>
      </c>
    </row>
    <row r="129" spans="1:11" ht="12" customHeight="1" thickBot="1">
      <c r="A129" s="251" t="s">
        <v>251</v>
      </c>
      <c r="B129" s="316" t="s">
        <v>394</v>
      </c>
      <c r="C129" s="17">
        <f>[1]KV_9.1.sz.mell!C129</f>
        <v>0</v>
      </c>
      <c r="D129" s="17">
        <f t="shared" ref="D129:K129" si="31">+D130+D131+D132</f>
        <v>0</v>
      </c>
      <c r="E129" s="17">
        <f t="shared" si="31"/>
        <v>0</v>
      </c>
      <c r="F129" s="17">
        <f t="shared" si="31"/>
        <v>0</v>
      </c>
      <c r="G129" s="17">
        <f t="shared" si="31"/>
        <v>0</v>
      </c>
      <c r="H129" s="17">
        <f t="shared" si="31"/>
        <v>0</v>
      </c>
      <c r="I129" s="17">
        <f t="shared" si="31"/>
        <v>0</v>
      </c>
      <c r="J129" s="17">
        <f t="shared" si="31"/>
        <v>0</v>
      </c>
      <c r="K129" s="253">
        <f t="shared" si="31"/>
        <v>0</v>
      </c>
    </row>
    <row r="130" spans="1:11" s="297" customFormat="1" ht="12" customHeight="1">
      <c r="A130" s="254" t="s">
        <v>70</v>
      </c>
      <c r="B130" s="317" t="s">
        <v>395</v>
      </c>
      <c r="C130" s="28">
        <f>[1]KV_9.1.sz.mell!C130</f>
        <v>0</v>
      </c>
      <c r="D130" s="29"/>
      <c r="E130" s="29"/>
      <c r="F130" s="29"/>
      <c r="G130" s="29"/>
      <c r="H130" s="29"/>
      <c r="I130" s="29"/>
      <c r="J130" s="28">
        <f>D130+E130+F130+G130+H130+I130</f>
        <v>0</v>
      </c>
      <c r="K130" s="264">
        <f>C130+J130</f>
        <v>0</v>
      </c>
    </row>
    <row r="131" spans="1:11" ht="12" customHeight="1">
      <c r="A131" s="254" t="s">
        <v>72</v>
      </c>
      <c r="B131" s="317" t="s">
        <v>254</v>
      </c>
      <c r="C131" s="28">
        <f>[1]KV_9.1.sz.mell!C131</f>
        <v>0</v>
      </c>
      <c r="D131" s="29"/>
      <c r="E131" s="29"/>
      <c r="F131" s="29"/>
      <c r="G131" s="29"/>
      <c r="H131" s="29"/>
      <c r="I131" s="29"/>
      <c r="J131" s="28">
        <f>D131+E131+F131+G131+H131+I131</f>
        <v>0</v>
      </c>
      <c r="K131" s="264">
        <f>C131+J131</f>
        <v>0</v>
      </c>
    </row>
    <row r="132" spans="1:11" ht="12" customHeight="1" thickBot="1">
      <c r="A132" s="308" t="s">
        <v>74</v>
      </c>
      <c r="B132" s="318" t="s">
        <v>396</v>
      </c>
      <c r="C132" s="28">
        <f>[1]KV_9.1.sz.mell!C132</f>
        <v>0</v>
      </c>
      <c r="D132" s="29"/>
      <c r="E132" s="29"/>
      <c r="F132" s="29"/>
      <c r="G132" s="29"/>
      <c r="H132" s="29"/>
      <c r="I132" s="29"/>
      <c r="J132" s="28">
        <f>D132+E132+F132+G132+H132+I132</f>
        <v>0</v>
      </c>
      <c r="K132" s="264">
        <f>C132+J132</f>
        <v>0</v>
      </c>
    </row>
    <row r="133" spans="1:11" ht="12" customHeight="1" thickBot="1">
      <c r="A133" s="251" t="s">
        <v>84</v>
      </c>
      <c r="B133" s="316" t="s">
        <v>256</v>
      </c>
      <c r="C133" s="17">
        <f>[1]KV_9.1.sz.mell!C133</f>
        <v>0</v>
      </c>
      <c r="D133" s="17">
        <f t="shared" ref="D133:K133" si="32">+D134+D135+D136+D137+D138+D139</f>
        <v>0</v>
      </c>
      <c r="E133" s="17">
        <f t="shared" si="32"/>
        <v>0</v>
      </c>
      <c r="F133" s="17">
        <f t="shared" si="32"/>
        <v>0</v>
      </c>
      <c r="G133" s="17">
        <f t="shared" si="32"/>
        <v>0</v>
      </c>
      <c r="H133" s="17">
        <f t="shared" si="32"/>
        <v>0</v>
      </c>
      <c r="I133" s="17">
        <f t="shared" si="32"/>
        <v>0</v>
      </c>
      <c r="J133" s="17">
        <f t="shared" si="32"/>
        <v>0</v>
      </c>
      <c r="K133" s="253">
        <f t="shared" si="32"/>
        <v>0</v>
      </c>
    </row>
    <row r="134" spans="1:11" ht="12" customHeight="1">
      <c r="A134" s="254" t="s">
        <v>86</v>
      </c>
      <c r="B134" s="317" t="s">
        <v>257</v>
      </c>
      <c r="C134" s="28">
        <f>[1]KV_9.1.sz.mell!C134</f>
        <v>0</v>
      </c>
      <c r="D134" s="29"/>
      <c r="E134" s="29"/>
      <c r="F134" s="29"/>
      <c r="G134" s="29"/>
      <c r="H134" s="29"/>
      <c r="I134" s="29"/>
      <c r="J134" s="28">
        <f t="shared" ref="J134:J139" si="33">D134+E134+F134+G134+H134+I134</f>
        <v>0</v>
      </c>
      <c r="K134" s="264">
        <f t="shared" ref="K134:K139" si="34">C134+J134</f>
        <v>0</v>
      </c>
    </row>
    <row r="135" spans="1:11" ht="12" customHeight="1">
      <c r="A135" s="254" t="s">
        <v>88</v>
      </c>
      <c r="B135" s="317" t="s">
        <v>258</v>
      </c>
      <c r="C135" s="28">
        <f>[1]KV_9.1.sz.mell!C135</f>
        <v>0</v>
      </c>
      <c r="D135" s="29"/>
      <c r="E135" s="29"/>
      <c r="F135" s="29"/>
      <c r="G135" s="29"/>
      <c r="H135" s="29"/>
      <c r="I135" s="29"/>
      <c r="J135" s="28">
        <f t="shared" si="33"/>
        <v>0</v>
      </c>
      <c r="K135" s="264">
        <f t="shared" si="34"/>
        <v>0</v>
      </c>
    </row>
    <row r="136" spans="1:11" ht="12" customHeight="1">
      <c r="A136" s="254" t="s">
        <v>90</v>
      </c>
      <c r="B136" s="317" t="s">
        <v>259</v>
      </c>
      <c r="C136" s="28">
        <f>[1]KV_9.1.sz.mell!C136</f>
        <v>0</v>
      </c>
      <c r="D136" s="29"/>
      <c r="E136" s="29"/>
      <c r="F136" s="29"/>
      <c r="G136" s="29"/>
      <c r="H136" s="29"/>
      <c r="I136" s="29"/>
      <c r="J136" s="28">
        <f t="shared" si="33"/>
        <v>0</v>
      </c>
      <c r="K136" s="264">
        <f t="shared" si="34"/>
        <v>0</v>
      </c>
    </row>
    <row r="137" spans="1:11" ht="12" customHeight="1">
      <c r="A137" s="254" t="s">
        <v>92</v>
      </c>
      <c r="B137" s="317" t="s">
        <v>397</v>
      </c>
      <c r="C137" s="28">
        <f>[1]KV_9.1.sz.mell!C137</f>
        <v>0</v>
      </c>
      <c r="D137" s="29"/>
      <c r="E137" s="29"/>
      <c r="F137" s="29"/>
      <c r="G137" s="29"/>
      <c r="H137" s="29"/>
      <c r="I137" s="29"/>
      <c r="J137" s="28">
        <f t="shared" si="33"/>
        <v>0</v>
      </c>
      <c r="K137" s="264">
        <f t="shared" si="34"/>
        <v>0</v>
      </c>
    </row>
    <row r="138" spans="1:11" ht="12" customHeight="1">
      <c r="A138" s="254" t="s">
        <v>94</v>
      </c>
      <c r="B138" s="317" t="s">
        <v>261</v>
      </c>
      <c r="C138" s="28">
        <f>[1]KV_9.1.sz.mell!C138</f>
        <v>0</v>
      </c>
      <c r="D138" s="29"/>
      <c r="E138" s="29"/>
      <c r="F138" s="29"/>
      <c r="G138" s="29"/>
      <c r="H138" s="29"/>
      <c r="I138" s="29"/>
      <c r="J138" s="28">
        <f t="shared" si="33"/>
        <v>0</v>
      </c>
      <c r="K138" s="264">
        <f t="shared" si="34"/>
        <v>0</v>
      </c>
    </row>
    <row r="139" spans="1:11" s="297" customFormat="1" ht="12" customHeight="1" thickBot="1">
      <c r="A139" s="308" t="s">
        <v>96</v>
      </c>
      <c r="B139" s="318" t="s">
        <v>262</v>
      </c>
      <c r="C139" s="28">
        <f>[1]KV_9.1.sz.mell!C139</f>
        <v>0</v>
      </c>
      <c r="D139" s="29"/>
      <c r="E139" s="29"/>
      <c r="F139" s="29"/>
      <c r="G139" s="29"/>
      <c r="H139" s="29"/>
      <c r="I139" s="29"/>
      <c r="J139" s="28">
        <f t="shared" si="33"/>
        <v>0</v>
      </c>
      <c r="K139" s="264">
        <f t="shared" si="34"/>
        <v>0</v>
      </c>
    </row>
    <row r="140" spans="1:11" ht="12" customHeight="1" thickBot="1">
      <c r="A140" s="251" t="s">
        <v>108</v>
      </c>
      <c r="B140" s="316" t="s">
        <v>398</v>
      </c>
      <c r="C140" s="40">
        <f>[1]KV_9.1.sz.mell!C140</f>
        <v>192244541</v>
      </c>
      <c r="D140" s="40">
        <f t="shared" ref="D140:K140" si="35">+D141+D142+D144+D145+D143</f>
        <v>0</v>
      </c>
      <c r="E140" s="40">
        <f t="shared" si="35"/>
        <v>1460480</v>
      </c>
      <c r="F140" s="40">
        <f t="shared" si="35"/>
        <v>0</v>
      </c>
      <c r="G140" s="40">
        <f t="shared" si="35"/>
        <v>370743</v>
      </c>
      <c r="H140" s="40">
        <f t="shared" si="35"/>
        <v>0</v>
      </c>
      <c r="I140" s="40">
        <f t="shared" si="35"/>
        <v>5495000</v>
      </c>
      <c r="J140" s="40">
        <f t="shared" si="35"/>
        <v>7326223</v>
      </c>
      <c r="K140" s="266">
        <f t="shared" si="35"/>
        <v>199570764</v>
      </c>
    </row>
    <row r="141" spans="1:11">
      <c r="A141" s="254" t="s">
        <v>110</v>
      </c>
      <c r="B141" s="317" t="s">
        <v>264</v>
      </c>
      <c r="C141" s="28">
        <f>[1]KV_9.1.sz.mell!C141</f>
        <v>0</v>
      </c>
      <c r="D141" s="29"/>
      <c r="E141" s="29"/>
      <c r="F141" s="29"/>
      <c r="G141" s="29"/>
      <c r="H141" s="29"/>
      <c r="I141" s="29"/>
      <c r="J141" s="28">
        <f>D141+E141+F141+G141+H141+I141</f>
        <v>0</v>
      </c>
      <c r="K141" s="264">
        <f>C141+J141</f>
        <v>0</v>
      </c>
    </row>
    <row r="142" spans="1:11" ht="12" customHeight="1">
      <c r="A142" s="254" t="s">
        <v>112</v>
      </c>
      <c r="B142" s="317" t="s">
        <v>265</v>
      </c>
      <c r="C142" s="28">
        <f>[1]KV_9.1.sz.mell!C142</f>
        <v>10356673</v>
      </c>
      <c r="D142" s="29"/>
      <c r="E142" s="29"/>
      <c r="F142" s="29"/>
      <c r="G142" s="29"/>
      <c r="H142" s="29"/>
      <c r="I142" s="29"/>
      <c r="J142" s="28">
        <f>D142+E142+F142+G142+H142+I142</f>
        <v>0</v>
      </c>
      <c r="K142" s="264">
        <f>C142+J142</f>
        <v>10356673</v>
      </c>
    </row>
    <row r="143" spans="1:11" ht="12" customHeight="1">
      <c r="A143" s="254" t="s">
        <v>114</v>
      </c>
      <c r="B143" s="317" t="s">
        <v>399</v>
      </c>
      <c r="C143" s="28">
        <f>[1]KV_9.1.sz.mell!C143</f>
        <v>181887868</v>
      </c>
      <c r="D143" s="29"/>
      <c r="E143" s="29">
        <v>1460480</v>
      </c>
      <c r="F143" s="29"/>
      <c r="G143" s="29">
        <v>370743</v>
      </c>
      <c r="H143" s="29"/>
      <c r="I143" s="29">
        <v>5495000</v>
      </c>
      <c r="J143" s="28">
        <f>D143+E143+F143+G143+H143+I143</f>
        <v>7326223</v>
      </c>
      <c r="K143" s="264">
        <f>C143+J143</f>
        <v>189214091</v>
      </c>
    </row>
    <row r="144" spans="1:11" s="297" customFormat="1" ht="12" customHeight="1">
      <c r="A144" s="254" t="s">
        <v>116</v>
      </c>
      <c r="B144" s="317" t="s">
        <v>266</v>
      </c>
      <c r="C144" s="28">
        <f>[1]KV_9.1.sz.mell!C144</f>
        <v>0</v>
      </c>
      <c r="D144" s="29"/>
      <c r="E144" s="29"/>
      <c r="F144" s="29"/>
      <c r="G144" s="29"/>
      <c r="H144" s="29"/>
      <c r="I144" s="29"/>
      <c r="J144" s="28">
        <f>D144+E144+F144+G144+H144+I144</f>
        <v>0</v>
      </c>
      <c r="K144" s="264">
        <f>C144+J144</f>
        <v>0</v>
      </c>
    </row>
    <row r="145" spans="1:11" s="297" customFormat="1" ht="12" customHeight="1" thickBot="1">
      <c r="A145" s="308" t="s">
        <v>118</v>
      </c>
      <c r="B145" s="318" t="s">
        <v>267</v>
      </c>
      <c r="C145" s="28">
        <f>[1]KV_9.1.sz.mell!C145</f>
        <v>0</v>
      </c>
      <c r="D145" s="29"/>
      <c r="E145" s="29"/>
      <c r="F145" s="29"/>
      <c r="G145" s="29"/>
      <c r="H145" s="29"/>
      <c r="I145" s="29"/>
      <c r="J145" s="28">
        <f>D145+E145+F145+G145+H145+I145</f>
        <v>0</v>
      </c>
      <c r="K145" s="264">
        <f>C145+J145</f>
        <v>0</v>
      </c>
    </row>
    <row r="146" spans="1:11" s="297" customFormat="1" ht="12" customHeight="1" thickBot="1">
      <c r="A146" s="251" t="s">
        <v>268</v>
      </c>
      <c r="B146" s="316" t="s">
        <v>269</v>
      </c>
      <c r="C146" s="116">
        <f>[1]KV_9.1.sz.mell!C146</f>
        <v>0</v>
      </c>
      <c r="D146" s="116">
        <f t="shared" ref="D146:K146" si="36">+D147+D148+D149+D150+D151</f>
        <v>0</v>
      </c>
      <c r="E146" s="116">
        <f t="shared" si="36"/>
        <v>0</v>
      </c>
      <c r="F146" s="116">
        <f t="shared" si="36"/>
        <v>0</v>
      </c>
      <c r="G146" s="116">
        <f t="shared" si="36"/>
        <v>0</v>
      </c>
      <c r="H146" s="116">
        <f t="shared" si="36"/>
        <v>0</v>
      </c>
      <c r="I146" s="116">
        <f t="shared" si="36"/>
        <v>0</v>
      </c>
      <c r="J146" s="116">
        <f t="shared" si="36"/>
        <v>0</v>
      </c>
      <c r="K146" s="319">
        <f t="shared" si="36"/>
        <v>0</v>
      </c>
    </row>
    <row r="147" spans="1:11" s="297" customFormat="1" ht="12" customHeight="1">
      <c r="A147" s="254" t="s">
        <v>122</v>
      </c>
      <c r="B147" s="317" t="s">
        <v>270</v>
      </c>
      <c r="C147" s="28">
        <f>[1]KV_9.1.sz.mell!C147</f>
        <v>0</v>
      </c>
      <c r="D147" s="29"/>
      <c r="E147" s="29"/>
      <c r="F147" s="29"/>
      <c r="G147" s="29"/>
      <c r="H147" s="29"/>
      <c r="I147" s="29"/>
      <c r="J147" s="28">
        <f t="shared" ref="J147:J153" si="37">D147+E147+F147+G147+H147+I147</f>
        <v>0</v>
      </c>
      <c r="K147" s="264">
        <f t="shared" ref="K147:K153" si="38">C147+J147</f>
        <v>0</v>
      </c>
    </row>
    <row r="148" spans="1:11" s="297" customFormat="1" ht="12" customHeight="1">
      <c r="A148" s="254" t="s">
        <v>124</v>
      </c>
      <c r="B148" s="317" t="s">
        <v>271</v>
      </c>
      <c r="C148" s="28">
        <f>[1]KV_9.1.sz.mell!C148</f>
        <v>0</v>
      </c>
      <c r="D148" s="29"/>
      <c r="E148" s="29"/>
      <c r="F148" s="29"/>
      <c r="G148" s="29"/>
      <c r="H148" s="29"/>
      <c r="I148" s="29"/>
      <c r="J148" s="28">
        <f t="shared" si="37"/>
        <v>0</v>
      </c>
      <c r="K148" s="264">
        <f t="shared" si="38"/>
        <v>0</v>
      </c>
    </row>
    <row r="149" spans="1:11" s="297" customFormat="1" ht="12" customHeight="1">
      <c r="A149" s="254" t="s">
        <v>126</v>
      </c>
      <c r="B149" s="317" t="s">
        <v>272</v>
      </c>
      <c r="C149" s="28">
        <f>[1]KV_9.1.sz.mell!C149</f>
        <v>0</v>
      </c>
      <c r="D149" s="29"/>
      <c r="E149" s="29"/>
      <c r="F149" s="29"/>
      <c r="G149" s="29"/>
      <c r="H149" s="29"/>
      <c r="I149" s="29"/>
      <c r="J149" s="28">
        <f t="shared" si="37"/>
        <v>0</v>
      </c>
      <c r="K149" s="264">
        <f t="shared" si="38"/>
        <v>0</v>
      </c>
    </row>
    <row r="150" spans="1:11" s="297" customFormat="1" ht="12" customHeight="1">
      <c r="A150" s="254" t="s">
        <v>128</v>
      </c>
      <c r="B150" s="317" t="s">
        <v>400</v>
      </c>
      <c r="C150" s="28">
        <f>[1]KV_9.1.sz.mell!C150</f>
        <v>0</v>
      </c>
      <c r="D150" s="29"/>
      <c r="E150" s="29"/>
      <c r="F150" s="29"/>
      <c r="G150" s="29"/>
      <c r="H150" s="29"/>
      <c r="I150" s="29"/>
      <c r="J150" s="28">
        <f t="shared" si="37"/>
        <v>0</v>
      </c>
      <c r="K150" s="264">
        <f t="shared" si="38"/>
        <v>0</v>
      </c>
    </row>
    <row r="151" spans="1:11" ht="12.75" customHeight="1" thickBot="1">
      <c r="A151" s="308" t="s">
        <v>274</v>
      </c>
      <c r="B151" s="318" t="s">
        <v>275</v>
      </c>
      <c r="C151" s="35">
        <f>[1]KV_9.1.sz.mell!C151</f>
        <v>0</v>
      </c>
      <c r="D151" s="36"/>
      <c r="E151" s="36"/>
      <c r="F151" s="36"/>
      <c r="G151" s="36"/>
      <c r="H151" s="36"/>
      <c r="I151" s="36"/>
      <c r="J151" s="35">
        <f t="shared" si="37"/>
        <v>0</v>
      </c>
      <c r="K151" s="265">
        <f t="shared" si="38"/>
        <v>0</v>
      </c>
    </row>
    <row r="152" spans="1:11" ht="12.75" customHeight="1" thickBot="1">
      <c r="A152" s="320" t="s">
        <v>130</v>
      </c>
      <c r="B152" s="316" t="s">
        <v>276</v>
      </c>
      <c r="C152" s="116">
        <f>[1]KV_9.1.sz.mell!C152</f>
        <v>0</v>
      </c>
      <c r="D152" s="118"/>
      <c r="E152" s="118"/>
      <c r="F152" s="118"/>
      <c r="G152" s="118"/>
      <c r="H152" s="118"/>
      <c r="I152" s="118"/>
      <c r="J152" s="116">
        <f t="shared" si="37"/>
        <v>0</v>
      </c>
      <c r="K152" s="319">
        <f t="shared" si="38"/>
        <v>0</v>
      </c>
    </row>
    <row r="153" spans="1:11" ht="12.75" customHeight="1" thickBot="1">
      <c r="A153" s="320" t="s">
        <v>277</v>
      </c>
      <c r="B153" s="316" t="s">
        <v>278</v>
      </c>
      <c r="C153" s="116">
        <f>[1]KV_9.1.sz.mell!C153</f>
        <v>0</v>
      </c>
      <c r="D153" s="118"/>
      <c r="E153" s="118"/>
      <c r="F153" s="118"/>
      <c r="G153" s="118"/>
      <c r="H153" s="118"/>
      <c r="I153" s="118"/>
      <c r="J153" s="116">
        <f t="shared" si="37"/>
        <v>0</v>
      </c>
      <c r="K153" s="319">
        <f t="shared" si="38"/>
        <v>0</v>
      </c>
    </row>
    <row r="154" spans="1:11" ht="12" customHeight="1" thickBot="1">
      <c r="A154" s="251" t="s">
        <v>279</v>
      </c>
      <c r="B154" s="316" t="s">
        <v>280</v>
      </c>
      <c r="C154" s="125">
        <f>[1]KV_9.1.sz.mell!C154</f>
        <v>192244541</v>
      </c>
      <c r="D154" s="125">
        <f t="shared" ref="D154:K154" si="39">+D129+D133+D140+D146+D152+D153</f>
        <v>0</v>
      </c>
      <c r="E154" s="125">
        <f t="shared" si="39"/>
        <v>1460480</v>
      </c>
      <c r="F154" s="125">
        <f t="shared" si="39"/>
        <v>0</v>
      </c>
      <c r="G154" s="125">
        <f t="shared" si="39"/>
        <v>370743</v>
      </c>
      <c r="H154" s="125">
        <f t="shared" si="39"/>
        <v>0</v>
      </c>
      <c r="I154" s="125">
        <f t="shared" si="39"/>
        <v>5495000</v>
      </c>
      <c r="J154" s="125">
        <f t="shared" si="39"/>
        <v>7326223</v>
      </c>
      <c r="K154" s="321">
        <f t="shared" si="39"/>
        <v>199570764</v>
      </c>
    </row>
    <row r="155" spans="1:11" ht="15.2" customHeight="1" thickBot="1">
      <c r="A155" s="322" t="s">
        <v>281</v>
      </c>
      <c r="B155" s="323" t="s">
        <v>282</v>
      </c>
      <c r="C155" s="125">
        <f>[1]KV_9.1.sz.mell!C155</f>
        <v>855354940</v>
      </c>
      <c r="D155" s="125">
        <f t="shared" ref="D155:K155" si="40">+D128+D154</f>
        <v>201463174</v>
      </c>
      <c r="E155" s="125">
        <f t="shared" si="40"/>
        <v>13174076</v>
      </c>
      <c r="F155" s="125">
        <f t="shared" si="40"/>
        <v>13979394</v>
      </c>
      <c r="G155" s="125">
        <f t="shared" si="40"/>
        <v>17367264</v>
      </c>
      <c r="H155" s="125">
        <f t="shared" si="40"/>
        <v>59347471</v>
      </c>
      <c r="I155" s="125">
        <f t="shared" si="40"/>
        <v>4627000</v>
      </c>
      <c r="J155" s="125">
        <f t="shared" si="40"/>
        <v>309958379</v>
      </c>
      <c r="K155" s="321">
        <f t="shared" si="40"/>
        <v>1165313319</v>
      </c>
    </row>
    <row r="156" spans="1:11" ht="13.5" thickBot="1">
      <c r="C156" s="326">
        <f>[1]KV_9.1.sz.mell!C156</f>
        <v>0</v>
      </c>
      <c r="D156" s="326"/>
      <c r="E156" s="326"/>
      <c r="F156" s="326"/>
      <c r="G156" s="326"/>
      <c r="H156" s="326"/>
      <c r="I156" s="327"/>
      <c r="J156" s="327"/>
      <c r="K156" s="327">
        <f>K90-K155</f>
        <v>0</v>
      </c>
    </row>
    <row r="157" spans="1:11" ht="15.2" customHeight="1" thickBot="1">
      <c r="A157" s="328" t="s">
        <v>401</v>
      </c>
      <c r="B157" s="329"/>
      <c r="C157" s="330">
        <f>[1]KV_9.1.sz.mell!C157</f>
        <v>9</v>
      </c>
      <c r="D157" s="331"/>
      <c r="E157" s="331">
        <v>1</v>
      </c>
      <c r="F157" s="331"/>
      <c r="G157" s="331"/>
      <c r="H157" s="331"/>
      <c r="I157" s="332"/>
      <c r="J157" s="333">
        <f>D157+E157+F157+G157+H157+I157</f>
        <v>1</v>
      </c>
      <c r="K157" s="319">
        <f>C157+J157</f>
        <v>10</v>
      </c>
    </row>
    <row r="158" spans="1:11" ht="14.45" customHeight="1" thickBot="1">
      <c r="A158" s="328" t="s">
        <v>402</v>
      </c>
      <c r="B158" s="329"/>
      <c r="C158" s="330">
        <f>[1]KV_9.1.sz.mell!C158</f>
        <v>73</v>
      </c>
      <c r="D158" s="331">
        <v>58</v>
      </c>
      <c r="E158" s="331"/>
      <c r="F158" s="331"/>
      <c r="G158" s="331"/>
      <c r="H158" s="331"/>
      <c r="I158" s="332"/>
      <c r="J158" s="333">
        <f>D158+E158+F158+G158+H158+I158</f>
        <v>58</v>
      </c>
      <c r="K158" s="319">
        <f>C158+J158</f>
        <v>131</v>
      </c>
    </row>
  </sheetData>
  <sheetProtection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4" max="16383" man="1"/>
    <brk id="91" max="16383" man="1"/>
    <brk id="12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F0"/>
  </sheetPr>
  <dimension ref="A1:K158"/>
  <sheetViews>
    <sheetView zoomScale="120" zoomScaleNormal="120" zoomScaleSheetLayoutView="100" workbookViewId="0">
      <selection activeCell="B2" sqref="B2:J2"/>
    </sheetView>
  </sheetViews>
  <sheetFormatPr defaultRowHeight="12.75"/>
  <cols>
    <col min="1" max="1" width="12.5" style="324" customWidth="1"/>
    <col min="2" max="2" width="62" style="325" customWidth="1"/>
    <col min="3" max="3" width="15.83203125" style="334" customWidth="1"/>
    <col min="4" max="7" width="14.83203125" style="334" customWidth="1"/>
    <col min="8" max="9" width="14.83203125" style="140" customWidth="1"/>
    <col min="10" max="11" width="15.83203125" style="140" customWidth="1"/>
    <col min="12" max="256" width="9.33203125" style="140"/>
    <col min="257" max="257" width="12.5" style="140" customWidth="1"/>
    <col min="258" max="258" width="62" style="140" customWidth="1"/>
    <col min="259" max="259" width="15.83203125" style="140" customWidth="1"/>
    <col min="260" max="265" width="14.83203125" style="140" customWidth="1"/>
    <col min="266" max="267" width="15.83203125" style="140" customWidth="1"/>
    <col min="268" max="512" width="9.33203125" style="140"/>
    <col min="513" max="513" width="12.5" style="140" customWidth="1"/>
    <col min="514" max="514" width="62" style="140" customWidth="1"/>
    <col min="515" max="515" width="15.83203125" style="140" customWidth="1"/>
    <col min="516" max="521" width="14.83203125" style="140" customWidth="1"/>
    <col min="522" max="523" width="15.83203125" style="140" customWidth="1"/>
    <col min="524" max="768" width="9.33203125" style="140"/>
    <col min="769" max="769" width="12.5" style="140" customWidth="1"/>
    <col min="770" max="770" width="62" style="140" customWidth="1"/>
    <col min="771" max="771" width="15.83203125" style="140" customWidth="1"/>
    <col min="772" max="777" width="14.83203125" style="140" customWidth="1"/>
    <col min="778" max="779" width="15.83203125" style="140" customWidth="1"/>
    <col min="780" max="1024" width="9.33203125" style="140"/>
    <col min="1025" max="1025" width="12.5" style="140" customWidth="1"/>
    <col min="1026" max="1026" width="62" style="140" customWidth="1"/>
    <col min="1027" max="1027" width="15.83203125" style="140" customWidth="1"/>
    <col min="1028" max="1033" width="14.83203125" style="140" customWidth="1"/>
    <col min="1034" max="1035" width="15.83203125" style="140" customWidth="1"/>
    <col min="1036" max="1280" width="9.33203125" style="140"/>
    <col min="1281" max="1281" width="12.5" style="140" customWidth="1"/>
    <col min="1282" max="1282" width="62" style="140" customWidth="1"/>
    <col min="1283" max="1283" width="15.83203125" style="140" customWidth="1"/>
    <col min="1284" max="1289" width="14.83203125" style="140" customWidth="1"/>
    <col min="1290" max="1291" width="15.83203125" style="140" customWidth="1"/>
    <col min="1292" max="1536" width="9.33203125" style="140"/>
    <col min="1537" max="1537" width="12.5" style="140" customWidth="1"/>
    <col min="1538" max="1538" width="62" style="140" customWidth="1"/>
    <col min="1539" max="1539" width="15.83203125" style="140" customWidth="1"/>
    <col min="1540" max="1545" width="14.83203125" style="140" customWidth="1"/>
    <col min="1546" max="1547" width="15.83203125" style="140" customWidth="1"/>
    <col min="1548" max="1792" width="9.33203125" style="140"/>
    <col min="1793" max="1793" width="12.5" style="140" customWidth="1"/>
    <col min="1794" max="1794" width="62" style="140" customWidth="1"/>
    <col min="1795" max="1795" width="15.83203125" style="140" customWidth="1"/>
    <col min="1796" max="1801" width="14.83203125" style="140" customWidth="1"/>
    <col min="1802" max="1803" width="15.83203125" style="140" customWidth="1"/>
    <col min="1804" max="2048" width="9.33203125" style="140"/>
    <col min="2049" max="2049" width="12.5" style="140" customWidth="1"/>
    <col min="2050" max="2050" width="62" style="140" customWidth="1"/>
    <col min="2051" max="2051" width="15.83203125" style="140" customWidth="1"/>
    <col min="2052" max="2057" width="14.83203125" style="140" customWidth="1"/>
    <col min="2058" max="2059" width="15.83203125" style="140" customWidth="1"/>
    <col min="2060" max="2304" width="9.33203125" style="140"/>
    <col min="2305" max="2305" width="12.5" style="140" customWidth="1"/>
    <col min="2306" max="2306" width="62" style="140" customWidth="1"/>
    <col min="2307" max="2307" width="15.83203125" style="140" customWidth="1"/>
    <col min="2308" max="2313" width="14.83203125" style="140" customWidth="1"/>
    <col min="2314" max="2315" width="15.83203125" style="140" customWidth="1"/>
    <col min="2316" max="2560" width="9.33203125" style="140"/>
    <col min="2561" max="2561" width="12.5" style="140" customWidth="1"/>
    <col min="2562" max="2562" width="62" style="140" customWidth="1"/>
    <col min="2563" max="2563" width="15.83203125" style="140" customWidth="1"/>
    <col min="2564" max="2569" width="14.83203125" style="140" customWidth="1"/>
    <col min="2570" max="2571" width="15.83203125" style="140" customWidth="1"/>
    <col min="2572" max="2816" width="9.33203125" style="140"/>
    <col min="2817" max="2817" width="12.5" style="140" customWidth="1"/>
    <col min="2818" max="2818" width="62" style="140" customWidth="1"/>
    <col min="2819" max="2819" width="15.83203125" style="140" customWidth="1"/>
    <col min="2820" max="2825" width="14.83203125" style="140" customWidth="1"/>
    <col min="2826" max="2827" width="15.83203125" style="140" customWidth="1"/>
    <col min="2828" max="3072" width="9.33203125" style="140"/>
    <col min="3073" max="3073" width="12.5" style="140" customWidth="1"/>
    <col min="3074" max="3074" width="62" style="140" customWidth="1"/>
    <col min="3075" max="3075" width="15.83203125" style="140" customWidth="1"/>
    <col min="3076" max="3081" width="14.83203125" style="140" customWidth="1"/>
    <col min="3082" max="3083" width="15.83203125" style="140" customWidth="1"/>
    <col min="3084" max="3328" width="9.33203125" style="140"/>
    <col min="3329" max="3329" width="12.5" style="140" customWidth="1"/>
    <col min="3330" max="3330" width="62" style="140" customWidth="1"/>
    <col min="3331" max="3331" width="15.83203125" style="140" customWidth="1"/>
    <col min="3332" max="3337" width="14.83203125" style="140" customWidth="1"/>
    <col min="3338" max="3339" width="15.83203125" style="140" customWidth="1"/>
    <col min="3340" max="3584" width="9.33203125" style="140"/>
    <col min="3585" max="3585" width="12.5" style="140" customWidth="1"/>
    <col min="3586" max="3586" width="62" style="140" customWidth="1"/>
    <col min="3587" max="3587" width="15.83203125" style="140" customWidth="1"/>
    <col min="3588" max="3593" width="14.83203125" style="140" customWidth="1"/>
    <col min="3594" max="3595" width="15.83203125" style="140" customWidth="1"/>
    <col min="3596" max="3840" width="9.33203125" style="140"/>
    <col min="3841" max="3841" width="12.5" style="140" customWidth="1"/>
    <col min="3842" max="3842" width="62" style="140" customWidth="1"/>
    <col min="3843" max="3843" width="15.83203125" style="140" customWidth="1"/>
    <col min="3844" max="3849" width="14.83203125" style="140" customWidth="1"/>
    <col min="3850" max="3851" width="15.83203125" style="140" customWidth="1"/>
    <col min="3852" max="4096" width="9.33203125" style="140"/>
    <col min="4097" max="4097" width="12.5" style="140" customWidth="1"/>
    <col min="4098" max="4098" width="62" style="140" customWidth="1"/>
    <col min="4099" max="4099" width="15.83203125" style="140" customWidth="1"/>
    <col min="4100" max="4105" width="14.83203125" style="140" customWidth="1"/>
    <col min="4106" max="4107" width="15.83203125" style="140" customWidth="1"/>
    <col min="4108" max="4352" width="9.33203125" style="140"/>
    <col min="4353" max="4353" width="12.5" style="140" customWidth="1"/>
    <col min="4354" max="4354" width="62" style="140" customWidth="1"/>
    <col min="4355" max="4355" width="15.83203125" style="140" customWidth="1"/>
    <col min="4356" max="4361" width="14.83203125" style="140" customWidth="1"/>
    <col min="4362" max="4363" width="15.83203125" style="140" customWidth="1"/>
    <col min="4364" max="4608" width="9.33203125" style="140"/>
    <col min="4609" max="4609" width="12.5" style="140" customWidth="1"/>
    <col min="4610" max="4610" width="62" style="140" customWidth="1"/>
    <col min="4611" max="4611" width="15.83203125" style="140" customWidth="1"/>
    <col min="4612" max="4617" width="14.83203125" style="140" customWidth="1"/>
    <col min="4618" max="4619" width="15.83203125" style="140" customWidth="1"/>
    <col min="4620" max="4864" width="9.33203125" style="140"/>
    <col min="4865" max="4865" width="12.5" style="140" customWidth="1"/>
    <col min="4866" max="4866" width="62" style="140" customWidth="1"/>
    <col min="4867" max="4867" width="15.83203125" style="140" customWidth="1"/>
    <col min="4868" max="4873" width="14.83203125" style="140" customWidth="1"/>
    <col min="4874" max="4875" width="15.83203125" style="140" customWidth="1"/>
    <col min="4876" max="5120" width="9.33203125" style="140"/>
    <col min="5121" max="5121" width="12.5" style="140" customWidth="1"/>
    <col min="5122" max="5122" width="62" style="140" customWidth="1"/>
    <col min="5123" max="5123" width="15.83203125" style="140" customWidth="1"/>
    <col min="5124" max="5129" width="14.83203125" style="140" customWidth="1"/>
    <col min="5130" max="5131" width="15.83203125" style="140" customWidth="1"/>
    <col min="5132" max="5376" width="9.33203125" style="140"/>
    <col min="5377" max="5377" width="12.5" style="140" customWidth="1"/>
    <col min="5378" max="5378" width="62" style="140" customWidth="1"/>
    <col min="5379" max="5379" width="15.83203125" style="140" customWidth="1"/>
    <col min="5380" max="5385" width="14.83203125" style="140" customWidth="1"/>
    <col min="5386" max="5387" width="15.83203125" style="140" customWidth="1"/>
    <col min="5388" max="5632" width="9.33203125" style="140"/>
    <col min="5633" max="5633" width="12.5" style="140" customWidth="1"/>
    <col min="5634" max="5634" width="62" style="140" customWidth="1"/>
    <col min="5635" max="5635" width="15.83203125" style="140" customWidth="1"/>
    <col min="5636" max="5641" width="14.83203125" style="140" customWidth="1"/>
    <col min="5642" max="5643" width="15.83203125" style="140" customWidth="1"/>
    <col min="5644" max="5888" width="9.33203125" style="140"/>
    <col min="5889" max="5889" width="12.5" style="140" customWidth="1"/>
    <col min="5890" max="5890" width="62" style="140" customWidth="1"/>
    <col min="5891" max="5891" width="15.83203125" style="140" customWidth="1"/>
    <col min="5892" max="5897" width="14.83203125" style="140" customWidth="1"/>
    <col min="5898" max="5899" width="15.83203125" style="140" customWidth="1"/>
    <col min="5900" max="6144" width="9.33203125" style="140"/>
    <col min="6145" max="6145" width="12.5" style="140" customWidth="1"/>
    <col min="6146" max="6146" width="62" style="140" customWidth="1"/>
    <col min="6147" max="6147" width="15.83203125" style="140" customWidth="1"/>
    <col min="6148" max="6153" width="14.83203125" style="140" customWidth="1"/>
    <col min="6154" max="6155" width="15.83203125" style="140" customWidth="1"/>
    <col min="6156" max="6400" width="9.33203125" style="140"/>
    <col min="6401" max="6401" width="12.5" style="140" customWidth="1"/>
    <col min="6402" max="6402" width="62" style="140" customWidth="1"/>
    <col min="6403" max="6403" width="15.83203125" style="140" customWidth="1"/>
    <col min="6404" max="6409" width="14.83203125" style="140" customWidth="1"/>
    <col min="6410" max="6411" width="15.83203125" style="140" customWidth="1"/>
    <col min="6412" max="6656" width="9.33203125" style="140"/>
    <col min="6657" max="6657" width="12.5" style="140" customWidth="1"/>
    <col min="6658" max="6658" width="62" style="140" customWidth="1"/>
    <col min="6659" max="6659" width="15.83203125" style="140" customWidth="1"/>
    <col min="6660" max="6665" width="14.83203125" style="140" customWidth="1"/>
    <col min="6666" max="6667" width="15.83203125" style="140" customWidth="1"/>
    <col min="6668" max="6912" width="9.33203125" style="140"/>
    <col min="6913" max="6913" width="12.5" style="140" customWidth="1"/>
    <col min="6914" max="6914" width="62" style="140" customWidth="1"/>
    <col min="6915" max="6915" width="15.83203125" style="140" customWidth="1"/>
    <col min="6916" max="6921" width="14.83203125" style="140" customWidth="1"/>
    <col min="6922" max="6923" width="15.83203125" style="140" customWidth="1"/>
    <col min="6924" max="7168" width="9.33203125" style="140"/>
    <col min="7169" max="7169" width="12.5" style="140" customWidth="1"/>
    <col min="7170" max="7170" width="62" style="140" customWidth="1"/>
    <col min="7171" max="7171" width="15.83203125" style="140" customWidth="1"/>
    <col min="7172" max="7177" width="14.83203125" style="140" customWidth="1"/>
    <col min="7178" max="7179" width="15.83203125" style="140" customWidth="1"/>
    <col min="7180" max="7424" width="9.33203125" style="140"/>
    <col min="7425" max="7425" width="12.5" style="140" customWidth="1"/>
    <col min="7426" max="7426" width="62" style="140" customWidth="1"/>
    <col min="7427" max="7427" width="15.83203125" style="140" customWidth="1"/>
    <col min="7428" max="7433" width="14.83203125" style="140" customWidth="1"/>
    <col min="7434" max="7435" width="15.83203125" style="140" customWidth="1"/>
    <col min="7436" max="7680" width="9.33203125" style="140"/>
    <col min="7681" max="7681" width="12.5" style="140" customWidth="1"/>
    <col min="7682" max="7682" width="62" style="140" customWidth="1"/>
    <col min="7683" max="7683" width="15.83203125" style="140" customWidth="1"/>
    <col min="7684" max="7689" width="14.83203125" style="140" customWidth="1"/>
    <col min="7690" max="7691" width="15.83203125" style="140" customWidth="1"/>
    <col min="7692" max="7936" width="9.33203125" style="140"/>
    <col min="7937" max="7937" width="12.5" style="140" customWidth="1"/>
    <col min="7938" max="7938" width="62" style="140" customWidth="1"/>
    <col min="7939" max="7939" width="15.83203125" style="140" customWidth="1"/>
    <col min="7940" max="7945" width="14.83203125" style="140" customWidth="1"/>
    <col min="7946" max="7947" width="15.83203125" style="140" customWidth="1"/>
    <col min="7948" max="8192" width="9.33203125" style="140"/>
    <col min="8193" max="8193" width="12.5" style="140" customWidth="1"/>
    <col min="8194" max="8194" width="62" style="140" customWidth="1"/>
    <col min="8195" max="8195" width="15.83203125" style="140" customWidth="1"/>
    <col min="8196" max="8201" width="14.83203125" style="140" customWidth="1"/>
    <col min="8202" max="8203" width="15.83203125" style="140" customWidth="1"/>
    <col min="8204" max="8448" width="9.33203125" style="140"/>
    <col min="8449" max="8449" width="12.5" style="140" customWidth="1"/>
    <col min="8450" max="8450" width="62" style="140" customWidth="1"/>
    <col min="8451" max="8451" width="15.83203125" style="140" customWidth="1"/>
    <col min="8452" max="8457" width="14.83203125" style="140" customWidth="1"/>
    <col min="8458" max="8459" width="15.83203125" style="140" customWidth="1"/>
    <col min="8460" max="8704" width="9.33203125" style="140"/>
    <col min="8705" max="8705" width="12.5" style="140" customWidth="1"/>
    <col min="8706" max="8706" width="62" style="140" customWidth="1"/>
    <col min="8707" max="8707" width="15.83203125" style="140" customWidth="1"/>
    <col min="8708" max="8713" width="14.83203125" style="140" customWidth="1"/>
    <col min="8714" max="8715" width="15.83203125" style="140" customWidth="1"/>
    <col min="8716" max="8960" width="9.33203125" style="140"/>
    <col min="8961" max="8961" width="12.5" style="140" customWidth="1"/>
    <col min="8962" max="8962" width="62" style="140" customWidth="1"/>
    <col min="8963" max="8963" width="15.83203125" style="140" customWidth="1"/>
    <col min="8964" max="8969" width="14.83203125" style="140" customWidth="1"/>
    <col min="8970" max="8971" width="15.83203125" style="140" customWidth="1"/>
    <col min="8972" max="9216" width="9.33203125" style="140"/>
    <col min="9217" max="9217" width="12.5" style="140" customWidth="1"/>
    <col min="9218" max="9218" width="62" style="140" customWidth="1"/>
    <col min="9219" max="9219" width="15.83203125" style="140" customWidth="1"/>
    <col min="9220" max="9225" width="14.83203125" style="140" customWidth="1"/>
    <col min="9226" max="9227" width="15.83203125" style="140" customWidth="1"/>
    <col min="9228" max="9472" width="9.33203125" style="140"/>
    <col min="9473" max="9473" width="12.5" style="140" customWidth="1"/>
    <col min="9474" max="9474" width="62" style="140" customWidth="1"/>
    <col min="9475" max="9475" width="15.83203125" style="140" customWidth="1"/>
    <col min="9476" max="9481" width="14.83203125" style="140" customWidth="1"/>
    <col min="9482" max="9483" width="15.83203125" style="140" customWidth="1"/>
    <col min="9484" max="9728" width="9.33203125" style="140"/>
    <col min="9729" max="9729" width="12.5" style="140" customWidth="1"/>
    <col min="9730" max="9730" width="62" style="140" customWidth="1"/>
    <col min="9731" max="9731" width="15.83203125" style="140" customWidth="1"/>
    <col min="9732" max="9737" width="14.83203125" style="140" customWidth="1"/>
    <col min="9738" max="9739" width="15.83203125" style="140" customWidth="1"/>
    <col min="9740" max="9984" width="9.33203125" style="140"/>
    <col min="9985" max="9985" width="12.5" style="140" customWidth="1"/>
    <col min="9986" max="9986" width="62" style="140" customWidth="1"/>
    <col min="9987" max="9987" width="15.83203125" style="140" customWidth="1"/>
    <col min="9988" max="9993" width="14.83203125" style="140" customWidth="1"/>
    <col min="9994" max="9995" width="15.83203125" style="140" customWidth="1"/>
    <col min="9996" max="10240" width="9.33203125" style="140"/>
    <col min="10241" max="10241" width="12.5" style="140" customWidth="1"/>
    <col min="10242" max="10242" width="62" style="140" customWidth="1"/>
    <col min="10243" max="10243" width="15.83203125" style="140" customWidth="1"/>
    <col min="10244" max="10249" width="14.83203125" style="140" customWidth="1"/>
    <col min="10250" max="10251" width="15.83203125" style="140" customWidth="1"/>
    <col min="10252" max="10496" width="9.33203125" style="140"/>
    <col min="10497" max="10497" width="12.5" style="140" customWidth="1"/>
    <col min="10498" max="10498" width="62" style="140" customWidth="1"/>
    <col min="10499" max="10499" width="15.83203125" style="140" customWidth="1"/>
    <col min="10500" max="10505" width="14.83203125" style="140" customWidth="1"/>
    <col min="10506" max="10507" width="15.83203125" style="140" customWidth="1"/>
    <col min="10508" max="10752" width="9.33203125" style="140"/>
    <col min="10753" max="10753" width="12.5" style="140" customWidth="1"/>
    <col min="10754" max="10754" width="62" style="140" customWidth="1"/>
    <col min="10755" max="10755" width="15.83203125" style="140" customWidth="1"/>
    <col min="10756" max="10761" width="14.83203125" style="140" customWidth="1"/>
    <col min="10762" max="10763" width="15.83203125" style="140" customWidth="1"/>
    <col min="10764" max="11008" width="9.33203125" style="140"/>
    <col min="11009" max="11009" width="12.5" style="140" customWidth="1"/>
    <col min="11010" max="11010" width="62" style="140" customWidth="1"/>
    <col min="11011" max="11011" width="15.83203125" style="140" customWidth="1"/>
    <col min="11012" max="11017" width="14.83203125" style="140" customWidth="1"/>
    <col min="11018" max="11019" width="15.83203125" style="140" customWidth="1"/>
    <col min="11020" max="11264" width="9.33203125" style="140"/>
    <col min="11265" max="11265" width="12.5" style="140" customWidth="1"/>
    <col min="11266" max="11266" width="62" style="140" customWidth="1"/>
    <col min="11267" max="11267" width="15.83203125" style="140" customWidth="1"/>
    <col min="11268" max="11273" width="14.83203125" style="140" customWidth="1"/>
    <col min="11274" max="11275" width="15.83203125" style="140" customWidth="1"/>
    <col min="11276" max="11520" width="9.33203125" style="140"/>
    <col min="11521" max="11521" width="12.5" style="140" customWidth="1"/>
    <col min="11522" max="11522" width="62" style="140" customWidth="1"/>
    <col min="11523" max="11523" width="15.83203125" style="140" customWidth="1"/>
    <col min="11524" max="11529" width="14.83203125" style="140" customWidth="1"/>
    <col min="11530" max="11531" width="15.83203125" style="140" customWidth="1"/>
    <col min="11532" max="11776" width="9.33203125" style="140"/>
    <col min="11777" max="11777" width="12.5" style="140" customWidth="1"/>
    <col min="11778" max="11778" width="62" style="140" customWidth="1"/>
    <col min="11779" max="11779" width="15.83203125" style="140" customWidth="1"/>
    <col min="11780" max="11785" width="14.83203125" style="140" customWidth="1"/>
    <col min="11786" max="11787" width="15.83203125" style="140" customWidth="1"/>
    <col min="11788" max="12032" width="9.33203125" style="140"/>
    <col min="12033" max="12033" width="12.5" style="140" customWidth="1"/>
    <col min="12034" max="12034" width="62" style="140" customWidth="1"/>
    <col min="12035" max="12035" width="15.83203125" style="140" customWidth="1"/>
    <col min="12036" max="12041" width="14.83203125" style="140" customWidth="1"/>
    <col min="12042" max="12043" width="15.83203125" style="140" customWidth="1"/>
    <col min="12044" max="12288" width="9.33203125" style="140"/>
    <col min="12289" max="12289" width="12.5" style="140" customWidth="1"/>
    <col min="12290" max="12290" width="62" style="140" customWidth="1"/>
    <col min="12291" max="12291" width="15.83203125" style="140" customWidth="1"/>
    <col min="12292" max="12297" width="14.83203125" style="140" customWidth="1"/>
    <col min="12298" max="12299" width="15.83203125" style="140" customWidth="1"/>
    <col min="12300" max="12544" width="9.33203125" style="140"/>
    <col min="12545" max="12545" width="12.5" style="140" customWidth="1"/>
    <col min="12546" max="12546" width="62" style="140" customWidth="1"/>
    <col min="12547" max="12547" width="15.83203125" style="140" customWidth="1"/>
    <col min="12548" max="12553" width="14.83203125" style="140" customWidth="1"/>
    <col min="12554" max="12555" width="15.83203125" style="140" customWidth="1"/>
    <col min="12556" max="12800" width="9.33203125" style="140"/>
    <col min="12801" max="12801" width="12.5" style="140" customWidth="1"/>
    <col min="12802" max="12802" width="62" style="140" customWidth="1"/>
    <col min="12803" max="12803" width="15.83203125" style="140" customWidth="1"/>
    <col min="12804" max="12809" width="14.83203125" style="140" customWidth="1"/>
    <col min="12810" max="12811" width="15.83203125" style="140" customWidth="1"/>
    <col min="12812" max="13056" width="9.33203125" style="140"/>
    <col min="13057" max="13057" width="12.5" style="140" customWidth="1"/>
    <col min="13058" max="13058" width="62" style="140" customWidth="1"/>
    <col min="13059" max="13059" width="15.83203125" style="140" customWidth="1"/>
    <col min="13060" max="13065" width="14.83203125" style="140" customWidth="1"/>
    <col min="13066" max="13067" width="15.83203125" style="140" customWidth="1"/>
    <col min="13068" max="13312" width="9.33203125" style="140"/>
    <col min="13313" max="13313" width="12.5" style="140" customWidth="1"/>
    <col min="13314" max="13314" width="62" style="140" customWidth="1"/>
    <col min="13315" max="13315" width="15.83203125" style="140" customWidth="1"/>
    <col min="13316" max="13321" width="14.83203125" style="140" customWidth="1"/>
    <col min="13322" max="13323" width="15.83203125" style="140" customWidth="1"/>
    <col min="13324" max="13568" width="9.33203125" style="140"/>
    <col min="13569" max="13569" width="12.5" style="140" customWidth="1"/>
    <col min="13570" max="13570" width="62" style="140" customWidth="1"/>
    <col min="13571" max="13571" width="15.83203125" style="140" customWidth="1"/>
    <col min="13572" max="13577" width="14.83203125" style="140" customWidth="1"/>
    <col min="13578" max="13579" width="15.83203125" style="140" customWidth="1"/>
    <col min="13580" max="13824" width="9.33203125" style="140"/>
    <col min="13825" max="13825" width="12.5" style="140" customWidth="1"/>
    <col min="13826" max="13826" width="62" style="140" customWidth="1"/>
    <col min="13827" max="13827" width="15.83203125" style="140" customWidth="1"/>
    <col min="13828" max="13833" width="14.83203125" style="140" customWidth="1"/>
    <col min="13834" max="13835" width="15.83203125" style="140" customWidth="1"/>
    <col min="13836" max="14080" width="9.33203125" style="140"/>
    <col min="14081" max="14081" width="12.5" style="140" customWidth="1"/>
    <col min="14082" max="14082" width="62" style="140" customWidth="1"/>
    <col min="14083" max="14083" width="15.83203125" style="140" customWidth="1"/>
    <col min="14084" max="14089" width="14.83203125" style="140" customWidth="1"/>
    <col min="14090" max="14091" width="15.83203125" style="140" customWidth="1"/>
    <col min="14092" max="14336" width="9.33203125" style="140"/>
    <col min="14337" max="14337" width="12.5" style="140" customWidth="1"/>
    <col min="14338" max="14338" width="62" style="140" customWidth="1"/>
    <col min="14339" max="14339" width="15.83203125" style="140" customWidth="1"/>
    <col min="14340" max="14345" width="14.83203125" style="140" customWidth="1"/>
    <col min="14346" max="14347" width="15.83203125" style="140" customWidth="1"/>
    <col min="14348" max="14592" width="9.33203125" style="140"/>
    <col min="14593" max="14593" width="12.5" style="140" customWidth="1"/>
    <col min="14594" max="14594" width="62" style="140" customWidth="1"/>
    <col min="14595" max="14595" width="15.83203125" style="140" customWidth="1"/>
    <col min="14596" max="14601" width="14.83203125" style="140" customWidth="1"/>
    <col min="14602" max="14603" width="15.83203125" style="140" customWidth="1"/>
    <col min="14604" max="14848" width="9.33203125" style="140"/>
    <col min="14849" max="14849" width="12.5" style="140" customWidth="1"/>
    <col min="14850" max="14850" width="62" style="140" customWidth="1"/>
    <col min="14851" max="14851" width="15.83203125" style="140" customWidth="1"/>
    <col min="14852" max="14857" width="14.83203125" style="140" customWidth="1"/>
    <col min="14858" max="14859" width="15.83203125" style="140" customWidth="1"/>
    <col min="14860" max="15104" width="9.33203125" style="140"/>
    <col min="15105" max="15105" width="12.5" style="140" customWidth="1"/>
    <col min="15106" max="15106" width="62" style="140" customWidth="1"/>
    <col min="15107" max="15107" width="15.83203125" style="140" customWidth="1"/>
    <col min="15108" max="15113" width="14.83203125" style="140" customWidth="1"/>
    <col min="15114" max="15115" width="15.83203125" style="140" customWidth="1"/>
    <col min="15116" max="15360" width="9.33203125" style="140"/>
    <col min="15361" max="15361" width="12.5" style="140" customWidth="1"/>
    <col min="15362" max="15362" width="62" style="140" customWidth="1"/>
    <col min="15363" max="15363" width="15.83203125" style="140" customWidth="1"/>
    <col min="15364" max="15369" width="14.83203125" style="140" customWidth="1"/>
    <col min="15370" max="15371" width="15.83203125" style="140" customWidth="1"/>
    <col min="15372" max="15616" width="9.33203125" style="140"/>
    <col min="15617" max="15617" width="12.5" style="140" customWidth="1"/>
    <col min="15618" max="15618" width="62" style="140" customWidth="1"/>
    <col min="15619" max="15619" width="15.83203125" style="140" customWidth="1"/>
    <col min="15620" max="15625" width="14.83203125" style="140" customWidth="1"/>
    <col min="15626" max="15627" width="15.83203125" style="140" customWidth="1"/>
    <col min="15628" max="15872" width="9.33203125" style="140"/>
    <col min="15873" max="15873" width="12.5" style="140" customWidth="1"/>
    <col min="15874" max="15874" width="62" style="140" customWidth="1"/>
    <col min="15875" max="15875" width="15.83203125" style="140" customWidth="1"/>
    <col min="15876" max="15881" width="14.83203125" style="140" customWidth="1"/>
    <col min="15882" max="15883" width="15.83203125" style="140" customWidth="1"/>
    <col min="15884" max="16128" width="9.33203125" style="140"/>
    <col min="16129" max="16129" width="12.5" style="140" customWidth="1"/>
    <col min="16130" max="16130" width="62" style="140" customWidth="1"/>
    <col min="16131" max="16131" width="15.83203125" style="140" customWidth="1"/>
    <col min="16132" max="16137" width="14.83203125" style="140" customWidth="1"/>
    <col min="16138" max="16139" width="15.83203125" style="140" customWidth="1"/>
    <col min="16140" max="16384" width="9.33203125" style="140"/>
  </cols>
  <sheetData>
    <row r="1" spans="1:11" s="231" customFormat="1" ht="16.5" customHeight="1" thickBot="1">
      <c r="A1" s="230"/>
      <c r="B1" s="467" t="s">
        <v>442</v>
      </c>
      <c r="C1" s="468"/>
      <c r="D1" s="468"/>
      <c r="E1" s="468"/>
      <c r="F1" s="468"/>
      <c r="G1" s="468"/>
      <c r="H1" s="468"/>
      <c r="I1" s="468"/>
      <c r="J1" s="468"/>
      <c r="K1" s="468"/>
    </row>
    <row r="2" spans="1:11" s="234" customFormat="1" ht="21.2" customHeight="1" thickBot="1">
      <c r="A2" s="232" t="s">
        <v>291</v>
      </c>
      <c r="B2" s="469" t="str">
        <f>CONCATENATE([1]RM_ALAPADATOK!A3)</f>
        <v>Levelek Nagyközség Önkormányzata</v>
      </c>
      <c r="C2" s="470"/>
      <c r="D2" s="470"/>
      <c r="E2" s="470"/>
      <c r="F2" s="470"/>
      <c r="G2" s="470"/>
      <c r="H2" s="470"/>
      <c r="I2" s="471"/>
      <c r="J2" s="472"/>
      <c r="K2" s="335" t="s">
        <v>379</v>
      </c>
    </row>
    <row r="3" spans="1:11" s="234" customFormat="1" ht="36.75" thickBot="1">
      <c r="A3" s="232" t="s">
        <v>377</v>
      </c>
      <c r="B3" s="473" t="s">
        <v>403</v>
      </c>
      <c r="C3" s="474"/>
      <c r="D3" s="474"/>
      <c r="E3" s="474"/>
      <c r="F3" s="474"/>
      <c r="G3" s="474"/>
      <c r="H3" s="474"/>
      <c r="I3" s="475"/>
      <c r="J3" s="476"/>
      <c r="K3" s="233" t="s">
        <v>404</v>
      </c>
    </row>
    <row r="4" spans="1:11" s="239" customFormat="1" ht="15.95" customHeight="1" thickBot="1">
      <c r="A4" s="235"/>
      <c r="B4" s="235"/>
      <c r="C4" s="236"/>
      <c r="D4" s="236"/>
      <c r="E4" s="236"/>
      <c r="F4" s="236"/>
      <c r="G4" s="236"/>
      <c r="H4" s="237"/>
      <c r="I4" s="237"/>
      <c r="J4" s="237"/>
      <c r="K4" s="238" t="str">
        <f>CONCATENATE([1]RM_2.2.sz.mell.!I2)</f>
        <v>Forintban!</v>
      </c>
    </row>
    <row r="5" spans="1:11" ht="40.5" customHeight="1" thickBot="1">
      <c r="A5" s="240" t="s">
        <v>380</v>
      </c>
      <c r="B5" s="241" t="s">
        <v>381</v>
      </c>
      <c r="C5" s="242" t="str">
        <f>CONCATENATE([1]RM_1.1.sz.mell.!C9:K9)</f>
        <v>Eredeti
előirányzat</v>
      </c>
      <c r="D5" s="243" t="str">
        <f>CONCATENATE([1]RM_1.1.sz.mell.!D9)</f>
        <v xml:space="preserve">1 . sz. módosítás </v>
      </c>
      <c r="E5" s="243" t="str">
        <f>CONCATENATE([1]RM_1.1.sz.mell.!E9)</f>
        <v xml:space="preserve">2. sz. módosítás </v>
      </c>
      <c r="F5" s="243" t="str">
        <f>CONCATENATE([1]RM_1.1.sz.mell.!F9)</f>
        <v xml:space="preserve">3 . sz. módosítás </v>
      </c>
      <c r="G5" s="243" t="str">
        <f>CONCATENATE([1]RM_1.1.sz.mell.!G9)</f>
        <v xml:space="preserve">4 . sz. módosítás </v>
      </c>
      <c r="H5" s="243" t="str">
        <f>CONCATENATE([1]RM_1.1.sz.mell.!H9)</f>
        <v xml:space="preserve">5 . sz. módosítás </v>
      </c>
      <c r="I5" s="243" t="str">
        <f>CONCATENATE([1]RM_1.1.sz.mell.!I9)</f>
        <v xml:space="preserve">6 . sz. módosítás </v>
      </c>
      <c r="J5" s="243" t="s">
        <v>13</v>
      </c>
      <c r="K5" s="244" t="str">
        <f>CONCATENATE([1]RM_1.1.sz.mell.!K9)</f>
        <v>….számú módosítás utáni előirányzat</v>
      </c>
    </row>
    <row r="6" spans="1:11" s="250" customFormat="1" ht="12.95" customHeight="1" thickBot="1">
      <c r="A6" s="245" t="s">
        <v>15</v>
      </c>
      <c r="B6" s="246" t="s">
        <v>16</v>
      </c>
      <c r="C6" s="247" t="s">
        <v>17</v>
      </c>
      <c r="D6" s="247" t="s">
        <v>18</v>
      </c>
      <c r="E6" s="248" t="s">
        <v>19</v>
      </c>
      <c r="F6" s="248" t="s">
        <v>20</v>
      </c>
      <c r="G6" s="248" t="s">
        <v>21</v>
      </c>
      <c r="H6" s="248" t="s">
        <v>22</v>
      </c>
      <c r="I6" s="248" t="s">
        <v>23</v>
      </c>
      <c r="J6" s="248" t="s">
        <v>24</v>
      </c>
      <c r="K6" s="249" t="s">
        <v>25</v>
      </c>
    </row>
    <row r="7" spans="1:11" s="250" customFormat="1" ht="15.95" customHeight="1" thickBot="1">
      <c r="A7" s="477" t="s">
        <v>289</v>
      </c>
      <c r="B7" s="478"/>
      <c r="C7" s="478"/>
      <c r="D7" s="478"/>
      <c r="E7" s="478"/>
      <c r="F7" s="478"/>
      <c r="G7" s="478"/>
      <c r="H7" s="478"/>
      <c r="I7" s="478"/>
      <c r="J7" s="478"/>
      <c r="K7" s="479"/>
    </row>
    <row r="8" spans="1:11" s="250" customFormat="1" ht="12" customHeight="1" thickBot="1">
      <c r="A8" s="251" t="s">
        <v>26</v>
      </c>
      <c r="B8" s="252" t="s">
        <v>27</v>
      </c>
      <c r="C8" s="109">
        <f>[1]KV_9.1.1.sz.mell!C8</f>
        <v>291520063</v>
      </c>
      <c r="D8" s="109">
        <f t="shared" ref="D8:I8" si="0">+D9+D10+D11+D12+D13+D14</f>
        <v>0</v>
      </c>
      <c r="E8" s="109">
        <f t="shared" si="0"/>
        <v>8567360</v>
      </c>
      <c r="F8" s="109">
        <f t="shared" si="0"/>
        <v>10313431</v>
      </c>
      <c r="G8" s="109">
        <f t="shared" si="0"/>
        <v>16273264</v>
      </c>
      <c r="H8" s="109">
        <f t="shared" si="0"/>
        <v>0</v>
      </c>
      <c r="I8" s="17">
        <f t="shared" si="0"/>
        <v>0</v>
      </c>
      <c r="J8" s="17">
        <f>+J9+J10+J11+J12+J13+J14</f>
        <v>35154055</v>
      </c>
      <c r="K8" s="253">
        <f>+K9+K10+K11+K12+K13+K14</f>
        <v>326674118</v>
      </c>
    </row>
    <row r="9" spans="1:11" s="257" customFormat="1" ht="12" customHeight="1">
      <c r="A9" s="254" t="s">
        <v>28</v>
      </c>
      <c r="B9" s="255" t="s">
        <v>29</v>
      </c>
      <c r="C9" s="136">
        <f>[1]KV_9.1.1.sz.mell!C9</f>
        <v>97923788</v>
      </c>
      <c r="D9" s="24"/>
      <c r="E9" s="23">
        <v>1940267</v>
      </c>
      <c r="F9" s="24"/>
      <c r="G9" s="24"/>
      <c r="H9" s="24"/>
      <c r="I9" s="23"/>
      <c r="J9" s="22">
        <f>D9+E9+F9+G9+H9+I9</f>
        <v>1940267</v>
      </c>
      <c r="K9" s="256">
        <f t="shared" ref="K9:K14" si="1">C9+J9</f>
        <v>99864055</v>
      </c>
    </row>
    <row r="10" spans="1:11" s="260" customFormat="1" ht="12" customHeight="1">
      <c r="A10" s="258" t="s">
        <v>30</v>
      </c>
      <c r="B10" s="259" t="s">
        <v>31</v>
      </c>
      <c r="C10" s="137">
        <f>[1]KV_9.1.1.sz.mell!C10</f>
        <v>73289817</v>
      </c>
      <c r="D10" s="30"/>
      <c r="E10" s="23">
        <v>1365000</v>
      </c>
      <c r="F10" s="30"/>
      <c r="G10" s="30"/>
      <c r="H10" s="30"/>
      <c r="I10" s="29"/>
      <c r="J10" s="22">
        <f t="shared" ref="J10:J64" si="2">D10+E10+F10+G10+H10+I10</f>
        <v>1365000</v>
      </c>
      <c r="K10" s="256">
        <f t="shared" si="1"/>
        <v>74654817</v>
      </c>
    </row>
    <row r="11" spans="1:11" s="260" customFormat="1" ht="12" customHeight="1">
      <c r="A11" s="258" t="s">
        <v>32</v>
      </c>
      <c r="B11" s="259" t="s">
        <v>33</v>
      </c>
      <c r="C11" s="137">
        <f>[1]KV_9.1.1.sz.mell!C11</f>
        <v>108290038</v>
      </c>
      <c r="D11" s="30"/>
      <c r="E11" s="23">
        <v>4989238</v>
      </c>
      <c r="F11" s="30">
        <v>826531</v>
      </c>
      <c r="G11" s="30"/>
      <c r="H11" s="30"/>
      <c r="I11" s="29"/>
      <c r="J11" s="22">
        <f t="shared" si="2"/>
        <v>5815769</v>
      </c>
      <c r="K11" s="256">
        <f t="shared" si="1"/>
        <v>114105807</v>
      </c>
    </row>
    <row r="12" spans="1:11" s="260" customFormat="1" ht="12" customHeight="1">
      <c r="A12" s="258" t="s">
        <v>34</v>
      </c>
      <c r="B12" s="259" t="s">
        <v>35</v>
      </c>
      <c r="C12" s="137">
        <f>[1]KV_9.1.1.sz.mell!C12</f>
        <v>3632420</v>
      </c>
      <c r="D12" s="30"/>
      <c r="E12" s="23">
        <v>272855</v>
      </c>
      <c r="F12" s="30"/>
      <c r="G12" s="30"/>
      <c r="H12" s="30"/>
      <c r="I12" s="29"/>
      <c r="J12" s="22">
        <f t="shared" si="2"/>
        <v>272855</v>
      </c>
      <c r="K12" s="256">
        <f t="shared" si="1"/>
        <v>3905275</v>
      </c>
    </row>
    <row r="13" spans="1:11" s="260" customFormat="1" ht="12" customHeight="1">
      <c r="A13" s="258" t="s">
        <v>36</v>
      </c>
      <c r="B13" s="259" t="s">
        <v>382</v>
      </c>
      <c r="C13" s="137">
        <f>[1]KV_9.1.1.sz.mell!C13</f>
        <v>8384000</v>
      </c>
      <c r="D13" s="30"/>
      <c r="E13" s="30"/>
      <c r="F13" s="30">
        <v>9486900</v>
      </c>
      <c r="G13" s="30">
        <v>16273264</v>
      </c>
      <c r="H13" s="30"/>
      <c r="I13" s="29"/>
      <c r="J13" s="22">
        <f t="shared" si="2"/>
        <v>25760164</v>
      </c>
      <c r="K13" s="256">
        <f t="shared" si="1"/>
        <v>34144164</v>
      </c>
    </row>
    <row r="14" spans="1:11" s="257" customFormat="1" ht="12" customHeight="1" thickBot="1">
      <c r="A14" s="261" t="s">
        <v>38</v>
      </c>
      <c r="B14" s="262" t="s">
        <v>39</v>
      </c>
      <c r="C14" s="137">
        <f>[1]KV_9.1.1.sz.mell!C14</f>
        <v>0</v>
      </c>
      <c r="D14" s="30"/>
      <c r="E14" s="30"/>
      <c r="F14" s="30"/>
      <c r="G14" s="30"/>
      <c r="H14" s="30"/>
      <c r="I14" s="29"/>
      <c r="J14" s="22">
        <f t="shared" si="2"/>
        <v>0</v>
      </c>
      <c r="K14" s="256">
        <f t="shared" si="1"/>
        <v>0</v>
      </c>
    </row>
    <row r="15" spans="1:11" s="257" customFormat="1" ht="12" customHeight="1" thickBot="1">
      <c r="A15" s="251" t="s">
        <v>40</v>
      </c>
      <c r="B15" s="263" t="s">
        <v>41</v>
      </c>
      <c r="C15" s="109">
        <f>[1]KV_9.1.1.sz.mell!C15</f>
        <v>42982183</v>
      </c>
      <c r="D15" s="109">
        <f t="shared" ref="D15:K15" si="3">+D16+D17+D18+D19+D20</f>
        <v>170647204</v>
      </c>
      <c r="E15" s="109">
        <f t="shared" si="3"/>
        <v>1611675</v>
      </c>
      <c r="F15" s="109">
        <f t="shared" si="3"/>
        <v>3665963</v>
      </c>
      <c r="G15" s="109">
        <f t="shared" si="3"/>
        <v>-1166000</v>
      </c>
      <c r="H15" s="109">
        <f t="shared" si="3"/>
        <v>873016</v>
      </c>
      <c r="I15" s="17">
        <f t="shared" si="3"/>
        <v>-91440</v>
      </c>
      <c r="J15" s="17">
        <f t="shared" si="3"/>
        <v>175540418</v>
      </c>
      <c r="K15" s="253">
        <f t="shared" si="3"/>
        <v>218522601</v>
      </c>
    </row>
    <row r="16" spans="1:11" s="257" customFormat="1" ht="12" customHeight="1">
      <c r="A16" s="254" t="s">
        <v>42</v>
      </c>
      <c r="B16" s="255" t="s">
        <v>43</v>
      </c>
      <c r="C16" s="136">
        <f>[1]KV_9.1.1.sz.mell!C16</f>
        <v>0</v>
      </c>
      <c r="D16" s="24"/>
      <c r="E16" s="24"/>
      <c r="F16" s="24"/>
      <c r="G16" s="24"/>
      <c r="H16" s="24"/>
      <c r="I16" s="23"/>
      <c r="J16" s="22">
        <f t="shared" si="2"/>
        <v>0</v>
      </c>
      <c r="K16" s="256">
        <f t="shared" ref="K16:K21" si="4">C16+J16</f>
        <v>0</v>
      </c>
    </row>
    <row r="17" spans="1:11" s="257" customFormat="1" ht="12" customHeight="1">
      <c r="A17" s="258" t="s">
        <v>44</v>
      </c>
      <c r="B17" s="259" t="s">
        <v>45</v>
      </c>
      <c r="C17" s="137">
        <f>[1]KV_9.1.1.sz.mell!C17</f>
        <v>0</v>
      </c>
      <c r="D17" s="30"/>
      <c r="E17" s="30"/>
      <c r="F17" s="30"/>
      <c r="G17" s="30"/>
      <c r="H17" s="30"/>
      <c r="I17" s="29"/>
      <c r="J17" s="28">
        <f t="shared" si="2"/>
        <v>0</v>
      </c>
      <c r="K17" s="264">
        <f t="shared" si="4"/>
        <v>0</v>
      </c>
    </row>
    <row r="18" spans="1:11" s="257" customFormat="1" ht="12" customHeight="1">
      <c r="A18" s="258" t="s">
        <v>46</v>
      </c>
      <c r="B18" s="259" t="s">
        <v>47</v>
      </c>
      <c r="C18" s="137">
        <f>[1]KV_9.1.1.sz.mell!C18</f>
        <v>0</v>
      </c>
      <c r="D18" s="30"/>
      <c r="E18" s="30"/>
      <c r="F18" s="30"/>
      <c r="G18" s="30"/>
      <c r="H18" s="30"/>
      <c r="I18" s="29"/>
      <c r="J18" s="28">
        <f t="shared" si="2"/>
        <v>0</v>
      </c>
      <c r="K18" s="264">
        <f t="shared" si="4"/>
        <v>0</v>
      </c>
    </row>
    <row r="19" spans="1:11" s="257" customFormat="1" ht="12" customHeight="1">
      <c r="A19" s="258" t="s">
        <v>48</v>
      </c>
      <c r="B19" s="259" t="s">
        <v>49</v>
      </c>
      <c r="C19" s="137">
        <f>[1]KV_9.1.1.sz.mell!C19</f>
        <v>0</v>
      </c>
      <c r="D19" s="30"/>
      <c r="E19" s="30"/>
      <c r="F19" s="30"/>
      <c r="G19" s="30"/>
      <c r="H19" s="30"/>
      <c r="I19" s="29"/>
      <c r="J19" s="28">
        <f t="shared" si="2"/>
        <v>0</v>
      </c>
      <c r="K19" s="264">
        <f t="shared" si="4"/>
        <v>0</v>
      </c>
    </row>
    <row r="20" spans="1:11" s="257" customFormat="1" ht="12" customHeight="1">
      <c r="A20" s="258" t="s">
        <v>50</v>
      </c>
      <c r="B20" s="259" t="s">
        <v>51</v>
      </c>
      <c r="C20" s="137">
        <f>[1]KV_9.1.1.sz.mell!C20</f>
        <v>42982183</v>
      </c>
      <c r="D20" s="30">
        <v>170647204</v>
      </c>
      <c r="E20" s="23">
        <v>1611675</v>
      </c>
      <c r="F20" s="30">
        <v>3665963</v>
      </c>
      <c r="G20" s="30">
        <v>-1166000</v>
      </c>
      <c r="H20" s="30">
        <v>873016</v>
      </c>
      <c r="I20" s="29">
        <v>-91440</v>
      </c>
      <c r="J20" s="28">
        <f t="shared" si="2"/>
        <v>175540418</v>
      </c>
      <c r="K20" s="264">
        <f t="shared" si="4"/>
        <v>218522601</v>
      </c>
    </row>
    <row r="21" spans="1:11" s="260" customFormat="1" ht="12" customHeight="1" thickBot="1">
      <c r="A21" s="261" t="s">
        <v>52</v>
      </c>
      <c r="B21" s="262" t="s">
        <v>53</v>
      </c>
      <c r="C21" s="138">
        <f>[1]KV_9.1.1.sz.mell!C21</f>
        <v>0</v>
      </c>
      <c r="D21" s="106"/>
      <c r="E21" s="106"/>
      <c r="F21" s="106"/>
      <c r="G21" s="106"/>
      <c r="H21" s="106"/>
      <c r="I21" s="36"/>
      <c r="J21" s="35">
        <f t="shared" si="2"/>
        <v>0</v>
      </c>
      <c r="K21" s="265">
        <f t="shared" si="4"/>
        <v>0</v>
      </c>
    </row>
    <row r="22" spans="1:11" s="260" customFormat="1" ht="12" customHeight="1" thickBot="1">
      <c r="A22" s="251" t="s">
        <v>54</v>
      </c>
      <c r="B22" s="252" t="s">
        <v>55</v>
      </c>
      <c r="C22" s="109">
        <f>[1]KV_9.1.1.sz.mell!C22</f>
        <v>44990771</v>
      </c>
      <c r="D22" s="109">
        <f t="shared" ref="D22:K22" si="5">+D23+D24+D25+D26+D27</f>
        <v>10026925</v>
      </c>
      <c r="E22" s="109">
        <f t="shared" si="5"/>
        <v>2995041</v>
      </c>
      <c r="F22" s="109">
        <f t="shared" si="5"/>
        <v>0</v>
      </c>
      <c r="G22" s="109">
        <f t="shared" si="5"/>
        <v>0</v>
      </c>
      <c r="H22" s="109">
        <f t="shared" si="5"/>
        <v>44886955</v>
      </c>
      <c r="I22" s="17">
        <f t="shared" si="5"/>
        <v>91440</v>
      </c>
      <c r="J22" s="17">
        <f t="shared" si="5"/>
        <v>58000361</v>
      </c>
      <c r="K22" s="253">
        <f t="shared" si="5"/>
        <v>102991132</v>
      </c>
    </row>
    <row r="23" spans="1:11" s="260" customFormat="1" ht="12" customHeight="1">
      <c r="A23" s="254" t="s">
        <v>56</v>
      </c>
      <c r="B23" s="255" t="s">
        <v>57</v>
      </c>
      <c r="C23" s="136">
        <f>[1]KV_9.1.1.sz.mell!C23</f>
        <v>0</v>
      </c>
      <c r="D23" s="24"/>
      <c r="E23" s="24"/>
      <c r="F23" s="24"/>
      <c r="G23" s="24"/>
      <c r="H23" s="24"/>
      <c r="I23" s="23"/>
      <c r="J23" s="22">
        <f t="shared" si="2"/>
        <v>0</v>
      </c>
      <c r="K23" s="256">
        <f t="shared" ref="K23:K28" si="6">C23+J23</f>
        <v>0</v>
      </c>
    </row>
    <row r="24" spans="1:11" s="257" customFormat="1" ht="12" customHeight="1">
      <c r="A24" s="258" t="s">
        <v>58</v>
      </c>
      <c r="B24" s="259" t="s">
        <v>59</v>
      </c>
      <c r="C24" s="137">
        <f>[1]KV_9.1.1.sz.mell!C24</f>
        <v>0</v>
      </c>
      <c r="D24" s="30"/>
      <c r="E24" s="30"/>
      <c r="F24" s="30"/>
      <c r="G24" s="30"/>
      <c r="H24" s="30"/>
      <c r="I24" s="29"/>
      <c r="J24" s="28">
        <f t="shared" si="2"/>
        <v>0</v>
      </c>
      <c r="K24" s="264">
        <f t="shared" si="6"/>
        <v>0</v>
      </c>
    </row>
    <row r="25" spans="1:11" s="260" customFormat="1" ht="12" customHeight="1">
      <c r="A25" s="258" t="s">
        <v>60</v>
      </c>
      <c r="B25" s="259" t="s">
        <v>61</v>
      </c>
      <c r="C25" s="137">
        <f>[1]KV_9.1.1.sz.mell!C25</f>
        <v>0</v>
      </c>
      <c r="D25" s="30"/>
      <c r="E25" s="30"/>
      <c r="F25" s="30"/>
      <c r="G25" s="30"/>
      <c r="H25" s="30"/>
      <c r="I25" s="29"/>
      <c r="J25" s="28">
        <f t="shared" si="2"/>
        <v>0</v>
      </c>
      <c r="K25" s="264">
        <f t="shared" si="6"/>
        <v>0</v>
      </c>
    </row>
    <row r="26" spans="1:11" s="260" customFormat="1" ht="12" customHeight="1">
      <c r="A26" s="258" t="s">
        <v>62</v>
      </c>
      <c r="B26" s="259" t="s">
        <v>63</v>
      </c>
      <c r="C26" s="137">
        <f>[1]KV_9.1.1.sz.mell!C26</f>
        <v>0</v>
      </c>
      <c r="D26" s="30"/>
      <c r="E26" s="30"/>
      <c r="F26" s="30"/>
      <c r="G26" s="30"/>
      <c r="H26" s="30"/>
      <c r="I26" s="29"/>
      <c r="J26" s="28">
        <f t="shared" si="2"/>
        <v>0</v>
      </c>
      <c r="K26" s="264">
        <f t="shared" si="6"/>
        <v>0</v>
      </c>
    </row>
    <row r="27" spans="1:11" s="260" customFormat="1" ht="12" customHeight="1">
      <c r="A27" s="258" t="s">
        <v>64</v>
      </c>
      <c r="B27" s="259" t="s">
        <v>65</v>
      </c>
      <c r="C27" s="137">
        <f>[1]KV_9.1.1.sz.mell!C27</f>
        <v>44990771</v>
      </c>
      <c r="D27" s="30">
        <v>10026925</v>
      </c>
      <c r="E27" s="23">
        <v>2995041</v>
      </c>
      <c r="F27" s="30"/>
      <c r="G27" s="30"/>
      <c r="H27" s="30">
        <v>44886955</v>
      </c>
      <c r="I27" s="29">
        <v>91440</v>
      </c>
      <c r="J27" s="28">
        <f t="shared" si="2"/>
        <v>58000361</v>
      </c>
      <c r="K27" s="264">
        <f t="shared" si="6"/>
        <v>102991132</v>
      </c>
    </row>
    <row r="28" spans="1:11" s="260" customFormat="1" ht="12" customHeight="1" thickBot="1">
      <c r="A28" s="261" t="s">
        <v>66</v>
      </c>
      <c r="B28" s="262" t="s">
        <v>67</v>
      </c>
      <c r="C28" s="138">
        <f>[1]KV_9.1.1.sz.mell!C28</f>
        <v>0</v>
      </c>
      <c r="D28" s="106"/>
      <c r="E28" s="106"/>
      <c r="F28" s="106"/>
      <c r="G28" s="106"/>
      <c r="H28" s="106"/>
      <c r="I28" s="36"/>
      <c r="J28" s="35">
        <f t="shared" si="2"/>
        <v>0</v>
      </c>
      <c r="K28" s="265">
        <f t="shared" si="6"/>
        <v>0</v>
      </c>
    </row>
    <row r="29" spans="1:11" s="260" customFormat="1" ht="12" customHeight="1" thickBot="1">
      <c r="A29" s="251" t="s">
        <v>68</v>
      </c>
      <c r="B29" s="252" t="s">
        <v>69</v>
      </c>
      <c r="C29" s="40">
        <f>[1]KV_9.1.1.sz.mell!C29</f>
        <v>44702770</v>
      </c>
      <c r="D29" s="40">
        <f t="shared" ref="D29:K29" si="7">+D30+D31+D32+D33+D34+D35+D36</f>
        <v>0</v>
      </c>
      <c r="E29" s="40">
        <f t="shared" si="7"/>
        <v>0</v>
      </c>
      <c r="F29" s="40">
        <f t="shared" si="7"/>
        <v>0</v>
      </c>
      <c r="G29" s="40">
        <f t="shared" si="7"/>
        <v>0</v>
      </c>
      <c r="H29" s="40">
        <f t="shared" si="7"/>
        <v>10000000</v>
      </c>
      <c r="I29" s="40">
        <f t="shared" si="7"/>
        <v>4627000</v>
      </c>
      <c r="J29" s="40">
        <f t="shared" si="7"/>
        <v>14627000</v>
      </c>
      <c r="K29" s="266">
        <f t="shared" si="7"/>
        <v>59329770</v>
      </c>
    </row>
    <row r="30" spans="1:11" s="260" customFormat="1" ht="12" customHeight="1">
      <c r="A30" s="254" t="s">
        <v>70</v>
      </c>
      <c r="B30" s="255" t="s">
        <v>71</v>
      </c>
      <c r="C30" s="22">
        <f>[1]KV_9.1.1.sz.mell!C30</f>
        <v>0</v>
      </c>
      <c r="D30" s="23"/>
      <c r="E30" s="23"/>
      <c r="F30" s="23"/>
      <c r="G30" s="23"/>
      <c r="H30" s="23"/>
      <c r="I30" s="23"/>
      <c r="J30" s="22">
        <f t="shared" si="2"/>
        <v>0</v>
      </c>
      <c r="K30" s="256">
        <f t="shared" ref="K30:K36" si="8">C30+J30</f>
        <v>0</v>
      </c>
    </row>
    <row r="31" spans="1:11" s="260" customFormat="1" ht="12" customHeight="1">
      <c r="A31" s="258" t="s">
        <v>72</v>
      </c>
      <c r="B31" s="259" t="s">
        <v>73</v>
      </c>
      <c r="C31" s="28">
        <f>[1]KV_9.1.1.sz.mell!C31</f>
        <v>0</v>
      </c>
      <c r="D31" s="29"/>
      <c r="E31" s="29"/>
      <c r="F31" s="29"/>
      <c r="G31" s="29"/>
      <c r="H31" s="29"/>
      <c r="I31" s="29"/>
      <c r="J31" s="28">
        <f t="shared" si="2"/>
        <v>0</v>
      </c>
      <c r="K31" s="264">
        <f t="shared" si="8"/>
        <v>0</v>
      </c>
    </row>
    <row r="32" spans="1:11" s="260" customFormat="1" ht="12" customHeight="1">
      <c r="A32" s="258" t="s">
        <v>74</v>
      </c>
      <c r="B32" s="259" t="s">
        <v>75</v>
      </c>
      <c r="C32" s="28">
        <f>[1]KV_9.1.1.sz.mell!C32</f>
        <v>26200000</v>
      </c>
      <c r="D32" s="29"/>
      <c r="E32" s="29"/>
      <c r="F32" s="29"/>
      <c r="G32" s="29"/>
      <c r="H32" s="29">
        <v>10000000</v>
      </c>
      <c r="I32" s="29">
        <v>4627000</v>
      </c>
      <c r="J32" s="28">
        <f t="shared" si="2"/>
        <v>14627000</v>
      </c>
      <c r="K32" s="264">
        <f t="shared" si="8"/>
        <v>40827000</v>
      </c>
    </row>
    <row r="33" spans="1:11" s="260" customFormat="1" ht="12" customHeight="1">
      <c r="A33" s="258" t="s">
        <v>76</v>
      </c>
      <c r="B33" s="259" t="s">
        <v>77</v>
      </c>
      <c r="C33" s="28">
        <f>[1]KV_9.1.1.sz.mell!C33</f>
        <v>2240000</v>
      </c>
      <c r="D33" s="29"/>
      <c r="E33" s="29"/>
      <c r="F33" s="29"/>
      <c r="G33" s="29"/>
      <c r="H33" s="29"/>
      <c r="I33" s="29"/>
      <c r="J33" s="28">
        <f t="shared" si="2"/>
        <v>0</v>
      </c>
      <c r="K33" s="264">
        <f t="shared" si="8"/>
        <v>2240000</v>
      </c>
    </row>
    <row r="34" spans="1:11" s="260" customFormat="1" ht="12" customHeight="1">
      <c r="A34" s="258" t="s">
        <v>78</v>
      </c>
      <c r="B34" s="259" t="s">
        <v>79</v>
      </c>
      <c r="C34" s="28">
        <f>[1]KV_9.1.1.sz.mell!C34</f>
        <v>8020000</v>
      </c>
      <c r="D34" s="29"/>
      <c r="E34" s="29"/>
      <c r="F34" s="29"/>
      <c r="G34" s="29"/>
      <c r="H34" s="29"/>
      <c r="I34" s="29"/>
      <c r="J34" s="28">
        <f t="shared" si="2"/>
        <v>0</v>
      </c>
      <c r="K34" s="264">
        <f t="shared" si="8"/>
        <v>8020000</v>
      </c>
    </row>
    <row r="35" spans="1:11" s="260" customFormat="1" ht="12" customHeight="1">
      <c r="A35" s="258" t="s">
        <v>80</v>
      </c>
      <c r="B35" s="259" t="s">
        <v>81</v>
      </c>
      <c r="C35" s="28">
        <f>[1]KV_9.1.1.sz.mell!C35</f>
        <v>7442770</v>
      </c>
      <c r="D35" s="29"/>
      <c r="E35" s="29"/>
      <c r="F35" s="29"/>
      <c r="G35" s="29"/>
      <c r="H35" s="29"/>
      <c r="I35" s="29"/>
      <c r="J35" s="28">
        <f t="shared" si="2"/>
        <v>0</v>
      </c>
      <c r="K35" s="264">
        <f t="shared" si="8"/>
        <v>7442770</v>
      </c>
    </row>
    <row r="36" spans="1:11" s="260" customFormat="1" ht="12" customHeight="1" thickBot="1">
      <c r="A36" s="261" t="s">
        <v>82</v>
      </c>
      <c r="B36" s="262" t="s">
        <v>83</v>
      </c>
      <c r="C36" s="35">
        <f>[1]KV_9.1.1.sz.mell!C36</f>
        <v>800000</v>
      </c>
      <c r="D36" s="36"/>
      <c r="E36" s="36"/>
      <c r="F36" s="36"/>
      <c r="G36" s="36"/>
      <c r="H36" s="36"/>
      <c r="I36" s="36"/>
      <c r="J36" s="35">
        <f t="shared" si="2"/>
        <v>0</v>
      </c>
      <c r="K36" s="265">
        <f t="shared" si="8"/>
        <v>800000</v>
      </c>
    </row>
    <row r="37" spans="1:11" s="260" customFormat="1" ht="12" customHeight="1" thickBot="1">
      <c r="A37" s="251" t="s">
        <v>84</v>
      </c>
      <c r="B37" s="252" t="s">
        <v>85</v>
      </c>
      <c r="C37" s="109">
        <f>[1]KV_9.1.1.sz.mell!C37</f>
        <v>18790000</v>
      </c>
      <c r="D37" s="109">
        <f t="shared" ref="D37:K37" si="9">SUM(D38:D48)</f>
        <v>2500000</v>
      </c>
      <c r="E37" s="109">
        <f t="shared" si="9"/>
        <v>0</v>
      </c>
      <c r="F37" s="109">
        <f t="shared" si="9"/>
        <v>0</v>
      </c>
      <c r="G37" s="109">
        <f t="shared" si="9"/>
        <v>2260000</v>
      </c>
      <c r="H37" s="109">
        <f>SUM(H38:H48)</f>
        <v>3587500</v>
      </c>
      <c r="I37" s="17">
        <f t="shared" si="9"/>
        <v>0</v>
      </c>
      <c r="J37" s="17">
        <f t="shared" si="9"/>
        <v>8347500</v>
      </c>
      <c r="K37" s="253">
        <f t="shared" si="9"/>
        <v>27137500</v>
      </c>
    </row>
    <row r="38" spans="1:11" s="260" customFormat="1" ht="12" customHeight="1">
      <c r="A38" s="254" t="s">
        <v>86</v>
      </c>
      <c r="B38" s="255" t="s">
        <v>87</v>
      </c>
      <c r="C38" s="136">
        <f>[1]KV_9.1.1.sz.mell!C38</f>
        <v>1500000</v>
      </c>
      <c r="D38" s="24">
        <v>2500000</v>
      </c>
      <c r="E38" s="24"/>
      <c r="F38" s="24"/>
      <c r="G38" s="24">
        <v>2260000</v>
      </c>
      <c r="H38" s="24">
        <v>223500</v>
      </c>
      <c r="I38" s="23"/>
      <c r="J38" s="22">
        <f t="shared" si="2"/>
        <v>4983500</v>
      </c>
      <c r="K38" s="256">
        <f t="shared" ref="K38:K48" si="10">C38+J38</f>
        <v>6483500</v>
      </c>
    </row>
    <row r="39" spans="1:11" s="260" customFormat="1" ht="12" customHeight="1">
      <c r="A39" s="258" t="s">
        <v>88</v>
      </c>
      <c r="B39" s="259" t="s">
        <v>89</v>
      </c>
      <c r="C39" s="137">
        <f>[1]KV_9.1.1.sz.mell!C39</f>
        <v>9700000</v>
      </c>
      <c r="D39" s="30"/>
      <c r="E39" s="30"/>
      <c r="F39" s="30"/>
      <c r="G39" s="30"/>
      <c r="H39" s="30"/>
      <c r="I39" s="29"/>
      <c r="J39" s="28">
        <f t="shared" si="2"/>
        <v>0</v>
      </c>
      <c r="K39" s="264">
        <f t="shared" si="10"/>
        <v>9700000</v>
      </c>
    </row>
    <row r="40" spans="1:11" s="260" customFormat="1" ht="12" customHeight="1">
      <c r="A40" s="258" t="s">
        <v>90</v>
      </c>
      <c r="B40" s="259" t="s">
        <v>91</v>
      </c>
      <c r="C40" s="137">
        <f>[1]KV_9.1.1.sz.mell!C40</f>
        <v>5150000</v>
      </c>
      <c r="D40" s="30"/>
      <c r="E40" s="30"/>
      <c r="F40" s="30"/>
      <c r="G40" s="30"/>
      <c r="H40" s="30"/>
      <c r="I40" s="29"/>
      <c r="J40" s="28">
        <f t="shared" si="2"/>
        <v>0</v>
      </c>
      <c r="K40" s="264">
        <f t="shared" si="10"/>
        <v>5150000</v>
      </c>
    </row>
    <row r="41" spans="1:11" s="260" customFormat="1" ht="12" customHeight="1">
      <c r="A41" s="258" t="s">
        <v>92</v>
      </c>
      <c r="B41" s="259" t="s">
        <v>93</v>
      </c>
      <c r="C41" s="137">
        <f>[1]KV_9.1.1.sz.mell!C41</f>
        <v>0</v>
      </c>
      <c r="D41" s="30"/>
      <c r="E41" s="30"/>
      <c r="F41" s="30"/>
      <c r="G41" s="30"/>
      <c r="H41" s="30"/>
      <c r="I41" s="29"/>
      <c r="J41" s="28">
        <f t="shared" si="2"/>
        <v>0</v>
      </c>
      <c r="K41" s="264">
        <f t="shared" si="10"/>
        <v>0</v>
      </c>
    </row>
    <row r="42" spans="1:11" s="260" customFormat="1" ht="12" customHeight="1">
      <c r="A42" s="258" t="s">
        <v>94</v>
      </c>
      <c r="B42" s="259" t="s">
        <v>95</v>
      </c>
      <c r="C42" s="137">
        <f>[1]KV_9.1.1.sz.mell!C42</f>
        <v>0</v>
      </c>
      <c r="D42" s="30"/>
      <c r="E42" s="30"/>
      <c r="F42" s="30"/>
      <c r="G42" s="30"/>
      <c r="H42" s="30"/>
      <c r="I42" s="29"/>
      <c r="J42" s="28">
        <f t="shared" si="2"/>
        <v>0</v>
      </c>
      <c r="K42" s="264">
        <f t="shared" si="10"/>
        <v>0</v>
      </c>
    </row>
    <row r="43" spans="1:11" s="260" customFormat="1" ht="12" customHeight="1">
      <c r="A43" s="258" t="s">
        <v>96</v>
      </c>
      <c r="B43" s="259" t="s">
        <v>97</v>
      </c>
      <c r="C43" s="137">
        <f>[1]KV_9.1.1.sz.mell!C43</f>
        <v>2200000</v>
      </c>
      <c r="D43" s="30"/>
      <c r="E43" s="30"/>
      <c r="F43" s="30"/>
      <c r="G43" s="30"/>
      <c r="H43" s="30"/>
      <c r="I43" s="29"/>
      <c r="J43" s="28">
        <f t="shared" si="2"/>
        <v>0</v>
      </c>
      <c r="K43" s="264">
        <f t="shared" si="10"/>
        <v>2200000</v>
      </c>
    </row>
    <row r="44" spans="1:11" s="260" customFormat="1" ht="12" customHeight="1">
      <c r="A44" s="258" t="s">
        <v>98</v>
      </c>
      <c r="B44" s="259" t="s">
        <v>99</v>
      </c>
      <c r="C44" s="137">
        <f>[1]KV_9.1.1.sz.mell!C44</f>
        <v>0</v>
      </c>
      <c r="D44" s="30"/>
      <c r="E44" s="30"/>
      <c r="F44" s="30"/>
      <c r="G44" s="30"/>
      <c r="H44" s="30"/>
      <c r="I44" s="29"/>
      <c r="J44" s="28">
        <f t="shared" si="2"/>
        <v>0</v>
      </c>
      <c r="K44" s="264">
        <f t="shared" si="10"/>
        <v>0</v>
      </c>
    </row>
    <row r="45" spans="1:11" s="260" customFormat="1" ht="12" customHeight="1">
      <c r="A45" s="258" t="s">
        <v>100</v>
      </c>
      <c r="B45" s="259" t="s">
        <v>383</v>
      </c>
      <c r="C45" s="137">
        <f>[1]KV_9.1.1.sz.mell!C45</f>
        <v>40000</v>
      </c>
      <c r="D45" s="30"/>
      <c r="E45" s="30"/>
      <c r="F45" s="30"/>
      <c r="G45" s="30"/>
      <c r="H45" s="30"/>
      <c r="I45" s="29"/>
      <c r="J45" s="28">
        <f t="shared" si="2"/>
        <v>0</v>
      </c>
      <c r="K45" s="264">
        <f t="shared" si="10"/>
        <v>40000</v>
      </c>
    </row>
    <row r="46" spans="1:11" s="260" customFormat="1" ht="12" customHeight="1">
      <c r="A46" s="258" t="s">
        <v>102</v>
      </c>
      <c r="B46" s="259" t="s">
        <v>103</v>
      </c>
      <c r="C46" s="267">
        <f>[1]KV_9.1.1.sz.mell!C46</f>
        <v>0</v>
      </c>
      <c r="D46" s="268"/>
      <c r="E46" s="268"/>
      <c r="F46" s="268"/>
      <c r="G46" s="268"/>
      <c r="H46" s="268"/>
      <c r="I46" s="43"/>
      <c r="J46" s="42">
        <f t="shared" si="2"/>
        <v>0</v>
      </c>
      <c r="K46" s="269">
        <f t="shared" si="10"/>
        <v>0</v>
      </c>
    </row>
    <row r="47" spans="1:11" s="260" customFormat="1" ht="12" customHeight="1">
      <c r="A47" s="261" t="s">
        <v>104</v>
      </c>
      <c r="B47" s="262" t="s">
        <v>105</v>
      </c>
      <c r="C47" s="270">
        <f>[1]KV_9.1.1.sz.mell!C47</f>
        <v>0</v>
      </c>
      <c r="D47" s="271"/>
      <c r="E47" s="271"/>
      <c r="F47" s="271"/>
      <c r="G47" s="271"/>
      <c r="H47" s="271"/>
      <c r="I47" s="47"/>
      <c r="J47" s="46">
        <f t="shared" si="2"/>
        <v>0</v>
      </c>
      <c r="K47" s="272">
        <f t="shared" si="10"/>
        <v>0</v>
      </c>
    </row>
    <row r="48" spans="1:11" s="260" customFormat="1" ht="12" customHeight="1" thickBot="1">
      <c r="A48" s="261" t="s">
        <v>106</v>
      </c>
      <c r="B48" s="262" t="s">
        <v>107</v>
      </c>
      <c r="C48" s="270">
        <f>[1]KV_9.1.1.sz.mell!C48</f>
        <v>200000</v>
      </c>
      <c r="D48" s="271"/>
      <c r="E48" s="271"/>
      <c r="F48" s="271"/>
      <c r="G48" s="271"/>
      <c r="H48" s="271">
        <v>3364000</v>
      </c>
      <c r="I48" s="47"/>
      <c r="J48" s="46">
        <f t="shared" si="2"/>
        <v>3364000</v>
      </c>
      <c r="K48" s="272">
        <f t="shared" si="10"/>
        <v>3564000</v>
      </c>
    </row>
    <row r="49" spans="1:11" s="260" customFormat="1" ht="12" customHeight="1" thickBot="1">
      <c r="A49" s="251" t="s">
        <v>108</v>
      </c>
      <c r="B49" s="252" t="s">
        <v>109</v>
      </c>
      <c r="C49" s="109">
        <f>[1]KV_9.1.1.sz.mell!C49</f>
        <v>0</v>
      </c>
      <c r="D49" s="109">
        <f t="shared" ref="D49:K49" si="11">SUM(D50:D54)</f>
        <v>0</v>
      </c>
      <c r="E49" s="109">
        <f t="shared" si="11"/>
        <v>0</v>
      </c>
      <c r="F49" s="109">
        <f t="shared" si="11"/>
        <v>0</v>
      </c>
      <c r="G49" s="109">
        <f t="shared" si="11"/>
        <v>0</v>
      </c>
      <c r="H49" s="109">
        <f>SUM(H50:H54)</f>
        <v>0</v>
      </c>
      <c r="I49" s="17">
        <f t="shared" si="11"/>
        <v>0</v>
      </c>
      <c r="J49" s="17">
        <f t="shared" si="11"/>
        <v>0</v>
      </c>
      <c r="K49" s="253">
        <f t="shared" si="11"/>
        <v>0</v>
      </c>
    </row>
    <row r="50" spans="1:11" s="260" customFormat="1" ht="12" customHeight="1">
      <c r="A50" s="254" t="s">
        <v>110</v>
      </c>
      <c r="B50" s="255" t="s">
        <v>111</v>
      </c>
      <c r="C50" s="273">
        <f>[1]KV_9.1.1.sz.mell!C50</f>
        <v>0</v>
      </c>
      <c r="D50" s="274"/>
      <c r="E50" s="274"/>
      <c r="F50" s="274"/>
      <c r="G50" s="274"/>
      <c r="H50" s="274"/>
      <c r="I50" s="44"/>
      <c r="J50" s="45">
        <f t="shared" si="2"/>
        <v>0</v>
      </c>
      <c r="K50" s="275">
        <f>C50+J50</f>
        <v>0</v>
      </c>
    </row>
    <row r="51" spans="1:11" s="260" customFormat="1" ht="12" customHeight="1">
      <c r="A51" s="258" t="s">
        <v>112</v>
      </c>
      <c r="B51" s="259" t="s">
        <v>113</v>
      </c>
      <c r="C51" s="267">
        <f>[1]KV_9.1.1.sz.mell!C51</f>
        <v>0</v>
      </c>
      <c r="D51" s="268"/>
      <c r="E51" s="268"/>
      <c r="F51" s="268"/>
      <c r="G51" s="268"/>
      <c r="H51" s="268"/>
      <c r="I51" s="43"/>
      <c r="J51" s="42">
        <f t="shared" si="2"/>
        <v>0</v>
      </c>
      <c r="K51" s="269">
        <f>C51+J51</f>
        <v>0</v>
      </c>
    </row>
    <row r="52" spans="1:11" s="260" customFormat="1" ht="12" customHeight="1">
      <c r="A52" s="258" t="s">
        <v>114</v>
      </c>
      <c r="B52" s="259" t="s">
        <v>115</v>
      </c>
      <c r="C52" s="267">
        <f>[1]KV_9.1.1.sz.mell!C52</f>
        <v>0</v>
      </c>
      <c r="D52" s="268"/>
      <c r="E52" s="268"/>
      <c r="F52" s="268"/>
      <c r="G52" s="268"/>
      <c r="H52" s="268"/>
      <c r="I52" s="43"/>
      <c r="J52" s="42">
        <f t="shared" si="2"/>
        <v>0</v>
      </c>
      <c r="K52" s="269">
        <f>C52+J52</f>
        <v>0</v>
      </c>
    </row>
    <row r="53" spans="1:11" s="260" customFormat="1" ht="12" customHeight="1">
      <c r="A53" s="258" t="s">
        <v>116</v>
      </c>
      <c r="B53" s="259" t="s">
        <v>117</v>
      </c>
      <c r="C53" s="267">
        <f>[1]KV_9.1.1.sz.mell!C53</f>
        <v>0</v>
      </c>
      <c r="D53" s="268"/>
      <c r="E53" s="268"/>
      <c r="F53" s="268"/>
      <c r="G53" s="268"/>
      <c r="H53" s="268"/>
      <c r="I53" s="43"/>
      <c r="J53" s="42">
        <f t="shared" si="2"/>
        <v>0</v>
      </c>
      <c r="K53" s="269">
        <f>C53+J53</f>
        <v>0</v>
      </c>
    </row>
    <row r="54" spans="1:11" s="260" customFormat="1" ht="12" customHeight="1" thickBot="1">
      <c r="A54" s="276" t="s">
        <v>118</v>
      </c>
      <c r="B54" s="277" t="s">
        <v>119</v>
      </c>
      <c r="C54" s="278">
        <f>[1]KV_9.1.1.sz.mell!C54</f>
        <v>0</v>
      </c>
      <c r="D54" s="279"/>
      <c r="E54" s="279"/>
      <c r="F54" s="279"/>
      <c r="G54" s="279"/>
      <c r="H54" s="279"/>
      <c r="I54" s="53"/>
      <c r="J54" s="52">
        <f t="shared" si="2"/>
        <v>0</v>
      </c>
      <c r="K54" s="280">
        <f>C54+J54</f>
        <v>0</v>
      </c>
    </row>
    <row r="55" spans="1:11" s="260" customFormat="1" ht="12" customHeight="1" thickBot="1">
      <c r="A55" s="251" t="s">
        <v>120</v>
      </c>
      <c r="B55" s="252" t="s">
        <v>121</v>
      </c>
      <c r="C55" s="109">
        <f>[1]KV_9.1.1.sz.mell!C55</f>
        <v>0</v>
      </c>
      <c r="D55" s="109">
        <f t="shared" ref="D55:K55" si="12">SUM(D56:D58)</f>
        <v>0</v>
      </c>
      <c r="E55" s="109">
        <f t="shared" si="12"/>
        <v>0</v>
      </c>
      <c r="F55" s="109">
        <f t="shared" si="12"/>
        <v>0</v>
      </c>
      <c r="G55" s="109">
        <f t="shared" si="12"/>
        <v>0</v>
      </c>
      <c r="H55" s="109">
        <f>SUM(H56:H58)</f>
        <v>0</v>
      </c>
      <c r="I55" s="17">
        <f t="shared" si="12"/>
        <v>0</v>
      </c>
      <c r="J55" s="17">
        <f t="shared" si="12"/>
        <v>0</v>
      </c>
      <c r="K55" s="253">
        <f t="shared" si="12"/>
        <v>0</v>
      </c>
    </row>
    <row r="56" spans="1:11" s="260" customFormat="1" ht="12" customHeight="1">
      <c r="A56" s="254" t="s">
        <v>122</v>
      </c>
      <c r="B56" s="255" t="s">
        <v>123</v>
      </c>
      <c r="C56" s="136">
        <f>[1]KV_9.1.1.sz.mell!C56</f>
        <v>0</v>
      </c>
      <c r="D56" s="24"/>
      <c r="E56" s="24"/>
      <c r="F56" s="24"/>
      <c r="G56" s="24"/>
      <c r="H56" s="24"/>
      <c r="I56" s="23"/>
      <c r="J56" s="22">
        <f t="shared" si="2"/>
        <v>0</v>
      </c>
      <c r="K56" s="256">
        <f>C56+J56</f>
        <v>0</v>
      </c>
    </row>
    <row r="57" spans="1:11" s="260" customFormat="1" ht="12" customHeight="1">
      <c r="A57" s="258" t="s">
        <v>124</v>
      </c>
      <c r="B57" s="259" t="s">
        <v>125</v>
      </c>
      <c r="C57" s="137">
        <f>[1]KV_9.1.1.sz.mell!C57</f>
        <v>0</v>
      </c>
      <c r="D57" s="30"/>
      <c r="E57" s="30"/>
      <c r="F57" s="30"/>
      <c r="G57" s="30"/>
      <c r="H57" s="30"/>
      <c r="I57" s="29"/>
      <c r="J57" s="28">
        <f t="shared" si="2"/>
        <v>0</v>
      </c>
      <c r="K57" s="264">
        <f>C57+J57</f>
        <v>0</v>
      </c>
    </row>
    <row r="58" spans="1:11" s="260" customFormat="1" ht="12" customHeight="1">
      <c r="A58" s="258" t="s">
        <v>126</v>
      </c>
      <c r="B58" s="259" t="s">
        <v>127</v>
      </c>
      <c r="C58" s="137">
        <f>[1]KV_9.1.1.sz.mell!C58</f>
        <v>0</v>
      </c>
      <c r="D58" s="30"/>
      <c r="E58" s="30"/>
      <c r="F58" s="30"/>
      <c r="G58" s="30"/>
      <c r="H58" s="30"/>
      <c r="I58" s="29"/>
      <c r="J58" s="28">
        <f t="shared" si="2"/>
        <v>0</v>
      </c>
      <c r="K58" s="264">
        <f>C58+J58</f>
        <v>0</v>
      </c>
    </row>
    <row r="59" spans="1:11" s="260" customFormat="1" ht="12" customHeight="1" thickBot="1">
      <c r="A59" s="261" t="s">
        <v>128</v>
      </c>
      <c r="B59" s="262" t="s">
        <v>129</v>
      </c>
      <c r="C59" s="138">
        <f>[1]KV_9.1.1.sz.mell!C59</f>
        <v>0</v>
      </c>
      <c r="D59" s="106"/>
      <c r="E59" s="106"/>
      <c r="F59" s="106"/>
      <c r="G59" s="106"/>
      <c r="H59" s="106"/>
      <c r="I59" s="36"/>
      <c r="J59" s="35">
        <f t="shared" si="2"/>
        <v>0</v>
      </c>
      <c r="K59" s="265">
        <f>C59+J59</f>
        <v>0</v>
      </c>
    </row>
    <row r="60" spans="1:11" s="260" customFormat="1" ht="12" customHeight="1" thickBot="1">
      <c r="A60" s="251" t="s">
        <v>130</v>
      </c>
      <c r="B60" s="263" t="s">
        <v>131</v>
      </c>
      <c r="C60" s="109">
        <f>[1]KV_9.1.1.sz.mell!C60</f>
        <v>0</v>
      </c>
      <c r="D60" s="109">
        <f t="shared" ref="D60:K60" si="13">SUM(D61:D63)</f>
        <v>0</v>
      </c>
      <c r="E60" s="109">
        <f t="shared" si="13"/>
        <v>0</v>
      </c>
      <c r="F60" s="109">
        <f t="shared" si="13"/>
        <v>0</v>
      </c>
      <c r="G60" s="109">
        <f t="shared" si="13"/>
        <v>0</v>
      </c>
      <c r="H60" s="109">
        <f>SUM(H61:H63)</f>
        <v>0</v>
      </c>
      <c r="I60" s="17">
        <f t="shared" si="13"/>
        <v>0</v>
      </c>
      <c r="J60" s="17">
        <f t="shared" si="13"/>
        <v>0</v>
      </c>
      <c r="K60" s="253">
        <f t="shared" si="13"/>
        <v>0</v>
      </c>
    </row>
    <row r="61" spans="1:11" s="260" customFormat="1" ht="12" customHeight="1">
      <c r="A61" s="254" t="s">
        <v>132</v>
      </c>
      <c r="B61" s="255" t="s">
        <v>133</v>
      </c>
      <c r="C61" s="267">
        <f>[1]KV_9.1.1.sz.mell!C61</f>
        <v>0</v>
      </c>
      <c r="D61" s="268"/>
      <c r="E61" s="268"/>
      <c r="F61" s="268"/>
      <c r="G61" s="268"/>
      <c r="H61" s="268"/>
      <c r="I61" s="43"/>
      <c r="J61" s="42">
        <f t="shared" si="2"/>
        <v>0</v>
      </c>
      <c r="K61" s="269">
        <f>C61+J61</f>
        <v>0</v>
      </c>
    </row>
    <row r="62" spans="1:11" s="260" customFormat="1" ht="12" customHeight="1">
      <c r="A62" s="258" t="s">
        <v>134</v>
      </c>
      <c r="B62" s="259" t="s">
        <v>135</v>
      </c>
      <c r="C62" s="267">
        <f>[1]KV_9.1.1.sz.mell!C62</f>
        <v>0</v>
      </c>
      <c r="D62" s="268"/>
      <c r="E62" s="268"/>
      <c r="F62" s="268"/>
      <c r="G62" s="268"/>
      <c r="H62" s="268"/>
      <c r="I62" s="43"/>
      <c r="J62" s="42">
        <f t="shared" si="2"/>
        <v>0</v>
      </c>
      <c r="K62" s="269">
        <f>C62+J62</f>
        <v>0</v>
      </c>
    </row>
    <row r="63" spans="1:11" s="260" customFormat="1" ht="12" customHeight="1">
      <c r="A63" s="258" t="s">
        <v>136</v>
      </c>
      <c r="B63" s="259" t="s">
        <v>137</v>
      </c>
      <c r="C63" s="267">
        <f>[1]KV_9.1.1.sz.mell!C63</f>
        <v>0</v>
      </c>
      <c r="D63" s="268"/>
      <c r="E63" s="268"/>
      <c r="F63" s="268"/>
      <c r="G63" s="268"/>
      <c r="H63" s="268"/>
      <c r="I63" s="43"/>
      <c r="J63" s="42">
        <f t="shared" si="2"/>
        <v>0</v>
      </c>
      <c r="K63" s="269">
        <f>C63+J63</f>
        <v>0</v>
      </c>
    </row>
    <row r="64" spans="1:11" s="260" customFormat="1" ht="12" customHeight="1" thickBot="1">
      <c r="A64" s="261" t="s">
        <v>138</v>
      </c>
      <c r="B64" s="262" t="s">
        <v>139</v>
      </c>
      <c r="C64" s="267">
        <f>[1]KV_9.1.1.sz.mell!C64</f>
        <v>0</v>
      </c>
      <c r="D64" s="268"/>
      <c r="E64" s="268"/>
      <c r="F64" s="268"/>
      <c r="G64" s="268"/>
      <c r="H64" s="268"/>
      <c r="I64" s="43"/>
      <c r="J64" s="42">
        <f t="shared" si="2"/>
        <v>0</v>
      </c>
      <c r="K64" s="269">
        <f>C64+J64</f>
        <v>0</v>
      </c>
    </row>
    <row r="65" spans="1:11" s="260" customFormat="1" ht="12" customHeight="1" thickBot="1">
      <c r="A65" s="251" t="s">
        <v>277</v>
      </c>
      <c r="B65" s="252" t="s">
        <v>141</v>
      </c>
      <c r="C65" s="112">
        <f>[1]KV_9.1.1.sz.mell!C65</f>
        <v>442985787</v>
      </c>
      <c r="D65" s="112">
        <f t="shared" ref="D65:K65" si="14">+D8+D15+D22+D29+D37+D49+D55+D60</f>
        <v>183174129</v>
      </c>
      <c r="E65" s="112">
        <f t="shared" si="14"/>
        <v>13174076</v>
      </c>
      <c r="F65" s="112">
        <f t="shared" si="14"/>
        <v>13979394</v>
      </c>
      <c r="G65" s="112">
        <f t="shared" si="14"/>
        <v>17367264</v>
      </c>
      <c r="H65" s="112">
        <f t="shared" si="14"/>
        <v>59347471</v>
      </c>
      <c r="I65" s="40">
        <f t="shared" si="14"/>
        <v>4627000</v>
      </c>
      <c r="J65" s="40">
        <f t="shared" si="14"/>
        <v>291669334</v>
      </c>
      <c r="K65" s="266">
        <f t="shared" si="14"/>
        <v>734655121</v>
      </c>
    </row>
    <row r="66" spans="1:11" s="260" customFormat="1" ht="12" customHeight="1" thickBot="1">
      <c r="A66" s="281" t="s">
        <v>384</v>
      </c>
      <c r="B66" s="263" t="s">
        <v>143</v>
      </c>
      <c r="C66" s="109">
        <f>[1]KV_9.1.1.sz.mell!C66</f>
        <v>0</v>
      </c>
      <c r="D66" s="109">
        <f t="shared" ref="D66:K66" si="15">SUM(D67:D69)</f>
        <v>0</v>
      </c>
      <c r="E66" s="109">
        <f t="shared" si="15"/>
        <v>0</v>
      </c>
      <c r="F66" s="109">
        <f t="shared" si="15"/>
        <v>0</v>
      </c>
      <c r="G66" s="109">
        <f t="shared" si="15"/>
        <v>0</v>
      </c>
      <c r="H66" s="109">
        <f>SUM(H67:H69)</f>
        <v>0</v>
      </c>
      <c r="I66" s="17">
        <f t="shared" si="15"/>
        <v>0</v>
      </c>
      <c r="J66" s="17">
        <f t="shared" si="15"/>
        <v>0</v>
      </c>
      <c r="K66" s="253">
        <f t="shared" si="15"/>
        <v>0</v>
      </c>
    </row>
    <row r="67" spans="1:11" s="260" customFormat="1" ht="12" customHeight="1">
      <c r="A67" s="254" t="s">
        <v>144</v>
      </c>
      <c r="B67" s="255" t="s">
        <v>145</v>
      </c>
      <c r="C67" s="267">
        <f>[1]KV_9.1.1.sz.mell!C67</f>
        <v>0</v>
      </c>
      <c r="D67" s="268"/>
      <c r="E67" s="268"/>
      <c r="F67" s="268"/>
      <c r="G67" s="268"/>
      <c r="H67" s="268"/>
      <c r="I67" s="43"/>
      <c r="J67" s="42">
        <f>D67+E67+F67+G67+H67+I67</f>
        <v>0</v>
      </c>
      <c r="K67" s="269">
        <f>C67+J67</f>
        <v>0</v>
      </c>
    </row>
    <row r="68" spans="1:11" s="260" customFormat="1" ht="12" customHeight="1">
      <c r="A68" s="258" t="s">
        <v>146</v>
      </c>
      <c r="B68" s="259" t="s">
        <v>147</v>
      </c>
      <c r="C68" s="267">
        <f>[1]KV_9.1.1.sz.mell!C68</f>
        <v>0</v>
      </c>
      <c r="D68" s="268"/>
      <c r="E68" s="268"/>
      <c r="F68" s="268"/>
      <c r="G68" s="268"/>
      <c r="H68" s="268"/>
      <c r="I68" s="43"/>
      <c r="J68" s="42">
        <f>D68+E68+F68+G68+H68+I68</f>
        <v>0</v>
      </c>
      <c r="K68" s="269">
        <f>C68+J68</f>
        <v>0</v>
      </c>
    </row>
    <row r="69" spans="1:11" s="260" customFormat="1" ht="12" customHeight="1" thickBot="1">
      <c r="A69" s="276" t="s">
        <v>148</v>
      </c>
      <c r="B69" s="282" t="s">
        <v>385</v>
      </c>
      <c r="C69" s="278">
        <f>[1]KV_9.1.1.sz.mell!C69</f>
        <v>0</v>
      </c>
      <c r="D69" s="279"/>
      <c r="E69" s="279"/>
      <c r="F69" s="279"/>
      <c r="G69" s="279"/>
      <c r="H69" s="279"/>
      <c r="I69" s="53"/>
      <c r="J69" s="52">
        <f>D69+E69+F69+G69+H69+I69</f>
        <v>0</v>
      </c>
      <c r="K69" s="280">
        <f>C69+J69</f>
        <v>0</v>
      </c>
    </row>
    <row r="70" spans="1:11" s="260" customFormat="1" ht="12" customHeight="1" thickBot="1">
      <c r="A70" s="281" t="s">
        <v>150</v>
      </c>
      <c r="B70" s="263" t="s">
        <v>151</v>
      </c>
      <c r="C70" s="17">
        <f>[1]KV_9.1.1.sz.mell!C70</f>
        <v>0</v>
      </c>
      <c r="D70" s="17">
        <f t="shared" ref="D70:K70" si="16">SUM(D71:D74)</f>
        <v>0</v>
      </c>
      <c r="E70" s="17">
        <f t="shared" si="16"/>
        <v>0</v>
      </c>
      <c r="F70" s="17">
        <f t="shared" si="16"/>
        <v>0</v>
      </c>
      <c r="G70" s="17">
        <f t="shared" si="16"/>
        <v>0</v>
      </c>
      <c r="H70" s="17">
        <f>SUM(H71:H74)</f>
        <v>0</v>
      </c>
      <c r="I70" s="17">
        <f t="shared" si="16"/>
        <v>0</v>
      </c>
      <c r="J70" s="17">
        <f t="shared" si="16"/>
        <v>0</v>
      </c>
      <c r="K70" s="253">
        <f t="shared" si="16"/>
        <v>0</v>
      </c>
    </row>
    <row r="71" spans="1:11" s="260" customFormat="1" ht="12" customHeight="1">
      <c r="A71" s="254" t="s">
        <v>152</v>
      </c>
      <c r="B71" s="255" t="s">
        <v>153</v>
      </c>
      <c r="C71" s="42">
        <f>[1]KV_9.1.1.sz.mell!C71</f>
        <v>0</v>
      </c>
      <c r="D71" s="43"/>
      <c r="E71" s="43"/>
      <c r="F71" s="43"/>
      <c r="G71" s="43"/>
      <c r="H71" s="43"/>
      <c r="I71" s="43"/>
      <c r="J71" s="42">
        <f>D71+E71+F71+G71+H71+I71</f>
        <v>0</v>
      </c>
      <c r="K71" s="269">
        <f>C71+J71</f>
        <v>0</v>
      </c>
    </row>
    <row r="72" spans="1:11" s="260" customFormat="1" ht="12" customHeight="1">
      <c r="A72" s="258" t="s">
        <v>154</v>
      </c>
      <c r="B72" s="255" t="s">
        <v>155</v>
      </c>
      <c r="C72" s="42">
        <f>[1]KV_9.1.1.sz.mell!C72</f>
        <v>0</v>
      </c>
      <c r="D72" s="43"/>
      <c r="E72" s="43"/>
      <c r="F72" s="43"/>
      <c r="G72" s="43"/>
      <c r="H72" s="43"/>
      <c r="I72" s="43"/>
      <c r="J72" s="42">
        <f>D72+E72+F72+G72+H72+I72</f>
        <v>0</v>
      </c>
      <c r="K72" s="269">
        <f>C72+J72</f>
        <v>0</v>
      </c>
    </row>
    <row r="73" spans="1:11" s="260" customFormat="1" ht="12" customHeight="1">
      <c r="A73" s="258" t="s">
        <v>156</v>
      </c>
      <c r="B73" s="255" t="s">
        <v>157</v>
      </c>
      <c r="C73" s="42">
        <f>[1]KV_9.1.1.sz.mell!C73</f>
        <v>0</v>
      </c>
      <c r="D73" s="43"/>
      <c r="E73" s="43"/>
      <c r="F73" s="43"/>
      <c r="G73" s="43"/>
      <c r="H73" s="43"/>
      <c r="I73" s="43"/>
      <c r="J73" s="42">
        <f>D73+E73+F73+G73+H73+I73</f>
        <v>0</v>
      </c>
      <c r="K73" s="269">
        <f>C73+J73</f>
        <v>0</v>
      </c>
    </row>
    <row r="74" spans="1:11" s="260" customFormat="1" ht="12" customHeight="1" thickBot="1">
      <c r="A74" s="261" t="s">
        <v>158</v>
      </c>
      <c r="B74" s="283" t="s">
        <v>159</v>
      </c>
      <c r="C74" s="42">
        <f>[1]KV_9.1.1.sz.mell!C74</f>
        <v>0</v>
      </c>
      <c r="D74" s="43"/>
      <c r="E74" s="43"/>
      <c r="F74" s="43"/>
      <c r="G74" s="43"/>
      <c r="H74" s="43"/>
      <c r="I74" s="43"/>
      <c r="J74" s="42">
        <f>D74+E74+F74+G74+H74+I74</f>
        <v>0</v>
      </c>
      <c r="K74" s="269">
        <f>C74+J74</f>
        <v>0</v>
      </c>
    </row>
    <row r="75" spans="1:11" s="260" customFormat="1" ht="12" customHeight="1" thickBot="1">
      <c r="A75" s="281" t="s">
        <v>160</v>
      </c>
      <c r="B75" s="263" t="s">
        <v>161</v>
      </c>
      <c r="C75" s="17">
        <f>[1]KV_9.1.1.sz.mell!C75</f>
        <v>407151923</v>
      </c>
      <c r="D75" s="17">
        <f t="shared" ref="D75:K75" si="17">SUM(D76:D77)</f>
        <v>18289045</v>
      </c>
      <c r="E75" s="17">
        <f t="shared" si="17"/>
        <v>0</v>
      </c>
      <c r="F75" s="17">
        <f t="shared" si="17"/>
        <v>0</v>
      </c>
      <c r="G75" s="17">
        <f t="shared" si="17"/>
        <v>0</v>
      </c>
      <c r="H75" s="17">
        <f>SUM(H76:H77)</f>
        <v>0</v>
      </c>
      <c r="I75" s="17">
        <f t="shared" si="17"/>
        <v>0</v>
      </c>
      <c r="J75" s="17">
        <f t="shared" si="17"/>
        <v>18289045</v>
      </c>
      <c r="K75" s="253">
        <f t="shared" si="17"/>
        <v>425440968</v>
      </c>
    </row>
    <row r="76" spans="1:11" s="260" customFormat="1" ht="12" customHeight="1">
      <c r="A76" s="254" t="s">
        <v>162</v>
      </c>
      <c r="B76" s="255" t="s">
        <v>163</v>
      </c>
      <c r="C76" s="42">
        <f>[1]KV_9.1.1.sz.mell!C76</f>
        <v>407151923</v>
      </c>
      <c r="D76" s="43">
        <v>18289045</v>
      </c>
      <c r="E76" s="43"/>
      <c r="F76" s="43"/>
      <c r="G76" s="43"/>
      <c r="H76" s="43"/>
      <c r="I76" s="43"/>
      <c r="J76" s="42">
        <f>D76+E76+F76+G76+H76+I76</f>
        <v>18289045</v>
      </c>
      <c r="K76" s="269">
        <f>C76+J76</f>
        <v>425440968</v>
      </c>
    </row>
    <row r="77" spans="1:11" s="260" customFormat="1" ht="12" customHeight="1" thickBot="1">
      <c r="A77" s="261" t="s">
        <v>164</v>
      </c>
      <c r="B77" s="262" t="s">
        <v>165</v>
      </c>
      <c r="C77" s="42">
        <f>[1]KV_9.1.1.sz.mell!C77</f>
        <v>0</v>
      </c>
      <c r="D77" s="43"/>
      <c r="E77" s="43"/>
      <c r="F77" s="43"/>
      <c r="G77" s="43"/>
      <c r="H77" s="43"/>
      <c r="I77" s="43"/>
      <c r="J77" s="42">
        <f>D77+E77+F77+G77+H77+I77</f>
        <v>0</v>
      </c>
      <c r="K77" s="269">
        <f>C77+J77</f>
        <v>0</v>
      </c>
    </row>
    <row r="78" spans="1:11" s="257" customFormat="1" ht="12" customHeight="1" thickBot="1">
      <c r="A78" s="281" t="s">
        <v>166</v>
      </c>
      <c r="B78" s="263" t="s">
        <v>167</v>
      </c>
      <c r="C78" s="17">
        <f>[1]KV_9.1.1.sz.mell!C78</f>
        <v>0</v>
      </c>
      <c r="D78" s="17">
        <f t="shared" ref="D78:K78" si="18">SUM(D79:D81)</f>
        <v>0</v>
      </c>
      <c r="E78" s="17">
        <f t="shared" si="18"/>
        <v>0</v>
      </c>
      <c r="F78" s="17">
        <f t="shared" si="18"/>
        <v>0</v>
      </c>
      <c r="G78" s="17">
        <f t="shared" si="18"/>
        <v>0</v>
      </c>
      <c r="H78" s="17">
        <f>SUM(H79:H81)</f>
        <v>0</v>
      </c>
      <c r="I78" s="17">
        <f t="shared" si="18"/>
        <v>0</v>
      </c>
      <c r="J78" s="17">
        <f t="shared" si="18"/>
        <v>0</v>
      </c>
      <c r="K78" s="253">
        <f t="shared" si="18"/>
        <v>0</v>
      </c>
    </row>
    <row r="79" spans="1:11" s="260" customFormat="1" ht="12" customHeight="1">
      <c r="A79" s="254" t="s">
        <v>168</v>
      </c>
      <c r="B79" s="255" t="s">
        <v>169</v>
      </c>
      <c r="C79" s="42">
        <f>[1]KV_9.1.1.sz.mell!C79</f>
        <v>0</v>
      </c>
      <c r="D79" s="43"/>
      <c r="E79" s="43"/>
      <c r="F79" s="43"/>
      <c r="G79" s="43"/>
      <c r="H79" s="43"/>
      <c r="I79" s="43"/>
      <c r="J79" s="42">
        <f>D79+E79+F79+G79+H79+I79</f>
        <v>0</v>
      </c>
      <c r="K79" s="269">
        <f>C79+J79</f>
        <v>0</v>
      </c>
    </row>
    <row r="80" spans="1:11" s="260" customFormat="1" ht="12" customHeight="1">
      <c r="A80" s="258" t="s">
        <v>170</v>
      </c>
      <c r="B80" s="259" t="s">
        <v>171</v>
      </c>
      <c r="C80" s="42">
        <f>[1]KV_9.1.1.sz.mell!C80</f>
        <v>0</v>
      </c>
      <c r="D80" s="43"/>
      <c r="E80" s="43"/>
      <c r="F80" s="43"/>
      <c r="G80" s="43"/>
      <c r="H80" s="43"/>
      <c r="I80" s="43"/>
      <c r="J80" s="42">
        <f>D80+E80+F80+G80+H80+I80</f>
        <v>0</v>
      </c>
      <c r="K80" s="269">
        <f>C80+J80</f>
        <v>0</v>
      </c>
    </row>
    <row r="81" spans="1:11" s="260" customFormat="1" ht="12" customHeight="1" thickBot="1">
      <c r="A81" s="261" t="s">
        <v>172</v>
      </c>
      <c r="B81" s="284" t="s">
        <v>173</v>
      </c>
      <c r="C81" s="42">
        <f>[1]KV_9.1.1.sz.mell!C81</f>
        <v>0</v>
      </c>
      <c r="D81" s="43"/>
      <c r="E81" s="43"/>
      <c r="F81" s="43"/>
      <c r="G81" s="43"/>
      <c r="H81" s="43"/>
      <c r="I81" s="43"/>
      <c r="J81" s="42">
        <f>D81+E81+F81+G81+H81+I81</f>
        <v>0</v>
      </c>
      <c r="K81" s="269">
        <f>C81+J81</f>
        <v>0</v>
      </c>
    </row>
    <row r="82" spans="1:11" s="260" customFormat="1" ht="12" customHeight="1" thickBot="1">
      <c r="A82" s="281" t="s">
        <v>174</v>
      </c>
      <c r="B82" s="263" t="s">
        <v>175</v>
      </c>
      <c r="C82" s="17">
        <f>[1]KV_9.1.1.sz.mell!C82</f>
        <v>0</v>
      </c>
      <c r="D82" s="17">
        <f t="shared" ref="D82:K82" si="19">SUM(D83:D86)</f>
        <v>0</v>
      </c>
      <c r="E82" s="17">
        <f t="shared" si="19"/>
        <v>0</v>
      </c>
      <c r="F82" s="17">
        <f t="shared" si="19"/>
        <v>0</v>
      </c>
      <c r="G82" s="17">
        <f t="shared" si="19"/>
        <v>0</v>
      </c>
      <c r="H82" s="17">
        <f>SUM(H83:H86)</f>
        <v>0</v>
      </c>
      <c r="I82" s="17">
        <f t="shared" si="19"/>
        <v>0</v>
      </c>
      <c r="J82" s="17">
        <f t="shared" si="19"/>
        <v>0</v>
      </c>
      <c r="K82" s="253">
        <f t="shared" si="19"/>
        <v>0</v>
      </c>
    </row>
    <row r="83" spans="1:11" s="260" customFormat="1" ht="12" customHeight="1">
      <c r="A83" s="285" t="s">
        <v>176</v>
      </c>
      <c r="B83" s="255" t="s">
        <v>177</v>
      </c>
      <c r="C83" s="42">
        <f>[1]KV_9.1.1.sz.mell!C83</f>
        <v>0</v>
      </c>
      <c r="D83" s="43"/>
      <c r="E83" s="43"/>
      <c r="F83" s="43"/>
      <c r="G83" s="43"/>
      <c r="H83" s="43"/>
      <c r="I83" s="43"/>
      <c r="J83" s="42">
        <f t="shared" ref="J83:J88" si="20">D83+E83+F83+G83+H83+I83</f>
        <v>0</v>
      </c>
      <c r="K83" s="269">
        <f t="shared" ref="K83:K88" si="21">C83+J83</f>
        <v>0</v>
      </c>
    </row>
    <row r="84" spans="1:11" s="260" customFormat="1" ht="12" customHeight="1">
      <c r="A84" s="286" t="s">
        <v>178</v>
      </c>
      <c r="B84" s="259" t="s">
        <v>179</v>
      </c>
      <c r="C84" s="42">
        <f>[1]KV_9.1.1.sz.mell!C84</f>
        <v>0</v>
      </c>
      <c r="D84" s="43"/>
      <c r="E84" s="43"/>
      <c r="F84" s="43"/>
      <c r="G84" s="43"/>
      <c r="H84" s="43"/>
      <c r="I84" s="43"/>
      <c r="J84" s="42">
        <f t="shared" si="20"/>
        <v>0</v>
      </c>
      <c r="K84" s="269">
        <f t="shared" si="21"/>
        <v>0</v>
      </c>
    </row>
    <row r="85" spans="1:11" s="260" customFormat="1" ht="12" customHeight="1">
      <c r="A85" s="286" t="s">
        <v>180</v>
      </c>
      <c r="B85" s="259" t="s">
        <v>181</v>
      </c>
      <c r="C85" s="42">
        <f>[1]KV_9.1.1.sz.mell!C85</f>
        <v>0</v>
      </c>
      <c r="D85" s="43"/>
      <c r="E85" s="43"/>
      <c r="F85" s="43"/>
      <c r="G85" s="43"/>
      <c r="H85" s="43"/>
      <c r="I85" s="43"/>
      <c r="J85" s="42">
        <f t="shared" si="20"/>
        <v>0</v>
      </c>
      <c r="K85" s="269">
        <f t="shared" si="21"/>
        <v>0</v>
      </c>
    </row>
    <row r="86" spans="1:11" s="257" customFormat="1" ht="12" customHeight="1" thickBot="1">
      <c r="A86" s="287" t="s">
        <v>182</v>
      </c>
      <c r="B86" s="262" t="s">
        <v>183</v>
      </c>
      <c r="C86" s="42">
        <f>[1]KV_9.1.1.sz.mell!C86</f>
        <v>0</v>
      </c>
      <c r="D86" s="43"/>
      <c r="E86" s="43"/>
      <c r="F86" s="43"/>
      <c r="G86" s="43"/>
      <c r="H86" s="43"/>
      <c r="I86" s="43"/>
      <c r="J86" s="42">
        <f t="shared" si="20"/>
        <v>0</v>
      </c>
      <c r="K86" s="269">
        <f t="shared" si="21"/>
        <v>0</v>
      </c>
    </row>
    <row r="87" spans="1:11" s="257" customFormat="1" ht="12" customHeight="1" thickBot="1">
      <c r="A87" s="281" t="s">
        <v>184</v>
      </c>
      <c r="B87" s="263" t="s">
        <v>185</v>
      </c>
      <c r="C87" s="17">
        <f>[1]KV_9.1.1.sz.mell!C87</f>
        <v>0</v>
      </c>
      <c r="D87" s="66"/>
      <c r="E87" s="66"/>
      <c r="F87" s="66"/>
      <c r="G87" s="66"/>
      <c r="H87" s="66"/>
      <c r="I87" s="66"/>
      <c r="J87" s="17">
        <f t="shared" si="20"/>
        <v>0</v>
      </c>
      <c r="K87" s="253">
        <f t="shared" si="21"/>
        <v>0</v>
      </c>
    </row>
    <row r="88" spans="1:11" s="257" customFormat="1" ht="12" customHeight="1" thickBot="1">
      <c r="A88" s="281" t="s">
        <v>386</v>
      </c>
      <c r="B88" s="263" t="s">
        <v>187</v>
      </c>
      <c r="C88" s="17">
        <f>[1]KV_9.1.1.sz.mell!C88</f>
        <v>0</v>
      </c>
      <c r="D88" s="66"/>
      <c r="E88" s="66"/>
      <c r="F88" s="66"/>
      <c r="G88" s="66"/>
      <c r="H88" s="66"/>
      <c r="I88" s="66"/>
      <c r="J88" s="17">
        <f t="shared" si="20"/>
        <v>0</v>
      </c>
      <c r="K88" s="253">
        <f t="shared" si="21"/>
        <v>0</v>
      </c>
    </row>
    <row r="89" spans="1:11" s="257" customFormat="1" ht="12" customHeight="1" thickBot="1">
      <c r="A89" s="281" t="s">
        <v>387</v>
      </c>
      <c r="B89" s="263" t="s">
        <v>189</v>
      </c>
      <c r="C89" s="40">
        <f>[1]KV_9.1.1.sz.mell!C89</f>
        <v>407151923</v>
      </c>
      <c r="D89" s="40">
        <f t="shared" ref="D89:K89" si="22">+D66+D70+D75+D78+D82+D88+D87</f>
        <v>18289045</v>
      </c>
      <c r="E89" s="40">
        <f t="shared" si="22"/>
        <v>0</v>
      </c>
      <c r="F89" s="40">
        <f t="shared" si="22"/>
        <v>0</v>
      </c>
      <c r="G89" s="40">
        <f t="shared" si="22"/>
        <v>0</v>
      </c>
      <c r="H89" s="40">
        <f t="shared" si="22"/>
        <v>0</v>
      </c>
      <c r="I89" s="40">
        <f t="shared" si="22"/>
        <v>0</v>
      </c>
      <c r="J89" s="40">
        <f t="shared" si="22"/>
        <v>18289045</v>
      </c>
      <c r="K89" s="266">
        <f t="shared" si="22"/>
        <v>425440968</v>
      </c>
    </row>
    <row r="90" spans="1:11" s="257" customFormat="1" ht="12" customHeight="1" thickBot="1">
      <c r="A90" s="288" t="s">
        <v>388</v>
      </c>
      <c r="B90" s="289" t="s">
        <v>389</v>
      </c>
      <c r="C90" s="40">
        <f>[1]KV_9.1.1.sz.mell!C90</f>
        <v>850137710</v>
      </c>
      <c r="D90" s="40">
        <f t="shared" ref="D90:K90" si="23">+D65+D89</f>
        <v>201463174</v>
      </c>
      <c r="E90" s="40">
        <f t="shared" si="23"/>
        <v>13174076</v>
      </c>
      <c r="F90" s="40">
        <f t="shared" si="23"/>
        <v>13979394</v>
      </c>
      <c r="G90" s="40">
        <f t="shared" si="23"/>
        <v>17367264</v>
      </c>
      <c r="H90" s="40">
        <f t="shared" si="23"/>
        <v>59347471</v>
      </c>
      <c r="I90" s="40">
        <f t="shared" si="23"/>
        <v>4627000</v>
      </c>
      <c r="J90" s="40">
        <f t="shared" si="23"/>
        <v>309958379</v>
      </c>
      <c r="K90" s="266">
        <f t="shared" si="23"/>
        <v>1160096089</v>
      </c>
    </row>
    <row r="91" spans="1:11" s="260" customFormat="1" ht="15.2" customHeight="1" thickBot="1">
      <c r="A91" s="290"/>
      <c r="B91" s="291"/>
      <c r="C91" s="292"/>
      <c r="D91" s="292"/>
      <c r="E91" s="292"/>
      <c r="F91" s="292"/>
      <c r="G91" s="292"/>
    </row>
    <row r="92" spans="1:11" s="250" customFormat="1" ht="16.5" customHeight="1" thickBot="1">
      <c r="A92" s="477" t="s">
        <v>290</v>
      </c>
      <c r="B92" s="478"/>
      <c r="C92" s="478"/>
      <c r="D92" s="478"/>
      <c r="E92" s="478"/>
      <c r="F92" s="478"/>
      <c r="G92" s="478"/>
      <c r="H92" s="478"/>
      <c r="I92" s="478"/>
      <c r="J92" s="478"/>
      <c r="K92" s="479"/>
    </row>
    <row r="93" spans="1:11" s="297" customFormat="1" ht="12" customHeight="1" thickBot="1">
      <c r="A93" s="293" t="s">
        <v>26</v>
      </c>
      <c r="B93" s="294" t="s">
        <v>390</v>
      </c>
      <c r="C93" s="17">
        <f>[1]KV_9.1.1.sz.mell!C93</f>
        <v>210051751</v>
      </c>
      <c r="D93" s="295">
        <f t="shared" ref="D93:K93" si="24">+D94+D95+D96+D97+D98+D111</f>
        <v>190884437</v>
      </c>
      <c r="E93" s="295">
        <f t="shared" si="24"/>
        <v>8883655</v>
      </c>
      <c r="F93" s="295">
        <f t="shared" si="24"/>
        <v>35229394</v>
      </c>
      <c r="G93" s="295">
        <f t="shared" si="24"/>
        <v>13790520</v>
      </c>
      <c r="H93" s="295">
        <f t="shared" si="24"/>
        <v>23685306</v>
      </c>
      <c r="I93" s="81">
        <f t="shared" si="24"/>
        <v>4830828</v>
      </c>
      <c r="J93" s="81">
        <f t="shared" si="24"/>
        <v>277304140</v>
      </c>
      <c r="K93" s="296">
        <f t="shared" si="24"/>
        <v>487355891</v>
      </c>
    </row>
    <row r="94" spans="1:11" ht="12" customHeight="1">
      <c r="A94" s="298" t="s">
        <v>28</v>
      </c>
      <c r="B94" s="299" t="s">
        <v>196</v>
      </c>
      <c r="C94" s="300">
        <f>[1]KV_9.1.1.sz.mell!C94</f>
        <v>65470275</v>
      </c>
      <c r="D94" s="301">
        <v>133910611</v>
      </c>
      <c r="E94" s="85">
        <v>1573423</v>
      </c>
      <c r="F94" s="301"/>
      <c r="G94" s="301"/>
      <c r="H94" s="301">
        <v>81530</v>
      </c>
      <c r="I94" s="85"/>
      <c r="J94" s="86">
        <f t="shared" ref="J94:J113" si="25">D94+E94+F94+G94+H94+I94</f>
        <v>135565564</v>
      </c>
      <c r="K94" s="302">
        <f t="shared" ref="K94:K113" si="26">C94+J94</f>
        <v>201035839</v>
      </c>
    </row>
    <row r="95" spans="1:11" ht="12" customHeight="1">
      <c r="A95" s="258" t="s">
        <v>30</v>
      </c>
      <c r="B95" s="303" t="s">
        <v>197</v>
      </c>
      <c r="C95" s="28">
        <f>[1]KV_9.1.1.sz.mell!C95</f>
        <v>10055980</v>
      </c>
      <c r="D95" s="29">
        <v>13056263</v>
      </c>
      <c r="E95" s="29">
        <v>287894</v>
      </c>
      <c r="F95" s="29"/>
      <c r="G95" s="29"/>
      <c r="H95" s="29">
        <v>7134</v>
      </c>
      <c r="I95" s="29"/>
      <c r="J95" s="28">
        <f t="shared" si="25"/>
        <v>13351291</v>
      </c>
      <c r="K95" s="264">
        <f t="shared" si="26"/>
        <v>23407271</v>
      </c>
    </row>
    <row r="96" spans="1:11" ht="12" customHeight="1">
      <c r="A96" s="258" t="s">
        <v>32</v>
      </c>
      <c r="B96" s="303" t="s">
        <v>198</v>
      </c>
      <c r="C96" s="35">
        <f>[1]KV_9.1.1.sz.mell!C96</f>
        <v>57057436</v>
      </c>
      <c r="D96" s="36">
        <v>43737443</v>
      </c>
      <c r="E96" s="36">
        <v>2033100</v>
      </c>
      <c r="F96" s="36">
        <v>31986900</v>
      </c>
      <c r="G96" s="36">
        <v>5348139</v>
      </c>
      <c r="H96" s="29">
        <v>7416712</v>
      </c>
      <c r="I96" s="36">
        <v>4830828</v>
      </c>
      <c r="J96" s="35">
        <f t="shared" si="25"/>
        <v>95353122</v>
      </c>
      <c r="K96" s="265">
        <f t="shared" si="26"/>
        <v>152410558</v>
      </c>
    </row>
    <row r="97" spans="1:11" ht="12" customHeight="1">
      <c r="A97" s="258" t="s">
        <v>34</v>
      </c>
      <c r="B97" s="304" t="s">
        <v>199</v>
      </c>
      <c r="C97" s="35">
        <f>[1]KV_9.1.1.sz.mell!C97</f>
        <v>25154000</v>
      </c>
      <c r="D97" s="36"/>
      <c r="E97" s="36"/>
      <c r="F97" s="36">
        <v>1166000</v>
      </c>
      <c r="G97" s="36">
        <v>11554325</v>
      </c>
      <c r="H97" s="36"/>
      <c r="I97" s="36"/>
      <c r="J97" s="35">
        <f t="shared" si="25"/>
        <v>12720325</v>
      </c>
      <c r="K97" s="265">
        <f t="shared" si="26"/>
        <v>37874325</v>
      </c>
    </row>
    <row r="98" spans="1:11" ht="12" customHeight="1">
      <c r="A98" s="258" t="s">
        <v>200</v>
      </c>
      <c r="B98" s="305" t="s">
        <v>201</v>
      </c>
      <c r="C98" s="35">
        <f>[1]KV_9.1.1.sz.mell!C98</f>
        <v>48814060</v>
      </c>
      <c r="D98" s="35">
        <f>SUM(D99:D110)</f>
        <v>180120</v>
      </c>
      <c r="E98" s="36">
        <f>SUM(E99:E110)</f>
        <v>5377294</v>
      </c>
      <c r="F98" s="36">
        <f>SUM(F99:F110)</f>
        <v>826531</v>
      </c>
      <c r="G98" s="36"/>
      <c r="H98" s="36"/>
      <c r="I98" s="36">
        <f>SUM(I105+I110)</f>
        <v>0</v>
      </c>
      <c r="J98" s="35">
        <f t="shared" si="25"/>
        <v>6383945</v>
      </c>
      <c r="K98" s="265">
        <f t="shared" si="26"/>
        <v>55198005</v>
      </c>
    </row>
    <row r="99" spans="1:11" ht="12" customHeight="1">
      <c r="A99" s="258" t="s">
        <v>38</v>
      </c>
      <c r="B99" s="303" t="s">
        <v>391</v>
      </c>
      <c r="C99" s="35">
        <f>[1]KV_9.1.1.sz.mell!C99</f>
        <v>0</v>
      </c>
      <c r="D99" s="36"/>
      <c r="E99" s="36"/>
      <c r="F99" s="36"/>
      <c r="G99" s="36"/>
      <c r="H99" s="36"/>
      <c r="I99" s="36"/>
      <c r="J99" s="35">
        <f t="shared" si="25"/>
        <v>0</v>
      </c>
      <c r="K99" s="265">
        <f t="shared" si="26"/>
        <v>0</v>
      </c>
    </row>
    <row r="100" spans="1:11" ht="12" customHeight="1">
      <c r="A100" s="258" t="s">
        <v>203</v>
      </c>
      <c r="B100" s="306" t="s">
        <v>204</v>
      </c>
      <c r="C100" s="35">
        <f>[1]KV_9.1.1.sz.mell!C100</f>
        <v>0</v>
      </c>
      <c r="D100" s="36"/>
      <c r="E100" s="36"/>
      <c r="F100" s="36"/>
      <c r="G100" s="36"/>
      <c r="H100" s="36"/>
      <c r="I100" s="36"/>
      <c r="J100" s="35">
        <f t="shared" si="25"/>
        <v>0</v>
      </c>
      <c r="K100" s="265">
        <f t="shared" si="26"/>
        <v>0</v>
      </c>
    </row>
    <row r="101" spans="1:11" ht="12" customHeight="1">
      <c r="A101" s="258" t="s">
        <v>205</v>
      </c>
      <c r="B101" s="306" t="s">
        <v>206</v>
      </c>
      <c r="C101" s="35">
        <f>[1]KV_9.1.1.sz.mell!C101</f>
        <v>1864896</v>
      </c>
      <c r="D101" s="36"/>
      <c r="E101" s="36"/>
      <c r="F101" s="36"/>
      <c r="G101" s="36"/>
      <c r="H101" s="36"/>
      <c r="I101" s="36"/>
      <c r="J101" s="35">
        <f t="shared" si="25"/>
        <v>0</v>
      </c>
      <c r="K101" s="265">
        <f t="shared" si="26"/>
        <v>1864896</v>
      </c>
    </row>
    <row r="102" spans="1:11" ht="12" customHeight="1">
      <c r="A102" s="258" t="s">
        <v>207</v>
      </c>
      <c r="B102" s="306" t="s">
        <v>208</v>
      </c>
      <c r="C102" s="35">
        <f>[1]KV_9.1.1.sz.mell!C102</f>
        <v>0</v>
      </c>
      <c r="D102" s="36"/>
      <c r="E102" s="36"/>
      <c r="F102" s="36"/>
      <c r="G102" s="36"/>
      <c r="H102" s="36"/>
      <c r="I102" s="36"/>
      <c r="J102" s="35">
        <f t="shared" si="25"/>
        <v>0</v>
      </c>
      <c r="K102" s="265">
        <f t="shared" si="26"/>
        <v>0</v>
      </c>
    </row>
    <row r="103" spans="1:11" ht="12" customHeight="1">
      <c r="A103" s="258" t="s">
        <v>209</v>
      </c>
      <c r="B103" s="307" t="s">
        <v>210</v>
      </c>
      <c r="C103" s="35">
        <f>[1]KV_9.1.1.sz.mell!C103</f>
        <v>0</v>
      </c>
      <c r="D103" s="36"/>
      <c r="E103" s="36"/>
      <c r="F103" s="36"/>
      <c r="G103" s="36"/>
      <c r="H103" s="36"/>
      <c r="I103" s="36"/>
      <c r="J103" s="35">
        <f t="shared" si="25"/>
        <v>0</v>
      </c>
      <c r="K103" s="265">
        <f t="shared" si="26"/>
        <v>0</v>
      </c>
    </row>
    <row r="104" spans="1:11" ht="12" customHeight="1">
      <c r="A104" s="258" t="s">
        <v>211</v>
      </c>
      <c r="B104" s="307" t="s">
        <v>212</v>
      </c>
      <c r="C104" s="35">
        <f>[1]KV_9.1.1.sz.mell!C104</f>
        <v>0</v>
      </c>
      <c r="D104" s="36"/>
      <c r="E104" s="36"/>
      <c r="F104" s="36"/>
      <c r="G104" s="36"/>
      <c r="H104" s="36"/>
      <c r="I104" s="36"/>
      <c r="J104" s="35">
        <f t="shared" si="25"/>
        <v>0</v>
      </c>
      <c r="K104" s="265">
        <f t="shared" si="26"/>
        <v>0</v>
      </c>
    </row>
    <row r="105" spans="1:11" ht="12" customHeight="1">
      <c r="A105" s="258" t="s">
        <v>213</v>
      </c>
      <c r="B105" s="306" t="s">
        <v>214</v>
      </c>
      <c r="C105" s="35">
        <f>[1]KV_9.1.1.sz.mell!C105</f>
        <v>27649164</v>
      </c>
      <c r="D105" s="36"/>
      <c r="E105" s="36">
        <v>4989238</v>
      </c>
      <c r="F105" s="36">
        <v>826531</v>
      </c>
      <c r="G105" s="36"/>
      <c r="H105" s="36"/>
      <c r="I105" s="36">
        <v>5378398</v>
      </c>
      <c r="J105" s="35">
        <f t="shared" si="25"/>
        <v>11194167</v>
      </c>
      <c r="K105" s="265">
        <f t="shared" si="26"/>
        <v>38843331</v>
      </c>
    </row>
    <row r="106" spans="1:11" ht="12" customHeight="1">
      <c r="A106" s="258" t="s">
        <v>215</v>
      </c>
      <c r="B106" s="306" t="s">
        <v>216</v>
      </c>
      <c r="C106" s="35">
        <f>[1]KV_9.1.1.sz.mell!C106</f>
        <v>0</v>
      </c>
      <c r="D106" s="36"/>
      <c r="E106" s="36"/>
      <c r="F106" s="36"/>
      <c r="G106" s="36"/>
      <c r="H106" s="36"/>
      <c r="I106" s="36"/>
      <c r="J106" s="35">
        <f t="shared" si="25"/>
        <v>0</v>
      </c>
      <c r="K106" s="265">
        <f t="shared" si="26"/>
        <v>0</v>
      </c>
    </row>
    <row r="107" spans="1:11" ht="12" customHeight="1">
      <c r="A107" s="258" t="s">
        <v>217</v>
      </c>
      <c r="B107" s="307" t="s">
        <v>218</v>
      </c>
      <c r="C107" s="35">
        <f>[1]KV_9.1.1.sz.mell!C107</f>
        <v>0</v>
      </c>
      <c r="D107" s="36"/>
      <c r="E107" s="36"/>
      <c r="F107" s="36"/>
      <c r="G107" s="36"/>
      <c r="H107" s="36"/>
      <c r="I107" s="36"/>
      <c r="J107" s="35">
        <f t="shared" si="25"/>
        <v>0</v>
      </c>
      <c r="K107" s="265">
        <f t="shared" si="26"/>
        <v>0</v>
      </c>
    </row>
    <row r="108" spans="1:11" ht="12" customHeight="1">
      <c r="A108" s="308" t="s">
        <v>219</v>
      </c>
      <c r="B108" s="309" t="s">
        <v>220</v>
      </c>
      <c r="C108" s="35">
        <f>[1]KV_9.1.1.sz.mell!C108</f>
        <v>0</v>
      </c>
      <c r="D108" s="36"/>
      <c r="E108" s="36"/>
      <c r="F108" s="36"/>
      <c r="G108" s="36"/>
      <c r="H108" s="36"/>
      <c r="I108" s="36"/>
      <c r="J108" s="35">
        <f t="shared" si="25"/>
        <v>0</v>
      </c>
      <c r="K108" s="265">
        <f t="shared" si="26"/>
        <v>0</v>
      </c>
    </row>
    <row r="109" spans="1:11" ht="12" customHeight="1">
      <c r="A109" s="258" t="s">
        <v>221</v>
      </c>
      <c r="B109" s="309" t="s">
        <v>222</v>
      </c>
      <c r="C109" s="35">
        <f>[1]KV_9.1.1.sz.mell!C109</f>
        <v>0</v>
      </c>
      <c r="D109" s="36"/>
      <c r="E109" s="36"/>
      <c r="F109" s="36"/>
      <c r="G109" s="36"/>
      <c r="H109" s="36"/>
      <c r="I109" s="36"/>
      <c r="J109" s="35">
        <f t="shared" si="25"/>
        <v>0</v>
      </c>
      <c r="K109" s="265">
        <f t="shared" si="26"/>
        <v>0</v>
      </c>
    </row>
    <row r="110" spans="1:11" ht="12" customHeight="1">
      <c r="A110" s="258" t="s">
        <v>223</v>
      </c>
      <c r="B110" s="307" t="s">
        <v>224</v>
      </c>
      <c r="C110" s="28">
        <f>[1]KV_9.1.1.sz.mell!C110</f>
        <v>19300000</v>
      </c>
      <c r="D110" s="29">
        <v>180120</v>
      </c>
      <c r="E110" s="36">
        <v>388056</v>
      </c>
      <c r="F110" s="29"/>
      <c r="G110" s="29"/>
      <c r="H110" s="29"/>
      <c r="I110" s="29">
        <v>-5378398</v>
      </c>
      <c r="J110" s="28">
        <f t="shared" si="25"/>
        <v>-4810222</v>
      </c>
      <c r="K110" s="264">
        <f t="shared" si="26"/>
        <v>14489778</v>
      </c>
    </row>
    <row r="111" spans="1:11" ht="12" customHeight="1">
      <c r="A111" s="258" t="s">
        <v>225</v>
      </c>
      <c r="B111" s="304" t="s">
        <v>226</v>
      </c>
      <c r="C111" s="28">
        <f>[1]KV_9.1.1.sz.mell!C111</f>
        <v>3500000</v>
      </c>
      <c r="D111" s="29"/>
      <c r="E111" s="29">
        <v>-388056</v>
      </c>
      <c r="F111" s="29">
        <v>1249963</v>
      </c>
      <c r="G111" s="29">
        <v>-3111944</v>
      </c>
      <c r="H111" s="29">
        <f>SUM(H112:H113)</f>
        <v>16179930</v>
      </c>
      <c r="I111" s="29"/>
      <c r="J111" s="28">
        <f t="shared" si="25"/>
        <v>13929893</v>
      </c>
      <c r="K111" s="264">
        <f t="shared" si="26"/>
        <v>17429893</v>
      </c>
    </row>
    <row r="112" spans="1:11" ht="12" customHeight="1">
      <c r="A112" s="261" t="s">
        <v>227</v>
      </c>
      <c r="B112" s="303" t="s">
        <v>392</v>
      </c>
      <c r="C112" s="35">
        <f>[1]KV_9.1.1.sz.mell!C112</f>
        <v>3500000</v>
      </c>
      <c r="D112" s="36"/>
      <c r="E112" s="29"/>
      <c r="F112" s="36"/>
      <c r="G112" s="36"/>
      <c r="H112" s="36">
        <v>10179930</v>
      </c>
      <c r="I112" s="36"/>
      <c r="J112" s="35">
        <v>-388056</v>
      </c>
      <c r="K112" s="265">
        <f t="shared" si="26"/>
        <v>3111944</v>
      </c>
    </row>
    <row r="113" spans="1:11" ht="12" customHeight="1" thickBot="1">
      <c r="A113" s="276" t="s">
        <v>229</v>
      </c>
      <c r="B113" s="310" t="s">
        <v>393</v>
      </c>
      <c r="C113" s="99">
        <f>[1]KV_9.1.1.sz.mell!C113</f>
        <v>0</v>
      </c>
      <c r="D113" s="98"/>
      <c r="E113" s="98"/>
      <c r="F113" s="98"/>
      <c r="G113" s="98"/>
      <c r="H113" s="98">
        <v>6000000</v>
      </c>
      <c r="I113" s="98"/>
      <c r="J113" s="99">
        <f t="shared" si="25"/>
        <v>6000000</v>
      </c>
      <c r="K113" s="311">
        <f t="shared" si="26"/>
        <v>6000000</v>
      </c>
    </row>
    <row r="114" spans="1:11" ht="12" customHeight="1" thickBot="1">
      <c r="A114" s="251" t="s">
        <v>40</v>
      </c>
      <c r="B114" s="312" t="s">
        <v>231</v>
      </c>
      <c r="C114" s="17">
        <f>[1]KV_9.1.1.sz.mell!C114</f>
        <v>447841418</v>
      </c>
      <c r="D114" s="17">
        <f t="shared" ref="D114:K114" si="27">+D115+D117+D119</f>
        <v>10578737</v>
      </c>
      <c r="E114" s="17">
        <f t="shared" si="27"/>
        <v>2829941</v>
      </c>
      <c r="F114" s="17">
        <f t="shared" si="27"/>
        <v>-21250000</v>
      </c>
      <c r="G114" s="17">
        <f t="shared" si="27"/>
        <v>3206001</v>
      </c>
      <c r="H114" s="17">
        <f t="shared" si="27"/>
        <v>35662165</v>
      </c>
      <c r="I114" s="17">
        <f t="shared" si="27"/>
        <v>-5698828</v>
      </c>
      <c r="J114" s="17">
        <f t="shared" si="27"/>
        <v>25328016</v>
      </c>
      <c r="K114" s="253">
        <f t="shared" si="27"/>
        <v>473169434</v>
      </c>
    </row>
    <row r="115" spans="1:11" ht="12" customHeight="1">
      <c r="A115" s="254" t="s">
        <v>42</v>
      </c>
      <c r="B115" s="303" t="s">
        <v>232</v>
      </c>
      <c r="C115" s="22">
        <f>[1]KV_9.1.1.sz.mell!C115</f>
        <v>443041418</v>
      </c>
      <c r="D115" s="23">
        <v>4381137</v>
      </c>
      <c r="E115" s="24">
        <v>2829941</v>
      </c>
      <c r="F115" s="23">
        <v>-21250000</v>
      </c>
      <c r="G115" s="23">
        <v>2993911</v>
      </c>
      <c r="H115" s="23">
        <v>35662165</v>
      </c>
      <c r="I115" s="23">
        <v>-5698828</v>
      </c>
      <c r="J115" s="22">
        <f t="shared" ref="J115:J127" si="28">D115+E115+F115+G115+H115+I115</f>
        <v>18918326</v>
      </c>
      <c r="K115" s="256">
        <f t="shared" ref="K115:K127" si="29">C115+J115</f>
        <v>461959744</v>
      </c>
    </row>
    <row r="116" spans="1:11" ht="12" customHeight="1">
      <c r="A116" s="254" t="s">
        <v>44</v>
      </c>
      <c r="B116" s="313" t="s">
        <v>233</v>
      </c>
      <c r="C116" s="22">
        <f>[1]KV_9.1.1.sz.mell!C116</f>
        <v>443041418</v>
      </c>
      <c r="D116" s="23"/>
      <c r="E116" s="23"/>
      <c r="F116" s="23"/>
      <c r="G116" s="23"/>
      <c r="H116" s="23"/>
      <c r="I116" s="23"/>
      <c r="J116" s="22">
        <f t="shared" si="28"/>
        <v>0</v>
      </c>
      <c r="K116" s="256">
        <f t="shared" si="29"/>
        <v>443041418</v>
      </c>
    </row>
    <row r="117" spans="1:11" ht="12" customHeight="1">
      <c r="A117" s="254" t="s">
        <v>46</v>
      </c>
      <c r="B117" s="313" t="s">
        <v>234</v>
      </c>
      <c r="C117" s="28">
        <f>[1]KV_9.1.1.sz.mell!C117</f>
        <v>4800000</v>
      </c>
      <c r="D117" s="29">
        <v>6197600</v>
      </c>
      <c r="E117" s="29"/>
      <c r="F117" s="29"/>
      <c r="G117" s="29">
        <v>212090</v>
      </c>
      <c r="H117" s="29"/>
      <c r="I117" s="29"/>
      <c r="J117" s="28">
        <f t="shared" si="28"/>
        <v>6409690</v>
      </c>
      <c r="K117" s="264">
        <f t="shared" si="29"/>
        <v>11209690</v>
      </c>
    </row>
    <row r="118" spans="1:11" ht="12" customHeight="1">
      <c r="A118" s="254" t="s">
        <v>48</v>
      </c>
      <c r="B118" s="313" t="s">
        <v>235</v>
      </c>
      <c r="C118" s="28">
        <f>[1]KV_9.1.1.sz.mell!C118</f>
        <v>0</v>
      </c>
      <c r="D118" s="29"/>
      <c r="E118" s="29"/>
      <c r="F118" s="29"/>
      <c r="G118" s="29"/>
      <c r="H118" s="29"/>
      <c r="I118" s="29"/>
      <c r="J118" s="28">
        <f t="shared" si="28"/>
        <v>0</v>
      </c>
      <c r="K118" s="264">
        <f t="shared" si="29"/>
        <v>0</v>
      </c>
    </row>
    <row r="119" spans="1:11" ht="12" customHeight="1">
      <c r="A119" s="254" t="s">
        <v>50</v>
      </c>
      <c r="B119" s="284" t="s">
        <v>236</v>
      </c>
      <c r="C119" s="28">
        <f>[1]KV_9.1.1.sz.mell!C119</f>
        <v>0</v>
      </c>
      <c r="D119" s="29"/>
      <c r="E119" s="29"/>
      <c r="F119" s="29"/>
      <c r="G119" s="29"/>
      <c r="H119" s="29"/>
      <c r="I119" s="29"/>
      <c r="J119" s="28">
        <f t="shared" si="28"/>
        <v>0</v>
      </c>
      <c r="K119" s="264">
        <f t="shared" si="29"/>
        <v>0</v>
      </c>
    </row>
    <row r="120" spans="1:11" ht="12" customHeight="1">
      <c r="A120" s="254" t="s">
        <v>52</v>
      </c>
      <c r="B120" s="314" t="s">
        <v>237</v>
      </c>
      <c r="C120" s="28">
        <f>[1]KV_9.1.1.sz.mell!C120</f>
        <v>0</v>
      </c>
      <c r="D120" s="29"/>
      <c r="E120" s="29"/>
      <c r="F120" s="29"/>
      <c r="G120" s="29"/>
      <c r="H120" s="29"/>
      <c r="I120" s="29"/>
      <c r="J120" s="28">
        <f t="shared" si="28"/>
        <v>0</v>
      </c>
      <c r="K120" s="264">
        <f t="shared" si="29"/>
        <v>0</v>
      </c>
    </row>
    <row r="121" spans="1:11" ht="12" customHeight="1">
      <c r="A121" s="254" t="s">
        <v>238</v>
      </c>
      <c r="B121" s="315" t="s">
        <v>239</v>
      </c>
      <c r="C121" s="28">
        <f>[1]KV_9.1.1.sz.mell!C121</f>
        <v>0</v>
      </c>
      <c r="D121" s="29"/>
      <c r="E121" s="29"/>
      <c r="F121" s="29"/>
      <c r="G121" s="29"/>
      <c r="H121" s="29"/>
      <c r="I121" s="29"/>
      <c r="J121" s="28">
        <f t="shared" si="28"/>
        <v>0</v>
      </c>
      <c r="K121" s="264">
        <f t="shared" si="29"/>
        <v>0</v>
      </c>
    </row>
    <row r="122" spans="1:11" ht="12" customHeight="1">
      <c r="A122" s="254" t="s">
        <v>240</v>
      </c>
      <c r="B122" s="307" t="s">
        <v>212</v>
      </c>
      <c r="C122" s="28">
        <f>[1]KV_9.1.1.sz.mell!C122</f>
        <v>0</v>
      </c>
      <c r="D122" s="29"/>
      <c r="E122" s="29"/>
      <c r="F122" s="29"/>
      <c r="G122" s="29"/>
      <c r="H122" s="29"/>
      <c r="I122" s="29"/>
      <c r="J122" s="28">
        <f t="shared" si="28"/>
        <v>0</v>
      </c>
      <c r="K122" s="264">
        <f t="shared" si="29"/>
        <v>0</v>
      </c>
    </row>
    <row r="123" spans="1:11" ht="12" customHeight="1">
      <c r="A123" s="254" t="s">
        <v>241</v>
      </c>
      <c r="B123" s="307" t="s">
        <v>242</v>
      </c>
      <c r="C123" s="28">
        <f>[1]KV_9.1.1.sz.mell!C123</f>
        <v>0</v>
      </c>
      <c r="D123" s="29"/>
      <c r="E123" s="29"/>
      <c r="F123" s="29"/>
      <c r="G123" s="29"/>
      <c r="H123" s="29"/>
      <c r="I123" s="29"/>
      <c r="J123" s="28">
        <f t="shared" si="28"/>
        <v>0</v>
      </c>
      <c r="K123" s="264">
        <f t="shared" si="29"/>
        <v>0</v>
      </c>
    </row>
    <row r="124" spans="1:11" ht="12" customHeight="1">
      <c r="A124" s="254" t="s">
        <v>243</v>
      </c>
      <c r="B124" s="307" t="s">
        <v>244</v>
      </c>
      <c r="C124" s="28">
        <f>[1]KV_9.1.1.sz.mell!C124</f>
        <v>0</v>
      </c>
      <c r="D124" s="29"/>
      <c r="E124" s="29"/>
      <c r="F124" s="29"/>
      <c r="G124" s="29"/>
      <c r="H124" s="29"/>
      <c r="I124" s="29"/>
      <c r="J124" s="28">
        <f t="shared" si="28"/>
        <v>0</v>
      </c>
      <c r="K124" s="264">
        <f t="shared" si="29"/>
        <v>0</v>
      </c>
    </row>
    <row r="125" spans="1:11" ht="12" customHeight="1">
      <c r="A125" s="254" t="s">
        <v>245</v>
      </c>
      <c r="B125" s="307" t="s">
        <v>218</v>
      </c>
      <c r="C125" s="28">
        <f>[1]KV_9.1.1.sz.mell!C125</f>
        <v>0</v>
      </c>
      <c r="D125" s="29"/>
      <c r="E125" s="29"/>
      <c r="F125" s="29"/>
      <c r="G125" s="29"/>
      <c r="H125" s="29"/>
      <c r="I125" s="29"/>
      <c r="J125" s="28">
        <f t="shared" si="28"/>
        <v>0</v>
      </c>
      <c r="K125" s="264">
        <f t="shared" si="29"/>
        <v>0</v>
      </c>
    </row>
    <row r="126" spans="1:11" ht="12" customHeight="1">
      <c r="A126" s="254" t="s">
        <v>246</v>
      </c>
      <c r="B126" s="307" t="s">
        <v>247</v>
      </c>
      <c r="C126" s="28">
        <f>[1]KV_9.1.1.sz.mell!C126</f>
        <v>0</v>
      </c>
      <c r="D126" s="29"/>
      <c r="E126" s="29"/>
      <c r="F126" s="29"/>
      <c r="G126" s="29"/>
      <c r="H126" s="29"/>
      <c r="I126" s="29"/>
      <c r="J126" s="28">
        <f t="shared" si="28"/>
        <v>0</v>
      </c>
      <c r="K126" s="264">
        <f t="shared" si="29"/>
        <v>0</v>
      </c>
    </row>
    <row r="127" spans="1:11" ht="12" customHeight="1" thickBot="1">
      <c r="A127" s="308" t="s">
        <v>248</v>
      </c>
      <c r="B127" s="307" t="s">
        <v>249</v>
      </c>
      <c r="C127" s="35">
        <f>[1]KV_9.1.1.sz.mell!C127</f>
        <v>0</v>
      </c>
      <c r="D127" s="36"/>
      <c r="E127" s="36"/>
      <c r="F127" s="36"/>
      <c r="G127" s="36"/>
      <c r="H127" s="36"/>
      <c r="I127" s="36"/>
      <c r="J127" s="35">
        <f t="shared" si="28"/>
        <v>0</v>
      </c>
      <c r="K127" s="265">
        <f t="shared" si="29"/>
        <v>0</v>
      </c>
    </row>
    <row r="128" spans="1:11" ht="12" customHeight="1" thickBot="1">
      <c r="A128" s="251" t="s">
        <v>54</v>
      </c>
      <c r="B128" s="316" t="s">
        <v>250</v>
      </c>
      <c r="C128" s="17">
        <f>[1]KV_9.1.1.sz.mell!C128</f>
        <v>657893169</v>
      </c>
      <c r="D128" s="17">
        <f t="shared" ref="D128:K128" si="30">+D93+D114</f>
        <v>201463174</v>
      </c>
      <c r="E128" s="17">
        <f t="shared" si="30"/>
        <v>11713596</v>
      </c>
      <c r="F128" s="17">
        <f t="shared" si="30"/>
        <v>13979394</v>
      </c>
      <c r="G128" s="17">
        <f t="shared" si="30"/>
        <v>16996521</v>
      </c>
      <c r="H128" s="17">
        <f t="shared" si="30"/>
        <v>59347471</v>
      </c>
      <c r="I128" s="17">
        <f t="shared" si="30"/>
        <v>-868000</v>
      </c>
      <c r="J128" s="17">
        <f t="shared" si="30"/>
        <v>302632156</v>
      </c>
      <c r="K128" s="253">
        <f t="shared" si="30"/>
        <v>960525325</v>
      </c>
    </row>
    <row r="129" spans="1:11" ht="12" customHeight="1" thickBot="1">
      <c r="A129" s="251" t="s">
        <v>251</v>
      </c>
      <c r="B129" s="316" t="s">
        <v>394</v>
      </c>
      <c r="C129" s="17">
        <f>[1]KV_9.1.1.sz.mell!C129</f>
        <v>0</v>
      </c>
      <c r="D129" s="17">
        <f t="shared" ref="D129:K129" si="31">+D130+D131+D132</f>
        <v>0</v>
      </c>
      <c r="E129" s="17">
        <f t="shared" si="31"/>
        <v>0</v>
      </c>
      <c r="F129" s="17">
        <f t="shared" si="31"/>
        <v>0</v>
      </c>
      <c r="G129" s="17">
        <f t="shared" si="31"/>
        <v>0</v>
      </c>
      <c r="H129" s="17">
        <f t="shared" si="31"/>
        <v>0</v>
      </c>
      <c r="I129" s="17">
        <f t="shared" si="31"/>
        <v>0</v>
      </c>
      <c r="J129" s="17">
        <f t="shared" si="31"/>
        <v>0</v>
      </c>
      <c r="K129" s="253">
        <f t="shared" si="31"/>
        <v>0</v>
      </c>
    </row>
    <row r="130" spans="1:11" s="297" customFormat="1" ht="12" customHeight="1">
      <c r="A130" s="254" t="s">
        <v>70</v>
      </c>
      <c r="B130" s="317" t="s">
        <v>395</v>
      </c>
      <c r="C130" s="28">
        <f>[1]KV_9.1.1.sz.mell!C130</f>
        <v>0</v>
      </c>
      <c r="D130" s="29"/>
      <c r="E130" s="29"/>
      <c r="F130" s="29"/>
      <c r="G130" s="29"/>
      <c r="H130" s="29"/>
      <c r="I130" s="29"/>
      <c r="J130" s="28">
        <f>D130+E130+F130+G130+H130+I130</f>
        <v>0</v>
      </c>
      <c r="K130" s="264">
        <f>C130+J130</f>
        <v>0</v>
      </c>
    </row>
    <row r="131" spans="1:11" ht="12" customHeight="1">
      <c r="A131" s="254" t="s">
        <v>72</v>
      </c>
      <c r="B131" s="317" t="s">
        <v>254</v>
      </c>
      <c r="C131" s="28">
        <f>[1]KV_9.1.1.sz.mell!C131</f>
        <v>0</v>
      </c>
      <c r="D131" s="29"/>
      <c r="E131" s="29"/>
      <c r="F131" s="29"/>
      <c r="G131" s="29"/>
      <c r="H131" s="29"/>
      <c r="I131" s="29"/>
      <c r="J131" s="28">
        <f>D131+E131+F131+G131+H131+I131</f>
        <v>0</v>
      </c>
      <c r="K131" s="264">
        <f>C131+J131</f>
        <v>0</v>
      </c>
    </row>
    <row r="132" spans="1:11" ht="12" customHeight="1" thickBot="1">
      <c r="A132" s="308" t="s">
        <v>74</v>
      </c>
      <c r="B132" s="318" t="s">
        <v>396</v>
      </c>
      <c r="C132" s="28">
        <f>[1]KV_9.1.1.sz.mell!C132</f>
        <v>0</v>
      </c>
      <c r="D132" s="29"/>
      <c r="E132" s="29"/>
      <c r="F132" s="29"/>
      <c r="G132" s="29"/>
      <c r="H132" s="29"/>
      <c r="I132" s="29"/>
      <c r="J132" s="28">
        <f>D132+E132+F132+G132+H132+I132</f>
        <v>0</v>
      </c>
      <c r="K132" s="264">
        <f>C132+J132</f>
        <v>0</v>
      </c>
    </row>
    <row r="133" spans="1:11" ht="12" customHeight="1" thickBot="1">
      <c r="A133" s="251" t="s">
        <v>84</v>
      </c>
      <c r="B133" s="316" t="s">
        <v>256</v>
      </c>
      <c r="C133" s="17">
        <f>[1]KV_9.1.1.sz.mell!C133</f>
        <v>0</v>
      </c>
      <c r="D133" s="17">
        <f t="shared" ref="D133:K133" si="32">+D134+D135+D136+D137+D138+D139</f>
        <v>0</v>
      </c>
      <c r="E133" s="17">
        <f t="shared" si="32"/>
        <v>0</v>
      </c>
      <c r="F133" s="17">
        <f t="shared" si="32"/>
        <v>0</v>
      </c>
      <c r="G133" s="17">
        <f t="shared" si="32"/>
        <v>0</v>
      </c>
      <c r="H133" s="17">
        <f t="shared" si="32"/>
        <v>0</v>
      </c>
      <c r="I133" s="17">
        <f t="shared" si="32"/>
        <v>0</v>
      </c>
      <c r="J133" s="17">
        <f t="shared" si="32"/>
        <v>0</v>
      </c>
      <c r="K133" s="253">
        <f t="shared" si="32"/>
        <v>0</v>
      </c>
    </row>
    <row r="134" spans="1:11" ht="12" customHeight="1">
      <c r="A134" s="254" t="s">
        <v>86</v>
      </c>
      <c r="B134" s="317" t="s">
        <v>257</v>
      </c>
      <c r="C134" s="28">
        <f>[1]KV_9.1.1.sz.mell!C134</f>
        <v>0</v>
      </c>
      <c r="D134" s="29"/>
      <c r="E134" s="29"/>
      <c r="F134" s="29"/>
      <c r="G134" s="29"/>
      <c r="H134" s="29"/>
      <c r="I134" s="29"/>
      <c r="J134" s="28">
        <f t="shared" ref="J134:J139" si="33">D134+E134+F134+G134+H134+I134</f>
        <v>0</v>
      </c>
      <c r="K134" s="264">
        <f t="shared" ref="K134:K139" si="34">C134+J134</f>
        <v>0</v>
      </c>
    </row>
    <row r="135" spans="1:11" ht="12" customHeight="1">
      <c r="A135" s="254" t="s">
        <v>88</v>
      </c>
      <c r="B135" s="317" t="s">
        <v>258</v>
      </c>
      <c r="C135" s="28">
        <f>[1]KV_9.1.1.sz.mell!C135</f>
        <v>0</v>
      </c>
      <c r="D135" s="29"/>
      <c r="E135" s="29"/>
      <c r="F135" s="29"/>
      <c r="G135" s="29"/>
      <c r="H135" s="29"/>
      <c r="I135" s="29"/>
      <c r="J135" s="28">
        <f t="shared" si="33"/>
        <v>0</v>
      </c>
      <c r="K135" s="264">
        <f t="shared" si="34"/>
        <v>0</v>
      </c>
    </row>
    <row r="136" spans="1:11" ht="12" customHeight="1">
      <c r="A136" s="254" t="s">
        <v>90</v>
      </c>
      <c r="B136" s="317" t="s">
        <v>259</v>
      </c>
      <c r="C136" s="28">
        <f>[1]KV_9.1.1.sz.mell!C136</f>
        <v>0</v>
      </c>
      <c r="D136" s="29"/>
      <c r="E136" s="29"/>
      <c r="F136" s="29"/>
      <c r="G136" s="29"/>
      <c r="H136" s="29"/>
      <c r="I136" s="29"/>
      <c r="J136" s="28">
        <f t="shared" si="33"/>
        <v>0</v>
      </c>
      <c r="K136" s="264">
        <f t="shared" si="34"/>
        <v>0</v>
      </c>
    </row>
    <row r="137" spans="1:11" ht="12" customHeight="1">
      <c r="A137" s="254" t="s">
        <v>92</v>
      </c>
      <c r="B137" s="317" t="s">
        <v>397</v>
      </c>
      <c r="C137" s="28">
        <f>[1]KV_9.1.1.sz.mell!C137</f>
        <v>0</v>
      </c>
      <c r="D137" s="29"/>
      <c r="E137" s="29"/>
      <c r="F137" s="29"/>
      <c r="G137" s="29"/>
      <c r="H137" s="29"/>
      <c r="I137" s="29"/>
      <c r="J137" s="28">
        <f t="shared" si="33"/>
        <v>0</v>
      </c>
      <c r="K137" s="264">
        <f t="shared" si="34"/>
        <v>0</v>
      </c>
    </row>
    <row r="138" spans="1:11" ht="12" customHeight="1">
      <c r="A138" s="254" t="s">
        <v>94</v>
      </c>
      <c r="B138" s="317" t="s">
        <v>261</v>
      </c>
      <c r="C138" s="28">
        <f>[1]KV_9.1.1.sz.mell!C138</f>
        <v>0</v>
      </c>
      <c r="D138" s="29"/>
      <c r="E138" s="29"/>
      <c r="F138" s="29"/>
      <c r="G138" s="29"/>
      <c r="H138" s="29"/>
      <c r="I138" s="29"/>
      <c r="J138" s="28">
        <f t="shared" si="33"/>
        <v>0</v>
      </c>
      <c r="K138" s="264">
        <f t="shared" si="34"/>
        <v>0</v>
      </c>
    </row>
    <row r="139" spans="1:11" s="297" customFormat="1" ht="12" customHeight="1" thickBot="1">
      <c r="A139" s="308" t="s">
        <v>96</v>
      </c>
      <c r="B139" s="318" t="s">
        <v>262</v>
      </c>
      <c r="C139" s="28">
        <f>[1]KV_9.1.1.sz.mell!C139</f>
        <v>0</v>
      </c>
      <c r="D139" s="29"/>
      <c r="E139" s="29"/>
      <c r="F139" s="29"/>
      <c r="G139" s="29"/>
      <c r="H139" s="29"/>
      <c r="I139" s="29"/>
      <c r="J139" s="28">
        <f t="shared" si="33"/>
        <v>0</v>
      </c>
      <c r="K139" s="264">
        <f t="shared" si="34"/>
        <v>0</v>
      </c>
    </row>
    <row r="140" spans="1:11" ht="12" customHeight="1" thickBot="1">
      <c r="A140" s="251" t="s">
        <v>108</v>
      </c>
      <c r="B140" s="316" t="s">
        <v>398</v>
      </c>
      <c r="C140" s="40">
        <f>[1]KV_9.1.1.sz.mell!C140</f>
        <v>192244541</v>
      </c>
      <c r="D140" s="40">
        <f t="shared" ref="D140:K140" si="35">+D141+D142+D144+D145+D143</f>
        <v>0</v>
      </c>
      <c r="E140" s="40">
        <f t="shared" si="35"/>
        <v>1460480</v>
      </c>
      <c r="F140" s="40">
        <f t="shared" si="35"/>
        <v>0</v>
      </c>
      <c r="G140" s="40">
        <f t="shared" si="35"/>
        <v>370743</v>
      </c>
      <c r="H140" s="40">
        <f t="shared" si="35"/>
        <v>0</v>
      </c>
      <c r="I140" s="40">
        <f t="shared" si="35"/>
        <v>5495000</v>
      </c>
      <c r="J140" s="40">
        <f t="shared" si="35"/>
        <v>7326223</v>
      </c>
      <c r="K140" s="266">
        <f t="shared" si="35"/>
        <v>199570764</v>
      </c>
    </row>
    <row r="141" spans="1:11">
      <c r="A141" s="254" t="s">
        <v>110</v>
      </c>
      <c r="B141" s="317" t="s">
        <v>264</v>
      </c>
      <c r="C141" s="28">
        <f>[1]KV_9.1.1.sz.mell!C141</f>
        <v>0</v>
      </c>
      <c r="D141" s="29"/>
      <c r="E141" s="29"/>
      <c r="F141" s="29"/>
      <c r="G141" s="29"/>
      <c r="H141" s="29"/>
      <c r="I141" s="29"/>
      <c r="J141" s="28">
        <f>D141+E141+F141+G141+H141+I141</f>
        <v>0</v>
      </c>
      <c r="K141" s="264">
        <f>C141+J141</f>
        <v>0</v>
      </c>
    </row>
    <row r="142" spans="1:11" ht="12" customHeight="1">
      <c r="A142" s="254" t="s">
        <v>112</v>
      </c>
      <c r="B142" s="317" t="s">
        <v>265</v>
      </c>
      <c r="C142" s="28">
        <f>[1]KV_9.1.1.sz.mell!C142</f>
        <v>10356673</v>
      </c>
      <c r="D142" s="29"/>
      <c r="E142" s="29"/>
      <c r="F142" s="29"/>
      <c r="G142" s="29"/>
      <c r="H142" s="29"/>
      <c r="I142" s="29"/>
      <c r="J142" s="28">
        <f>D142+E142+F142+G142+H142+I142</f>
        <v>0</v>
      </c>
      <c r="K142" s="264">
        <f>C142+J142</f>
        <v>10356673</v>
      </c>
    </row>
    <row r="143" spans="1:11" ht="12" customHeight="1">
      <c r="A143" s="254" t="s">
        <v>114</v>
      </c>
      <c r="B143" s="317" t="s">
        <v>399</v>
      </c>
      <c r="C143" s="28">
        <f>[1]KV_9.1.1.sz.mell!C143</f>
        <v>181887868</v>
      </c>
      <c r="D143" s="29"/>
      <c r="E143" s="29">
        <v>1460480</v>
      </c>
      <c r="F143" s="29"/>
      <c r="G143" s="29">
        <v>370743</v>
      </c>
      <c r="H143" s="29"/>
      <c r="I143" s="29">
        <v>5495000</v>
      </c>
      <c r="J143" s="28">
        <f>D143+E143+F143+G143+H143+I143</f>
        <v>7326223</v>
      </c>
      <c r="K143" s="264">
        <f>C143+J143</f>
        <v>189214091</v>
      </c>
    </row>
    <row r="144" spans="1:11" s="297" customFormat="1" ht="12" customHeight="1">
      <c r="A144" s="254" t="s">
        <v>116</v>
      </c>
      <c r="B144" s="317" t="s">
        <v>266</v>
      </c>
      <c r="C144" s="28">
        <f>[1]KV_9.1.1.sz.mell!C144</f>
        <v>0</v>
      </c>
      <c r="D144" s="29"/>
      <c r="E144" s="29"/>
      <c r="F144" s="29"/>
      <c r="G144" s="29"/>
      <c r="H144" s="29"/>
      <c r="I144" s="29"/>
      <c r="J144" s="28">
        <f>D144+E144+F144+G144+H144+I144</f>
        <v>0</v>
      </c>
      <c r="K144" s="264">
        <f>C144+J144</f>
        <v>0</v>
      </c>
    </row>
    <row r="145" spans="1:11" s="297" customFormat="1" ht="12" customHeight="1" thickBot="1">
      <c r="A145" s="308" t="s">
        <v>118</v>
      </c>
      <c r="B145" s="318" t="s">
        <v>267</v>
      </c>
      <c r="C145" s="28">
        <f>[1]KV_9.1.1.sz.mell!C145</f>
        <v>0</v>
      </c>
      <c r="D145" s="29"/>
      <c r="E145" s="29"/>
      <c r="F145" s="29"/>
      <c r="G145" s="29"/>
      <c r="H145" s="29"/>
      <c r="I145" s="29"/>
      <c r="J145" s="28">
        <f>D145+E145+F145+G145+H145+I145</f>
        <v>0</v>
      </c>
      <c r="K145" s="264">
        <f>C145+J145</f>
        <v>0</v>
      </c>
    </row>
    <row r="146" spans="1:11" s="297" customFormat="1" ht="12" customHeight="1" thickBot="1">
      <c r="A146" s="251" t="s">
        <v>268</v>
      </c>
      <c r="B146" s="316" t="s">
        <v>269</v>
      </c>
      <c r="C146" s="116">
        <f>[1]KV_9.1.1.sz.mell!C146</f>
        <v>0</v>
      </c>
      <c r="D146" s="116">
        <f t="shared" ref="D146:K146" si="36">+D147+D148+D149+D150+D151</f>
        <v>0</v>
      </c>
      <c r="E146" s="116">
        <f t="shared" si="36"/>
        <v>0</v>
      </c>
      <c r="F146" s="116">
        <f t="shared" si="36"/>
        <v>0</v>
      </c>
      <c r="G146" s="116">
        <f t="shared" si="36"/>
        <v>0</v>
      </c>
      <c r="H146" s="116">
        <f t="shared" si="36"/>
        <v>0</v>
      </c>
      <c r="I146" s="116">
        <f t="shared" si="36"/>
        <v>0</v>
      </c>
      <c r="J146" s="116">
        <f t="shared" si="36"/>
        <v>0</v>
      </c>
      <c r="K146" s="319">
        <f t="shared" si="36"/>
        <v>0</v>
      </c>
    </row>
    <row r="147" spans="1:11" s="297" customFormat="1" ht="12" customHeight="1">
      <c r="A147" s="254" t="s">
        <v>122</v>
      </c>
      <c r="B147" s="317" t="s">
        <v>270</v>
      </c>
      <c r="C147" s="28">
        <f>[1]KV_9.1.1.sz.mell!C147</f>
        <v>0</v>
      </c>
      <c r="D147" s="29"/>
      <c r="E147" s="29"/>
      <c r="F147" s="29"/>
      <c r="G147" s="29"/>
      <c r="H147" s="29"/>
      <c r="I147" s="29"/>
      <c r="J147" s="28">
        <f t="shared" ref="J147:J153" si="37">D147+E147+F147+G147+H147+I147</f>
        <v>0</v>
      </c>
      <c r="K147" s="264">
        <f t="shared" ref="K147:K153" si="38">C147+J147</f>
        <v>0</v>
      </c>
    </row>
    <row r="148" spans="1:11" s="297" customFormat="1" ht="12" customHeight="1">
      <c r="A148" s="254" t="s">
        <v>124</v>
      </c>
      <c r="B148" s="317" t="s">
        <v>271</v>
      </c>
      <c r="C148" s="28">
        <f>[1]KV_9.1.1.sz.mell!C148</f>
        <v>0</v>
      </c>
      <c r="D148" s="29"/>
      <c r="E148" s="29"/>
      <c r="F148" s="29"/>
      <c r="G148" s="29"/>
      <c r="H148" s="29"/>
      <c r="I148" s="29"/>
      <c r="J148" s="28">
        <f t="shared" si="37"/>
        <v>0</v>
      </c>
      <c r="K148" s="264">
        <f t="shared" si="38"/>
        <v>0</v>
      </c>
    </row>
    <row r="149" spans="1:11" s="297" customFormat="1" ht="12" customHeight="1">
      <c r="A149" s="254" t="s">
        <v>126</v>
      </c>
      <c r="B149" s="317" t="s">
        <v>272</v>
      </c>
      <c r="C149" s="28">
        <f>[1]KV_9.1.1.sz.mell!C149</f>
        <v>0</v>
      </c>
      <c r="D149" s="29"/>
      <c r="E149" s="29"/>
      <c r="F149" s="29"/>
      <c r="G149" s="29"/>
      <c r="H149" s="29"/>
      <c r="I149" s="29"/>
      <c r="J149" s="28">
        <f t="shared" si="37"/>
        <v>0</v>
      </c>
      <c r="K149" s="264">
        <f t="shared" si="38"/>
        <v>0</v>
      </c>
    </row>
    <row r="150" spans="1:11" s="297" customFormat="1" ht="12" customHeight="1">
      <c r="A150" s="254" t="s">
        <v>128</v>
      </c>
      <c r="B150" s="317" t="s">
        <v>400</v>
      </c>
      <c r="C150" s="28">
        <f>[1]KV_9.1.1.sz.mell!C150</f>
        <v>0</v>
      </c>
      <c r="D150" s="29"/>
      <c r="E150" s="29"/>
      <c r="F150" s="29"/>
      <c r="G150" s="29"/>
      <c r="H150" s="29"/>
      <c r="I150" s="29"/>
      <c r="J150" s="28">
        <f t="shared" si="37"/>
        <v>0</v>
      </c>
      <c r="K150" s="264">
        <f t="shared" si="38"/>
        <v>0</v>
      </c>
    </row>
    <row r="151" spans="1:11" ht="12.75" customHeight="1" thickBot="1">
      <c r="A151" s="308" t="s">
        <v>274</v>
      </c>
      <c r="B151" s="318" t="s">
        <v>275</v>
      </c>
      <c r="C151" s="35">
        <f>[1]KV_9.1.1.sz.mell!C151</f>
        <v>0</v>
      </c>
      <c r="D151" s="36"/>
      <c r="E151" s="36"/>
      <c r="F151" s="36"/>
      <c r="G151" s="36"/>
      <c r="H151" s="36"/>
      <c r="I151" s="36"/>
      <c r="J151" s="35">
        <f t="shared" si="37"/>
        <v>0</v>
      </c>
      <c r="K151" s="265">
        <f t="shared" si="38"/>
        <v>0</v>
      </c>
    </row>
    <row r="152" spans="1:11" ht="12.75" customHeight="1" thickBot="1">
      <c r="A152" s="320" t="s">
        <v>130</v>
      </c>
      <c r="B152" s="316" t="s">
        <v>276</v>
      </c>
      <c r="C152" s="116">
        <f>[1]KV_9.1.1.sz.mell!C152</f>
        <v>0</v>
      </c>
      <c r="D152" s="118"/>
      <c r="E152" s="118"/>
      <c r="F152" s="118"/>
      <c r="G152" s="118"/>
      <c r="H152" s="118"/>
      <c r="I152" s="118"/>
      <c r="J152" s="116">
        <f t="shared" si="37"/>
        <v>0</v>
      </c>
      <c r="K152" s="319">
        <f t="shared" si="38"/>
        <v>0</v>
      </c>
    </row>
    <row r="153" spans="1:11" ht="12.75" customHeight="1" thickBot="1">
      <c r="A153" s="320" t="s">
        <v>277</v>
      </c>
      <c r="B153" s="316" t="s">
        <v>278</v>
      </c>
      <c r="C153" s="116">
        <f>[1]KV_9.1.1.sz.mell!C153</f>
        <v>0</v>
      </c>
      <c r="D153" s="118"/>
      <c r="E153" s="118"/>
      <c r="F153" s="118"/>
      <c r="G153" s="118"/>
      <c r="H153" s="118"/>
      <c r="I153" s="118"/>
      <c r="J153" s="116">
        <f t="shared" si="37"/>
        <v>0</v>
      </c>
      <c r="K153" s="319">
        <f t="shared" si="38"/>
        <v>0</v>
      </c>
    </row>
    <row r="154" spans="1:11" ht="12" customHeight="1" thickBot="1">
      <c r="A154" s="251" t="s">
        <v>279</v>
      </c>
      <c r="B154" s="316" t="s">
        <v>280</v>
      </c>
      <c r="C154" s="125">
        <f>[1]KV_9.1.1.sz.mell!C154</f>
        <v>192244541</v>
      </c>
      <c r="D154" s="125">
        <f t="shared" ref="D154:K154" si="39">+D129+D133+D140+D146+D152+D153</f>
        <v>0</v>
      </c>
      <c r="E154" s="125">
        <f t="shared" si="39"/>
        <v>1460480</v>
      </c>
      <c r="F154" s="125">
        <f t="shared" si="39"/>
        <v>0</v>
      </c>
      <c r="G154" s="125">
        <f t="shared" si="39"/>
        <v>370743</v>
      </c>
      <c r="H154" s="125">
        <f t="shared" si="39"/>
        <v>0</v>
      </c>
      <c r="I154" s="125">
        <f t="shared" si="39"/>
        <v>5495000</v>
      </c>
      <c r="J154" s="125">
        <f t="shared" si="39"/>
        <v>7326223</v>
      </c>
      <c r="K154" s="321">
        <f t="shared" si="39"/>
        <v>199570764</v>
      </c>
    </row>
    <row r="155" spans="1:11" ht="15.2" customHeight="1" thickBot="1">
      <c r="A155" s="322" t="s">
        <v>281</v>
      </c>
      <c r="B155" s="323" t="s">
        <v>282</v>
      </c>
      <c r="C155" s="125">
        <f>[1]KV_9.1.1.sz.mell!C155</f>
        <v>850137710</v>
      </c>
      <c r="D155" s="125">
        <f t="shared" ref="D155:K155" si="40">+D128+D154</f>
        <v>201463174</v>
      </c>
      <c r="E155" s="125">
        <f t="shared" si="40"/>
        <v>13174076</v>
      </c>
      <c r="F155" s="125">
        <f t="shared" si="40"/>
        <v>13979394</v>
      </c>
      <c r="G155" s="125">
        <f t="shared" si="40"/>
        <v>17367264</v>
      </c>
      <c r="H155" s="125">
        <f t="shared" si="40"/>
        <v>59347471</v>
      </c>
      <c r="I155" s="125">
        <f t="shared" si="40"/>
        <v>4627000</v>
      </c>
      <c r="J155" s="125">
        <f t="shared" si="40"/>
        <v>309958379</v>
      </c>
      <c r="K155" s="321">
        <f t="shared" si="40"/>
        <v>1160096089</v>
      </c>
    </row>
    <row r="156" spans="1:11" ht="13.5" thickBot="1">
      <c r="C156" s="326">
        <f>[1]KV_9.1.1.sz.mell!C156</f>
        <v>0</v>
      </c>
      <c r="D156" s="326"/>
      <c r="E156" s="326"/>
      <c r="F156" s="326"/>
      <c r="G156" s="326"/>
      <c r="H156" s="326"/>
      <c r="I156" s="327"/>
      <c r="J156" s="327"/>
      <c r="K156" s="327">
        <f>K90-K155</f>
        <v>0</v>
      </c>
    </row>
    <row r="157" spans="1:11" ht="15.2" customHeight="1" thickBot="1">
      <c r="A157" s="328" t="s">
        <v>401</v>
      </c>
      <c r="B157" s="329"/>
      <c r="C157" s="330">
        <f>[1]KV_9.1.1.sz.mell!C157</f>
        <v>9</v>
      </c>
      <c r="D157" s="331"/>
      <c r="E157" s="331">
        <v>1</v>
      </c>
      <c r="F157" s="331"/>
      <c r="G157" s="331"/>
      <c r="H157" s="331"/>
      <c r="I157" s="332"/>
      <c r="J157" s="333">
        <f>D157+E157+F157+G157+H157+I157</f>
        <v>1</v>
      </c>
      <c r="K157" s="319">
        <f>C157+J157</f>
        <v>10</v>
      </c>
    </row>
    <row r="158" spans="1:11" ht="14.45" customHeight="1" thickBot="1">
      <c r="A158" s="328" t="s">
        <v>402</v>
      </c>
      <c r="B158" s="329"/>
      <c r="C158" s="330">
        <f>[1]KV_9.1.1.sz.mell!C158</f>
        <v>73</v>
      </c>
      <c r="D158" s="331">
        <v>58</v>
      </c>
      <c r="E158" s="331"/>
      <c r="F158" s="331"/>
      <c r="G158" s="331"/>
      <c r="H158" s="331"/>
      <c r="I158" s="332"/>
      <c r="J158" s="333">
        <f>D158+E158+F158+G158+H158+I158</f>
        <v>58</v>
      </c>
      <c r="K158" s="319">
        <f>C158+J158</f>
        <v>131</v>
      </c>
    </row>
  </sheetData>
  <sheetProtection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4" max="16383" man="1"/>
    <brk id="91" max="16383" man="1"/>
    <brk id="12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7030A0"/>
  </sheetPr>
  <dimension ref="A1:K61"/>
  <sheetViews>
    <sheetView topLeftCell="E1" zoomScale="120" zoomScaleNormal="120" workbookViewId="0">
      <selection activeCell="K2" sqref="K2"/>
    </sheetView>
  </sheetViews>
  <sheetFormatPr defaultRowHeight="12.75"/>
  <cols>
    <col min="1" max="1" width="13.83203125" style="387" customWidth="1"/>
    <col min="2" max="2" width="60.6640625" style="140" customWidth="1"/>
    <col min="3" max="3" width="15.83203125" style="140" customWidth="1"/>
    <col min="4" max="10" width="13.83203125" style="140" customWidth="1"/>
    <col min="11" max="11" width="15.83203125" style="140" customWidth="1"/>
    <col min="12" max="256" width="9.33203125" style="140"/>
    <col min="257" max="257" width="13.83203125" style="140" customWidth="1"/>
    <col min="258" max="258" width="60.6640625" style="140" customWidth="1"/>
    <col min="259" max="259" width="15.83203125" style="140" customWidth="1"/>
    <col min="260" max="266" width="13.83203125" style="140" customWidth="1"/>
    <col min="267" max="267" width="15.83203125" style="140" customWidth="1"/>
    <col min="268" max="512" width="9.33203125" style="140"/>
    <col min="513" max="513" width="13.83203125" style="140" customWidth="1"/>
    <col min="514" max="514" width="60.6640625" style="140" customWidth="1"/>
    <col min="515" max="515" width="15.83203125" style="140" customWidth="1"/>
    <col min="516" max="522" width="13.83203125" style="140" customWidth="1"/>
    <col min="523" max="523" width="15.83203125" style="140" customWidth="1"/>
    <col min="524" max="768" width="9.33203125" style="140"/>
    <col min="769" max="769" width="13.83203125" style="140" customWidth="1"/>
    <col min="770" max="770" width="60.6640625" style="140" customWidth="1"/>
    <col min="771" max="771" width="15.83203125" style="140" customWidth="1"/>
    <col min="772" max="778" width="13.83203125" style="140" customWidth="1"/>
    <col min="779" max="779" width="15.83203125" style="140" customWidth="1"/>
    <col min="780" max="1024" width="9.33203125" style="140"/>
    <col min="1025" max="1025" width="13.83203125" style="140" customWidth="1"/>
    <col min="1026" max="1026" width="60.6640625" style="140" customWidth="1"/>
    <col min="1027" max="1027" width="15.83203125" style="140" customWidth="1"/>
    <col min="1028" max="1034" width="13.83203125" style="140" customWidth="1"/>
    <col min="1035" max="1035" width="15.83203125" style="140" customWidth="1"/>
    <col min="1036" max="1280" width="9.33203125" style="140"/>
    <col min="1281" max="1281" width="13.83203125" style="140" customWidth="1"/>
    <col min="1282" max="1282" width="60.6640625" style="140" customWidth="1"/>
    <col min="1283" max="1283" width="15.83203125" style="140" customWidth="1"/>
    <col min="1284" max="1290" width="13.83203125" style="140" customWidth="1"/>
    <col min="1291" max="1291" width="15.83203125" style="140" customWidth="1"/>
    <col min="1292" max="1536" width="9.33203125" style="140"/>
    <col min="1537" max="1537" width="13.83203125" style="140" customWidth="1"/>
    <col min="1538" max="1538" width="60.6640625" style="140" customWidth="1"/>
    <col min="1539" max="1539" width="15.83203125" style="140" customWidth="1"/>
    <col min="1540" max="1546" width="13.83203125" style="140" customWidth="1"/>
    <col min="1547" max="1547" width="15.83203125" style="140" customWidth="1"/>
    <col min="1548" max="1792" width="9.33203125" style="140"/>
    <col min="1793" max="1793" width="13.83203125" style="140" customWidth="1"/>
    <col min="1794" max="1794" width="60.6640625" style="140" customWidth="1"/>
    <col min="1795" max="1795" width="15.83203125" style="140" customWidth="1"/>
    <col min="1796" max="1802" width="13.83203125" style="140" customWidth="1"/>
    <col min="1803" max="1803" width="15.83203125" style="140" customWidth="1"/>
    <col min="1804" max="2048" width="9.33203125" style="140"/>
    <col min="2049" max="2049" width="13.83203125" style="140" customWidth="1"/>
    <col min="2050" max="2050" width="60.6640625" style="140" customWidth="1"/>
    <col min="2051" max="2051" width="15.83203125" style="140" customWidth="1"/>
    <col min="2052" max="2058" width="13.83203125" style="140" customWidth="1"/>
    <col min="2059" max="2059" width="15.83203125" style="140" customWidth="1"/>
    <col min="2060" max="2304" width="9.33203125" style="140"/>
    <col min="2305" max="2305" width="13.83203125" style="140" customWidth="1"/>
    <col min="2306" max="2306" width="60.6640625" style="140" customWidth="1"/>
    <col min="2307" max="2307" width="15.83203125" style="140" customWidth="1"/>
    <col min="2308" max="2314" width="13.83203125" style="140" customWidth="1"/>
    <col min="2315" max="2315" width="15.83203125" style="140" customWidth="1"/>
    <col min="2316" max="2560" width="9.33203125" style="140"/>
    <col min="2561" max="2561" width="13.83203125" style="140" customWidth="1"/>
    <col min="2562" max="2562" width="60.6640625" style="140" customWidth="1"/>
    <col min="2563" max="2563" width="15.83203125" style="140" customWidth="1"/>
    <col min="2564" max="2570" width="13.83203125" style="140" customWidth="1"/>
    <col min="2571" max="2571" width="15.83203125" style="140" customWidth="1"/>
    <col min="2572" max="2816" width="9.33203125" style="140"/>
    <col min="2817" max="2817" width="13.83203125" style="140" customWidth="1"/>
    <col min="2818" max="2818" width="60.6640625" style="140" customWidth="1"/>
    <col min="2819" max="2819" width="15.83203125" style="140" customWidth="1"/>
    <col min="2820" max="2826" width="13.83203125" style="140" customWidth="1"/>
    <col min="2827" max="2827" width="15.83203125" style="140" customWidth="1"/>
    <col min="2828" max="3072" width="9.33203125" style="140"/>
    <col min="3073" max="3073" width="13.83203125" style="140" customWidth="1"/>
    <col min="3074" max="3074" width="60.6640625" style="140" customWidth="1"/>
    <col min="3075" max="3075" width="15.83203125" style="140" customWidth="1"/>
    <col min="3076" max="3082" width="13.83203125" style="140" customWidth="1"/>
    <col min="3083" max="3083" width="15.83203125" style="140" customWidth="1"/>
    <col min="3084" max="3328" width="9.33203125" style="140"/>
    <col min="3329" max="3329" width="13.83203125" style="140" customWidth="1"/>
    <col min="3330" max="3330" width="60.6640625" style="140" customWidth="1"/>
    <col min="3331" max="3331" width="15.83203125" style="140" customWidth="1"/>
    <col min="3332" max="3338" width="13.83203125" style="140" customWidth="1"/>
    <col min="3339" max="3339" width="15.83203125" style="140" customWidth="1"/>
    <col min="3340" max="3584" width="9.33203125" style="140"/>
    <col min="3585" max="3585" width="13.83203125" style="140" customWidth="1"/>
    <col min="3586" max="3586" width="60.6640625" style="140" customWidth="1"/>
    <col min="3587" max="3587" width="15.83203125" style="140" customWidth="1"/>
    <col min="3588" max="3594" width="13.83203125" style="140" customWidth="1"/>
    <col min="3595" max="3595" width="15.83203125" style="140" customWidth="1"/>
    <col min="3596" max="3840" width="9.33203125" style="140"/>
    <col min="3841" max="3841" width="13.83203125" style="140" customWidth="1"/>
    <col min="3842" max="3842" width="60.6640625" style="140" customWidth="1"/>
    <col min="3843" max="3843" width="15.83203125" style="140" customWidth="1"/>
    <col min="3844" max="3850" width="13.83203125" style="140" customWidth="1"/>
    <col min="3851" max="3851" width="15.83203125" style="140" customWidth="1"/>
    <col min="3852" max="4096" width="9.33203125" style="140"/>
    <col min="4097" max="4097" width="13.83203125" style="140" customWidth="1"/>
    <col min="4098" max="4098" width="60.6640625" style="140" customWidth="1"/>
    <col min="4099" max="4099" width="15.83203125" style="140" customWidth="1"/>
    <col min="4100" max="4106" width="13.83203125" style="140" customWidth="1"/>
    <col min="4107" max="4107" width="15.83203125" style="140" customWidth="1"/>
    <col min="4108" max="4352" width="9.33203125" style="140"/>
    <col min="4353" max="4353" width="13.83203125" style="140" customWidth="1"/>
    <col min="4354" max="4354" width="60.6640625" style="140" customWidth="1"/>
    <col min="4355" max="4355" width="15.83203125" style="140" customWidth="1"/>
    <col min="4356" max="4362" width="13.83203125" style="140" customWidth="1"/>
    <col min="4363" max="4363" width="15.83203125" style="140" customWidth="1"/>
    <col min="4364" max="4608" width="9.33203125" style="140"/>
    <col min="4609" max="4609" width="13.83203125" style="140" customWidth="1"/>
    <col min="4610" max="4610" width="60.6640625" style="140" customWidth="1"/>
    <col min="4611" max="4611" width="15.83203125" style="140" customWidth="1"/>
    <col min="4612" max="4618" width="13.83203125" style="140" customWidth="1"/>
    <col min="4619" max="4619" width="15.83203125" style="140" customWidth="1"/>
    <col min="4620" max="4864" width="9.33203125" style="140"/>
    <col min="4865" max="4865" width="13.83203125" style="140" customWidth="1"/>
    <col min="4866" max="4866" width="60.6640625" style="140" customWidth="1"/>
    <col min="4867" max="4867" width="15.83203125" style="140" customWidth="1"/>
    <col min="4868" max="4874" width="13.83203125" style="140" customWidth="1"/>
    <col min="4875" max="4875" width="15.83203125" style="140" customWidth="1"/>
    <col min="4876" max="5120" width="9.33203125" style="140"/>
    <col min="5121" max="5121" width="13.83203125" style="140" customWidth="1"/>
    <col min="5122" max="5122" width="60.6640625" style="140" customWidth="1"/>
    <col min="5123" max="5123" width="15.83203125" style="140" customWidth="1"/>
    <col min="5124" max="5130" width="13.83203125" style="140" customWidth="1"/>
    <col min="5131" max="5131" width="15.83203125" style="140" customWidth="1"/>
    <col min="5132" max="5376" width="9.33203125" style="140"/>
    <col min="5377" max="5377" width="13.83203125" style="140" customWidth="1"/>
    <col min="5378" max="5378" width="60.6640625" style="140" customWidth="1"/>
    <col min="5379" max="5379" width="15.83203125" style="140" customWidth="1"/>
    <col min="5380" max="5386" width="13.83203125" style="140" customWidth="1"/>
    <col min="5387" max="5387" width="15.83203125" style="140" customWidth="1"/>
    <col min="5388" max="5632" width="9.33203125" style="140"/>
    <col min="5633" max="5633" width="13.83203125" style="140" customWidth="1"/>
    <col min="5634" max="5634" width="60.6640625" style="140" customWidth="1"/>
    <col min="5635" max="5635" width="15.83203125" style="140" customWidth="1"/>
    <col min="5636" max="5642" width="13.83203125" style="140" customWidth="1"/>
    <col min="5643" max="5643" width="15.83203125" style="140" customWidth="1"/>
    <col min="5644" max="5888" width="9.33203125" style="140"/>
    <col min="5889" max="5889" width="13.83203125" style="140" customWidth="1"/>
    <col min="5890" max="5890" width="60.6640625" style="140" customWidth="1"/>
    <col min="5891" max="5891" width="15.83203125" style="140" customWidth="1"/>
    <col min="5892" max="5898" width="13.83203125" style="140" customWidth="1"/>
    <col min="5899" max="5899" width="15.83203125" style="140" customWidth="1"/>
    <col min="5900" max="6144" width="9.33203125" style="140"/>
    <col min="6145" max="6145" width="13.83203125" style="140" customWidth="1"/>
    <col min="6146" max="6146" width="60.6640625" style="140" customWidth="1"/>
    <col min="6147" max="6147" width="15.83203125" style="140" customWidth="1"/>
    <col min="6148" max="6154" width="13.83203125" style="140" customWidth="1"/>
    <col min="6155" max="6155" width="15.83203125" style="140" customWidth="1"/>
    <col min="6156" max="6400" width="9.33203125" style="140"/>
    <col min="6401" max="6401" width="13.83203125" style="140" customWidth="1"/>
    <col min="6402" max="6402" width="60.6640625" style="140" customWidth="1"/>
    <col min="6403" max="6403" width="15.83203125" style="140" customWidth="1"/>
    <col min="6404" max="6410" width="13.83203125" style="140" customWidth="1"/>
    <col min="6411" max="6411" width="15.83203125" style="140" customWidth="1"/>
    <col min="6412" max="6656" width="9.33203125" style="140"/>
    <col min="6657" max="6657" width="13.83203125" style="140" customWidth="1"/>
    <col min="6658" max="6658" width="60.6640625" style="140" customWidth="1"/>
    <col min="6659" max="6659" width="15.83203125" style="140" customWidth="1"/>
    <col min="6660" max="6666" width="13.83203125" style="140" customWidth="1"/>
    <col min="6667" max="6667" width="15.83203125" style="140" customWidth="1"/>
    <col min="6668" max="6912" width="9.33203125" style="140"/>
    <col min="6913" max="6913" width="13.83203125" style="140" customWidth="1"/>
    <col min="6914" max="6914" width="60.6640625" style="140" customWidth="1"/>
    <col min="6915" max="6915" width="15.83203125" style="140" customWidth="1"/>
    <col min="6916" max="6922" width="13.83203125" style="140" customWidth="1"/>
    <col min="6923" max="6923" width="15.83203125" style="140" customWidth="1"/>
    <col min="6924" max="7168" width="9.33203125" style="140"/>
    <col min="7169" max="7169" width="13.83203125" style="140" customWidth="1"/>
    <col min="7170" max="7170" width="60.6640625" style="140" customWidth="1"/>
    <col min="7171" max="7171" width="15.83203125" style="140" customWidth="1"/>
    <col min="7172" max="7178" width="13.83203125" style="140" customWidth="1"/>
    <col min="7179" max="7179" width="15.83203125" style="140" customWidth="1"/>
    <col min="7180" max="7424" width="9.33203125" style="140"/>
    <col min="7425" max="7425" width="13.83203125" style="140" customWidth="1"/>
    <col min="7426" max="7426" width="60.6640625" style="140" customWidth="1"/>
    <col min="7427" max="7427" width="15.83203125" style="140" customWidth="1"/>
    <col min="7428" max="7434" width="13.83203125" style="140" customWidth="1"/>
    <col min="7435" max="7435" width="15.83203125" style="140" customWidth="1"/>
    <col min="7436" max="7680" width="9.33203125" style="140"/>
    <col min="7681" max="7681" width="13.83203125" style="140" customWidth="1"/>
    <col min="7682" max="7682" width="60.6640625" style="140" customWidth="1"/>
    <col min="7683" max="7683" width="15.83203125" style="140" customWidth="1"/>
    <col min="7684" max="7690" width="13.83203125" style="140" customWidth="1"/>
    <col min="7691" max="7691" width="15.83203125" style="140" customWidth="1"/>
    <col min="7692" max="7936" width="9.33203125" style="140"/>
    <col min="7937" max="7937" width="13.83203125" style="140" customWidth="1"/>
    <col min="7938" max="7938" width="60.6640625" style="140" customWidth="1"/>
    <col min="7939" max="7939" width="15.83203125" style="140" customWidth="1"/>
    <col min="7940" max="7946" width="13.83203125" style="140" customWidth="1"/>
    <col min="7947" max="7947" width="15.83203125" style="140" customWidth="1"/>
    <col min="7948" max="8192" width="9.33203125" style="140"/>
    <col min="8193" max="8193" width="13.83203125" style="140" customWidth="1"/>
    <col min="8194" max="8194" width="60.6640625" style="140" customWidth="1"/>
    <col min="8195" max="8195" width="15.83203125" style="140" customWidth="1"/>
    <col min="8196" max="8202" width="13.83203125" style="140" customWidth="1"/>
    <col min="8203" max="8203" width="15.83203125" style="140" customWidth="1"/>
    <col min="8204" max="8448" width="9.33203125" style="140"/>
    <col min="8449" max="8449" width="13.83203125" style="140" customWidth="1"/>
    <col min="8450" max="8450" width="60.6640625" style="140" customWidth="1"/>
    <col min="8451" max="8451" width="15.83203125" style="140" customWidth="1"/>
    <col min="8452" max="8458" width="13.83203125" style="140" customWidth="1"/>
    <col min="8459" max="8459" width="15.83203125" style="140" customWidth="1"/>
    <col min="8460" max="8704" width="9.33203125" style="140"/>
    <col min="8705" max="8705" width="13.83203125" style="140" customWidth="1"/>
    <col min="8706" max="8706" width="60.6640625" style="140" customWidth="1"/>
    <col min="8707" max="8707" width="15.83203125" style="140" customWidth="1"/>
    <col min="8708" max="8714" width="13.83203125" style="140" customWidth="1"/>
    <col min="8715" max="8715" width="15.83203125" style="140" customWidth="1"/>
    <col min="8716" max="8960" width="9.33203125" style="140"/>
    <col min="8961" max="8961" width="13.83203125" style="140" customWidth="1"/>
    <col min="8962" max="8962" width="60.6640625" style="140" customWidth="1"/>
    <col min="8963" max="8963" width="15.83203125" style="140" customWidth="1"/>
    <col min="8964" max="8970" width="13.83203125" style="140" customWidth="1"/>
    <col min="8971" max="8971" width="15.83203125" style="140" customWidth="1"/>
    <col min="8972" max="9216" width="9.33203125" style="140"/>
    <col min="9217" max="9217" width="13.83203125" style="140" customWidth="1"/>
    <col min="9218" max="9218" width="60.6640625" style="140" customWidth="1"/>
    <col min="9219" max="9219" width="15.83203125" style="140" customWidth="1"/>
    <col min="9220" max="9226" width="13.83203125" style="140" customWidth="1"/>
    <col min="9227" max="9227" width="15.83203125" style="140" customWidth="1"/>
    <col min="9228" max="9472" width="9.33203125" style="140"/>
    <col min="9473" max="9473" width="13.83203125" style="140" customWidth="1"/>
    <col min="9474" max="9474" width="60.6640625" style="140" customWidth="1"/>
    <col min="9475" max="9475" width="15.83203125" style="140" customWidth="1"/>
    <col min="9476" max="9482" width="13.83203125" style="140" customWidth="1"/>
    <col min="9483" max="9483" width="15.83203125" style="140" customWidth="1"/>
    <col min="9484" max="9728" width="9.33203125" style="140"/>
    <col min="9729" max="9729" width="13.83203125" style="140" customWidth="1"/>
    <col min="9730" max="9730" width="60.6640625" style="140" customWidth="1"/>
    <col min="9731" max="9731" width="15.83203125" style="140" customWidth="1"/>
    <col min="9732" max="9738" width="13.83203125" style="140" customWidth="1"/>
    <col min="9739" max="9739" width="15.83203125" style="140" customWidth="1"/>
    <col min="9740" max="9984" width="9.33203125" style="140"/>
    <col min="9985" max="9985" width="13.83203125" style="140" customWidth="1"/>
    <col min="9986" max="9986" width="60.6640625" style="140" customWidth="1"/>
    <col min="9987" max="9987" width="15.83203125" style="140" customWidth="1"/>
    <col min="9988" max="9994" width="13.83203125" style="140" customWidth="1"/>
    <col min="9995" max="9995" width="15.83203125" style="140" customWidth="1"/>
    <col min="9996" max="10240" width="9.33203125" style="140"/>
    <col min="10241" max="10241" width="13.83203125" style="140" customWidth="1"/>
    <col min="10242" max="10242" width="60.6640625" style="140" customWidth="1"/>
    <col min="10243" max="10243" width="15.83203125" style="140" customWidth="1"/>
    <col min="10244" max="10250" width="13.83203125" style="140" customWidth="1"/>
    <col min="10251" max="10251" width="15.83203125" style="140" customWidth="1"/>
    <col min="10252" max="10496" width="9.33203125" style="140"/>
    <col min="10497" max="10497" width="13.83203125" style="140" customWidth="1"/>
    <col min="10498" max="10498" width="60.6640625" style="140" customWidth="1"/>
    <col min="10499" max="10499" width="15.83203125" style="140" customWidth="1"/>
    <col min="10500" max="10506" width="13.83203125" style="140" customWidth="1"/>
    <col min="10507" max="10507" width="15.83203125" style="140" customWidth="1"/>
    <col min="10508" max="10752" width="9.33203125" style="140"/>
    <col min="10753" max="10753" width="13.83203125" style="140" customWidth="1"/>
    <col min="10754" max="10754" width="60.6640625" style="140" customWidth="1"/>
    <col min="10755" max="10755" width="15.83203125" style="140" customWidth="1"/>
    <col min="10756" max="10762" width="13.83203125" style="140" customWidth="1"/>
    <col min="10763" max="10763" width="15.83203125" style="140" customWidth="1"/>
    <col min="10764" max="11008" width="9.33203125" style="140"/>
    <col min="11009" max="11009" width="13.83203125" style="140" customWidth="1"/>
    <col min="11010" max="11010" width="60.6640625" style="140" customWidth="1"/>
    <col min="11011" max="11011" width="15.83203125" style="140" customWidth="1"/>
    <col min="11012" max="11018" width="13.83203125" style="140" customWidth="1"/>
    <col min="11019" max="11019" width="15.83203125" style="140" customWidth="1"/>
    <col min="11020" max="11264" width="9.33203125" style="140"/>
    <col min="11265" max="11265" width="13.83203125" style="140" customWidth="1"/>
    <col min="11266" max="11266" width="60.6640625" style="140" customWidth="1"/>
    <col min="11267" max="11267" width="15.83203125" style="140" customWidth="1"/>
    <col min="11268" max="11274" width="13.83203125" style="140" customWidth="1"/>
    <col min="11275" max="11275" width="15.83203125" style="140" customWidth="1"/>
    <col min="11276" max="11520" width="9.33203125" style="140"/>
    <col min="11521" max="11521" width="13.83203125" style="140" customWidth="1"/>
    <col min="11522" max="11522" width="60.6640625" style="140" customWidth="1"/>
    <col min="11523" max="11523" width="15.83203125" style="140" customWidth="1"/>
    <col min="11524" max="11530" width="13.83203125" style="140" customWidth="1"/>
    <col min="11531" max="11531" width="15.83203125" style="140" customWidth="1"/>
    <col min="11532" max="11776" width="9.33203125" style="140"/>
    <col min="11777" max="11777" width="13.83203125" style="140" customWidth="1"/>
    <col min="11778" max="11778" width="60.6640625" style="140" customWidth="1"/>
    <col min="11779" max="11779" width="15.83203125" style="140" customWidth="1"/>
    <col min="11780" max="11786" width="13.83203125" style="140" customWidth="1"/>
    <col min="11787" max="11787" width="15.83203125" style="140" customWidth="1"/>
    <col min="11788" max="12032" width="9.33203125" style="140"/>
    <col min="12033" max="12033" width="13.83203125" style="140" customWidth="1"/>
    <col min="12034" max="12034" width="60.6640625" style="140" customWidth="1"/>
    <col min="12035" max="12035" width="15.83203125" style="140" customWidth="1"/>
    <col min="12036" max="12042" width="13.83203125" style="140" customWidth="1"/>
    <col min="12043" max="12043" width="15.83203125" style="140" customWidth="1"/>
    <col min="12044" max="12288" width="9.33203125" style="140"/>
    <col min="12289" max="12289" width="13.83203125" style="140" customWidth="1"/>
    <col min="12290" max="12290" width="60.6640625" style="140" customWidth="1"/>
    <col min="12291" max="12291" width="15.83203125" style="140" customWidth="1"/>
    <col min="12292" max="12298" width="13.83203125" style="140" customWidth="1"/>
    <col min="12299" max="12299" width="15.83203125" style="140" customWidth="1"/>
    <col min="12300" max="12544" width="9.33203125" style="140"/>
    <col min="12545" max="12545" width="13.83203125" style="140" customWidth="1"/>
    <col min="12546" max="12546" width="60.6640625" style="140" customWidth="1"/>
    <col min="12547" max="12547" width="15.83203125" style="140" customWidth="1"/>
    <col min="12548" max="12554" width="13.83203125" style="140" customWidth="1"/>
    <col min="12555" max="12555" width="15.83203125" style="140" customWidth="1"/>
    <col min="12556" max="12800" width="9.33203125" style="140"/>
    <col min="12801" max="12801" width="13.83203125" style="140" customWidth="1"/>
    <col min="12802" max="12802" width="60.6640625" style="140" customWidth="1"/>
    <col min="12803" max="12803" width="15.83203125" style="140" customWidth="1"/>
    <col min="12804" max="12810" width="13.83203125" style="140" customWidth="1"/>
    <col min="12811" max="12811" width="15.83203125" style="140" customWidth="1"/>
    <col min="12812" max="13056" width="9.33203125" style="140"/>
    <col min="13057" max="13057" width="13.83203125" style="140" customWidth="1"/>
    <col min="13058" max="13058" width="60.6640625" style="140" customWidth="1"/>
    <col min="13059" max="13059" width="15.83203125" style="140" customWidth="1"/>
    <col min="13060" max="13066" width="13.83203125" style="140" customWidth="1"/>
    <col min="13067" max="13067" width="15.83203125" style="140" customWidth="1"/>
    <col min="13068" max="13312" width="9.33203125" style="140"/>
    <col min="13313" max="13313" width="13.83203125" style="140" customWidth="1"/>
    <col min="13314" max="13314" width="60.6640625" style="140" customWidth="1"/>
    <col min="13315" max="13315" width="15.83203125" style="140" customWidth="1"/>
    <col min="13316" max="13322" width="13.83203125" style="140" customWidth="1"/>
    <col min="13323" max="13323" width="15.83203125" style="140" customWidth="1"/>
    <col min="13324" max="13568" width="9.33203125" style="140"/>
    <col min="13569" max="13569" width="13.83203125" style="140" customWidth="1"/>
    <col min="13570" max="13570" width="60.6640625" style="140" customWidth="1"/>
    <col min="13571" max="13571" width="15.83203125" style="140" customWidth="1"/>
    <col min="13572" max="13578" width="13.83203125" style="140" customWidth="1"/>
    <col min="13579" max="13579" width="15.83203125" style="140" customWidth="1"/>
    <col min="13580" max="13824" width="9.33203125" style="140"/>
    <col min="13825" max="13825" width="13.83203125" style="140" customWidth="1"/>
    <col min="13826" max="13826" width="60.6640625" style="140" customWidth="1"/>
    <col min="13827" max="13827" width="15.83203125" style="140" customWidth="1"/>
    <col min="13828" max="13834" width="13.83203125" style="140" customWidth="1"/>
    <col min="13835" max="13835" width="15.83203125" style="140" customWidth="1"/>
    <col min="13836" max="14080" width="9.33203125" style="140"/>
    <col min="14081" max="14081" width="13.83203125" style="140" customWidth="1"/>
    <col min="14082" max="14082" width="60.6640625" style="140" customWidth="1"/>
    <col min="14083" max="14083" width="15.83203125" style="140" customWidth="1"/>
    <col min="14084" max="14090" width="13.83203125" style="140" customWidth="1"/>
    <col min="14091" max="14091" width="15.83203125" style="140" customWidth="1"/>
    <col min="14092" max="14336" width="9.33203125" style="140"/>
    <col min="14337" max="14337" width="13.83203125" style="140" customWidth="1"/>
    <col min="14338" max="14338" width="60.6640625" style="140" customWidth="1"/>
    <col min="14339" max="14339" width="15.83203125" style="140" customWidth="1"/>
    <col min="14340" max="14346" width="13.83203125" style="140" customWidth="1"/>
    <col min="14347" max="14347" width="15.83203125" style="140" customWidth="1"/>
    <col min="14348" max="14592" width="9.33203125" style="140"/>
    <col min="14593" max="14593" width="13.83203125" style="140" customWidth="1"/>
    <col min="14594" max="14594" width="60.6640625" style="140" customWidth="1"/>
    <col min="14595" max="14595" width="15.83203125" style="140" customWidth="1"/>
    <col min="14596" max="14602" width="13.83203125" style="140" customWidth="1"/>
    <col min="14603" max="14603" width="15.83203125" style="140" customWidth="1"/>
    <col min="14604" max="14848" width="9.33203125" style="140"/>
    <col min="14849" max="14849" width="13.83203125" style="140" customWidth="1"/>
    <col min="14850" max="14850" width="60.6640625" style="140" customWidth="1"/>
    <col min="14851" max="14851" width="15.83203125" style="140" customWidth="1"/>
    <col min="14852" max="14858" width="13.83203125" style="140" customWidth="1"/>
    <col min="14859" max="14859" width="15.83203125" style="140" customWidth="1"/>
    <col min="14860" max="15104" width="9.33203125" style="140"/>
    <col min="15105" max="15105" width="13.83203125" style="140" customWidth="1"/>
    <col min="15106" max="15106" width="60.6640625" style="140" customWidth="1"/>
    <col min="15107" max="15107" width="15.83203125" style="140" customWidth="1"/>
    <col min="15108" max="15114" width="13.83203125" style="140" customWidth="1"/>
    <col min="15115" max="15115" width="15.83203125" style="140" customWidth="1"/>
    <col min="15116" max="15360" width="9.33203125" style="140"/>
    <col min="15361" max="15361" width="13.83203125" style="140" customWidth="1"/>
    <col min="15362" max="15362" width="60.6640625" style="140" customWidth="1"/>
    <col min="15363" max="15363" width="15.83203125" style="140" customWidth="1"/>
    <col min="15364" max="15370" width="13.83203125" style="140" customWidth="1"/>
    <col min="15371" max="15371" width="15.83203125" style="140" customWidth="1"/>
    <col min="15372" max="15616" width="9.33203125" style="140"/>
    <col min="15617" max="15617" width="13.83203125" style="140" customWidth="1"/>
    <col min="15618" max="15618" width="60.6640625" style="140" customWidth="1"/>
    <col min="15619" max="15619" width="15.83203125" style="140" customWidth="1"/>
    <col min="15620" max="15626" width="13.83203125" style="140" customWidth="1"/>
    <col min="15627" max="15627" width="15.83203125" style="140" customWidth="1"/>
    <col min="15628" max="15872" width="9.33203125" style="140"/>
    <col min="15873" max="15873" width="13.83203125" style="140" customWidth="1"/>
    <col min="15874" max="15874" width="60.6640625" style="140" customWidth="1"/>
    <col min="15875" max="15875" width="15.83203125" style="140" customWidth="1"/>
    <col min="15876" max="15882" width="13.83203125" style="140" customWidth="1"/>
    <col min="15883" max="15883" width="15.83203125" style="140" customWidth="1"/>
    <col min="15884" max="16128" width="9.33203125" style="140"/>
    <col min="16129" max="16129" width="13.83203125" style="140" customWidth="1"/>
    <col min="16130" max="16130" width="60.6640625" style="140" customWidth="1"/>
    <col min="16131" max="16131" width="15.83203125" style="140" customWidth="1"/>
    <col min="16132" max="16138" width="13.83203125" style="140" customWidth="1"/>
    <col min="16139" max="16139" width="15.83203125" style="140" customWidth="1"/>
    <col min="16140" max="16384" width="9.33203125" style="140"/>
  </cols>
  <sheetData>
    <row r="1" spans="1:11" s="339" customFormat="1" ht="15.95" customHeight="1" thickBot="1">
      <c r="A1" s="336"/>
      <c r="B1" s="337"/>
      <c r="C1" s="337"/>
      <c r="D1" s="337"/>
      <c r="E1" s="337"/>
      <c r="F1" s="337"/>
      <c r="G1" s="337"/>
      <c r="H1" s="337"/>
      <c r="I1" s="337"/>
      <c r="J1" s="337"/>
      <c r="K1" s="338" t="s">
        <v>443</v>
      </c>
    </row>
    <row r="2" spans="1:11" s="342" customFormat="1" ht="36">
      <c r="A2" s="340" t="s">
        <v>405</v>
      </c>
      <c r="B2" s="480" t="str">
        <f>[1]RM_ALAPADATOK!A11</f>
        <v>Leveleki Közös Önkormányzati Hivatal</v>
      </c>
      <c r="C2" s="481"/>
      <c r="D2" s="481"/>
      <c r="E2" s="481"/>
      <c r="F2" s="481"/>
      <c r="G2" s="481"/>
      <c r="H2" s="481"/>
      <c r="I2" s="481"/>
      <c r="J2" s="481"/>
      <c r="K2" s="341" t="s">
        <v>404</v>
      </c>
    </row>
    <row r="3" spans="1:11" s="342" customFormat="1" ht="23.1" customHeight="1" thickBot="1">
      <c r="A3" s="343" t="s">
        <v>377</v>
      </c>
      <c r="B3" s="482" t="s">
        <v>406</v>
      </c>
      <c r="C3" s="483"/>
      <c r="D3" s="483"/>
      <c r="E3" s="483"/>
      <c r="F3" s="483"/>
      <c r="G3" s="483"/>
      <c r="H3" s="483"/>
      <c r="I3" s="483"/>
      <c r="J3" s="483"/>
      <c r="K3" s="344" t="s">
        <v>379</v>
      </c>
    </row>
    <row r="4" spans="1:11" s="342" customFormat="1" ht="12.95" customHeight="1" thickBot="1">
      <c r="A4" s="345"/>
      <c r="B4" s="346"/>
      <c r="C4" s="347"/>
      <c r="D4" s="347"/>
      <c r="E4" s="347"/>
      <c r="F4" s="347"/>
      <c r="G4" s="347"/>
      <c r="H4" s="347"/>
      <c r="I4" s="347"/>
      <c r="J4" s="347"/>
      <c r="K4" s="348" t="s">
        <v>3</v>
      </c>
    </row>
    <row r="5" spans="1:11" s="349" customFormat="1" ht="14.1" customHeight="1">
      <c r="A5" s="484" t="s">
        <v>4</v>
      </c>
      <c r="B5" s="487" t="s">
        <v>5</v>
      </c>
      <c r="C5" s="487" t="s">
        <v>407</v>
      </c>
      <c r="D5" s="487" t="str">
        <f>CONCATENATE([1]RM_9.1.sz.mell!D5:I5)</f>
        <v xml:space="preserve">1 . sz. módosítás </v>
      </c>
      <c r="E5" s="487" t="str">
        <f>CONCATENATE([1]RM_9.1.sz.mell!E5)</f>
        <v xml:space="preserve">2. sz. módosítás </v>
      </c>
      <c r="F5" s="487" t="str">
        <f>CONCATENATE([1]RM_9.1.sz.mell!F5)</f>
        <v xml:space="preserve">3 . sz. módosítás </v>
      </c>
      <c r="G5" s="487" t="str">
        <f>CONCATENATE([1]RM_9.1.sz.mell!G5)</f>
        <v xml:space="preserve">4 . sz. módosítás </v>
      </c>
      <c r="H5" s="487" t="str">
        <f>CONCATENATE([1]RM_9.1.sz.mell!H5)</f>
        <v xml:space="preserve">5 . sz. módosítás </v>
      </c>
      <c r="I5" s="487" t="str">
        <f>CONCATENATE([1]RM_9.1.sz.mell!I5)</f>
        <v xml:space="preserve">6 . sz. módosítás </v>
      </c>
      <c r="J5" s="487" t="s">
        <v>408</v>
      </c>
      <c r="K5" s="492" t="str">
        <f>CONCATENATE([1]RM_9.1.sz.mell!K5)</f>
        <v>….számú módosítás utáni előirányzat</v>
      </c>
    </row>
    <row r="6" spans="1:11" ht="12.75" customHeight="1">
      <c r="A6" s="485"/>
      <c r="B6" s="488"/>
      <c r="C6" s="490"/>
      <c r="D6" s="490"/>
      <c r="E6" s="490"/>
      <c r="F6" s="490"/>
      <c r="G6" s="490"/>
      <c r="H6" s="490"/>
      <c r="I6" s="490"/>
      <c r="J6" s="490"/>
      <c r="K6" s="493"/>
    </row>
    <row r="7" spans="1:11" s="250" customFormat="1" ht="9.9499999999999993" customHeight="1" thickBot="1">
      <c r="A7" s="486"/>
      <c r="B7" s="489"/>
      <c r="C7" s="491"/>
      <c r="D7" s="491"/>
      <c r="E7" s="491"/>
      <c r="F7" s="491"/>
      <c r="G7" s="491"/>
      <c r="H7" s="491"/>
      <c r="I7" s="491"/>
      <c r="J7" s="491"/>
      <c r="K7" s="494"/>
    </row>
    <row r="8" spans="1:11" s="351" customFormat="1" ht="10.5" customHeight="1" thickBot="1">
      <c r="A8" s="245" t="s">
        <v>15</v>
      </c>
      <c r="B8" s="246" t="s">
        <v>16</v>
      </c>
      <c r="C8" s="246" t="s">
        <v>17</v>
      </c>
      <c r="D8" s="246" t="s">
        <v>18</v>
      </c>
      <c r="E8" s="246" t="s">
        <v>19</v>
      </c>
      <c r="F8" s="246" t="s">
        <v>294</v>
      </c>
      <c r="G8" s="246" t="s">
        <v>21</v>
      </c>
      <c r="H8" s="246" t="s">
        <v>22</v>
      </c>
      <c r="I8" s="246" t="s">
        <v>23</v>
      </c>
      <c r="J8" s="350" t="s">
        <v>24</v>
      </c>
      <c r="K8" s="249" t="s">
        <v>25</v>
      </c>
    </row>
    <row r="9" spans="1:11" s="351" customFormat="1" ht="10.5" customHeight="1" thickBot="1">
      <c r="A9" s="495" t="s">
        <v>289</v>
      </c>
      <c r="B9" s="496"/>
      <c r="C9" s="496"/>
      <c r="D9" s="496"/>
      <c r="E9" s="496"/>
      <c r="F9" s="496"/>
      <c r="G9" s="496"/>
      <c r="H9" s="496"/>
      <c r="I9" s="496"/>
      <c r="J9" s="496"/>
      <c r="K9" s="497"/>
    </row>
    <row r="10" spans="1:11" s="257" customFormat="1" ht="12" customHeight="1" thickBot="1">
      <c r="A10" s="352" t="s">
        <v>26</v>
      </c>
      <c r="B10" s="353" t="s">
        <v>409</v>
      </c>
      <c r="C10" s="183">
        <f>[1]KV_9.2.sz.mell!C8</f>
        <v>250000</v>
      </c>
      <c r="D10" s="183">
        <f t="shared" ref="D10:K10" si="0">SUM(D11:D21)</f>
        <v>0</v>
      </c>
      <c r="E10" s="183">
        <f t="shared" si="0"/>
        <v>0</v>
      </c>
      <c r="F10" s="183">
        <f t="shared" si="0"/>
        <v>0</v>
      </c>
      <c r="G10" s="183">
        <f t="shared" si="0"/>
        <v>0</v>
      </c>
      <c r="H10" s="183">
        <f t="shared" si="0"/>
        <v>0</v>
      </c>
      <c r="I10" s="183">
        <f t="shared" si="0"/>
        <v>0</v>
      </c>
      <c r="J10" s="183">
        <f t="shared" si="0"/>
        <v>0</v>
      </c>
      <c r="K10" s="183">
        <f t="shared" si="0"/>
        <v>250000</v>
      </c>
    </row>
    <row r="11" spans="1:11" s="257" customFormat="1" ht="12" customHeight="1">
      <c r="A11" s="354" t="s">
        <v>28</v>
      </c>
      <c r="B11" s="299" t="s">
        <v>87</v>
      </c>
      <c r="C11" s="86">
        <f>[1]KV_9.2.sz.mell!C9</f>
        <v>0</v>
      </c>
      <c r="D11" s="85"/>
      <c r="E11" s="85"/>
      <c r="F11" s="85"/>
      <c r="G11" s="85"/>
      <c r="H11" s="85"/>
      <c r="I11" s="85"/>
      <c r="J11" s="355">
        <f>D11+E11+F11+G11+H11+I11</f>
        <v>0</v>
      </c>
      <c r="K11" s="356">
        <f>C11+J11</f>
        <v>0</v>
      </c>
    </row>
    <row r="12" spans="1:11" s="257" customFormat="1" ht="12" customHeight="1">
      <c r="A12" s="357" t="s">
        <v>30</v>
      </c>
      <c r="B12" s="303" t="s">
        <v>89</v>
      </c>
      <c r="C12" s="28">
        <f>[1]KV_9.2.sz.mell!C10</f>
        <v>100000</v>
      </c>
      <c r="D12" s="29"/>
      <c r="E12" s="29"/>
      <c r="F12" s="29"/>
      <c r="G12" s="29"/>
      <c r="H12" s="29"/>
      <c r="I12" s="29"/>
      <c r="J12" s="358">
        <f t="shared" ref="J12:J21" si="1">D12+E12+F12+G12+H12+I12</f>
        <v>0</v>
      </c>
      <c r="K12" s="356">
        <f t="shared" ref="K12:K21" si="2">C12+J12</f>
        <v>100000</v>
      </c>
    </row>
    <row r="13" spans="1:11" s="257" customFormat="1" ht="12" customHeight="1">
      <c r="A13" s="357" t="s">
        <v>32</v>
      </c>
      <c r="B13" s="303" t="s">
        <v>91</v>
      </c>
      <c r="C13" s="28">
        <f>[1]KV_9.2.sz.mell!C11</f>
        <v>150000</v>
      </c>
      <c r="D13" s="29"/>
      <c r="E13" s="29"/>
      <c r="F13" s="29"/>
      <c r="G13" s="29"/>
      <c r="H13" s="29"/>
      <c r="I13" s="29"/>
      <c r="J13" s="358">
        <f t="shared" si="1"/>
        <v>0</v>
      </c>
      <c r="K13" s="356">
        <f t="shared" si="2"/>
        <v>150000</v>
      </c>
    </row>
    <row r="14" spans="1:11" s="257" customFormat="1" ht="12" customHeight="1">
      <c r="A14" s="357" t="s">
        <v>34</v>
      </c>
      <c r="B14" s="303" t="s">
        <v>93</v>
      </c>
      <c r="C14" s="28">
        <f>[1]KV_9.2.sz.mell!C12</f>
        <v>0</v>
      </c>
      <c r="D14" s="29"/>
      <c r="E14" s="29"/>
      <c r="F14" s="29"/>
      <c r="G14" s="29"/>
      <c r="H14" s="29"/>
      <c r="I14" s="29"/>
      <c r="J14" s="358">
        <f t="shared" si="1"/>
        <v>0</v>
      </c>
      <c r="K14" s="356">
        <f t="shared" si="2"/>
        <v>0</v>
      </c>
    </row>
    <row r="15" spans="1:11" s="257" customFormat="1" ht="12" customHeight="1">
      <c r="A15" s="357" t="s">
        <v>36</v>
      </c>
      <c r="B15" s="303" t="s">
        <v>95</v>
      </c>
      <c r="C15" s="28">
        <f>[1]KV_9.2.sz.mell!C13</f>
        <v>0</v>
      </c>
      <c r="D15" s="29"/>
      <c r="E15" s="29"/>
      <c r="F15" s="29"/>
      <c r="G15" s="29"/>
      <c r="H15" s="29"/>
      <c r="I15" s="29"/>
      <c r="J15" s="358">
        <f t="shared" si="1"/>
        <v>0</v>
      </c>
      <c r="K15" s="356">
        <f t="shared" si="2"/>
        <v>0</v>
      </c>
    </row>
    <row r="16" spans="1:11" s="257" customFormat="1" ht="12" customHeight="1">
      <c r="A16" s="357" t="s">
        <v>38</v>
      </c>
      <c r="B16" s="303" t="s">
        <v>410</v>
      </c>
      <c r="C16" s="28">
        <f>[1]KV_9.2.sz.mell!C14</f>
        <v>0</v>
      </c>
      <c r="D16" s="29"/>
      <c r="E16" s="29"/>
      <c r="F16" s="29"/>
      <c r="G16" s="29"/>
      <c r="H16" s="29"/>
      <c r="I16" s="29"/>
      <c r="J16" s="358">
        <f t="shared" si="1"/>
        <v>0</v>
      </c>
      <c r="K16" s="356">
        <f t="shared" si="2"/>
        <v>0</v>
      </c>
    </row>
    <row r="17" spans="1:11" s="257" customFormat="1" ht="12" customHeight="1">
      <c r="A17" s="357" t="s">
        <v>203</v>
      </c>
      <c r="B17" s="318" t="s">
        <v>411</v>
      </c>
      <c r="C17" s="28">
        <f>[1]KV_9.2.sz.mell!C15</f>
        <v>0</v>
      </c>
      <c r="D17" s="29"/>
      <c r="E17" s="29"/>
      <c r="F17" s="29"/>
      <c r="G17" s="29"/>
      <c r="H17" s="29"/>
      <c r="I17" s="29"/>
      <c r="J17" s="358">
        <f t="shared" si="1"/>
        <v>0</v>
      </c>
      <c r="K17" s="356">
        <f t="shared" si="2"/>
        <v>0</v>
      </c>
    </row>
    <row r="18" spans="1:11" s="257" customFormat="1" ht="12" customHeight="1">
      <c r="A18" s="357" t="s">
        <v>205</v>
      </c>
      <c r="B18" s="303" t="s">
        <v>383</v>
      </c>
      <c r="C18" s="28">
        <f>[1]KV_9.2.sz.mell!C16</f>
        <v>0</v>
      </c>
      <c r="D18" s="29"/>
      <c r="E18" s="29"/>
      <c r="F18" s="29"/>
      <c r="G18" s="29"/>
      <c r="H18" s="29"/>
      <c r="I18" s="29"/>
      <c r="J18" s="358">
        <f t="shared" si="1"/>
        <v>0</v>
      </c>
      <c r="K18" s="356">
        <f t="shared" si="2"/>
        <v>0</v>
      </c>
    </row>
    <row r="19" spans="1:11" s="260" customFormat="1" ht="12" customHeight="1">
      <c r="A19" s="357" t="s">
        <v>207</v>
      </c>
      <c r="B19" s="303" t="s">
        <v>103</v>
      </c>
      <c r="C19" s="28">
        <f>[1]KV_9.2.sz.mell!C17</f>
        <v>0</v>
      </c>
      <c r="D19" s="29"/>
      <c r="E19" s="29"/>
      <c r="F19" s="29"/>
      <c r="G19" s="29"/>
      <c r="H19" s="29"/>
      <c r="I19" s="29"/>
      <c r="J19" s="358">
        <f t="shared" si="1"/>
        <v>0</v>
      </c>
      <c r="K19" s="356">
        <f t="shared" si="2"/>
        <v>0</v>
      </c>
    </row>
    <row r="20" spans="1:11" s="260" customFormat="1" ht="12" customHeight="1">
      <c r="A20" s="357" t="s">
        <v>209</v>
      </c>
      <c r="B20" s="303" t="s">
        <v>105</v>
      </c>
      <c r="C20" s="28">
        <f>[1]KV_9.2.sz.mell!C18</f>
        <v>0</v>
      </c>
      <c r="D20" s="29"/>
      <c r="E20" s="29"/>
      <c r="F20" s="29"/>
      <c r="G20" s="29"/>
      <c r="H20" s="29"/>
      <c r="I20" s="29"/>
      <c r="J20" s="358">
        <f t="shared" si="1"/>
        <v>0</v>
      </c>
      <c r="K20" s="356">
        <f t="shared" si="2"/>
        <v>0</v>
      </c>
    </row>
    <row r="21" spans="1:11" s="260" customFormat="1" ht="12" customHeight="1" thickBot="1">
      <c r="A21" s="359" t="s">
        <v>211</v>
      </c>
      <c r="B21" s="318" t="s">
        <v>107</v>
      </c>
      <c r="C21" s="35">
        <f>[1]KV_9.2.sz.mell!C19</f>
        <v>0</v>
      </c>
      <c r="D21" s="36"/>
      <c r="E21" s="36"/>
      <c r="F21" s="36"/>
      <c r="G21" s="36"/>
      <c r="H21" s="36"/>
      <c r="I21" s="36"/>
      <c r="J21" s="360">
        <f t="shared" si="1"/>
        <v>0</v>
      </c>
      <c r="K21" s="356">
        <f t="shared" si="2"/>
        <v>0</v>
      </c>
    </row>
    <row r="22" spans="1:11" s="257" customFormat="1" ht="12" customHeight="1" thickBot="1">
      <c r="A22" s="352" t="s">
        <v>40</v>
      </c>
      <c r="B22" s="353" t="s">
        <v>412</v>
      </c>
      <c r="C22" s="183">
        <f>[1]KV_9.2.sz.mell!C20</f>
        <v>0</v>
      </c>
      <c r="D22" s="183">
        <f t="shared" ref="D22:J22" si="3">SUM(D23:D25)</f>
        <v>3170013</v>
      </c>
      <c r="E22" s="183">
        <f t="shared" si="3"/>
        <v>2757300</v>
      </c>
      <c r="F22" s="183">
        <f t="shared" si="3"/>
        <v>1886643</v>
      </c>
      <c r="G22" s="183">
        <f t="shared" si="3"/>
        <v>0</v>
      </c>
      <c r="H22" s="183">
        <f t="shared" si="3"/>
        <v>0</v>
      </c>
      <c r="I22" s="183">
        <f t="shared" si="3"/>
        <v>0</v>
      </c>
      <c r="J22" s="183">
        <f t="shared" si="3"/>
        <v>7813956</v>
      </c>
      <c r="K22" s="184">
        <f>SUM(K23:K25)</f>
        <v>7813956</v>
      </c>
    </row>
    <row r="23" spans="1:11" s="260" customFormat="1" ht="12" customHeight="1">
      <c r="A23" s="361" t="s">
        <v>42</v>
      </c>
      <c r="B23" s="317" t="s">
        <v>43</v>
      </c>
      <c r="C23" s="22">
        <f>[1]KV_9.2.sz.mell!C21</f>
        <v>0</v>
      </c>
      <c r="D23" s="23"/>
      <c r="E23" s="23"/>
      <c r="F23" s="23"/>
      <c r="G23" s="23"/>
      <c r="H23" s="23"/>
      <c r="I23" s="23"/>
      <c r="J23" s="362">
        <f>D23+E23+F23+G23+H23+I23</f>
        <v>0</v>
      </c>
      <c r="K23" s="356">
        <f>C23+J23</f>
        <v>0</v>
      </c>
    </row>
    <row r="24" spans="1:11" s="260" customFormat="1" ht="12" customHeight="1">
      <c r="A24" s="357" t="s">
        <v>44</v>
      </c>
      <c r="B24" s="303" t="s">
        <v>413</v>
      </c>
      <c r="C24" s="28">
        <f>[1]KV_9.2.sz.mell!C22</f>
        <v>0</v>
      </c>
      <c r="D24" s="29"/>
      <c r="E24" s="29"/>
      <c r="F24" s="29"/>
      <c r="G24" s="29"/>
      <c r="H24" s="29"/>
      <c r="I24" s="29"/>
      <c r="J24" s="358">
        <f>D24+E24+F24+G24+H24+I24</f>
        <v>0</v>
      </c>
      <c r="K24" s="363">
        <f>C24+J24</f>
        <v>0</v>
      </c>
    </row>
    <row r="25" spans="1:11" s="260" customFormat="1" ht="12" customHeight="1">
      <c r="A25" s="357" t="s">
        <v>46</v>
      </c>
      <c r="B25" s="303" t="s">
        <v>414</v>
      </c>
      <c r="C25" s="28">
        <f>[1]KV_9.2.sz.mell!C23</f>
        <v>0</v>
      </c>
      <c r="D25" s="29">
        <v>3170013</v>
      </c>
      <c r="E25" s="29">
        <v>2757300</v>
      </c>
      <c r="F25" s="29">
        <v>1886643</v>
      </c>
      <c r="G25" s="29"/>
      <c r="H25" s="29"/>
      <c r="I25" s="29"/>
      <c r="J25" s="358">
        <f>D25+E25+F25+G25+H25+I25</f>
        <v>7813956</v>
      </c>
      <c r="K25" s="363">
        <f>C25+J25</f>
        <v>7813956</v>
      </c>
    </row>
    <row r="26" spans="1:11" s="260" customFormat="1" ht="12" customHeight="1" thickBot="1">
      <c r="A26" s="357" t="s">
        <v>48</v>
      </c>
      <c r="B26" s="313" t="s">
        <v>415</v>
      </c>
      <c r="C26" s="35">
        <f>[1]KV_9.2.sz.mell!C24</f>
        <v>0</v>
      </c>
      <c r="D26" s="36"/>
      <c r="E26" s="36"/>
      <c r="F26" s="36"/>
      <c r="G26" s="36"/>
      <c r="H26" s="36"/>
      <c r="I26" s="36"/>
      <c r="J26" s="364">
        <f>D26+E26+F26+G26+H26+I26</f>
        <v>0</v>
      </c>
      <c r="K26" s="365">
        <f>C26+J26</f>
        <v>0</v>
      </c>
    </row>
    <row r="27" spans="1:11" s="260" customFormat="1" ht="12" customHeight="1" thickBot="1">
      <c r="A27" s="159" t="s">
        <v>54</v>
      </c>
      <c r="B27" s="316" t="s">
        <v>301</v>
      </c>
      <c r="C27" s="40">
        <f>[1]KV_9.2.sz.mell!C25</f>
        <v>0</v>
      </c>
      <c r="D27" s="366"/>
      <c r="E27" s="366"/>
      <c r="F27" s="366"/>
      <c r="G27" s="366"/>
      <c r="H27" s="366"/>
      <c r="I27" s="366"/>
      <c r="J27" s="364">
        <f>D27+E27+F27+G27+H27+I27</f>
        <v>0</v>
      </c>
      <c r="K27" s="367">
        <f>C27+J27</f>
        <v>0</v>
      </c>
    </row>
    <row r="28" spans="1:11" s="260" customFormat="1" ht="12" customHeight="1" thickBot="1">
      <c r="A28" s="159" t="s">
        <v>251</v>
      </c>
      <c r="B28" s="316" t="s">
        <v>416</v>
      </c>
      <c r="C28" s="183">
        <f>[1]KV_9.2.sz.mell!C26</f>
        <v>0</v>
      </c>
      <c r="D28" s="183">
        <f t="shared" ref="D28:J28" si="4">+D29+D30+D31</f>
        <v>0</v>
      </c>
      <c r="E28" s="183">
        <f t="shared" si="4"/>
        <v>0</v>
      </c>
      <c r="F28" s="183">
        <f t="shared" si="4"/>
        <v>0</v>
      </c>
      <c r="G28" s="183">
        <f t="shared" si="4"/>
        <v>0</v>
      </c>
      <c r="H28" s="183">
        <f t="shared" si="4"/>
        <v>0</v>
      </c>
      <c r="I28" s="183">
        <f t="shared" si="4"/>
        <v>0</v>
      </c>
      <c r="J28" s="183">
        <f t="shared" si="4"/>
        <v>0</v>
      </c>
      <c r="K28" s="184">
        <f>+K29+K30+K31</f>
        <v>0</v>
      </c>
    </row>
    <row r="29" spans="1:11" s="260" customFormat="1" ht="12" customHeight="1">
      <c r="A29" s="361" t="s">
        <v>70</v>
      </c>
      <c r="B29" s="368" t="s">
        <v>57</v>
      </c>
      <c r="C29" s="45">
        <f>[1]KV_9.2.sz.mell!C27</f>
        <v>0</v>
      </c>
      <c r="D29" s="44"/>
      <c r="E29" s="44"/>
      <c r="F29" s="44"/>
      <c r="G29" s="44"/>
      <c r="H29" s="44"/>
      <c r="I29" s="44"/>
      <c r="J29" s="362">
        <f>D29+E29+F29+G29+H29+I29</f>
        <v>0</v>
      </c>
      <c r="K29" s="356">
        <f>C29+J29</f>
        <v>0</v>
      </c>
    </row>
    <row r="30" spans="1:11" s="260" customFormat="1" ht="12" customHeight="1">
      <c r="A30" s="361" t="s">
        <v>72</v>
      </c>
      <c r="B30" s="368" t="s">
        <v>413</v>
      </c>
      <c r="C30" s="42">
        <f>[1]KV_9.2.sz.mell!C28</f>
        <v>0</v>
      </c>
      <c r="D30" s="43"/>
      <c r="E30" s="43"/>
      <c r="F30" s="43"/>
      <c r="G30" s="43"/>
      <c r="H30" s="43"/>
      <c r="I30" s="43"/>
      <c r="J30" s="362">
        <f>D30+E30+F30+G30+H30+I30</f>
        <v>0</v>
      </c>
      <c r="K30" s="356">
        <f>C30+J30</f>
        <v>0</v>
      </c>
    </row>
    <row r="31" spans="1:11" s="260" customFormat="1" ht="12" customHeight="1">
      <c r="A31" s="361" t="s">
        <v>74</v>
      </c>
      <c r="B31" s="369" t="s">
        <v>417</v>
      </c>
      <c r="C31" s="42">
        <f>[1]KV_9.2.sz.mell!C29</f>
        <v>0</v>
      </c>
      <c r="D31" s="43"/>
      <c r="E31" s="43"/>
      <c r="F31" s="43"/>
      <c r="G31" s="43"/>
      <c r="H31" s="43"/>
      <c r="I31" s="43"/>
      <c r="J31" s="362">
        <f>D31+E31+F31+G31+H31+I31</f>
        <v>0</v>
      </c>
      <c r="K31" s="356">
        <f>C31+J31</f>
        <v>0</v>
      </c>
    </row>
    <row r="32" spans="1:11" s="260" customFormat="1" ht="12" customHeight="1" thickBot="1">
      <c r="A32" s="357" t="s">
        <v>76</v>
      </c>
      <c r="B32" s="370" t="s">
        <v>418</v>
      </c>
      <c r="C32" s="46">
        <f>[1]KV_9.2.sz.mell!C30</f>
        <v>0</v>
      </c>
      <c r="D32" s="47"/>
      <c r="E32" s="47"/>
      <c r="F32" s="47"/>
      <c r="G32" s="47"/>
      <c r="H32" s="47"/>
      <c r="I32" s="47"/>
      <c r="J32" s="362">
        <f>D32+E32+F32+G32+H32+I32</f>
        <v>0</v>
      </c>
      <c r="K32" s="356">
        <f>C32+J32</f>
        <v>0</v>
      </c>
    </row>
    <row r="33" spans="1:11" s="260" customFormat="1" ht="12" customHeight="1" thickBot="1">
      <c r="A33" s="159" t="s">
        <v>84</v>
      </c>
      <c r="B33" s="316" t="s">
        <v>419</v>
      </c>
      <c r="C33" s="183">
        <f>[1]KV_9.2.sz.mell!C31</f>
        <v>0</v>
      </c>
      <c r="D33" s="183">
        <f t="shared" ref="D33:I33" si="5">+D34+D35+D36</f>
        <v>0</v>
      </c>
      <c r="E33" s="183">
        <f t="shared" si="5"/>
        <v>0</v>
      </c>
      <c r="F33" s="183">
        <f t="shared" si="5"/>
        <v>0</v>
      </c>
      <c r="G33" s="183">
        <f t="shared" si="5"/>
        <v>0</v>
      </c>
      <c r="H33" s="183">
        <f t="shared" si="5"/>
        <v>0</v>
      </c>
      <c r="I33" s="183">
        <f t="shared" si="5"/>
        <v>0</v>
      </c>
      <c r="J33" s="183">
        <f>+J34+J35+J36</f>
        <v>0</v>
      </c>
      <c r="K33" s="184">
        <f>+K34+K35+K36</f>
        <v>0</v>
      </c>
    </row>
    <row r="34" spans="1:11" s="260" customFormat="1" ht="12" customHeight="1">
      <c r="A34" s="361" t="s">
        <v>86</v>
      </c>
      <c r="B34" s="368" t="s">
        <v>111</v>
      </c>
      <c r="C34" s="45">
        <f>[1]KV_9.2.sz.mell!C32</f>
        <v>0</v>
      </c>
      <c r="D34" s="44"/>
      <c r="E34" s="44"/>
      <c r="F34" s="44"/>
      <c r="G34" s="44"/>
      <c r="H34" s="44"/>
      <c r="I34" s="44"/>
      <c r="J34" s="362">
        <f>D34+E34+F34+G34+H34+I34</f>
        <v>0</v>
      </c>
      <c r="K34" s="356">
        <f>C34+J34</f>
        <v>0</v>
      </c>
    </row>
    <row r="35" spans="1:11" s="260" customFormat="1" ht="12" customHeight="1">
      <c r="A35" s="361" t="s">
        <v>88</v>
      </c>
      <c r="B35" s="369" t="s">
        <v>113</v>
      </c>
      <c r="C35" s="42">
        <f>[1]KV_9.2.sz.mell!C33</f>
        <v>0</v>
      </c>
      <c r="D35" s="43"/>
      <c r="E35" s="43"/>
      <c r="F35" s="43"/>
      <c r="G35" s="43"/>
      <c r="H35" s="43"/>
      <c r="I35" s="43"/>
      <c r="J35" s="362">
        <f>D35+E35+F35+G35+H35+I35</f>
        <v>0</v>
      </c>
      <c r="K35" s="356">
        <f>C35+J35</f>
        <v>0</v>
      </c>
    </row>
    <row r="36" spans="1:11" s="260" customFormat="1" ht="12" customHeight="1" thickBot="1">
      <c r="A36" s="357" t="s">
        <v>90</v>
      </c>
      <c r="B36" s="370" t="s">
        <v>115</v>
      </c>
      <c r="C36" s="46">
        <f>[1]KV_9.2.sz.mell!C34</f>
        <v>0</v>
      </c>
      <c r="D36" s="47"/>
      <c r="E36" s="47"/>
      <c r="F36" s="47"/>
      <c r="G36" s="47"/>
      <c r="H36" s="47"/>
      <c r="I36" s="47"/>
      <c r="J36" s="362">
        <f>D36+E36+F36+G36+H36+I36</f>
        <v>0</v>
      </c>
      <c r="K36" s="371">
        <f>C36+J36</f>
        <v>0</v>
      </c>
    </row>
    <row r="37" spans="1:11" s="257" customFormat="1" ht="12" customHeight="1" thickBot="1">
      <c r="A37" s="159" t="s">
        <v>108</v>
      </c>
      <c r="B37" s="316" t="s">
        <v>303</v>
      </c>
      <c r="C37" s="40">
        <f>[1]KV_9.2.sz.mell!C35</f>
        <v>0</v>
      </c>
      <c r="D37" s="366"/>
      <c r="E37" s="366"/>
      <c r="F37" s="366"/>
      <c r="G37" s="366"/>
      <c r="H37" s="366"/>
      <c r="I37" s="366"/>
      <c r="J37" s="183">
        <f>D37+E37+F37+G37+H37+I37</f>
        <v>0</v>
      </c>
      <c r="K37" s="367">
        <f>C37+J37</f>
        <v>0</v>
      </c>
    </row>
    <row r="38" spans="1:11" s="257" customFormat="1" ht="12" customHeight="1" thickBot="1">
      <c r="A38" s="159" t="s">
        <v>268</v>
      </c>
      <c r="B38" s="316" t="s">
        <v>420</v>
      </c>
      <c r="C38" s="40">
        <f>[1]KV_9.2.sz.mell!C36</f>
        <v>0</v>
      </c>
      <c r="D38" s="366"/>
      <c r="E38" s="366"/>
      <c r="F38" s="366"/>
      <c r="G38" s="366"/>
      <c r="H38" s="366"/>
      <c r="I38" s="366"/>
      <c r="J38" s="372">
        <f>D38+E38+F38+G38+H38+I38</f>
        <v>0</v>
      </c>
      <c r="K38" s="356">
        <f>C38+J38</f>
        <v>0</v>
      </c>
    </row>
    <row r="39" spans="1:11" s="257" customFormat="1" ht="12" customHeight="1" thickBot="1">
      <c r="A39" s="352" t="s">
        <v>130</v>
      </c>
      <c r="B39" s="316" t="s">
        <v>421</v>
      </c>
      <c r="C39" s="183">
        <f>[1]KV_9.2.sz.mell!C37</f>
        <v>250000</v>
      </c>
      <c r="D39" s="183">
        <f t="shared" ref="D39:J39" si="6">+D10+D22+D27+D28+D33+D37+D38</f>
        <v>3170013</v>
      </c>
      <c r="E39" s="183">
        <f t="shared" si="6"/>
        <v>2757300</v>
      </c>
      <c r="F39" s="183">
        <f t="shared" si="6"/>
        <v>1886643</v>
      </c>
      <c r="G39" s="183">
        <f t="shared" si="6"/>
        <v>0</v>
      </c>
      <c r="H39" s="183">
        <f t="shared" si="6"/>
        <v>0</v>
      </c>
      <c r="I39" s="183">
        <f t="shared" si="6"/>
        <v>0</v>
      </c>
      <c r="J39" s="183">
        <f t="shared" si="6"/>
        <v>7813956</v>
      </c>
      <c r="K39" s="184">
        <f>+K10+K22+K27+K28+K33+K37+K38</f>
        <v>8063956</v>
      </c>
    </row>
    <row r="40" spans="1:11" s="257" customFormat="1" ht="12" customHeight="1" thickBot="1">
      <c r="A40" s="373" t="s">
        <v>277</v>
      </c>
      <c r="B40" s="316" t="s">
        <v>422</v>
      </c>
      <c r="C40" s="183">
        <f>[1]KV_9.2.sz.mell!C38</f>
        <v>64113973</v>
      </c>
      <c r="D40" s="183">
        <f t="shared" ref="D40:J40" si="7">+D41+D42+D43</f>
        <v>0</v>
      </c>
      <c r="E40" s="183">
        <f t="shared" si="7"/>
        <v>0</v>
      </c>
      <c r="F40" s="183">
        <f t="shared" si="7"/>
        <v>501805</v>
      </c>
      <c r="G40" s="183">
        <f t="shared" si="7"/>
        <v>0</v>
      </c>
      <c r="H40" s="183">
        <f t="shared" si="7"/>
        <v>0</v>
      </c>
      <c r="I40" s="183">
        <f t="shared" si="7"/>
        <v>0</v>
      </c>
      <c r="J40" s="183">
        <f t="shared" si="7"/>
        <v>501805</v>
      </c>
      <c r="K40" s="184">
        <f>+K41+K42+K43</f>
        <v>64615778</v>
      </c>
    </row>
    <row r="41" spans="1:11" s="257" customFormat="1" ht="12" customHeight="1">
      <c r="A41" s="361" t="s">
        <v>423</v>
      </c>
      <c r="B41" s="368" t="s">
        <v>358</v>
      </c>
      <c r="C41" s="45">
        <f>[1]KV_9.2.sz.mell!C39</f>
        <v>0</v>
      </c>
      <c r="D41" s="44"/>
      <c r="E41" s="44"/>
      <c r="F41" s="44">
        <v>501805</v>
      </c>
      <c r="G41" s="44"/>
      <c r="H41" s="44"/>
      <c r="I41" s="44"/>
      <c r="J41" s="362">
        <f>D41+E41+F41+G41+H41+I41</f>
        <v>501805</v>
      </c>
      <c r="K41" s="356">
        <f>C41+J41</f>
        <v>501805</v>
      </c>
    </row>
    <row r="42" spans="1:11" s="257" customFormat="1" ht="12" customHeight="1">
      <c r="A42" s="361" t="s">
        <v>424</v>
      </c>
      <c r="B42" s="369" t="s">
        <v>425</v>
      </c>
      <c r="C42" s="42">
        <f>[1]KV_9.2.sz.mell!C40</f>
        <v>0</v>
      </c>
      <c r="D42" s="43"/>
      <c r="E42" s="43"/>
      <c r="F42" s="43"/>
      <c r="G42" s="43"/>
      <c r="H42" s="43"/>
      <c r="I42" s="43"/>
      <c r="J42" s="362">
        <f>D42+E42+F42+G42+H42+I42</f>
        <v>0</v>
      </c>
      <c r="K42" s="363">
        <f>C42+J42</f>
        <v>0</v>
      </c>
    </row>
    <row r="43" spans="1:11" s="260" customFormat="1" ht="12" customHeight="1" thickBot="1">
      <c r="A43" s="357" t="s">
        <v>426</v>
      </c>
      <c r="B43" s="374" t="s">
        <v>427</v>
      </c>
      <c r="C43" s="52">
        <f>[1]KV_9.2.sz.mell!C41</f>
        <v>64113973</v>
      </c>
      <c r="D43" s="53"/>
      <c r="E43" s="53"/>
      <c r="F43" s="53"/>
      <c r="G43" s="53"/>
      <c r="H43" s="53"/>
      <c r="I43" s="53"/>
      <c r="J43" s="362">
        <f>D43+E43+F43+G43+H43+I43</f>
        <v>0</v>
      </c>
      <c r="K43" s="365">
        <f>C43+J43</f>
        <v>64113973</v>
      </c>
    </row>
    <row r="44" spans="1:11" s="260" customFormat="1" ht="12.95" customHeight="1" thickBot="1">
      <c r="A44" s="373" t="s">
        <v>279</v>
      </c>
      <c r="B44" s="375" t="s">
        <v>428</v>
      </c>
      <c r="C44" s="183">
        <f>[1]KV_9.2.sz.mell!C42</f>
        <v>64363973</v>
      </c>
      <c r="D44" s="183">
        <f t="shared" ref="D44:J44" si="8">+D39+D40</f>
        <v>3170013</v>
      </c>
      <c r="E44" s="183">
        <f t="shared" si="8"/>
        <v>2757300</v>
      </c>
      <c r="F44" s="183">
        <f t="shared" si="8"/>
        <v>2388448</v>
      </c>
      <c r="G44" s="183">
        <f t="shared" si="8"/>
        <v>0</v>
      </c>
      <c r="H44" s="183">
        <f t="shared" si="8"/>
        <v>0</v>
      </c>
      <c r="I44" s="183">
        <f t="shared" si="8"/>
        <v>0</v>
      </c>
      <c r="J44" s="183">
        <f t="shared" si="8"/>
        <v>8315761</v>
      </c>
      <c r="K44" s="184">
        <f>+K39+K40</f>
        <v>72679734</v>
      </c>
    </row>
    <row r="45" spans="1:11" s="250" customFormat="1" ht="14.1" customHeight="1" thickBot="1">
      <c r="A45" s="477" t="s">
        <v>290</v>
      </c>
      <c r="B45" s="498"/>
      <c r="C45" s="498"/>
      <c r="D45" s="498"/>
      <c r="E45" s="498"/>
      <c r="F45" s="498"/>
      <c r="G45" s="498"/>
      <c r="H45" s="498"/>
      <c r="I45" s="498"/>
      <c r="J45" s="498"/>
      <c r="K45" s="499"/>
    </row>
    <row r="46" spans="1:11" s="297" customFormat="1" ht="12" customHeight="1" thickBot="1">
      <c r="A46" s="159" t="s">
        <v>26</v>
      </c>
      <c r="B46" s="316" t="s">
        <v>429</v>
      </c>
      <c r="C46" s="376">
        <f>[1]KV_9.2.sz.mell!C46</f>
        <v>64363973</v>
      </c>
      <c r="D46" s="376">
        <f t="shared" ref="D46:J46" si="9">SUM(D47:D51)</f>
        <v>3170013</v>
      </c>
      <c r="E46" s="376">
        <f t="shared" si="9"/>
        <v>2757300</v>
      </c>
      <c r="F46" s="376">
        <f t="shared" si="9"/>
        <v>2388448</v>
      </c>
      <c r="G46" s="376">
        <f t="shared" si="9"/>
        <v>0</v>
      </c>
      <c r="H46" s="376">
        <f t="shared" si="9"/>
        <v>0</v>
      </c>
      <c r="I46" s="376">
        <f t="shared" si="9"/>
        <v>0</v>
      </c>
      <c r="J46" s="376">
        <f t="shared" si="9"/>
        <v>8315761</v>
      </c>
      <c r="K46" s="367">
        <f>SUM(K47:K51)</f>
        <v>72679734</v>
      </c>
    </row>
    <row r="47" spans="1:11" ht="12" customHeight="1">
      <c r="A47" s="357" t="s">
        <v>28</v>
      </c>
      <c r="B47" s="317" t="s">
        <v>196</v>
      </c>
      <c r="C47" s="42">
        <f>[1]KV_9.2.sz.mell!C47</f>
        <v>49183055</v>
      </c>
      <c r="D47" s="377">
        <v>2630000</v>
      </c>
      <c r="E47" s="377">
        <v>2340000</v>
      </c>
      <c r="F47" s="377">
        <v>1444791</v>
      </c>
      <c r="G47" s="377"/>
      <c r="H47" s="377"/>
      <c r="I47" s="377">
        <v>-525000</v>
      </c>
      <c r="J47" s="378">
        <f>D47+E47+F47+G47+H47+I47</f>
        <v>5889791</v>
      </c>
      <c r="K47" s="379">
        <f>C47+J47</f>
        <v>55072846</v>
      </c>
    </row>
    <row r="48" spans="1:11" ht="12" customHeight="1">
      <c r="A48" s="357" t="s">
        <v>30</v>
      </c>
      <c r="B48" s="303" t="s">
        <v>197</v>
      </c>
      <c r="C48" s="42">
        <f>[1]KV_9.2.sz.mell!C48</f>
        <v>8680918</v>
      </c>
      <c r="D48" s="380">
        <v>358578</v>
      </c>
      <c r="E48" s="380">
        <v>417300</v>
      </c>
      <c r="F48" s="380">
        <v>274954</v>
      </c>
      <c r="G48" s="380"/>
      <c r="H48" s="380"/>
      <c r="I48" s="380">
        <v>525000</v>
      </c>
      <c r="J48" s="381">
        <f>D48+E48+F48+G48+H48+I48</f>
        <v>1575832</v>
      </c>
      <c r="K48" s="382">
        <f>C48+J48</f>
        <v>10256750</v>
      </c>
    </row>
    <row r="49" spans="1:11" ht="12" customHeight="1">
      <c r="A49" s="357" t="s">
        <v>32</v>
      </c>
      <c r="B49" s="303" t="s">
        <v>198</v>
      </c>
      <c r="C49" s="42">
        <f>[1]KV_9.2.sz.mell!C49</f>
        <v>6500000</v>
      </c>
      <c r="D49" s="380">
        <v>181435</v>
      </c>
      <c r="E49" s="380"/>
      <c r="F49" s="380">
        <v>668703</v>
      </c>
      <c r="G49" s="380"/>
      <c r="H49" s="380"/>
      <c r="I49" s="380"/>
      <c r="J49" s="381">
        <f>D49+E49+F49+G49+H49+I49</f>
        <v>850138</v>
      </c>
      <c r="K49" s="382">
        <f>C49+J49</f>
        <v>7350138</v>
      </c>
    </row>
    <row r="50" spans="1:11" ht="12" customHeight="1">
      <c r="A50" s="357" t="s">
        <v>34</v>
      </c>
      <c r="B50" s="303" t="s">
        <v>199</v>
      </c>
      <c r="C50" s="42">
        <f>[1]KV_9.2.sz.mell!C50</f>
        <v>0</v>
      </c>
      <c r="D50" s="380"/>
      <c r="E50" s="380"/>
      <c r="F50" s="380"/>
      <c r="G50" s="380"/>
      <c r="H50" s="380"/>
      <c r="I50" s="380"/>
      <c r="J50" s="381">
        <f>D50+E50+F50+G50+H50+I50</f>
        <v>0</v>
      </c>
      <c r="K50" s="382">
        <f>C50+J50</f>
        <v>0</v>
      </c>
    </row>
    <row r="51" spans="1:11" ht="12" customHeight="1" thickBot="1">
      <c r="A51" s="357" t="s">
        <v>36</v>
      </c>
      <c r="B51" s="303" t="s">
        <v>201</v>
      </c>
      <c r="C51" s="42">
        <f>[1]KV_9.2.sz.mell!C51</f>
        <v>0</v>
      </c>
      <c r="D51" s="380"/>
      <c r="E51" s="380"/>
      <c r="F51" s="380"/>
      <c r="G51" s="380"/>
      <c r="H51" s="380"/>
      <c r="I51" s="380"/>
      <c r="J51" s="381">
        <f>D51+E51+F51+G51+H51+I51</f>
        <v>0</v>
      </c>
      <c r="K51" s="382">
        <f>C51+J51</f>
        <v>0</v>
      </c>
    </row>
    <row r="52" spans="1:11" ht="12" customHeight="1" thickBot="1">
      <c r="A52" s="159" t="s">
        <v>40</v>
      </c>
      <c r="B52" s="316" t="s">
        <v>430</v>
      </c>
      <c r="C52" s="376">
        <f>[1]KV_9.2.sz.mell!C52</f>
        <v>0</v>
      </c>
      <c r="D52" s="376">
        <f t="shared" ref="D52:J52" si="10">SUM(D53:D55)</f>
        <v>0</v>
      </c>
      <c r="E52" s="376">
        <f t="shared" si="10"/>
        <v>0</v>
      </c>
      <c r="F52" s="376">
        <f t="shared" si="10"/>
        <v>0</v>
      </c>
      <c r="G52" s="376">
        <f t="shared" si="10"/>
        <v>0</v>
      </c>
      <c r="H52" s="376">
        <f t="shared" si="10"/>
        <v>0</v>
      </c>
      <c r="I52" s="376">
        <f t="shared" si="10"/>
        <v>0</v>
      </c>
      <c r="J52" s="376">
        <f t="shared" si="10"/>
        <v>0</v>
      </c>
      <c r="K52" s="367">
        <f>SUM(K53:K55)</f>
        <v>0</v>
      </c>
    </row>
    <row r="53" spans="1:11" s="297" customFormat="1" ht="12" customHeight="1">
      <c r="A53" s="357" t="s">
        <v>42</v>
      </c>
      <c r="B53" s="317" t="s">
        <v>232</v>
      </c>
      <c r="C53" s="42">
        <f>[1]KV_9.2.sz.mell!C53</f>
        <v>0</v>
      </c>
      <c r="D53" s="377"/>
      <c r="E53" s="377"/>
      <c r="F53" s="377"/>
      <c r="G53" s="377"/>
      <c r="H53" s="377"/>
      <c r="I53" s="377"/>
      <c r="J53" s="378">
        <f>D53+E53+F53+G53+H53+I53</f>
        <v>0</v>
      </c>
      <c r="K53" s="379">
        <f>C53+J53</f>
        <v>0</v>
      </c>
    </row>
    <row r="54" spans="1:11" ht="12" customHeight="1">
      <c r="A54" s="357" t="s">
        <v>44</v>
      </c>
      <c r="B54" s="303" t="s">
        <v>234</v>
      </c>
      <c r="C54" s="42">
        <f>[1]KV_9.2.sz.mell!C54</f>
        <v>0</v>
      </c>
      <c r="D54" s="380"/>
      <c r="E54" s="380"/>
      <c r="F54" s="380"/>
      <c r="G54" s="380"/>
      <c r="H54" s="380"/>
      <c r="I54" s="380"/>
      <c r="J54" s="381">
        <f>D54+E54+F54+G54+H54+I54</f>
        <v>0</v>
      </c>
      <c r="K54" s="382">
        <f>C54+J54</f>
        <v>0</v>
      </c>
    </row>
    <row r="55" spans="1:11" ht="12" customHeight="1">
      <c r="A55" s="357" t="s">
        <v>46</v>
      </c>
      <c r="B55" s="303" t="s">
        <v>431</v>
      </c>
      <c r="C55" s="42">
        <f>[1]KV_9.2.sz.mell!C55</f>
        <v>0</v>
      </c>
      <c r="D55" s="380"/>
      <c r="E55" s="380"/>
      <c r="F55" s="380"/>
      <c r="G55" s="380"/>
      <c r="H55" s="380"/>
      <c r="I55" s="380"/>
      <c r="J55" s="381">
        <f>D55+E55+F55+G55+H55+I55</f>
        <v>0</v>
      </c>
      <c r="K55" s="382">
        <f>C55+J55</f>
        <v>0</v>
      </c>
    </row>
    <row r="56" spans="1:11" ht="12" customHeight="1" thickBot="1">
      <c r="A56" s="357" t="s">
        <v>48</v>
      </c>
      <c r="B56" s="303" t="s">
        <v>432</v>
      </c>
      <c r="C56" s="42">
        <f>[1]KV_9.2.sz.mell!C56</f>
        <v>0</v>
      </c>
      <c r="D56" s="380"/>
      <c r="E56" s="380"/>
      <c r="F56" s="380"/>
      <c r="G56" s="380"/>
      <c r="H56" s="380"/>
      <c r="I56" s="380"/>
      <c r="J56" s="381">
        <f>D56+E56+F56+G56+H56+I56</f>
        <v>0</v>
      </c>
      <c r="K56" s="382">
        <f>C56+J56</f>
        <v>0</v>
      </c>
    </row>
    <row r="57" spans="1:11" ht="12" customHeight="1" thickBot="1">
      <c r="A57" s="159" t="s">
        <v>54</v>
      </c>
      <c r="B57" s="316" t="s">
        <v>433</v>
      </c>
      <c r="C57" s="376">
        <f>[1]KV_9.2.sz.mell!C57</f>
        <v>0</v>
      </c>
      <c r="D57" s="383"/>
      <c r="E57" s="383"/>
      <c r="F57" s="383"/>
      <c r="G57" s="383"/>
      <c r="H57" s="383"/>
      <c r="I57" s="383"/>
      <c r="J57" s="376">
        <f>D57+E57+F57+G57+H57+I57</f>
        <v>0</v>
      </c>
      <c r="K57" s="367">
        <f>C57+J57</f>
        <v>0</v>
      </c>
    </row>
    <row r="58" spans="1:11" ht="12.95" customHeight="1" thickBot="1">
      <c r="A58" s="159" t="s">
        <v>251</v>
      </c>
      <c r="B58" s="384" t="s">
        <v>434</v>
      </c>
      <c r="C58" s="385">
        <f>[1]KV_9.2.sz.mell!C58</f>
        <v>64363973</v>
      </c>
      <c r="D58" s="385">
        <f t="shared" ref="D58:J58" si="11">+D46+D52+D57</f>
        <v>3170013</v>
      </c>
      <c r="E58" s="385">
        <f t="shared" si="11"/>
        <v>2757300</v>
      </c>
      <c r="F58" s="385">
        <f t="shared" si="11"/>
        <v>2388448</v>
      </c>
      <c r="G58" s="385">
        <f t="shared" si="11"/>
        <v>0</v>
      </c>
      <c r="H58" s="385">
        <f t="shared" si="11"/>
        <v>0</v>
      </c>
      <c r="I58" s="385">
        <f t="shared" si="11"/>
        <v>0</v>
      </c>
      <c r="J58" s="385">
        <f t="shared" si="11"/>
        <v>8315761</v>
      </c>
      <c r="K58" s="386">
        <f>+K46+K52+K57</f>
        <v>72679734</v>
      </c>
    </row>
    <row r="59" spans="1:11" ht="14.1" customHeight="1" thickBot="1">
      <c r="C59" s="388">
        <f>[1]KV_9.2.sz.mell!C59</f>
        <v>0</v>
      </c>
      <c r="D59" s="388"/>
      <c r="E59" s="388"/>
      <c r="F59" s="388"/>
      <c r="G59" s="388"/>
      <c r="H59" s="388"/>
      <c r="I59" s="388"/>
      <c r="J59" s="388"/>
      <c r="K59" s="326">
        <f>K44-K58</f>
        <v>0</v>
      </c>
    </row>
    <row r="60" spans="1:11" ht="12.95" customHeight="1" thickBot="1">
      <c r="A60" s="328" t="s">
        <v>401</v>
      </c>
      <c r="B60" s="329"/>
      <c r="C60" s="389">
        <f>[1]KV_9.2.sz.mell!C60</f>
        <v>13</v>
      </c>
      <c r="D60" s="390">
        <v>1</v>
      </c>
      <c r="E60" s="390">
        <v>2</v>
      </c>
      <c r="F60" s="390"/>
      <c r="G60" s="390"/>
      <c r="H60" s="390"/>
      <c r="I60" s="390"/>
      <c r="J60" s="389">
        <f>D60+E60+F60+G60+H60+I60</f>
        <v>3</v>
      </c>
      <c r="K60" s="391">
        <f>C60+J60</f>
        <v>16</v>
      </c>
    </row>
    <row r="61" spans="1:11" ht="12.95" customHeight="1" thickBot="1">
      <c r="A61" s="328" t="s">
        <v>402</v>
      </c>
      <c r="B61" s="329"/>
      <c r="C61" s="389">
        <f>[1]KV_9.2.sz.mell!C61</f>
        <v>0</v>
      </c>
      <c r="D61" s="390"/>
      <c r="E61" s="390"/>
      <c r="F61" s="390"/>
      <c r="G61" s="390"/>
      <c r="H61" s="390"/>
      <c r="I61" s="390"/>
      <c r="J61" s="389">
        <f>D61+E61+F61+G61+H61+I61</f>
        <v>0</v>
      </c>
      <c r="K61" s="391">
        <f>C61+J61</f>
        <v>0</v>
      </c>
    </row>
  </sheetData>
  <sheetProtection formatCells="0"/>
  <mergeCells count="15">
    <mergeCell ref="K5:K7"/>
    <mergeCell ref="A9:K9"/>
    <mergeCell ref="A45:K45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7030A0"/>
  </sheetPr>
  <dimension ref="A1:K61"/>
  <sheetViews>
    <sheetView topLeftCell="E1" zoomScale="120" zoomScaleNormal="120" workbookViewId="0">
      <selection activeCell="K2" sqref="K2"/>
    </sheetView>
  </sheetViews>
  <sheetFormatPr defaultRowHeight="12.75"/>
  <cols>
    <col min="1" max="1" width="13.83203125" style="438" customWidth="1"/>
    <col min="2" max="2" width="60.6640625" style="403" customWidth="1"/>
    <col min="3" max="3" width="15.83203125" style="403" customWidth="1"/>
    <col min="4" max="10" width="13.83203125" style="403" customWidth="1"/>
    <col min="11" max="11" width="15.83203125" style="403" customWidth="1"/>
    <col min="12" max="256" width="9.33203125" style="403"/>
    <col min="257" max="257" width="13.83203125" style="403" customWidth="1"/>
    <col min="258" max="258" width="60.6640625" style="403" customWidth="1"/>
    <col min="259" max="259" width="15.83203125" style="403" customWidth="1"/>
    <col min="260" max="266" width="13.83203125" style="403" customWidth="1"/>
    <col min="267" max="267" width="15.83203125" style="403" customWidth="1"/>
    <col min="268" max="512" width="9.33203125" style="403"/>
    <col min="513" max="513" width="13.83203125" style="403" customWidth="1"/>
    <col min="514" max="514" width="60.6640625" style="403" customWidth="1"/>
    <col min="515" max="515" width="15.83203125" style="403" customWidth="1"/>
    <col min="516" max="522" width="13.83203125" style="403" customWidth="1"/>
    <col min="523" max="523" width="15.83203125" style="403" customWidth="1"/>
    <col min="524" max="768" width="9.33203125" style="403"/>
    <col min="769" max="769" width="13.83203125" style="403" customWidth="1"/>
    <col min="770" max="770" width="60.6640625" style="403" customWidth="1"/>
    <col min="771" max="771" width="15.83203125" style="403" customWidth="1"/>
    <col min="772" max="778" width="13.83203125" style="403" customWidth="1"/>
    <col min="779" max="779" width="15.83203125" style="403" customWidth="1"/>
    <col min="780" max="1024" width="9.33203125" style="403"/>
    <col min="1025" max="1025" width="13.83203125" style="403" customWidth="1"/>
    <col min="1026" max="1026" width="60.6640625" style="403" customWidth="1"/>
    <col min="1027" max="1027" width="15.83203125" style="403" customWidth="1"/>
    <col min="1028" max="1034" width="13.83203125" style="403" customWidth="1"/>
    <col min="1035" max="1035" width="15.83203125" style="403" customWidth="1"/>
    <col min="1036" max="1280" width="9.33203125" style="403"/>
    <col min="1281" max="1281" width="13.83203125" style="403" customWidth="1"/>
    <col min="1282" max="1282" width="60.6640625" style="403" customWidth="1"/>
    <col min="1283" max="1283" width="15.83203125" style="403" customWidth="1"/>
    <col min="1284" max="1290" width="13.83203125" style="403" customWidth="1"/>
    <col min="1291" max="1291" width="15.83203125" style="403" customWidth="1"/>
    <col min="1292" max="1536" width="9.33203125" style="403"/>
    <col min="1537" max="1537" width="13.83203125" style="403" customWidth="1"/>
    <col min="1538" max="1538" width="60.6640625" style="403" customWidth="1"/>
    <col min="1539" max="1539" width="15.83203125" style="403" customWidth="1"/>
    <col min="1540" max="1546" width="13.83203125" style="403" customWidth="1"/>
    <col min="1547" max="1547" width="15.83203125" style="403" customWidth="1"/>
    <col min="1548" max="1792" width="9.33203125" style="403"/>
    <col min="1793" max="1793" width="13.83203125" style="403" customWidth="1"/>
    <col min="1794" max="1794" width="60.6640625" style="403" customWidth="1"/>
    <col min="1795" max="1795" width="15.83203125" style="403" customWidth="1"/>
    <col min="1796" max="1802" width="13.83203125" style="403" customWidth="1"/>
    <col min="1803" max="1803" width="15.83203125" style="403" customWidth="1"/>
    <col min="1804" max="2048" width="9.33203125" style="403"/>
    <col min="2049" max="2049" width="13.83203125" style="403" customWidth="1"/>
    <col min="2050" max="2050" width="60.6640625" style="403" customWidth="1"/>
    <col min="2051" max="2051" width="15.83203125" style="403" customWidth="1"/>
    <col min="2052" max="2058" width="13.83203125" style="403" customWidth="1"/>
    <col min="2059" max="2059" width="15.83203125" style="403" customWidth="1"/>
    <col min="2060" max="2304" width="9.33203125" style="403"/>
    <col min="2305" max="2305" width="13.83203125" style="403" customWidth="1"/>
    <col min="2306" max="2306" width="60.6640625" style="403" customWidth="1"/>
    <col min="2307" max="2307" width="15.83203125" style="403" customWidth="1"/>
    <col min="2308" max="2314" width="13.83203125" style="403" customWidth="1"/>
    <col min="2315" max="2315" width="15.83203125" style="403" customWidth="1"/>
    <col min="2316" max="2560" width="9.33203125" style="403"/>
    <col min="2561" max="2561" width="13.83203125" style="403" customWidth="1"/>
    <col min="2562" max="2562" width="60.6640625" style="403" customWidth="1"/>
    <col min="2563" max="2563" width="15.83203125" style="403" customWidth="1"/>
    <col min="2564" max="2570" width="13.83203125" style="403" customWidth="1"/>
    <col min="2571" max="2571" width="15.83203125" style="403" customWidth="1"/>
    <col min="2572" max="2816" width="9.33203125" style="403"/>
    <col min="2817" max="2817" width="13.83203125" style="403" customWidth="1"/>
    <col min="2818" max="2818" width="60.6640625" style="403" customWidth="1"/>
    <col min="2819" max="2819" width="15.83203125" style="403" customWidth="1"/>
    <col min="2820" max="2826" width="13.83203125" style="403" customWidth="1"/>
    <col min="2827" max="2827" width="15.83203125" style="403" customWidth="1"/>
    <col min="2828" max="3072" width="9.33203125" style="403"/>
    <col min="3073" max="3073" width="13.83203125" style="403" customWidth="1"/>
    <col min="3074" max="3074" width="60.6640625" style="403" customWidth="1"/>
    <col min="3075" max="3075" width="15.83203125" style="403" customWidth="1"/>
    <col min="3076" max="3082" width="13.83203125" style="403" customWidth="1"/>
    <col min="3083" max="3083" width="15.83203125" style="403" customWidth="1"/>
    <col min="3084" max="3328" width="9.33203125" style="403"/>
    <col min="3329" max="3329" width="13.83203125" style="403" customWidth="1"/>
    <col min="3330" max="3330" width="60.6640625" style="403" customWidth="1"/>
    <col min="3331" max="3331" width="15.83203125" style="403" customWidth="1"/>
    <col min="3332" max="3338" width="13.83203125" style="403" customWidth="1"/>
    <col min="3339" max="3339" width="15.83203125" style="403" customWidth="1"/>
    <col min="3340" max="3584" width="9.33203125" style="403"/>
    <col min="3585" max="3585" width="13.83203125" style="403" customWidth="1"/>
    <col min="3586" max="3586" width="60.6640625" style="403" customWidth="1"/>
    <col min="3587" max="3587" width="15.83203125" style="403" customWidth="1"/>
    <col min="3588" max="3594" width="13.83203125" style="403" customWidth="1"/>
    <col min="3595" max="3595" width="15.83203125" style="403" customWidth="1"/>
    <col min="3596" max="3840" width="9.33203125" style="403"/>
    <col min="3841" max="3841" width="13.83203125" style="403" customWidth="1"/>
    <col min="3842" max="3842" width="60.6640625" style="403" customWidth="1"/>
    <col min="3843" max="3843" width="15.83203125" style="403" customWidth="1"/>
    <col min="3844" max="3850" width="13.83203125" style="403" customWidth="1"/>
    <col min="3851" max="3851" width="15.83203125" style="403" customWidth="1"/>
    <col min="3852" max="4096" width="9.33203125" style="403"/>
    <col min="4097" max="4097" width="13.83203125" style="403" customWidth="1"/>
    <col min="4098" max="4098" width="60.6640625" style="403" customWidth="1"/>
    <col min="4099" max="4099" width="15.83203125" style="403" customWidth="1"/>
    <col min="4100" max="4106" width="13.83203125" style="403" customWidth="1"/>
    <col min="4107" max="4107" width="15.83203125" style="403" customWidth="1"/>
    <col min="4108" max="4352" width="9.33203125" style="403"/>
    <col min="4353" max="4353" width="13.83203125" style="403" customWidth="1"/>
    <col min="4354" max="4354" width="60.6640625" style="403" customWidth="1"/>
    <col min="4355" max="4355" width="15.83203125" style="403" customWidth="1"/>
    <col min="4356" max="4362" width="13.83203125" style="403" customWidth="1"/>
    <col min="4363" max="4363" width="15.83203125" style="403" customWidth="1"/>
    <col min="4364" max="4608" width="9.33203125" style="403"/>
    <col min="4609" max="4609" width="13.83203125" style="403" customWidth="1"/>
    <col min="4610" max="4610" width="60.6640625" style="403" customWidth="1"/>
    <col min="4611" max="4611" width="15.83203125" style="403" customWidth="1"/>
    <col min="4612" max="4618" width="13.83203125" style="403" customWidth="1"/>
    <col min="4619" max="4619" width="15.83203125" style="403" customWidth="1"/>
    <col min="4620" max="4864" width="9.33203125" style="403"/>
    <col min="4865" max="4865" width="13.83203125" style="403" customWidth="1"/>
    <col min="4866" max="4866" width="60.6640625" style="403" customWidth="1"/>
    <col min="4867" max="4867" width="15.83203125" style="403" customWidth="1"/>
    <col min="4868" max="4874" width="13.83203125" style="403" customWidth="1"/>
    <col min="4875" max="4875" width="15.83203125" style="403" customWidth="1"/>
    <col min="4876" max="5120" width="9.33203125" style="403"/>
    <col min="5121" max="5121" width="13.83203125" style="403" customWidth="1"/>
    <col min="5122" max="5122" width="60.6640625" style="403" customWidth="1"/>
    <col min="5123" max="5123" width="15.83203125" style="403" customWidth="1"/>
    <col min="5124" max="5130" width="13.83203125" style="403" customWidth="1"/>
    <col min="5131" max="5131" width="15.83203125" style="403" customWidth="1"/>
    <col min="5132" max="5376" width="9.33203125" style="403"/>
    <col min="5377" max="5377" width="13.83203125" style="403" customWidth="1"/>
    <col min="5378" max="5378" width="60.6640625" style="403" customWidth="1"/>
    <col min="5379" max="5379" width="15.83203125" style="403" customWidth="1"/>
    <col min="5380" max="5386" width="13.83203125" style="403" customWidth="1"/>
    <col min="5387" max="5387" width="15.83203125" style="403" customWidth="1"/>
    <col min="5388" max="5632" width="9.33203125" style="403"/>
    <col min="5633" max="5633" width="13.83203125" style="403" customWidth="1"/>
    <col min="5634" max="5634" width="60.6640625" style="403" customWidth="1"/>
    <col min="5635" max="5635" width="15.83203125" style="403" customWidth="1"/>
    <col min="5636" max="5642" width="13.83203125" style="403" customWidth="1"/>
    <col min="5643" max="5643" width="15.83203125" style="403" customWidth="1"/>
    <col min="5644" max="5888" width="9.33203125" style="403"/>
    <col min="5889" max="5889" width="13.83203125" style="403" customWidth="1"/>
    <col min="5890" max="5890" width="60.6640625" style="403" customWidth="1"/>
    <col min="5891" max="5891" width="15.83203125" style="403" customWidth="1"/>
    <col min="5892" max="5898" width="13.83203125" style="403" customWidth="1"/>
    <col min="5899" max="5899" width="15.83203125" style="403" customWidth="1"/>
    <col min="5900" max="6144" width="9.33203125" style="403"/>
    <col min="6145" max="6145" width="13.83203125" style="403" customWidth="1"/>
    <col min="6146" max="6146" width="60.6640625" style="403" customWidth="1"/>
    <col min="6147" max="6147" width="15.83203125" style="403" customWidth="1"/>
    <col min="6148" max="6154" width="13.83203125" style="403" customWidth="1"/>
    <col min="6155" max="6155" width="15.83203125" style="403" customWidth="1"/>
    <col min="6156" max="6400" width="9.33203125" style="403"/>
    <col min="6401" max="6401" width="13.83203125" style="403" customWidth="1"/>
    <col min="6402" max="6402" width="60.6640625" style="403" customWidth="1"/>
    <col min="6403" max="6403" width="15.83203125" style="403" customWidth="1"/>
    <col min="6404" max="6410" width="13.83203125" style="403" customWidth="1"/>
    <col min="6411" max="6411" width="15.83203125" style="403" customWidth="1"/>
    <col min="6412" max="6656" width="9.33203125" style="403"/>
    <col min="6657" max="6657" width="13.83203125" style="403" customWidth="1"/>
    <col min="6658" max="6658" width="60.6640625" style="403" customWidth="1"/>
    <col min="6659" max="6659" width="15.83203125" style="403" customWidth="1"/>
    <col min="6660" max="6666" width="13.83203125" style="403" customWidth="1"/>
    <col min="6667" max="6667" width="15.83203125" style="403" customWidth="1"/>
    <col min="6668" max="6912" width="9.33203125" style="403"/>
    <col min="6913" max="6913" width="13.83203125" style="403" customWidth="1"/>
    <col min="6914" max="6914" width="60.6640625" style="403" customWidth="1"/>
    <col min="6915" max="6915" width="15.83203125" style="403" customWidth="1"/>
    <col min="6916" max="6922" width="13.83203125" style="403" customWidth="1"/>
    <col min="6923" max="6923" width="15.83203125" style="403" customWidth="1"/>
    <col min="6924" max="7168" width="9.33203125" style="403"/>
    <col min="7169" max="7169" width="13.83203125" style="403" customWidth="1"/>
    <col min="7170" max="7170" width="60.6640625" style="403" customWidth="1"/>
    <col min="7171" max="7171" width="15.83203125" style="403" customWidth="1"/>
    <col min="7172" max="7178" width="13.83203125" style="403" customWidth="1"/>
    <col min="7179" max="7179" width="15.83203125" style="403" customWidth="1"/>
    <col min="7180" max="7424" width="9.33203125" style="403"/>
    <col min="7425" max="7425" width="13.83203125" style="403" customWidth="1"/>
    <col min="7426" max="7426" width="60.6640625" style="403" customWidth="1"/>
    <col min="7427" max="7427" width="15.83203125" style="403" customWidth="1"/>
    <col min="7428" max="7434" width="13.83203125" style="403" customWidth="1"/>
    <col min="7435" max="7435" width="15.83203125" style="403" customWidth="1"/>
    <col min="7436" max="7680" width="9.33203125" style="403"/>
    <col min="7681" max="7681" width="13.83203125" style="403" customWidth="1"/>
    <col min="7682" max="7682" width="60.6640625" style="403" customWidth="1"/>
    <col min="7683" max="7683" width="15.83203125" style="403" customWidth="1"/>
    <col min="7684" max="7690" width="13.83203125" style="403" customWidth="1"/>
    <col min="7691" max="7691" width="15.83203125" style="403" customWidth="1"/>
    <col min="7692" max="7936" width="9.33203125" style="403"/>
    <col min="7937" max="7937" width="13.83203125" style="403" customWidth="1"/>
    <col min="7938" max="7938" width="60.6640625" style="403" customWidth="1"/>
    <col min="7939" max="7939" width="15.83203125" style="403" customWidth="1"/>
    <col min="7940" max="7946" width="13.83203125" style="403" customWidth="1"/>
    <col min="7947" max="7947" width="15.83203125" style="403" customWidth="1"/>
    <col min="7948" max="8192" width="9.33203125" style="403"/>
    <col min="8193" max="8193" width="13.83203125" style="403" customWidth="1"/>
    <col min="8194" max="8194" width="60.6640625" style="403" customWidth="1"/>
    <col min="8195" max="8195" width="15.83203125" style="403" customWidth="1"/>
    <col min="8196" max="8202" width="13.83203125" style="403" customWidth="1"/>
    <col min="8203" max="8203" width="15.83203125" style="403" customWidth="1"/>
    <col min="8204" max="8448" width="9.33203125" style="403"/>
    <col min="8449" max="8449" width="13.83203125" style="403" customWidth="1"/>
    <col min="8450" max="8450" width="60.6640625" style="403" customWidth="1"/>
    <col min="8451" max="8451" width="15.83203125" style="403" customWidth="1"/>
    <col min="8452" max="8458" width="13.83203125" style="403" customWidth="1"/>
    <col min="8459" max="8459" width="15.83203125" style="403" customWidth="1"/>
    <col min="8460" max="8704" width="9.33203125" style="403"/>
    <col min="8705" max="8705" width="13.83203125" style="403" customWidth="1"/>
    <col min="8706" max="8706" width="60.6640625" style="403" customWidth="1"/>
    <col min="8707" max="8707" width="15.83203125" style="403" customWidth="1"/>
    <col min="8708" max="8714" width="13.83203125" style="403" customWidth="1"/>
    <col min="8715" max="8715" width="15.83203125" style="403" customWidth="1"/>
    <col min="8716" max="8960" width="9.33203125" style="403"/>
    <col min="8961" max="8961" width="13.83203125" style="403" customWidth="1"/>
    <col min="8962" max="8962" width="60.6640625" style="403" customWidth="1"/>
    <col min="8963" max="8963" width="15.83203125" style="403" customWidth="1"/>
    <col min="8964" max="8970" width="13.83203125" style="403" customWidth="1"/>
    <col min="8971" max="8971" width="15.83203125" style="403" customWidth="1"/>
    <col min="8972" max="9216" width="9.33203125" style="403"/>
    <col min="9217" max="9217" width="13.83203125" style="403" customWidth="1"/>
    <col min="9218" max="9218" width="60.6640625" style="403" customWidth="1"/>
    <col min="9219" max="9219" width="15.83203125" style="403" customWidth="1"/>
    <col min="9220" max="9226" width="13.83203125" style="403" customWidth="1"/>
    <col min="9227" max="9227" width="15.83203125" style="403" customWidth="1"/>
    <col min="9228" max="9472" width="9.33203125" style="403"/>
    <col min="9473" max="9473" width="13.83203125" style="403" customWidth="1"/>
    <col min="9474" max="9474" width="60.6640625" style="403" customWidth="1"/>
    <col min="9475" max="9475" width="15.83203125" style="403" customWidth="1"/>
    <col min="9476" max="9482" width="13.83203125" style="403" customWidth="1"/>
    <col min="9483" max="9483" width="15.83203125" style="403" customWidth="1"/>
    <col min="9484" max="9728" width="9.33203125" style="403"/>
    <col min="9729" max="9729" width="13.83203125" style="403" customWidth="1"/>
    <col min="9730" max="9730" width="60.6640625" style="403" customWidth="1"/>
    <col min="9731" max="9731" width="15.83203125" style="403" customWidth="1"/>
    <col min="9732" max="9738" width="13.83203125" style="403" customWidth="1"/>
    <col min="9739" max="9739" width="15.83203125" style="403" customWidth="1"/>
    <col min="9740" max="9984" width="9.33203125" style="403"/>
    <col min="9985" max="9985" width="13.83203125" style="403" customWidth="1"/>
    <col min="9986" max="9986" width="60.6640625" style="403" customWidth="1"/>
    <col min="9987" max="9987" width="15.83203125" style="403" customWidth="1"/>
    <col min="9988" max="9994" width="13.83203125" style="403" customWidth="1"/>
    <col min="9995" max="9995" width="15.83203125" style="403" customWidth="1"/>
    <col min="9996" max="10240" width="9.33203125" style="403"/>
    <col min="10241" max="10241" width="13.83203125" style="403" customWidth="1"/>
    <col min="10242" max="10242" width="60.6640625" style="403" customWidth="1"/>
    <col min="10243" max="10243" width="15.83203125" style="403" customWidth="1"/>
    <col min="10244" max="10250" width="13.83203125" style="403" customWidth="1"/>
    <col min="10251" max="10251" width="15.83203125" style="403" customWidth="1"/>
    <col min="10252" max="10496" width="9.33203125" style="403"/>
    <col min="10497" max="10497" width="13.83203125" style="403" customWidth="1"/>
    <col min="10498" max="10498" width="60.6640625" style="403" customWidth="1"/>
    <col min="10499" max="10499" width="15.83203125" style="403" customWidth="1"/>
    <col min="10500" max="10506" width="13.83203125" style="403" customWidth="1"/>
    <col min="10507" max="10507" width="15.83203125" style="403" customWidth="1"/>
    <col min="10508" max="10752" width="9.33203125" style="403"/>
    <col min="10753" max="10753" width="13.83203125" style="403" customWidth="1"/>
    <col min="10754" max="10754" width="60.6640625" style="403" customWidth="1"/>
    <col min="10755" max="10755" width="15.83203125" style="403" customWidth="1"/>
    <col min="10756" max="10762" width="13.83203125" style="403" customWidth="1"/>
    <col min="10763" max="10763" width="15.83203125" style="403" customWidth="1"/>
    <col min="10764" max="11008" width="9.33203125" style="403"/>
    <col min="11009" max="11009" width="13.83203125" style="403" customWidth="1"/>
    <col min="11010" max="11010" width="60.6640625" style="403" customWidth="1"/>
    <col min="11011" max="11011" width="15.83203125" style="403" customWidth="1"/>
    <col min="11012" max="11018" width="13.83203125" style="403" customWidth="1"/>
    <col min="11019" max="11019" width="15.83203125" style="403" customWidth="1"/>
    <col min="11020" max="11264" width="9.33203125" style="403"/>
    <col min="11265" max="11265" width="13.83203125" style="403" customWidth="1"/>
    <col min="11266" max="11266" width="60.6640625" style="403" customWidth="1"/>
    <col min="11267" max="11267" width="15.83203125" style="403" customWidth="1"/>
    <col min="11268" max="11274" width="13.83203125" style="403" customWidth="1"/>
    <col min="11275" max="11275" width="15.83203125" style="403" customWidth="1"/>
    <col min="11276" max="11520" width="9.33203125" style="403"/>
    <col min="11521" max="11521" width="13.83203125" style="403" customWidth="1"/>
    <col min="11522" max="11522" width="60.6640625" style="403" customWidth="1"/>
    <col min="11523" max="11523" width="15.83203125" style="403" customWidth="1"/>
    <col min="11524" max="11530" width="13.83203125" style="403" customWidth="1"/>
    <col min="11531" max="11531" width="15.83203125" style="403" customWidth="1"/>
    <col min="11532" max="11776" width="9.33203125" style="403"/>
    <col min="11777" max="11777" width="13.83203125" style="403" customWidth="1"/>
    <col min="11778" max="11778" width="60.6640625" style="403" customWidth="1"/>
    <col min="11779" max="11779" width="15.83203125" style="403" customWidth="1"/>
    <col min="11780" max="11786" width="13.83203125" style="403" customWidth="1"/>
    <col min="11787" max="11787" width="15.83203125" style="403" customWidth="1"/>
    <col min="11788" max="12032" width="9.33203125" style="403"/>
    <col min="12033" max="12033" width="13.83203125" style="403" customWidth="1"/>
    <col min="12034" max="12034" width="60.6640625" style="403" customWidth="1"/>
    <col min="12035" max="12035" width="15.83203125" style="403" customWidth="1"/>
    <col min="12036" max="12042" width="13.83203125" style="403" customWidth="1"/>
    <col min="12043" max="12043" width="15.83203125" style="403" customWidth="1"/>
    <col min="12044" max="12288" width="9.33203125" style="403"/>
    <col min="12289" max="12289" width="13.83203125" style="403" customWidth="1"/>
    <col min="12290" max="12290" width="60.6640625" style="403" customWidth="1"/>
    <col min="12291" max="12291" width="15.83203125" style="403" customWidth="1"/>
    <col min="12292" max="12298" width="13.83203125" style="403" customWidth="1"/>
    <col min="12299" max="12299" width="15.83203125" style="403" customWidth="1"/>
    <col min="12300" max="12544" width="9.33203125" style="403"/>
    <col min="12545" max="12545" width="13.83203125" style="403" customWidth="1"/>
    <col min="12546" max="12546" width="60.6640625" style="403" customWidth="1"/>
    <col min="12547" max="12547" width="15.83203125" style="403" customWidth="1"/>
    <col min="12548" max="12554" width="13.83203125" style="403" customWidth="1"/>
    <col min="12555" max="12555" width="15.83203125" style="403" customWidth="1"/>
    <col min="12556" max="12800" width="9.33203125" style="403"/>
    <col min="12801" max="12801" width="13.83203125" style="403" customWidth="1"/>
    <col min="12802" max="12802" width="60.6640625" style="403" customWidth="1"/>
    <col min="12803" max="12803" width="15.83203125" style="403" customWidth="1"/>
    <col min="12804" max="12810" width="13.83203125" style="403" customWidth="1"/>
    <col min="12811" max="12811" width="15.83203125" style="403" customWidth="1"/>
    <col min="12812" max="13056" width="9.33203125" style="403"/>
    <col min="13057" max="13057" width="13.83203125" style="403" customWidth="1"/>
    <col min="13058" max="13058" width="60.6640625" style="403" customWidth="1"/>
    <col min="13059" max="13059" width="15.83203125" style="403" customWidth="1"/>
    <col min="13060" max="13066" width="13.83203125" style="403" customWidth="1"/>
    <col min="13067" max="13067" width="15.83203125" style="403" customWidth="1"/>
    <col min="13068" max="13312" width="9.33203125" style="403"/>
    <col min="13313" max="13313" width="13.83203125" style="403" customWidth="1"/>
    <col min="13314" max="13314" width="60.6640625" style="403" customWidth="1"/>
    <col min="13315" max="13315" width="15.83203125" style="403" customWidth="1"/>
    <col min="13316" max="13322" width="13.83203125" style="403" customWidth="1"/>
    <col min="13323" max="13323" width="15.83203125" style="403" customWidth="1"/>
    <col min="13324" max="13568" width="9.33203125" style="403"/>
    <col min="13569" max="13569" width="13.83203125" style="403" customWidth="1"/>
    <col min="13570" max="13570" width="60.6640625" style="403" customWidth="1"/>
    <col min="13571" max="13571" width="15.83203125" style="403" customWidth="1"/>
    <col min="13572" max="13578" width="13.83203125" style="403" customWidth="1"/>
    <col min="13579" max="13579" width="15.83203125" style="403" customWidth="1"/>
    <col min="13580" max="13824" width="9.33203125" style="403"/>
    <col min="13825" max="13825" width="13.83203125" style="403" customWidth="1"/>
    <col min="13826" max="13826" width="60.6640625" style="403" customWidth="1"/>
    <col min="13827" max="13827" width="15.83203125" style="403" customWidth="1"/>
    <col min="13828" max="13834" width="13.83203125" style="403" customWidth="1"/>
    <col min="13835" max="13835" width="15.83203125" style="403" customWidth="1"/>
    <col min="13836" max="14080" width="9.33203125" style="403"/>
    <col min="14081" max="14081" width="13.83203125" style="403" customWidth="1"/>
    <col min="14082" max="14082" width="60.6640625" style="403" customWidth="1"/>
    <col min="14083" max="14083" width="15.83203125" style="403" customWidth="1"/>
    <col min="14084" max="14090" width="13.83203125" style="403" customWidth="1"/>
    <col min="14091" max="14091" width="15.83203125" style="403" customWidth="1"/>
    <col min="14092" max="14336" width="9.33203125" style="403"/>
    <col min="14337" max="14337" width="13.83203125" style="403" customWidth="1"/>
    <col min="14338" max="14338" width="60.6640625" style="403" customWidth="1"/>
    <col min="14339" max="14339" width="15.83203125" style="403" customWidth="1"/>
    <col min="14340" max="14346" width="13.83203125" style="403" customWidth="1"/>
    <col min="14347" max="14347" width="15.83203125" style="403" customWidth="1"/>
    <col min="14348" max="14592" width="9.33203125" style="403"/>
    <col min="14593" max="14593" width="13.83203125" style="403" customWidth="1"/>
    <col min="14594" max="14594" width="60.6640625" style="403" customWidth="1"/>
    <col min="14595" max="14595" width="15.83203125" style="403" customWidth="1"/>
    <col min="14596" max="14602" width="13.83203125" style="403" customWidth="1"/>
    <col min="14603" max="14603" width="15.83203125" style="403" customWidth="1"/>
    <col min="14604" max="14848" width="9.33203125" style="403"/>
    <col min="14849" max="14849" width="13.83203125" style="403" customWidth="1"/>
    <col min="14850" max="14850" width="60.6640625" style="403" customWidth="1"/>
    <col min="14851" max="14851" width="15.83203125" style="403" customWidth="1"/>
    <col min="14852" max="14858" width="13.83203125" style="403" customWidth="1"/>
    <col min="14859" max="14859" width="15.83203125" style="403" customWidth="1"/>
    <col min="14860" max="15104" width="9.33203125" style="403"/>
    <col min="15105" max="15105" width="13.83203125" style="403" customWidth="1"/>
    <col min="15106" max="15106" width="60.6640625" style="403" customWidth="1"/>
    <col min="15107" max="15107" width="15.83203125" style="403" customWidth="1"/>
    <col min="15108" max="15114" width="13.83203125" style="403" customWidth="1"/>
    <col min="15115" max="15115" width="15.83203125" style="403" customWidth="1"/>
    <col min="15116" max="15360" width="9.33203125" style="403"/>
    <col min="15361" max="15361" width="13.83203125" style="403" customWidth="1"/>
    <col min="15362" max="15362" width="60.6640625" style="403" customWidth="1"/>
    <col min="15363" max="15363" width="15.83203125" style="403" customWidth="1"/>
    <col min="15364" max="15370" width="13.83203125" style="403" customWidth="1"/>
    <col min="15371" max="15371" width="15.83203125" style="403" customWidth="1"/>
    <col min="15372" max="15616" width="9.33203125" style="403"/>
    <col min="15617" max="15617" width="13.83203125" style="403" customWidth="1"/>
    <col min="15618" max="15618" width="60.6640625" style="403" customWidth="1"/>
    <col min="15619" max="15619" width="15.83203125" style="403" customWidth="1"/>
    <col min="15620" max="15626" width="13.83203125" style="403" customWidth="1"/>
    <col min="15627" max="15627" width="15.83203125" style="403" customWidth="1"/>
    <col min="15628" max="15872" width="9.33203125" style="403"/>
    <col min="15873" max="15873" width="13.83203125" style="403" customWidth="1"/>
    <col min="15874" max="15874" width="60.6640625" style="403" customWidth="1"/>
    <col min="15875" max="15875" width="15.83203125" style="403" customWidth="1"/>
    <col min="15876" max="15882" width="13.83203125" style="403" customWidth="1"/>
    <col min="15883" max="15883" width="15.83203125" style="403" customWidth="1"/>
    <col min="15884" max="16128" width="9.33203125" style="403"/>
    <col min="16129" max="16129" width="13.83203125" style="403" customWidth="1"/>
    <col min="16130" max="16130" width="60.6640625" style="403" customWidth="1"/>
    <col min="16131" max="16131" width="15.83203125" style="403" customWidth="1"/>
    <col min="16132" max="16138" width="13.83203125" style="403" customWidth="1"/>
    <col min="16139" max="16139" width="15.83203125" style="403" customWidth="1"/>
    <col min="16140" max="16384" width="9.33203125" style="403"/>
  </cols>
  <sheetData>
    <row r="1" spans="1:11" s="339" customFormat="1" ht="15.95" customHeight="1" thickBot="1">
      <c r="A1" s="336"/>
      <c r="B1" s="337"/>
      <c r="C1" s="337"/>
      <c r="D1" s="337"/>
      <c r="E1" s="337"/>
      <c r="F1" s="337"/>
      <c r="G1" s="337"/>
      <c r="H1" s="337"/>
      <c r="I1" s="337"/>
      <c r="J1" s="337"/>
      <c r="K1" s="392" t="s">
        <v>444</v>
      </c>
    </row>
    <row r="2" spans="1:11" s="395" customFormat="1" ht="36">
      <c r="A2" s="393" t="s">
        <v>405</v>
      </c>
      <c r="B2" s="500" t="str">
        <f>[1]RM_ALAPADATOK!A11</f>
        <v>Leveleki Közös Önkormányzati Hivatal</v>
      </c>
      <c r="C2" s="501"/>
      <c r="D2" s="501"/>
      <c r="E2" s="501"/>
      <c r="F2" s="501"/>
      <c r="G2" s="501"/>
      <c r="H2" s="501"/>
      <c r="I2" s="501"/>
      <c r="J2" s="501"/>
      <c r="K2" s="394" t="s">
        <v>404</v>
      </c>
    </row>
    <row r="3" spans="1:11" s="395" customFormat="1" ht="23.1" customHeight="1" thickBot="1">
      <c r="A3" s="396" t="s">
        <v>377</v>
      </c>
      <c r="B3" s="502" t="str">
        <f>CONCATENATE([1]RM_9.1.1.sz.mell!B3:J3)</f>
        <v>Kötelező feladtok bevételeinek, kiadásainak módosítása</v>
      </c>
      <c r="C3" s="503"/>
      <c r="D3" s="503"/>
      <c r="E3" s="503"/>
      <c r="F3" s="503"/>
      <c r="G3" s="503"/>
      <c r="H3" s="503"/>
      <c r="I3" s="503"/>
      <c r="J3" s="503"/>
      <c r="K3" s="397" t="s">
        <v>404</v>
      </c>
    </row>
    <row r="4" spans="1:11" s="395" customFormat="1" ht="12.95" customHeight="1" thickBot="1">
      <c r="A4" s="398"/>
      <c r="B4" s="399"/>
      <c r="C4" s="400"/>
      <c r="D4" s="400"/>
      <c r="E4" s="400"/>
      <c r="F4" s="400"/>
      <c r="G4" s="400"/>
      <c r="H4" s="400"/>
      <c r="I4" s="400"/>
      <c r="J4" s="400"/>
      <c r="K4" s="401" t="s">
        <v>3</v>
      </c>
    </row>
    <row r="5" spans="1:11" s="402" customFormat="1" ht="14.1" customHeight="1">
      <c r="A5" s="504" t="s">
        <v>4</v>
      </c>
      <c r="B5" s="507" t="s">
        <v>5</v>
      </c>
      <c r="C5" s="507" t="s">
        <v>435</v>
      </c>
      <c r="D5" s="507" t="str">
        <f>CONCATENATE([1]RM_9.1.sz.mell!D5:I5)</f>
        <v xml:space="preserve">1 . sz. módosítás </v>
      </c>
      <c r="E5" s="507" t="str">
        <f>CONCATENATE([1]RM_9.1.sz.mell!E5)</f>
        <v xml:space="preserve">2. sz. módosítás </v>
      </c>
      <c r="F5" s="507" t="str">
        <f>CONCATENATE([1]RM_9.1.sz.mell!F5)</f>
        <v xml:space="preserve">3 . sz. módosítás </v>
      </c>
      <c r="G5" s="507" t="str">
        <f>CONCATENATE([1]RM_9.1.sz.mell!G5)</f>
        <v xml:space="preserve">4 . sz. módosítás </v>
      </c>
      <c r="H5" s="507" t="str">
        <f>CONCATENATE([1]RM_9.1.sz.mell!H5)</f>
        <v xml:space="preserve">5 . sz. módosítás </v>
      </c>
      <c r="I5" s="507" t="str">
        <f>CONCATENATE([1]RM_9.1.sz.mell!I5)</f>
        <v xml:space="preserve">6 . sz. módosítás </v>
      </c>
      <c r="J5" s="507" t="s">
        <v>408</v>
      </c>
      <c r="K5" s="512" t="str">
        <f>CONCATENATE([1]RM_9.1.sz.mell!K5)</f>
        <v>….számú módosítás utáni előirányzat</v>
      </c>
    </row>
    <row r="6" spans="1:11" ht="12.75" customHeight="1">
      <c r="A6" s="505"/>
      <c r="B6" s="508"/>
      <c r="C6" s="510"/>
      <c r="D6" s="510"/>
      <c r="E6" s="510"/>
      <c r="F6" s="510"/>
      <c r="G6" s="510"/>
      <c r="H6" s="510"/>
      <c r="I6" s="510"/>
      <c r="J6" s="510"/>
      <c r="K6" s="513"/>
    </row>
    <row r="7" spans="1:11" s="404" customFormat="1" ht="9.9499999999999993" customHeight="1" thickBot="1">
      <c r="A7" s="506"/>
      <c r="B7" s="509"/>
      <c r="C7" s="511"/>
      <c r="D7" s="511"/>
      <c r="E7" s="511"/>
      <c r="F7" s="511"/>
      <c r="G7" s="511"/>
      <c r="H7" s="511"/>
      <c r="I7" s="511"/>
      <c r="J7" s="511"/>
      <c r="K7" s="514"/>
    </row>
    <row r="8" spans="1:11" s="408" customFormat="1" ht="10.5" customHeight="1" thickBot="1">
      <c r="A8" s="405" t="s">
        <v>15</v>
      </c>
      <c r="B8" s="406" t="s">
        <v>16</v>
      </c>
      <c r="C8" s="406" t="s">
        <v>17</v>
      </c>
      <c r="D8" s="406" t="s">
        <v>18</v>
      </c>
      <c r="E8" s="406" t="s">
        <v>19</v>
      </c>
      <c r="F8" s="406" t="s">
        <v>294</v>
      </c>
      <c r="G8" s="406" t="s">
        <v>21</v>
      </c>
      <c r="H8" s="406" t="s">
        <v>22</v>
      </c>
      <c r="I8" s="406" t="s">
        <v>23</v>
      </c>
      <c r="J8" s="407" t="s">
        <v>24</v>
      </c>
      <c r="K8" s="249" t="s">
        <v>25</v>
      </c>
    </row>
    <row r="9" spans="1:11" s="408" customFormat="1" ht="10.5" customHeight="1" thickBot="1">
      <c r="A9" s="515" t="s">
        <v>289</v>
      </c>
      <c r="B9" s="516"/>
      <c r="C9" s="516"/>
      <c r="D9" s="516"/>
      <c r="E9" s="516"/>
      <c r="F9" s="516"/>
      <c r="G9" s="516"/>
      <c r="H9" s="516"/>
      <c r="I9" s="516"/>
      <c r="J9" s="516"/>
      <c r="K9" s="517"/>
    </row>
    <row r="10" spans="1:11" s="411" customFormat="1" ht="12" customHeight="1" thickBot="1">
      <c r="A10" s="409" t="s">
        <v>26</v>
      </c>
      <c r="B10" s="410" t="s">
        <v>409</v>
      </c>
      <c r="C10" s="183">
        <f>[1]KV_9.2.1.sz.mell!C8</f>
        <v>250000</v>
      </c>
      <c r="D10" s="183">
        <f t="shared" ref="D10:K10" si="0">SUM(D11:D21)</f>
        <v>0</v>
      </c>
      <c r="E10" s="183">
        <f t="shared" si="0"/>
        <v>0</v>
      </c>
      <c r="F10" s="183">
        <f t="shared" si="0"/>
        <v>0</v>
      </c>
      <c r="G10" s="183">
        <f t="shared" si="0"/>
        <v>0</v>
      </c>
      <c r="H10" s="183">
        <f t="shared" si="0"/>
        <v>0</v>
      </c>
      <c r="I10" s="183">
        <f t="shared" si="0"/>
        <v>0</v>
      </c>
      <c r="J10" s="183">
        <f t="shared" si="0"/>
        <v>0</v>
      </c>
      <c r="K10" s="183">
        <f t="shared" si="0"/>
        <v>250000</v>
      </c>
    </row>
    <row r="11" spans="1:11" s="411" customFormat="1" ht="12" customHeight="1">
      <c r="A11" s="412" t="s">
        <v>28</v>
      </c>
      <c r="B11" s="84" t="s">
        <v>87</v>
      </c>
      <c r="C11" s="86">
        <f>[1]KV_9.2.1.sz.mell!C9</f>
        <v>0</v>
      </c>
      <c r="D11" s="413"/>
      <c r="E11" s="413"/>
      <c r="F11" s="413"/>
      <c r="G11" s="413"/>
      <c r="H11" s="413"/>
      <c r="I11" s="413"/>
      <c r="J11" s="355">
        <f>D11+E11+F11+G11+H11+I11</f>
        <v>0</v>
      </c>
      <c r="K11" s="356">
        <f>C11+J11</f>
        <v>0</v>
      </c>
    </row>
    <row r="12" spans="1:11" s="411" customFormat="1" ht="12" customHeight="1">
      <c r="A12" s="414" t="s">
        <v>30</v>
      </c>
      <c r="B12" s="88" t="s">
        <v>89</v>
      </c>
      <c r="C12" s="28">
        <f>[1]KV_9.2.1.sz.mell!C10</f>
        <v>100000</v>
      </c>
      <c r="D12" s="415"/>
      <c r="E12" s="415"/>
      <c r="F12" s="415"/>
      <c r="G12" s="415"/>
      <c r="H12" s="415"/>
      <c r="I12" s="415"/>
      <c r="J12" s="358">
        <f t="shared" ref="J12:J21" si="1">D12+E12+F12+G12+H12+I12</f>
        <v>0</v>
      </c>
      <c r="K12" s="356">
        <f t="shared" ref="K12:K21" si="2">C12+J12</f>
        <v>100000</v>
      </c>
    </row>
    <row r="13" spans="1:11" s="411" customFormat="1" ht="12" customHeight="1">
      <c r="A13" s="414" t="s">
        <v>32</v>
      </c>
      <c r="B13" s="88" t="s">
        <v>91</v>
      </c>
      <c r="C13" s="28">
        <f>[1]KV_9.2.1.sz.mell!C11</f>
        <v>150000</v>
      </c>
      <c r="D13" s="415"/>
      <c r="E13" s="415"/>
      <c r="F13" s="415"/>
      <c r="G13" s="415"/>
      <c r="H13" s="415"/>
      <c r="I13" s="415"/>
      <c r="J13" s="358">
        <f t="shared" si="1"/>
        <v>0</v>
      </c>
      <c r="K13" s="356">
        <f t="shared" si="2"/>
        <v>150000</v>
      </c>
    </row>
    <row r="14" spans="1:11" s="411" customFormat="1" ht="12" customHeight="1">
      <c r="A14" s="414" t="s">
        <v>34</v>
      </c>
      <c r="B14" s="88" t="s">
        <v>93</v>
      </c>
      <c r="C14" s="28">
        <f>[1]KV_9.2.1.sz.mell!C12</f>
        <v>0</v>
      </c>
      <c r="D14" s="415"/>
      <c r="E14" s="415"/>
      <c r="F14" s="415"/>
      <c r="G14" s="415"/>
      <c r="H14" s="415"/>
      <c r="I14" s="415"/>
      <c r="J14" s="358">
        <f t="shared" si="1"/>
        <v>0</v>
      </c>
      <c r="K14" s="356">
        <f t="shared" si="2"/>
        <v>0</v>
      </c>
    </row>
    <row r="15" spans="1:11" s="411" customFormat="1" ht="12" customHeight="1">
      <c r="A15" s="414" t="s">
        <v>36</v>
      </c>
      <c r="B15" s="88" t="s">
        <v>95</v>
      </c>
      <c r="C15" s="28">
        <f>[1]KV_9.2.1.sz.mell!C13</f>
        <v>0</v>
      </c>
      <c r="D15" s="415"/>
      <c r="E15" s="415"/>
      <c r="F15" s="415"/>
      <c r="G15" s="415"/>
      <c r="H15" s="415"/>
      <c r="I15" s="415"/>
      <c r="J15" s="358">
        <f t="shared" si="1"/>
        <v>0</v>
      </c>
      <c r="K15" s="356">
        <f t="shared" si="2"/>
        <v>0</v>
      </c>
    </row>
    <row r="16" spans="1:11" s="411" customFormat="1" ht="12" customHeight="1">
      <c r="A16" s="414" t="s">
        <v>38</v>
      </c>
      <c r="B16" s="88" t="s">
        <v>410</v>
      </c>
      <c r="C16" s="28">
        <f>[1]KV_9.2.1.sz.mell!C14</f>
        <v>0</v>
      </c>
      <c r="D16" s="415"/>
      <c r="E16" s="415"/>
      <c r="F16" s="415"/>
      <c r="G16" s="415"/>
      <c r="H16" s="415"/>
      <c r="I16" s="415"/>
      <c r="J16" s="358">
        <f t="shared" si="1"/>
        <v>0</v>
      </c>
      <c r="K16" s="356">
        <f t="shared" si="2"/>
        <v>0</v>
      </c>
    </row>
    <row r="17" spans="1:11" s="411" customFormat="1" ht="12" customHeight="1">
      <c r="A17" s="414" t="s">
        <v>203</v>
      </c>
      <c r="B17" s="113" t="s">
        <v>411</v>
      </c>
      <c r="C17" s="28">
        <f>[1]KV_9.2.1.sz.mell!C15</f>
        <v>0</v>
      </c>
      <c r="D17" s="415"/>
      <c r="E17" s="415"/>
      <c r="F17" s="415"/>
      <c r="G17" s="415"/>
      <c r="H17" s="415"/>
      <c r="I17" s="415"/>
      <c r="J17" s="358">
        <f t="shared" si="1"/>
        <v>0</v>
      </c>
      <c r="K17" s="356">
        <f t="shared" si="2"/>
        <v>0</v>
      </c>
    </row>
    <row r="18" spans="1:11" s="411" customFormat="1" ht="12" customHeight="1">
      <c r="A18" s="414" t="s">
        <v>205</v>
      </c>
      <c r="B18" s="88" t="s">
        <v>383</v>
      </c>
      <c r="C18" s="28">
        <f>[1]KV_9.2.1.sz.mell!C16</f>
        <v>0</v>
      </c>
      <c r="D18" s="415"/>
      <c r="E18" s="415"/>
      <c r="F18" s="415"/>
      <c r="G18" s="415"/>
      <c r="H18" s="415"/>
      <c r="I18" s="415"/>
      <c r="J18" s="358">
        <f t="shared" si="1"/>
        <v>0</v>
      </c>
      <c r="K18" s="356">
        <f t="shared" si="2"/>
        <v>0</v>
      </c>
    </row>
    <row r="19" spans="1:11" s="416" customFormat="1" ht="12" customHeight="1">
      <c r="A19" s="414" t="s">
        <v>207</v>
      </c>
      <c r="B19" s="88" t="s">
        <v>103</v>
      </c>
      <c r="C19" s="28">
        <f>[1]KV_9.2.1.sz.mell!C17</f>
        <v>0</v>
      </c>
      <c r="D19" s="415"/>
      <c r="E19" s="415"/>
      <c r="F19" s="415"/>
      <c r="G19" s="415"/>
      <c r="H19" s="415"/>
      <c r="I19" s="415"/>
      <c r="J19" s="358">
        <f t="shared" si="1"/>
        <v>0</v>
      </c>
      <c r="K19" s="356">
        <f t="shared" si="2"/>
        <v>0</v>
      </c>
    </row>
    <row r="20" spans="1:11" s="416" customFormat="1" ht="12" customHeight="1">
      <c r="A20" s="414" t="s">
        <v>209</v>
      </c>
      <c r="B20" s="88" t="s">
        <v>105</v>
      </c>
      <c r="C20" s="28">
        <f>[1]KV_9.2.1.sz.mell!C18</f>
        <v>0</v>
      </c>
      <c r="D20" s="415"/>
      <c r="E20" s="415"/>
      <c r="F20" s="415"/>
      <c r="G20" s="415"/>
      <c r="H20" s="415"/>
      <c r="I20" s="415"/>
      <c r="J20" s="358">
        <f t="shared" si="1"/>
        <v>0</v>
      </c>
      <c r="K20" s="356">
        <f t="shared" si="2"/>
        <v>0</v>
      </c>
    </row>
    <row r="21" spans="1:11" s="416" customFormat="1" ht="12" customHeight="1" thickBot="1">
      <c r="A21" s="417" t="s">
        <v>211</v>
      </c>
      <c r="B21" s="113" t="s">
        <v>107</v>
      </c>
      <c r="C21" s="35">
        <f>[1]KV_9.2.1.sz.mell!C19</f>
        <v>0</v>
      </c>
      <c r="D21" s="418"/>
      <c r="E21" s="418"/>
      <c r="F21" s="418"/>
      <c r="G21" s="418"/>
      <c r="H21" s="418"/>
      <c r="I21" s="418"/>
      <c r="J21" s="360">
        <f t="shared" si="1"/>
        <v>0</v>
      </c>
      <c r="K21" s="356">
        <f t="shared" si="2"/>
        <v>0</v>
      </c>
    </row>
    <row r="22" spans="1:11" s="411" customFormat="1" ht="12" customHeight="1" thickBot="1">
      <c r="A22" s="409" t="s">
        <v>40</v>
      </c>
      <c r="B22" s="410" t="s">
        <v>412</v>
      </c>
      <c r="C22" s="183">
        <f>[1]KV_9.2.1.sz.mell!C20</f>
        <v>0</v>
      </c>
      <c r="D22" s="183">
        <f t="shared" ref="D22:J22" si="3">SUM(D23:D25)</f>
        <v>3170013</v>
      </c>
      <c r="E22" s="183">
        <f t="shared" si="3"/>
        <v>2757300</v>
      </c>
      <c r="F22" s="183">
        <f t="shared" si="3"/>
        <v>1886643</v>
      </c>
      <c r="G22" s="183">
        <f t="shared" si="3"/>
        <v>0</v>
      </c>
      <c r="H22" s="183">
        <f t="shared" si="3"/>
        <v>0</v>
      </c>
      <c r="I22" s="183">
        <f t="shared" si="3"/>
        <v>0</v>
      </c>
      <c r="J22" s="183">
        <f t="shared" si="3"/>
        <v>7813956</v>
      </c>
      <c r="K22" s="184">
        <f>SUM(K23:K25)</f>
        <v>7813956</v>
      </c>
    </row>
    <row r="23" spans="1:11" s="416" customFormat="1" ht="12" customHeight="1">
      <c r="A23" s="419" t="s">
        <v>42</v>
      </c>
      <c r="B23" s="110" t="s">
        <v>43</v>
      </c>
      <c r="C23" s="22">
        <f>[1]KV_9.2.1.sz.mell!C21</f>
        <v>0</v>
      </c>
      <c r="D23" s="420"/>
      <c r="E23" s="420"/>
      <c r="F23" s="420"/>
      <c r="G23" s="420"/>
      <c r="H23" s="420"/>
      <c r="I23" s="420"/>
      <c r="J23" s="362">
        <f>D23+E23+F23+G23+H23+I23</f>
        <v>0</v>
      </c>
      <c r="K23" s="356">
        <f>C23+J23</f>
        <v>0</v>
      </c>
    </row>
    <row r="24" spans="1:11" s="416" customFormat="1" ht="12" customHeight="1">
      <c r="A24" s="414" t="s">
        <v>44</v>
      </c>
      <c r="B24" s="88" t="s">
        <v>413</v>
      </c>
      <c r="C24" s="28">
        <f>[1]KV_9.2.1.sz.mell!C22</f>
        <v>0</v>
      </c>
      <c r="D24" s="415"/>
      <c r="E24" s="415"/>
      <c r="F24" s="415"/>
      <c r="G24" s="415"/>
      <c r="H24" s="415"/>
      <c r="I24" s="415"/>
      <c r="J24" s="358">
        <f>D24+E24+F24+G24+H24+I24</f>
        <v>0</v>
      </c>
      <c r="K24" s="363">
        <f>C24+J24</f>
        <v>0</v>
      </c>
    </row>
    <row r="25" spans="1:11" s="416" customFormat="1" ht="12" customHeight="1">
      <c r="A25" s="414" t="s">
        <v>46</v>
      </c>
      <c r="B25" s="88" t="s">
        <v>414</v>
      </c>
      <c r="C25" s="28">
        <f>[1]KV_9.2.1.sz.mell!C23</f>
        <v>0</v>
      </c>
      <c r="D25" s="29">
        <v>3170013</v>
      </c>
      <c r="E25" s="415">
        <v>2757300</v>
      </c>
      <c r="F25" s="415">
        <v>1886643</v>
      </c>
      <c r="G25" s="415"/>
      <c r="H25" s="415"/>
      <c r="I25" s="415"/>
      <c r="J25" s="358">
        <f>D25+E25+F25+G25+H25+I25</f>
        <v>7813956</v>
      </c>
      <c r="K25" s="363">
        <f>C25+J25</f>
        <v>7813956</v>
      </c>
    </row>
    <row r="26" spans="1:11" s="416" customFormat="1" ht="12" customHeight="1" thickBot="1">
      <c r="A26" s="414" t="s">
        <v>48</v>
      </c>
      <c r="B26" s="104" t="s">
        <v>415</v>
      </c>
      <c r="C26" s="35">
        <f>[1]KV_9.2.1.sz.mell!C24</f>
        <v>0</v>
      </c>
      <c r="D26" s="418"/>
      <c r="E26" s="418"/>
      <c r="F26" s="418"/>
      <c r="G26" s="418"/>
      <c r="H26" s="418"/>
      <c r="I26" s="418"/>
      <c r="J26" s="364">
        <f>D26+E26+F26+G26+H26+I26</f>
        <v>0</v>
      </c>
      <c r="K26" s="365">
        <f>C26+J26</f>
        <v>0</v>
      </c>
    </row>
    <row r="27" spans="1:11" s="416" customFormat="1" ht="12" customHeight="1" thickBot="1">
      <c r="A27" s="421" t="s">
        <v>54</v>
      </c>
      <c r="B27" s="107" t="s">
        <v>301</v>
      </c>
      <c r="C27" s="40">
        <f>[1]KV_9.2.1.sz.mell!C25</f>
        <v>0</v>
      </c>
      <c r="D27" s="422"/>
      <c r="E27" s="422"/>
      <c r="F27" s="422"/>
      <c r="G27" s="422"/>
      <c r="H27" s="422"/>
      <c r="I27" s="422"/>
      <c r="J27" s="364">
        <f>D27+E27+F27+G27+H27+I27</f>
        <v>0</v>
      </c>
      <c r="K27" s="367">
        <f>C27+J27</f>
        <v>0</v>
      </c>
    </row>
    <row r="28" spans="1:11" s="416" customFormat="1" ht="12" customHeight="1" thickBot="1">
      <c r="A28" s="421" t="s">
        <v>251</v>
      </c>
      <c r="B28" s="107" t="s">
        <v>416</v>
      </c>
      <c r="C28" s="183">
        <f>[1]KV_9.2.1.sz.mell!C26</f>
        <v>0</v>
      </c>
      <c r="D28" s="183">
        <f t="shared" ref="D28:J28" si="4">+D29+D30+D31</f>
        <v>0</v>
      </c>
      <c r="E28" s="183">
        <f t="shared" si="4"/>
        <v>0</v>
      </c>
      <c r="F28" s="183">
        <f t="shared" si="4"/>
        <v>0</v>
      </c>
      <c r="G28" s="183">
        <f t="shared" si="4"/>
        <v>0</v>
      </c>
      <c r="H28" s="183">
        <f t="shared" si="4"/>
        <v>0</v>
      </c>
      <c r="I28" s="183">
        <f t="shared" si="4"/>
        <v>0</v>
      </c>
      <c r="J28" s="183">
        <f t="shared" si="4"/>
        <v>0</v>
      </c>
      <c r="K28" s="184">
        <f>+K29+K30+K31</f>
        <v>0</v>
      </c>
    </row>
    <row r="29" spans="1:11" s="416" customFormat="1" ht="12" customHeight="1">
      <c r="A29" s="419" t="s">
        <v>70</v>
      </c>
      <c r="B29" s="423" t="s">
        <v>57</v>
      </c>
      <c r="C29" s="45">
        <f>[1]KV_9.2.1.sz.mell!C27</f>
        <v>0</v>
      </c>
      <c r="D29" s="424"/>
      <c r="E29" s="424"/>
      <c r="F29" s="424"/>
      <c r="G29" s="424"/>
      <c r="H29" s="424"/>
      <c r="I29" s="424"/>
      <c r="J29" s="362">
        <f>D29+E29+F29+G29+H29+I29</f>
        <v>0</v>
      </c>
      <c r="K29" s="356">
        <f>C29+J29</f>
        <v>0</v>
      </c>
    </row>
    <row r="30" spans="1:11" s="416" customFormat="1" ht="12" customHeight="1">
      <c r="A30" s="419" t="s">
        <v>72</v>
      </c>
      <c r="B30" s="423" t="s">
        <v>413</v>
      </c>
      <c r="C30" s="42">
        <f>[1]KV_9.2.1.sz.mell!C28</f>
        <v>0</v>
      </c>
      <c r="D30" s="425"/>
      <c r="E30" s="425"/>
      <c r="F30" s="425"/>
      <c r="G30" s="425"/>
      <c r="H30" s="425"/>
      <c r="I30" s="425"/>
      <c r="J30" s="362">
        <f>D30+E30+F30+G30+H30+I30</f>
        <v>0</v>
      </c>
      <c r="K30" s="356">
        <f>C30+J30</f>
        <v>0</v>
      </c>
    </row>
    <row r="31" spans="1:11" s="416" customFormat="1" ht="12" customHeight="1">
      <c r="A31" s="419" t="s">
        <v>74</v>
      </c>
      <c r="B31" s="426" t="s">
        <v>417</v>
      </c>
      <c r="C31" s="42">
        <f>[1]KV_9.2.1.sz.mell!C29</f>
        <v>0</v>
      </c>
      <c r="D31" s="425"/>
      <c r="E31" s="425"/>
      <c r="F31" s="425"/>
      <c r="G31" s="425"/>
      <c r="H31" s="425"/>
      <c r="I31" s="425"/>
      <c r="J31" s="362">
        <f>D31+E31+F31+G31+H31+I31</f>
        <v>0</v>
      </c>
      <c r="K31" s="356">
        <f>C31+J31</f>
        <v>0</v>
      </c>
    </row>
    <row r="32" spans="1:11" s="416" customFormat="1" ht="12" customHeight="1" thickBot="1">
      <c r="A32" s="414" t="s">
        <v>76</v>
      </c>
      <c r="B32" s="427" t="s">
        <v>418</v>
      </c>
      <c r="C32" s="46">
        <f>[1]KV_9.2.1.sz.mell!C30</f>
        <v>0</v>
      </c>
      <c r="D32" s="428"/>
      <c r="E32" s="428"/>
      <c r="F32" s="428"/>
      <c r="G32" s="428"/>
      <c r="H32" s="428"/>
      <c r="I32" s="428"/>
      <c r="J32" s="362">
        <f>D32+E32+F32+G32+H32+I32</f>
        <v>0</v>
      </c>
      <c r="K32" s="356">
        <f>C32+J32</f>
        <v>0</v>
      </c>
    </row>
    <row r="33" spans="1:11" s="416" customFormat="1" ht="12" customHeight="1" thickBot="1">
      <c r="A33" s="421" t="s">
        <v>84</v>
      </c>
      <c r="B33" s="107" t="s">
        <v>419</v>
      </c>
      <c r="C33" s="183">
        <f>[1]KV_9.2.1.sz.mell!C31</f>
        <v>0</v>
      </c>
      <c r="D33" s="183">
        <f t="shared" ref="D33:J33" si="5">+D34+D35+D36</f>
        <v>0</v>
      </c>
      <c r="E33" s="183">
        <f t="shared" si="5"/>
        <v>0</v>
      </c>
      <c r="F33" s="183">
        <f t="shared" si="5"/>
        <v>0</v>
      </c>
      <c r="G33" s="183">
        <f t="shared" si="5"/>
        <v>0</v>
      </c>
      <c r="H33" s="183">
        <f t="shared" si="5"/>
        <v>0</v>
      </c>
      <c r="I33" s="183">
        <f t="shared" si="5"/>
        <v>0</v>
      </c>
      <c r="J33" s="183">
        <f t="shared" si="5"/>
        <v>0</v>
      </c>
      <c r="K33" s="184">
        <f>+K34+K35+K36</f>
        <v>0</v>
      </c>
    </row>
    <row r="34" spans="1:11" s="416" customFormat="1" ht="12" customHeight="1">
      <c r="A34" s="419" t="s">
        <v>86</v>
      </c>
      <c r="B34" s="423" t="s">
        <v>111</v>
      </c>
      <c r="C34" s="45">
        <f>[1]KV_9.2.1.sz.mell!C32</f>
        <v>0</v>
      </c>
      <c r="D34" s="424"/>
      <c r="E34" s="424"/>
      <c r="F34" s="424"/>
      <c r="G34" s="424"/>
      <c r="H34" s="424"/>
      <c r="I34" s="424"/>
      <c r="J34" s="362">
        <f>D34+E34+F34+G34+H34+I34</f>
        <v>0</v>
      </c>
      <c r="K34" s="356">
        <f>C34+J34</f>
        <v>0</v>
      </c>
    </row>
    <row r="35" spans="1:11" s="416" customFormat="1" ht="12" customHeight="1">
      <c r="A35" s="419" t="s">
        <v>88</v>
      </c>
      <c r="B35" s="426" t="s">
        <v>113</v>
      </c>
      <c r="C35" s="42">
        <f>[1]KV_9.2.1.sz.mell!C33</f>
        <v>0</v>
      </c>
      <c r="D35" s="425"/>
      <c r="E35" s="425"/>
      <c r="F35" s="425"/>
      <c r="G35" s="425"/>
      <c r="H35" s="425"/>
      <c r="I35" s="425"/>
      <c r="J35" s="362">
        <f>D35+E35+F35+G35+H35+I35</f>
        <v>0</v>
      </c>
      <c r="K35" s="356">
        <f>C35+J35</f>
        <v>0</v>
      </c>
    </row>
    <row r="36" spans="1:11" s="416" customFormat="1" ht="12" customHeight="1" thickBot="1">
      <c r="A36" s="414" t="s">
        <v>90</v>
      </c>
      <c r="B36" s="427" t="s">
        <v>115</v>
      </c>
      <c r="C36" s="46">
        <f>[1]KV_9.2.1.sz.mell!C34</f>
        <v>0</v>
      </c>
      <c r="D36" s="428"/>
      <c r="E36" s="428"/>
      <c r="F36" s="428"/>
      <c r="G36" s="428"/>
      <c r="H36" s="428"/>
      <c r="I36" s="428"/>
      <c r="J36" s="362">
        <f>D36+E36+F36+G36+H36+I36</f>
        <v>0</v>
      </c>
      <c r="K36" s="371">
        <f>C36+J36</f>
        <v>0</v>
      </c>
    </row>
    <row r="37" spans="1:11" s="411" customFormat="1" ht="12" customHeight="1" thickBot="1">
      <c r="A37" s="421" t="s">
        <v>108</v>
      </c>
      <c r="B37" s="107" t="s">
        <v>303</v>
      </c>
      <c r="C37" s="40">
        <f>[1]KV_9.2.1.sz.mell!C35</f>
        <v>0</v>
      </c>
      <c r="D37" s="422"/>
      <c r="E37" s="422"/>
      <c r="F37" s="422"/>
      <c r="G37" s="422"/>
      <c r="H37" s="422"/>
      <c r="I37" s="422"/>
      <c r="J37" s="183">
        <f>D37+E37+F37+G37+H37+I37</f>
        <v>0</v>
      </c>
      <c r="K37" s="367">
        <f>C37+J37</f>
        <v>0</v>
      </c>
    </row>
    <row r="38" spans="1:11" s="411" customFormat="1" ht="12" customHeight="1" thickBot="1">
      <c r="A38" s="421" t="s">
        <v>268</v>
      </c>
      <c r="B38" s="107" t="s">
        <v>420</v>
      </c>
      <c r="C38" s="40">
        <f>[1]KV_9.2.1.sz.mell!C36</f>
        <v>0</v>
      </c>
      <c r="D38" s="422"/>
      <c r="E38" s="422"/>
      <c r="F38" s="422"/>
      <c r="G38" s="422"/>
      <c r="H38" s="422"/>
      <c r="I38" s="422"/>
      <c r="J38" s="372">
        <f>D38+E38+F38+G38+H38+I38</f>
        <v>0</v>
      </c>
      <c r="K38" s="356">
        <f>C38+J38</f>
        <v>0</v>
      </c>
    </row>
    <row r="39" spans="1:11" s="411" customFormat="1" ht="12" customHeight="1" thickBot="1">
      <c r="A39" s="409" t="s">
        <v>130</v>
      </c>
      <c r="B39" s="107" t="s">
        <v>421</v>
      </c>
      <c r="C39" s="183">
        <f>[1]KV_9.2.1.sz.mell!C37</f>
        <v>250000</v>
      </c>
      <c r="D39" s="183">
        <f t="shared" ref="D39:J39" si="6">+D10+D22+D27+D28+D33+D37+D38</f>
        <v>3170013</v>
      </c>
      <c r="E39" s="183">
        <f t="shared" si="6"/>
        <v>2757300</v>
      </c>
      <c r="F39" s="183">
        <f t="shared" si="6"/>
        <v>1886643</v>
      </c>
      <c r="G39" s="183">
        <f t="shared" si="6"/>
        <v>0</v>
      </c>
      <c r="H39" s="183">
        <f t="shared" si="6"/>
        <v>0</v>
      </c>
      <c r="I39" s="183">
        <f t="shared" si="6"/>
        <v>0</v>
      </c>
      <c r="J39" s="183">
        <f t="shared" si="6"/>
        <v>7813956</v>
      </c>
      <c r="K39" s="184">
        <f>+K10+K22+K27+K28+K33+K37+K38</f>
        <v>8063956</v>
      </c>
    </row>
    <row r="40" spans="1:11" s="411" customFormat="1" ht="12" customHeight="1" thickBot="1">
      <c r="A40" s="429" t="s">
        <v>277</v>
      </c>
      <c r="B40" s="107" t="s">
        <v>422</v>
      </c>
      <c r="C40" s="183">
        <f>[1]KV_9.2.1.sz.mell!C38</f>
        <v>64113973</v>
      </c>
      <c r="D40" s="183">
        <f t="shared" ref="D40:J40" si="7">+D41+D42+D43</f>
        <v>0</v>
      </c>
      <c r="E40" s="183">
        <f t="shared" si="7"/>
        <v>0</v>
      </c>
      <c r="F40" s="183">
        <f t="shared" si="7"/>
        <v>501805</v>
      </c>
      <c r="G40" s="183">
        <f t="shared" si="7"/>
        <v>0</v>
      </c>
      <c r="H40" s="183">
        <f t="shared" si="7"/>
        <v>0</v>
      </c>
      <c r="I40" s="183">
        <f t="shared" si="7"/>
        <v>0</v>
      </c>
      <c r="J40" s="183">
        <f t="shared" si="7"/>
        <v>501805</v>
      </c>
      <c r="K40" s="184">
        <f>+K41+K42+K43</f>
        <v>64615778</v>
      </c>
    </row>
    <row r="41" spans="1:11" s="411" customFormat="1" ht="12" customHeight="1">
      <c r="A41" s="419" t="s">
        <v>423</v>
      </c>
      <c r="B41" s="423" t="s">
        <v>358</v>
      </c>
      <c r="C41" s="45">
        <f>[1]KV_9.2.1.sz.mell!C39</f>
        <v>0</v>
      </c>
      <c r="D41" s="424"/>
      <c r="E41" s="424"/>
      <c r="F41" s="424">
        <v>501805</v>
      </c>
      <c r="G41" s="424"/>
      <c r="H41" s="424"/>
      <c r="I41" s="424"/>
      <c r="J41" s="362">
        <f>D41+E41+F41+G41+H41+I41</f>
        <v>501805</v>
      </c>
      <c r="K41" s="356">
        <f>C41+J41</f>
        <v>501805</v>
      </c>
    </row>
    <row r="42" spans="1:11" s="411" customFormat="1" ht="12" customHeight="1">
      <c r="A42" s="419" t="s">
        <v>424</v>
      </c>
      <c r="B42" s="426" t="s">
        <v>425</v>
      </c>
      <c r="C42" s="42">
        <f>[1]KV_9.2.1.sz.mell!C40</f>
        <v>0</v>
      </c>
      <c r="D42" s="425"/>
      <c r="E42" s="425"/>
      <c r="F42" s="425"/>
      <c r="G42" s="425"/>
      <c r="H42" s="425"/>
      <c r="I42" s="425"/>
      <c r="J42" s="362">
        <f>D42+E42+F42+G42+H42+I42</f>
        <v>0</v>
      </c>
      <c r="K42" s="363">
        <f>C42+J42</f>
        <v>0</v>
      </c>
    </row>
    <row r="43" spans="1:11" s="416" customFormat="1" ht="12" customHeight="1" thickBot="1">
      <c r="A43" s="414" t="s">
        <v>426</v>
      </c>
      <c r="B43" s="430" t="s">
        <v>427</v>
      </c>
      <c r="C43" s="52">
        <f>[1]KV_9.2.1.sz.mell!C41</f>
        <v>64113973</v>
      </c>
      <c r="D43" s="431"/>
      <c r="E43" s="431"/>
      <c r="F43" s="431"/>
      <c r="G43" s="431"/>
      <c r="H43" s="431"/>
      <c r="I43" s="431"/>
      <c r="J43" s="362">
        <f>D43+E43+F43+G43+H43+I43</f>
        <v>0</v>
      </c>
      <c r="K43" s="365">
        <f>C43+J43</f>
        <v>64113973</v>
      </c>
    </row>
    <row r="44" spans="1:11" s="416" customFormat="1" ht="12.95" customHeight="1" thickBot="1">
      <c r="A44" s="429" t="s">
        <v>279</v>
      </c>
      <c r="B44" s="432" t="s">
        <v>428</v>
      </c>
      <c r="C44" s="183">
        <f>[1]KV_9.2.1.sz.mell!C42</f>
        <v>64363973</v>
      </c>
      <c r="D44" s="183">
        <f t="shared" ref="D44:J44" si="8">+D39+D40</f>
        <v>3170013</v>
      </c>
      <c r="E44" s="183">
        <f t="shared" si="8"/>
        <v>2757300</v>
      </c>
      <c r="F44" s="183">
        <f t="shared" si="8"/>
        <v>2388448</v>
      </c>
      <c r="G44" s="183">
        <f t="shared" si="8"/>
        <v>0</v>
      </c>
      <c r="H44" s="183">
        <f t="shared" si="8"/>
        <v>0</v>
      </c>
      <c r="I44" s="183">
        <f t="shared" si="8"/>
        <v>0</v>
      </c>
      <c r="J44" s="183">
        <f t="shared" si="8"/>
        <v>8315761</v>
      </c>
      <c r="K44" s="184">
        <f>+K39+K40</f>
        <v>72679734</v>
      </c>
    </row>
    <row r="45" spans="1:11" s="404" customFormat="1" ht="14.1" customHeight="1" thickBot="1">
      <c r="A45" s="518" t="s">
        <v>290</v>
      </c>
      <c r="B45" s="519"/>
      <c r="C45" s="519"/>
      <c r="D45" s="519"/>
      <c r="E45" s="519"/>
      <c r="F45" s="519"/>
      <c r="G45" s="519"/>
      <c r="H45" s="519"/>
      <c r="I45" s="519"/>
      <c r="J45" s="519"/>
      <c r="K45" s="520"/>
    </row>
    <row r="46" spans="1:11" s="433" customFormat="1" ht="12" customHeight="1" thickBot="1">
      <c r="A46" s="421" t="s">
        <v>26</v>
      </c>
      <c r="B46" s="107" t="s">
        <v>429</v>
      </c>
      <c r="C46" s="376">
        <f>[1]KV_9.2.1.sz.mell!C46</f>
        <v>64363973</v>
      </c>
      <c r="D46" s="376">
        <f t="shared" ref="D46:J46" si="9">SUM(D47:D51)</f>
        <v>3170013</v>
      </c>
      <c r="E46" s="376">
        <f t="shared" si="9"/>
        <v>2757300</v>
      </c>
      <c r="F46" s="376">
        <f t="shared" si="9"/>
        <v>2388448</v>
      </c>
      <c r="G46" s="376">
        <f t="shared" si="9"/>
        <v>0</v>
      </c>
      <c r="H46" s="376">
        <f t="shared" si="9"/>
        <v>0</v>
      </c>
      <c r="I46" s="376">
        <f t="shared" si="9"/>
        <v>0</v>
      </c>
      <c r="J46" s="376">
        <f t="shared" si="9"/>
        <v>8315761</v>
      </c>
      <c r="K46" s="367">
        <f>SUM(K47:K51)</f>
        <v>72679734</v>
      </c>
    </row>
    <row r="47" spans="1:11" ht="12" customHeight="1">
      <c r="A47" s="414" t="s">
        <v>28</v>
      </c>
      <c r="B47" s="110" t="s">
        <v>196</v>
      </c>
      <c r="C47" s="378">
        <f>[1]KV_9.2.1.sz.mell!C47</f>
        <v>49183055</v>
      </c>
      <c r="D47" s="377">
        <v>2630000</v>
      </c>
      <c r="E47" s="377">
        <v>2340000</v>
      </c>
      <c r="F47" s="377">
        <v>1444791</v>
      </c>
      <c r="G47" s="434"/>
      <c r="H47" s="434"/>
      <c r="I47" s="377">
        <v>-525000</v>
      </c>
      <c r="J47" s="378">
        <f>D47+E47+F47+G47+H47+I47</f>
        <v>5889791</v>
      </c>
      <c r="K47" s="379">
        <f>C47+J47</f>
        <v>55072846</v>
      </c>
    </row>
    <row r="48" spans="1:11" ht="12" customHeight="1">
      <c r="A48" s="414" t="s">
        <v>30</v>
      </c>
      <c r="B48" s="88" t="s">
        <v>197</v>
      </c>
      <c r="C48" s="381">
        <f>[1]KV_9.2.1.sz.mell!C48</f>
        <v>8680918</v>
      </c>
      <c r="D48" s="380">
        <v>358578</v>
      </c>
      <c r="E48" s="380">
        <v>417300</v>
      </c>
      <c r="F48" s="380">
        <v>274954</v>
      </c>
      <c r="G48" s="435"/>
      <c r="H48" s="435"/>
      <c r="I48" s="380">
        <v>525000</v>
      </c>
      <c r="J48" s="381">
        <f>D48+E48+F48+G48+H48+I48</f>
        <v>1575832</v>
      </c>
      <c r="K48" s="382">
        <f>C48+J48</f>
        <v>10256750</v>
      </c>
    </row>
    <row r="49" spans="1:11" ht="12" customHeight="1">
      <c r="A49" s="414" t="s">
        <v>32</v>
      </c>
      <c r="B49" s="88" t="s">
        <v>198</v>
      </c>
      <c r="C49" s="381">
        <f>[1]KV_9.2.1.sz.mell!C49</f>
        <v>6500000</v>
      </c>
      <c r="D49" s="380">
        <v>181435</v>
      </c>
      <c r="E49" s="435"/>
      <c r="F49" s="380">
        <v>668703</v>
      </c>
      <c r="G49" s="435"/>
      <c r="H49" s="435"/>
      <c r="I49" s="435"/>
      <c r="J49" s="381">
        <f>D49+E49+F49+G49+H49+I49</f>
        <v>850138</v>
      </c>
      <c r="K49" s="382">
        <f>C49+J49</f>
        <v>7350138</v>
      </c>
    </row>
    <row r="50" spans="1:11" ht="12" customHeight="1">
      <c r="A50" s="414" t="s">
        <v>34</v>
      </c>
      <c r="B50" s="88" t="s">
        <v>199</v>
      </c>
      <c r="C50" s="381">
        <f>[1]KV_9.2.1.sz.mell!C50</f>
        <v>0</v>
      </c>
      <c r="D50" s="435"/>
      <c r="E50" s="435"/>
      <c r="F50" s="435"/>
      <c r="G50" s="435"/>
      <c r="H50" s="435"/>
      <c r="I50" s="435"/>
      <c r="J50" s="381">
        <f>D50+E50+F50+G50+H50+I50</f>
        <v>0</v>
      </c>
      <c r="K50" s="382">
        <f>C50+J50</f>
        <v>0</v>
      </c>
    </row>
    <row r="51" spans="1:11" ht="12" customHeight="1" thickBot="1">
      <c r="A51" s="414" t="s">
        <v>36</v>
      </c>
      <c r="B51" s="88" t="s">
        <v>201</v>
      </c>
      <c r="C51" s="381">
        <f>[1]KV_9.2.1.sz.mell!C51</f>
        <v>0</v>
      </c>
      <c r="D51" s="435"/>
      <c r="E51" s="435"/>
      <c r="F51" s="435"/>
      <c r="G51" s="435"/>
      <c r="H51" s="435"/>
      <c r="I51" s="435"/>
      <c r="J51" s="381">
        <f>D51+E51+F51+G51+H51+I51</f>
        <v>0</v>
      </c>
      <c r="K51" s="382">
        <f>C51+J51</f>
        <v>0</v>
      </c>
    </row>
    <row r="52" spans="1:11" ht="12" customHeight="1" thickBot="1">
      <c r="A52" s="421" t="s">
        <v>40</v>
      </c>
      <c r="B52" s="107" t="s">
        <v>430</v>
      </c>
      <c r="C52" s="376">
        <f>[1]KV_9.2.1.sz.mell!C52</f>
        <v>0</v>
      </c>
      <c r="D52" s="376">
        <f t="shared" ref="D52:J52" si="10">SUM(D53:D55)</f>
        <v>0</v>
      </c>
      <c r="E52" s="376">
        <f t="shared" si="10"/>
        <v>0</v>
      </c>
      <c r="F52" s="376">
        <f t="shared" si="10"/>
        <v>0</v>
      </c>
      <c r="G52" s="376">
        <f t="shared" si="10"/>
        <v>0</v>
      </c>
      <c r="H52" s="376">
        <f t="shared" si="10"/>
        <v>0</v>
      </c>
      <c r="I52" s="376">
        <f t="shared" si="10"/>
        <v>0</v>
      </c>
      <c r="J52" s="376">
        <f t="shared" si="10"/>
        <v>0</v>
      </c>
      <c r="K52" s="367">
        <f>SUM(K53:K55)</f>
        <v>0</v>
      </c>
    </row>
    <row r="53" spans="1:11" s="433" customFormat="1" ht="12" customHeight="1">
      <c r="A53" s="414" t="s">
        <v>42</v>
      </c>
      <c r="B53" s="110" t="s">
        <v>232</v>
      </c>
      <c r="C53" s="378">
        <f>[1]KV_9.2.1.sz.mell!C53</f>
        <v>0</v>
      </c>
      <c r="D53" s="434"/>
      <c r="E53" s="434"/>
      <c r="F53" s="434"/>
      <c r="G53" s="434"/>
      <c r="H53" s="434"/>
      <c r="I53" s="434"/>
      <c r="J53" s="378">
        <f>D53+E53+F53+G53+H53+I53</f>
        <v>0</v>
      </c>
      <c r="K53" s="379">
        <f>C53+J53</f>
        <v>0</v>
      </c>
    </row>
    <row r="54" spans="1:11" ht="12" customHeight="1">
      <c r="A54" s="414" t="s">
        <v>44</v>
      </c>
      <c r="B54" s="88" t="s">
        <v>234</v>
      </c>
      <c r="C54" s="381">
        <f>[1]KV_9.2.1.sz.mell!C54</f>
        <v>0</v>
      </c>
      <c r="D54" s="435"/>
      <c r="E54" s="435"/>
      <c r="F54" s="435"/>
      <c r="G54" s="435"/>
      <c r="H54" s="435"/>
      <c r="I54" s="435"/>
      <c r="J54" s="381">
        <f>D54+E54+F54+G54+H54+I54</f>
        <v>0</v>
      </c>
      <c r="K54" s="382">
        <f>C54+J54</f>
        <v>0</v>
      </c>
    </row>
    <row r="55" spans="1:11" ht="12" customHeight="1">
      <c r="A55" s="414" t="s">
        <v>46</v>
      </c>
      <c r="B55" s="88" t="s">
        <v>431</v>
      </c>
      <c r="C55" s="381">
        <f>[1]KV_9.2.1.sz.mell!C55</f>
        <v>0</v>
      </c>
      <c r="D55" s="435"/>
      <c r="E55" s="435"/>
      <c r="F55" s="435"/>
      <c r="G55" s="435"/>
      <c r="H55" s="435"/>
      <c r="I55" s="435"/>
      <c r="J55" s="381">
        <f>D55+E55+F55+G55+H55+I55</f>
        <v>0</v>
      </c>
      <c r="K55" s="382">
        <f>C55+J55</f>
        <v>0</v>
      </c>
    </row>
    <row r="56" spans="1:11" ht="12" customHeight="1" thickBot="1">
      <c r="A56" s="414" t="s">
        <v>48</v>
      </c>
      <c r="B56" s="88" t="s">
        <v>432</v>
      </c>
      <c r="C56" s="381">
        <f>[1]KV_9.2.1.sz.mell!C56</f>
        <v>0</v>
      </c>
      <c r="D56" s="435"/>
      <c r="E56" s="435"/>
      <c r="F56" s="435"/>
      <c r="G56" s="435"/>
      <c r="H56" s="435"/>
      <c r="I56" s="435"/>
      <c r="J56" s="381">
        <f>D56+E56+F56+G56+H56+I56</f>
        <v>0</v>
      </c>
      <c r="K56" s="382">
        <f>C56+J56</f>
        <v>0</v>
      </c>
    </row>
    <row r="57" spans="1:11" ht="12" customHeight="1" thickBot="1">
      <c r="A57" s="421" t="s">
        <v>54</v>
      </c>
      <c r="B57" s="107" t="s">
        <v>433</v>
      </c>
      <c r="C57" s="376">
        <f>[1]KV_9.2.1.sz.mell!C57</f>
        <v>0</v>
      </c>
      <c r="D57" s="436"/>
      <c r="E57" s="436"/>
      <c r="F57" s="436"/>
      <c r="G57" s="436"/>
      <c r="H57" s="436"/>
      <c r="I57" s="436"/>
      <c r="J57" s="376">
        <f>D57+E57+F57+G57+H57+I57</f>
        <v>0</v>
      </c>
      <c r="K57" s="367">
        <f>C57+J57</f>
        <v>0</v>
      </c>
    </row>
    <row r="58" spans="1:11" ht="12.95" customHeight="1" thickBot="1">
      <c r="A58" s="421" t="s">
        <v>251</v>
      </c>
      <c r="B58" s="437" t="s">
        <v>434</v>
      </c>
      <c r="C58" s="385">
        <f>[1]KV_9.2.1.sz.mell!C58</f>
        <v>64363973</v>
      </c>
      <c r="D58" s="385">
        <f t="shared" ref="D58:J58" si="11">+D46+D52+D57</f>
        <v>3170013</v>
      </c>
      <c r="E58" s="385">
        <f t="shared" si="11"/>
        <v>2757300</v>
      </c>
      <c r="F58" s="385">
        <f t="shared" si="11"/>
        <v>2388448</v>
      </c>
      <c r="G58" s="385">
        <f t="shared" si="11"/>
        <v>0</v>
      </c>
      <c r="H58" s="385">
        <f t="shared" si="11"/>
        <v>0</v>
      </c>
      <c r="I58" s="385">
        <f t="shared" si="11"/>
        <v>0</v>
      </c>
      <c r="J58" s="385">
        <f t="shared" si="11"/>
        <v>8315761</v>
      </c>
      <c r="K58" s="386">
        <f>+K46+K52+K57</f>
        <v>72679734</v>
      </c>
    </row>
    <row r="59" spans="1:11" ht="14.1" customHeight="1" thickBot="1">
      <c r="C59" s="388">
        <f>[1]KV_9.2.1.sz.mell!C59</f>
        <v>0</v>
      </c>
      <c r="D59" s="439"/>
      <c r="E59" s="439"/>
      <c r="F59" s="439"/>
      <c r="G59" s="439"/>
      <c r="H59" s="439"/>
      <c r="I59" s="439"/>
      <c r="J59" s="439"/>
      <c r="K59" s="326">
        <f>K44-K58</f>
        <v>0</v>
      </c>
    </row>
    <row r="60" spans="1:11" ht="12.95" customHeight="1" thickBot="1">
      <c r="A60" s="440" t="s">
        <v>401</v>
      </c>
      <c r="B60" s="441"/>
      <c r="C60" s="389">
        <f>[1]KV_9.2.1.sz.mell!C60</f>
        <v>13</v>
      </c>
      <c r="D60" s="442">
        <v>1</v>
      </c>
      <c r="E60" s="442">
        <v>2</v>
      </c>
      <c r="F60" s="442"/>
      <c r="G60" s="442"/>
      <c r="H60" s="442"/>
      <c r="I60" s="442"/>
      <c r="J60" s="389">
        <f>D60+E60+F60+G60+H60+I60</f>
        <v>3</v>
      </c>
      <c r="K60" s="391">
        <f>C60+J60</f>
        <v>16</v>
      </c>
    </row>
    <row r="61" spans="1:11" ht="12.95" customHeight="1" thickBot="1">
      <c r="A61" s="440" t="s">
        <v>402</v>
      </c>
      <c r="B61" s="441"/>
      <c r="C61" s="389">
        <f>[1]KV_9.2.1.sz.mell!C61</f>
        <v>0</v>
      </c>
      <c r="D61" s="442"/>
      <c r="E61" s="442"/>
      <c r="F61" s="442"/>
      <c r="G61" s="442"/>
      <c r="H61" s="442"/>
      <c r="I61" s="442"/>
      <c r="J61" s="389">
        <f>D61+E61+F61+G61+H61+I61</f>
        <v>0</v>
      </c>
      <c r="K61" s="391">
        <f>C61+J61</f>
        <v>0</v>
      </c>
    </row>
  </sheetData>
  <sheetProtection formatCells="0"/>
  <mergeCells count="15">
    <mergeCell ref="K5:K7"/>
    <mergeCell ref="A9:K9"/>
    <mergeCell ref="A45:K45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C000"/>
  </sheetPr>
  <dimension ref="A1:K60"/>
  <sheetViews>
    <sheetView topLeftCell="E1" zoomScale="120" zoomScaleNormal="120" workbookViewId="0">
      <selection activeCell="K2" sqref="K2"/>
    </sheetView>
  </sheetViews>
  <sheetFormatPr defaultRowHeight="12.75"/>
  <cols>
    <col min="1" max="1" width="13.83203125" style="438" customWidth="1"/>
    <col min="2" max="2" width="60.6640625" style="403" customWidth="1"/>
    <col min="3" max="3" width="15.83203125" style="403" customWidth="1"/>
    <col min="4" max="10" width="13.83203125" style="403" customWidth="1"/>
    <col min="11" max="11" width="15.83203125" style="403" customWidth="1"/>
    <col min="12" max="256" width="9.33203125" style="403"/>
    <col min="257" max="257" width="13.83203125" style="403" customWidth="1"/>
    <col min="258" max="258" width="60.6640625" style="403" customWidth="1"/>
    <col min="259" max="259" width="15.83203125" style="403" customWidth="1"/>
    <col min="260" max="266" width="13.83203125" style="403" customWidth="1"/>
    <col min="267" max="267" width="15.83203125" style="403" customWidth="1"/>
    <col min="268" max="512" width="9.33203125" style="403"/>
    <col min="513" max="513" width="13.83203125" style="403" customWidth="1"/>
    <col min="514" max="514" width="60.6640625" style="403" customWidth="1"/>
    <col min="515" max="515" width="15.83203125" style="403" customWidth="1"/>
    <col min="516" max="522" width="13.83203125" style="403" customWidth="1"/>
    <col min="523" max="523" width="15.83203125" style="403" customWidth="1"/>
    <col min="524" max="768" width="9.33203125" style="403"/>
    <col min="769" max="769" width="13.83203125" style="403" customWidth="1"/>
    <col min="770" max="770" width="60.6640625" style="403" customWidth="1"/>
    <col min="771" max="771" width="15.83203125" style="403" customWidth="1"/>
    <col min="772" max="778" width="13.83203125" style="403" customWidth="1"/>
    <col min="779" max="779" width="15.83203125" style="403" customWidth="1"/>
    <col min="780" max="1024" width="9.33203125" style="403"/>
    <col min="1025" max="1025" width="13.83203125" style="403" customWidth="1"/>
    <col min="1026" max="1026" width="60.6640625" style="403" customWidth="1"/>
    <col min="1027" max="1027" width="15.83203125" style="403" customWidth="1"/>
    <col min="1028" max="1034" width="13.83203125" style="403" customWidth="1"/>
    <col min="1035" max="1035" width="15.83203125" style="403" customWidth="1"/>
    <col min="1036" max="1280" width="9.33203125" style="403"/>
    <col min="1281" max="1281" width="13.83203125" style="403" customWidth="1"/>
    <col min="1282" max="1282" width="60.6640625" style="403" customWidth="1"/>
    <col min="1283" max="1283" width="15.83203125" style="403" customWidth="1"/>
    <col min="1284" max="1290" width="13.83203125" style="403" customWidth="1"/>
    <col min="1291" max="1291" width="15.83203125" style="403" customWidth="1"/>
    <col min="1292" max="1536" width="9.33203125" style="403"/>
    <col min="1537" max="1537" width="13.83203125" style="403" customWidth="1"/>
    <col min="1538" max="1538" width="60.6640625" style="403" customWidth="1"/>
    <col min="1539" max="1539" width="15.83203125" style="403" customWidth="1"/>
    <col min="1540" max="1546" width="13.83203125" style="403" customWidth="1"/>
    <col min="1547" max="1547" width="15.83203125" style="403" customWidth="1"/>
    <col min="1548" max="1792" width="9.33203125" style="403"/>
    <col min="1793" max="1793" width="13.83203125" style="403" customWidth="1"/>
    <col min="1794" max="1794" width="60.6640625" style="403" customWidth="1"/>
    <col min="1795" max="1795" width="15.83203125" style="403" customWidth="1"/>
    <col min="1796" max="1802" width="13.83203125" style="403" customWidth="1"/>
    <col min="1803" max="1803" width="15.83203125" style="403" customWidth="1"/>
    <col min="1804" max="2048" width="9.33203125" style="403"/>
    <col min="2049" max="2049" width="13.83203125" style="403" customWidth="1"/>
    <col min="2050" max="2050" width="60.6640625" style="403" customWidth="1"/>
    <col min="2051" max="2051" width="15.83203125" style="403" customWidth="1"/>
    <col min="2052" max="2058" width="13.83203125" style="403" customWidth="1"/>
    <col min="2059" max="2059" width="15.83203125" style="403" customWidth="1"/>
    <col min="2060" max="2304" width="9.33203125" style="403"/>
    <col min="2305" max="2305" width="13.83203125" style="403" customWidth="1"/>
    <col min="2306" max="2306" width="60.6640625" style="403" customWidth="1"/>
    <col min="2307" max="2307" width="15.83203125" style="403" customWidth="1"/>
    <col min="2308" max="2314" width="13.83203125" style="403" customWidth="1"/>
    <col min="2315" max="2315" width="15.83203125" style="403" customWidth="1"/>
    <col min="2316" max="2560" width="9.33203125" style="403"/>
    <col min="2561" max="2561" width="13.83203125" style="403" customWidth="1"/>
    <col min="2562" max="2562" width="60.6640625" style="403" customWidth="1"/>
    <col min="2563" max="2563" width="15.83203125" style="403" customWidth="1"/>
    <col min="2564" max="2570" width="13.83203125" style="403" customWidth="1"/>
    <col min="2571" max="2571" width="15.83203125" style="403" customWidth="1"/>
    <col min="2572" max="2816" width="9.33203125" style="403"/>
    <col min="2817" max="2817" width="13.83203125" style="403" customWidth="1"/>
    <col min="2818" max="2818" width="60.6640625" style="403" customWidth="1"/>
    <col min="2819" max="2819" width="15.83203125" style="403" customWidth="1"/>
    <col min="2820" max="2826" width="13.83203125" style="403" customWidth="1"/>
    <col min="2827" max="2827" width="15.83203125" style="403" customWidth="1"/>
    <col min="2828" max="3072" width="9.33203125" style="403"/>
    <col min="3073" max="3073" width="13.83203125" style="403" customWidth="1"/>
    <col min="3074" max="3074" width="60.6640625" style="403" customWidth="1"/>
    <col min="3075" max="3075" width="15.83203125" style="403" customWidth="1"/>
    <col min="3076" max="3082" width="13.83203125" style="403" customWidth="1"/>
    <col min="3083" max="3083" width="15.83203125" style="403" customWidth="1"/>
    <col min="3084" max="3328" width="9.33203125" style="403"/>
    <col min="3329" max="3329" width="13.83203125" style="403" customWidth="1"/>
    <col min="3330" max="3330" width="60.6640625" style="403" customWidth="1"/>
    <col min="3331" max="3331" width="15.83203125" style="403" customWidth="1"/>
    <col min="3332" max="3338" width="13.83203125" style="403" customWidth="1"/>
    <col min="3339" max="3339" width="15.83203125" style="403" customWidth="1"/>
    <col min="3340" max="3584" width="9.33203125" style="403"/>
    <col min="3585" max="3585" width="13.83203125" style="403" customWidth="1"/>
    <col min="3586" max="3586" width="60.6640625" style="403" customWidth="1"/>
    <col min="3587" max="3587" width="15.83203125" style="403" customWidth="1"/>
    <col min="3588" max="3594" width="13.83203125" style="403" customWidth="1"/>
    <col min="3595" max="3595" width="15.83203125" style="403" customWidth="1"/>
    <col min="3596" max="3840" width="9.33203125" style="403"/>
    <col min="3841" max="3841" width="13.83203125" style="403" customWidth="1"/>
    <col min="3842" max="3842" width="60.6640625" style="403" customWidth="1"/>
    <col min="3843" max="3843" width="15.83203125" style="403" customWidth="1"/>
    <col min="3844" max="3850" width="13.83203125" style="403" customWidth="1"/>
    <col min="3851" max="3851" width="15.83203125" style="403" customWidth="1"/>
    <col min="3852" max="4096" width="9.33203125" style="403"/>
    <col min="4097" max="4097" width="13.83203125" style="403" customWidth="1"/>
    <col min="4098" max="4098" width="60.6640625" style="403" customWidth="1"/>
    <col min="4099" max="4099" width="15.83203125" style="403" customWidth="1"/>
    <col min="4100" max="4106" width="13.83203125" style="403" customWidth="1"/>
    <col min="4107" max="4107" width="15.83203125" style="403" customWidth="1"/>
    <col min="4108" max="4352" width="9.33203125" style="403"/>
    <col min="4353" max="4353" width="13.83203125" style="403" customWidth="1"/>
    <col min="4354" max="4354" width="60.6640625" style="403" customWidth="1"/>
    <col min="4355" max="4355" width="15.83203125" style="403" customWidth="1"/>
    <col min="4356" max="4362" width="13.83203125" style="403" customWidth="1"/>
    <col min="4363" max="4363" width="15.83203125" style="403" customWidth="1"/>
    <col min="4364" max="4608" width="9.33203125" style="403"/>
    <col min="4609" max="4609" width="13.83203125" style="403" customWidth="1"/>
    <col min="4610" max="4610" width="60.6640625" style="403" customWidth="1"/>
    <col min="4611" max="4611" width="15.83203125" style="403" customWidth="1"/>
    <col min="4612" max="4618" width="13.83203125" style="403" customWidth="1"/>
    <col min="4619" max="4619" width="15.83203125" style="403" customWidth="1"/>
    <col min="4620" max="4864" width="9.33203125" style="403"/>
    <col min="4865" max="4865" width="13.83203125" style="403" customWidth="1"/>
    <col min="4866" max="4866" width="60.6640625" style="403" customWidth="1"/>
    <col min="4867" max="4867" width="15.83203125" style="403" customWidth="1"/>
    <col min="4868" max="4874" width="13.83203125" style="403" customWidth="1"/>
    <col min="4875" max="4875" width="15.83203125" style="403" customWidth="1"/>
    <col min="4876" max="5120" width="9.33203125" style="403"/>
    <col min="5121" max="5121" width="13.83203125" style="403" customWidth="1"/>
    <col min="5122" max="5122" width="60.6640625" style="403" customWidth="1"/>
    <col min="5123" max="5123" width="15.83203125" style="403" customWidth="1"/>
    <col min="5124" max="5130" width="13.83203125" style="403" customWidth="1"/>
    <col min="5131" max="5131" width="15.83203125" style="403" customWidth="1"/>
    <col min="5132" max="5376" width="9.33203125" style="403"/>
    <col min="5377" max="5377" width="13.83203125" style="403" customWidth="1"/>
    <col min="5378" max="5378" width="60.6640625" style="403" customWidth="1"/>
    <col min="5379" max="5379" width="15.83203125" style="403" customWidth="1"/>
    <col min="5380" max="5386" width="13.83203125" style="403" customWidth="1"/>
    <col min="5387" max="5387" width="15.83203125" style="403" customWidth="1"/>
    <col min="5388" max="5632" width="9.33203125" style="403"/>
    <col min="5633" max="5633" width="13.83203125" style="403" customWidth="1"/>
    <col min="5634" max="5634" width="60.6640625" style="403" customWidth="1"/>
    <col min="5635" max="5635" width="15.83203125" style="403" customWidth="1"/>
    <col min="5636" max="5642" width="13.83203125" style="403" customWidth="1"/>
    <col min="5643" max="5643" width="15.83203125" style="403" customWidth="1"/>
    <col min="5644" max="5888" width="9.33203125" style="403"/>
    <col min="5889" max="5889" width="13.83203125" style="403" customWidth="1"/>
    <col min="5890" max="5890" width="60.6640625" style="403" customWidth="1"/>
    <col min="5891" max="5891" width="15.83203125" style="403" customWidth="1"/>
    <col min="5892" max="5898" width="13.83203125" style="403" customWidth="1"/>
    <col min="5899" max="5899" width="15.83203125" style="403" customWidth="1"/>
    <col min="5900" max="6144" width="9.33203125" style="403"/>
    <col min="6145" max="6145" width="13.83203125" style="403" customWidth="1"/>
    <col min="6146" max="6146" width="60.6640625" style="403" customWidth="1"/>
    <col min="6147" max="6147" width="15.83203125" style="403" customWidth="1"/>
    <col min="6148" max="6154" width="13.83203125" style="403" customWidth="1"/>
    <col min="6155" max="6155" width="15.83203125" style="403" customWidth="1"/>
    <col min="6156" max="6400" width="9.33203125" style="403"/>
    <col min="6401" max="6401" width="13.83203125" style="403" customWidth="1"/>
    <col min="6402" max="6402" width="60.6640625" style="403" customWidth="1"/>
    <col min="6403" max="6403" width="15.83203125" style="403" customWidth="1"/>
    <col min="6404" max="6410" width="13.83203125" style="403" customWidth="1"/>
    <col min="6411" max="6411" width="15.83203125" style="403" customWidth="1"/>
    <col min="6412" max="6656" width="9.33203125" style="403"/>
    <col min="6657" max="6657" width="13.83203125" style="403" customWidth="1"/>
    <col min="6658" max="6658" width="60.6640625" style="403" customWidth="1"/>
    <col min="6659" max="6659" width="15.83203125" style="403" customWidth="1"/>
    <col min="6660" max="6666" width="13.83203125" style="403" customWidth="1"/>
    <col min="6667" max="6667" width="15.83203125" style="403" customWidth="1"/>
    <col min="6668" max="6912" width="9.33203125" style="403"/>
    <col min="6913" max="6913" width="13.83203125" style="403" customWidth="1"/>
    <col min="6914" max="6914" width="60.6640625" style="403" customWidth="1"/>
    <col min="6915" max="6915" width="15.83203125" style="403" customWidth="1"/>
    <col min="6916" max="6922" width="13.83203125" style="403" customWidth="1"/>
    <col min="6923" max="6923" width="15.83203125" style="403" customWidth="1"/>
    <col min="6924" max="7168" width="9.33203125" style="403"/>
    <col min="7169" max="7169" width="13.83203125" style="403" customWidth="1"/>
    <col min="7170" max="7170" width="60.6640625" style="403" customWidth="1"/>
    <col min="7171" max="7171" width="15.83203125" style="403" customWidth="1"/>
    <col min="7172" max="7178" width="13.83203125" style="403" customWidth="1"/>
    <col min="7179" max="7179" width="15.83203125" style="403" customWidth="1"/>
    <col min="7180" max="7424" width="9.33203125" style="403"/>
    <col min="7425" max="7425" width="13.83203125" style="403" customWidth="1"/>
    <col min="7426" max="7426" width="60.6640625" style="403" customWidth="1"/>
    <col min="7427" max="7427" width="15.83203125" style="403" customWidth="1"/>
    <col min="7428" max="7434" width="13.83203125" style="403" customWidth="1"/>
    <col min="7435" max="7435" width="15.83203125" style="403" customWidth="1"/>
    <col min="7436" max="7680" width="9.33203125" style="403"/>
    <col min="7681" max="7681" width="13.83203125" style="403" customWidth="1"/>
    <col min="7682" max="7682" width="60.6640625" style="403" customWidth="1"/>
    <col min="7683" max="7683" width="15.83203125" style="403" customWidth="1"/>
    <col min="7684" max="7690" width="13.83203125" style="403" customWidth="1"/>
    <col min="7691" max="7691" width="15.83203125" style="403" customWidth="1"/>
    <col min="7692" max="7936" width="9.33203125" style="403"/>
    <col min="7937" max="7937" width="13.83203125" style="403" customWidth="1"/>
    <col min="7938" max="7938" width="60.6640625" style="403" customWidth="1"/>
    <col min="7939" max="7939" width="15.83203125" style="403" customWidth="1"/>
    <col min="7940" max="7946" width="13.83203125" style="403" customWidth="1"/>
    <col min="7947" max="7947" width="15.83203125" style="403" customWidth="1"/>
    <col min="7948" max="8192" width="9.33203125" style="403"/>
    <col min="8193" max="8193" width="13.83203125" style="403" customWidth="1"/>
    <col min="8194" max="8194" width="60.6640625" style="403" customWidth="1"/>
    <col min="8195" max="8195" width="15.83203125" style="403" customWidth="1"/>
    <col min="8196" max="8202" width="13.83203125" style="403" customWidth="1"/>
    <col min="8203" max="8203" width="15.83203125" style="403" customWidth="1"/>
    <col min="8204" max="8448" width="9.33203125" style="403"/>
    <col min="8449" max="8449" width="13.83203125" style="403" customWidth="1"/>
    <col min="8450" max="8450" width="60.6640625" style="403" customWidth="1"/>
    <col min="8451" max="8451" width="15.83203125" style="403" customWidth="1"/>
    <col min="8452" max="8458" width="13.83203125" style="403" customWidth="1"/>
    <col min="8459" max="8459" width="15.83203125" style="403" customWidth="1"/>
    <col min="8460" max="8704" width="9.33203125" style="403"/>
    <col min="8705" max="8705" width="13.83203125" style="403" customWidth="1"/>
    <col min="8706" max="8706" width="60.6640625" style="403" customWidth="1"/>
    <col min="8707" max="8707" width="15.83203125" style="403" customWidth="1"/>
    <col min="8708" max="8714" width="13.83203125" style="403" customWidth="1"/>
    <col min="8715" max="8715" width="15.83203125" style="403" customWidth="1"/>
    <col min="8716" max="8960" width="9.33203125" style="403"/>
    <col min="8961" max="8961" width="13.83203125" style="403" customWidth="1"/>
    <col min="8962" max="8962" width="60.6640625" style="403" customWidth="1"/>
    <col min="8963" max="8963" width="15.83203125" style="403" customWidth="1"/>
    <col min="8964" max="8970" width="13.83203125" style="403" customWidth="1"/>
    <col min="8971" max="8971" width="15.83203125" style="403" customWidth="1"/>
    <col min="8972" max="9216" width="9.33203125" style="403"/>
    <col min="9217" max="9217" width="13.83203125" style="403" customWidth="1"/>
    <col min="9218" max="9218" width="60.6640625" style="403" customWidth="1"/>
    <col min="9219" max="9219" width="15.83203125" style="403" customWidth="1"/>
    <col min="9220" max="9226" width="13.83203125" style="403" customWidth="1"/>
    <col min="9227" max="9227" width="15.83203125" style="403" customWidth="1"/>
    <col min="9228" max="9472" width="9.33203125" style="403"/>
    <col min="9473" max="9473" width="13.83203125" style="403" customWidth="1"/>
    <col min="9474" max="9474" width="60.6640625" style="403" customWidth="1"/>
    <col min="9475" max="9475" width="15.83203125" style="403" customWidth="1"/>
    <col min="9476" max="9482" width="13.83203125" style="403" customWidth="1"/>
    <col min="9483" max="9483" width="15.83203125" style="403" customWidth="1"/>
    <col min="9484" max="9728" width="9.33203125" style="403"/>
    <col min="9729" max="9729" width="13.83203125" style="403" customWidth="1"/>
    <col min="9730" max="9730" width="60.6640625" style="403" customWidth="1"/>
    <col min="9731" max="9731" width="15.83203125" style="403" customWidth="1"/>
    <col min="9732" max="9738" width="13.83203125" style="403" customWidth="1"/>
    <col min="9739" max="9739" width="15.83203125" style="403" customWidth="1"/>
    <col min="9740" max="9984" width="9.33203125" style="403"/>
    <col min="9985" max="9985" width="13.83203125" style="403" customWidth="1"/>
    <col min="9986" max="9986" width="60.6640625" style="403" customWidth="1"/>
    <col min="9987" max="9987" width="15.83203125" style="403" customWidth="1"/>
    <col min="9988" max="9994" width="13.83203125" style="403" customWidth="1"/>
    <col min="9995" max="9995" width="15.83203125" style="403" customWidth="1"/>
    <col min="9996" max="10240" width="9.33203125" style="403"/>
    <col min="10241" max="10241" width="13.83203125" style="403" customWidth="1"/>
    <col min="10242" max="10242" width="60.6640625" style="403" customWidth="1"/>
    <col min="10243" max="10243" width="15.83203125" style="403" customWidth="1"/>
    <col min="10244" max="10250" width="13.83203125" style="403" customWidth="1"/>
    <col min="10251" max="10251" width="15.83203125" style="403" customWidth="1"/>
    <col min="10252" max="10496" width="9.33203125" style="403"/>
    <col min="10497" max="10497" width="13.83203125" style="403" customWidth="1"/>
    <col min="10498" max="10498" width="60.6640625" style="403" customWidth="1"/>
    <col min="10499" max="10499" width="15.83203125" style="403" customWidth="1"/>
    <col min="10500" max="10506" width="13.83203125" style="403" customWidth="1"/>
    <col min="10507" max="10507" width="15.83203125" style="403" customWidth="1"/>
    <col min="10508" max="10752" width="9.33203125" style="403"/>
    <col min="10753" max="10753" width="13.83203125" style="403" customWidth="1"/>
    <col min="10754" max="10754" width="60.6640625" style="403" customWidth="1"/>
    <col min="10755" max="10755" width="15.83203125" style="403" customWidth="1"/>
    <col min="10756" max="10762" width="13.83203125" style="403" customWidth="1"/>
    <col min="10763" max="10763" width="15.83203125" style="403" customWidth="1"/>
    <col min="10764" max="11008" width="9.33203125" style="403"/>
    <col min="11009" max="11009" width="13.83203125" style="403" customWidth="1"/>
    <col min="11010" max="11010" width="60.6640625" style="403" customWidth="1"/>
    <col min="11011" max="11011" width="15.83203125" style="403" customWidth="1"/>
    <col min="11012" max="11018" width="13.83203125" style="403" customWidth="1"/>
    <col min="11019" max="11019" width="15.83203125" style="403" customWidth="1"/>
    <col min="11020" max="11264" width="9.33203125" style="403"/>
    <col min="11265" max="11265" width="13.83203125" style="403" customWidth="1"/>
    <col min="11266" max="11266" width="60.6640625" style="403" customWidth="1"/>
    <col min="11267" max="11267" width="15.83203125" style="403" customWidth="1"/>
    <col min="11268" max="11274" width="13.83203125" style="403" customWidth="1"/>
    <col min="11275" max="11275" width="15.83203125" style="403" customWidth="1"/>
    <col min="11276" max="11520" width="9.33203125" style="403"/>
    <col min="11521" max="11521" width="13.83203125" style="403" customWidth="1"/>
    <col min="11522" max="11522" width="60.6640625" style="403" customWidth="1"/>
    <col min="11523" max="11523" width="15.83203125" style="403" customWidth="1"/>
    <col min="11524" max="11530" width="13.83203125" style="403" customWidth="1"/>
    <col min="11531" max="11531" width="15.83203125" style="403" customWidth="1"/>
    <col min="11532" max="11776" width="9.33203125" style="403"/>
    <col min="11777" max="11777" width="13.83203125" style="403" customWidth="1"/>
    <col min="11778" max="11778" width="60.6640625" style="403" customWidth="1"/>
    <col min="11779" max="11779" width="15.83203125" style="403" customWidth="1"/>
    <col min="11780" max="11786" width="13.83203125" style="403" customWidth="1"/>
    <col min="11787" max="11787" width="15.83203125" style="403" customWidth="1"/>
    <col min="11788" max="12032" width="9.33203125" style="403"/>
    <col min="12033" max="12033" width="13.83203125" style="403" customWidth="1"/>
    <col min="12034" max="12034" width="60.6640625" style="403" customWidth="1"/>
    <col min="12035" max="12035" width="15.83203125" style="403" customWidth="1"/>
    <col min="12036" max="12042" width="13.83203125" style="403" customWidth="1"/>
    <col min="12043" max="12043" width="15.83203125" style="403" customWidth="1"/>
    <col min="12044" max="12288" width="9.33203125" style="403"/>
    <col min="12289" max="12289" width="13.83203125" style="403" customWidth="1"/>
    <col min="12290" max="12290" width="60.6640625" style="403" customWidth="1"/>
    <col min="12291" max="12291" width="15.83203125" style="403" customWidth="1"/>
    <col min="12292" max="12298" width="13.83203125" style="403" customWidth="1"/>
    <col min="12299" max="12299" width="15.83203125" style="403" customWidth="1"/>
    <col min="12300" max="12544" width="9.33203125" style="403"/>
    <col min="12545" max="12545" width="13.83203125" style="403" customWidth="1"/>
    <col min="12546" max="12546" width="60.6640625" style="403" customWidth="1"/>
    <col min="12547" max="12547" width="15.83203125" style="403" customWidth="1"/>
    <col min="12548" max="12554" width="13.83203125" style="403" customWidth="1"/>
    <col min="12555" max="12555" width="15.83203125" style="403" customWidth="1"/>
    <col min="12556" max="12800" width="9.33203125" style="403"/>
    <col min="12801" max="12801" width="13.83203125" style="403" customWidth="1"/>
    <col min="12802" max="12802" width="60.6640625" style="403" customWidth="1"/>
    <col min="12803" max="12803" width="15.83203125" style="403" customWidth="1"/>
    <col min="12804" max="12810" width="13.83203125" style="403" customWidth="1"/>
    <col min="12811" max="12811" width="15.83203125" style="403" customWidth="1"/>
    <col min="12812" max="13056" width="9.33203125" style="403"/>
    <col min="13057" max="13057" width="13.83203125" style="403" customWidth="1"/>
    <col min="13058" max="13058" width="60.6640625" style="403" customWidth="1"/>
    <col min="13059" max="13059" width="15.83203125" style="403" customWidth="1"/>
    <col min="13060" max="13066" width="13.83203125" style="403" customWidth="1"/>
    <col min="13067" max="13067" width="15.83203125" style="403" customWidth="1"/>
    <col min="13068" max="13312" width="9.33203125" style="403"/>
    <col min="13313" max="13313" width="13.83203125" style="403" customWidth="1"/>
    <col min="13314" max="13314" width="60.6640625" style="403" customWidth="1"/>
    <col min="13315" max="13315" width="15.83203125" style="403" customWidth="1"/>
    <col min="13316" max="13322" width="13.83203125" style="403" customWidth="1"/>
    <col min="13323" max="13323" width="15.83203125" style="403" customWidth="1"/>
    <col min="13324" max="13568" width="9.33203125" style="403"/>
    <col min="13569" max="13569" width="13.83203125" style="403" customWidth="1"/>
    <col min="13570" max="13570" width="60.6640625" style="403" customWidth="1"/>
    <col min="13571" max="13571" width="15.83203125" style="403" customWidth="1"/>
    <col min="13572" max="13578" width="13.83203125" style="403" customWidth="1"/>
    <col min="13579" max="13579" width="15.83203125" style="403" customWidth="1"/>
    <col min="13580" max="13824" width="9.33203125" style="403"/>
    <col min="13825" max="13825" width="13.83203125" style="403" customWidth="1"/>
    <col min="13826" max="13826" width="60.6640625" style="403" customWidth="1"/>
    <col min="13827" max="13827" width="15.83203125" style="403" customWidth="1"/>
    <col min="13828" max="13834" width="13.83203125" style="403" customWidth="1"/>
    <col min="13835" max="13835" width="15.83203125" style="403" customWidth="1"/>
    <col min="13836" max="14080" width="9.33203125" style="403"/>
    <col min="14081" max="14081" width="13.83203125" style="403" customWidth="1"/>
    <col min="14082" max="14082" width="60.6640625" style="403" customWidth="1"/>
    <col min="14083" max="14083" width="15.83203125" style="403" customWidth="1"/>
    <col min="14084" max="14090" width="13.83203125" style="403" customWidth="1"/>
    <col min="14091" max="14091" width="15.83203125" style="403" customWidth="1"/>
    <col min="14092" max="14336" width="9.33203125" style="403"/>
    <col min="14337" max="14337" width="13.83203125" style="403" customWidth="1"/>
    <col min="14338" max="14338" width="60.6640625" style="403" customWidth="1"/>
    <col min="14339" max="14339" width="15.83203125" style="403" customWidth="1"/>
    <col min="14340" max="14346" width="13.83203125" style="403" customWidth="1"/>
    <col min="14347" max="14347" width="15.83203125" style="403" customWidth="1"/>
    <col min="14348" max="14592" width="9.33203125" style="403"/>
    <col min="14593" max="14593" width="13.83203125" style="403" customWidth="1"/>
    <col min="14594" max="14594" width="60.6640625" style="403" customWidth="1"/>
    <col min="14595" max="14595" width="15.83203125" style="403" customWidth="1"/>
    <col min="14596" max="14602" width="13.83203125" style="403" customWidth="1"/>
    <col min="14603" max="14603" width="15.83203125" style="403" customWidth="1"/>
    <col min="14604" max="14848" width="9.33203125" style="403"/>
    <col min="14849" max="14849" width="13.83203125" style="403" customWidth="1"/>
    <col min="14850" max="14850" width="60.6640625" style="403" customWidth="1"/>
    <col min="14851" max="14851" width="15.83203125" style="403" customWidth="1"/>
    <col min="14852" max="14858" width="13.83203125" style="403" customWidth="1"/>
    <col min="14859" max="14859" width="15.83203125" style="403" customWidth="1"/>
    <col min="14860" max="15104" width="9.33203125" style="403"/>
    <col min="15105" max="15105" width="13.83203125" style="403" customWidth="1"/>
    <col min="15106" max="15106" width="60.6640625" style="403" customWidth="1"/>
    <col min="15107" max="15107" width="15.83203125" style="403" customWidth="1"/>
    <col min="15108" max="15114" width="13.83203125" style="403" customWidth="1"/>
    <col min="15115" max="15115" width="15.83203125" style="403" customWidth="1"/>
    <col min="15116" max="15360" width="9.33203125" style="403"/>
    <col min="15361" max="15361" width="13.83203125" style="403" customWidth="1"/>
    <col min="15362" max="15362" width="60.6640625" style="403" customWidth="1"/>
    <col min="15363" max="15363" width="15.83203125" style="403" customWidth="1"/>
    <col min="15364" max="15370" width="13.83203125" style="403" customWidth="1"/>
    <col min="15371" max="15371" width="15.83203125" style="403" customWidth="1"/>
    <col min="15372" max="15616" width="9.33203125" style="403"/>
    <col min="15617" max="15617" width="13.83203125" style="403" customWidth="1"/>
    <col min="15618" max="15618" width="60.6640625" style="403" customWidth="1"/>
    <col min="15619" max="15619" width="15.83203125" style="403" customWidth="1"/>
    <col min="15620" max="15626" width="13.83203125" style="403" customWidth="1"/>
    <col min="15627" max="15627" width="15.83203125" style="403" customWidth="1"/>
    <col min="15628" max="15872" width="9.33203125" style="403"/>
    <col min="15873" max="15873" width="13.83203125" style="403" customWidth="1"/>
    <col min="15874" max="15874" width="60.6640625" style="403" customWidth="1"/>
    <col min="15875" max="15875" width="15.83203125" style="403" customWidth="1"/>
    <col min="15876" max="15882" width="13.83203125" style="403" customWidth="1"/>
    <col min="15883" max="15883" width="15.83203125" style="403" customWidth="1"/>
    <col min="15884" max="16128" width="9.33203125" style="403"/>
    <col min="16129" max="16129" width="13.83203125" style="403" customWidth="1"/>
    <col min="16130" max="16130" width="60.6640625" style="403" customWidth="1"/>
    <col min="16131" max="16131" width="15.83203125" style="403" customWidth="1"/>
    <col min="16132" max="16138" width="13.83203125" style="403" customWidth="1"/>
    <col min="16139" max="16139" width="15.83203125" style="403" customWidth="1"/>
    <col min="16140" max="16384" width="9.33203125" style="403"/>
  </cols>
  <sheetData>
    <row r="1" spans="1:11" s="339" customFormat="1" ht="15.95" customHeight="1" thickBot="1">
      <c r="A1" s="336"/>
      <c r="B1" s="337"/>
      <c r="C1" s="337"/>
      <c r="D1" s="337"/>
      <c r="E1" s="337"/>
      <c r="F1" s="337"/>
      <c r="G1" s="337"/>
      <c r="H1" s="337"/>
      <c r="I1" s="337"/>
      <c r="J1" s="337"/>
      <c r="K1" s="392" t="s">
        <v>445</v>
      </c>
    </row>
    <row r="2" spans="1:11" s="395" customFormat="1" ht="36">
      <c r="A2" s="393" t="s">
        <v>405</v>
      </c>
      <c r="B2" s="500" t="str">
        <f>CONCATENATE([1]RM_ALAPADATOK!B13)</f>
        <v>Leveleki Kastélykert Óvoda és Konyha</v>
      </c>
      <c r="C2" s="501"/>
      <c r="D2" s="501"/>
      <c r="E2" s="501"/>
      <c r="F2" s="501"/>
      <c r="G2" s="501"/>
      <c r="H2" s="501"/>
      <c r="I2" s="501"/>
      <c r="J2" s="501"/>
      <c r="K2" s="394" t="s">
        <v>436</v>
      </c>
    </row>
    <row r="3" spans="1:11" s="395" customFormat="1" ht="23.1" customHeight="1" thickBot="1">
      <c r="A3" s="396" t="s">
        <v>377</v>
      </c>
      <c r="B3" s="502" t="s">
        <v>406</v>
      </c>
      <c r="C3" s="503"/>
      <c r="D3" s="503"/>
      <c r="E3" s="503"/>
      <c r="F3" s="503"/>
      <c r="G3" s="503"/>
      <c r="H3" s="503"/>
      <c r="I3" s="503"/>
      <c r="J3" s="503"/>
      <c r="K3" s="397" t="s">
        <v>379</v>
      </c>
    </row>
    <row r="4" spans="1:11" s="395" customFormat="1" ht="12.95" customHeight="1" thickBot="1">
      <c r="A4" s="398"/>
      <c r="B4" s="399"/>
      <c r="C4" s="400"/>
      <c r="D4" s="400"/>
      <c r="E4" s="400"/>
      <c r="F4" s="400"/>
      <c r="G4" s="400"/>
      <c r="H4" s="400"/>
      <c r="I4" s="400"/>
      <c r="J4" s="400"/>
      <c r="K4" s="401" t="s">
        <v>3</v>
      </c>
    </row>
    <row r="5" spans="1:11" s="402" customFormat="1" ht="14.1" customHeight="1">
      <c r="A5" s="504" t="s">
        <v>4</v>
      </c>
      <c r="B5" s="507" t="s">
        <v>5</v>
      </c>
      <c r="C5" s="507" t="s">
        <v>435</v>
      </c>
      <c r="D5" s="507" t="str">
        <f>CONCATENATE([1]RM_9.1.sz.mell!D5:I5)</f>
        <v xml:space="preserve">1 . sz. módosítás </v>
      </c>
      <c r="E5" s="507" t="str">
        <f>CONCATENATE([1]RM_9.1.sz.mell!E5)</f>
        <v xml:space="preserve">2. sz. módosítás </v>
      </c>
      <c r="F5" s="507" t="str">
        <f>CONCATENATE([1]RM_9.1.sz.mell!F5)</f>
        <v xml:space="preserve">3 . sz. módosítás </v>
      </c>
      <c r="G5" s="507" t="str">
        <f>CONCATENATE([1]RM_9.1.sz.mell!G5)</f>
        <v xml:space="preserve">4 . sz. módosítás </v>
      </c>
      <c r="H5" s="507" t="str">
        <f>CONCATENATE([1]RM_9.1.sz.mell!H5)</f>
        <v xml:space="preserve">5 . sz. módosítás </v>
      </c>
      <c r="I5" s="507" t="str">
        <f>CONCATENATE([1]RM_9.1.sz.mell!I5)</f>
        <v xml:space="preserve">6 . sz. módosítás </v>
      </c>
      <c r="J5" s="507" t="s">
        <v>408</v>
      </c>
      <c r="K5" s="512" t="str">
        <f>CONCATENATE([1]RM_9.1.sz.mell!K5)</f>
        <v>….számú módosítás utáni előirányzat</v>
      </c>
    </row>
    <row r="6" spans="1:11" ht="12.75" customHeight="1">
      <c r="A6" s="505"/>
      <c r="B6" s="508"/>
      <c r="C6" s="510"/>
      <c r="D6" s="510"/>
      <c r="E6" s="510"/>
      <c r="F6" s="510"/>
      <c r="G6" s="510"/>
      <c r="H6" s="510"/>
      <c r="I6" s="510"/>
      <c r="J6" s="510"/>
      <c r="K6" s="513"/>
    </row>
    <row r="7" spans="1:11" s="404" customFormat="1" ht="9.9499999999999993" customHeight="1" thickBot="1">
      <c r="A7" s="506"/>
      <c r="B7" s="509"/>
      <c r="C7" s="511"/>
      <c r="D7" s="511"/>
      <c r="E7" s="511"/>
      <c r="F7" s="511"/>
      <c r="G7" s="511"/>
      <c r="H7" s="511"/>
      <c r="I7" s="511"/>
      <c r="J7" s="511"/>
      <c r="K7" s="514"/>
    </row>
    <row r="8" spans="1:11" s="408" customFormat="1" ht="10.5" customHeight="1" thickBot="1">
      <c r="A8" s="405" t="s">
        <v>15</v>
      </c>
      <c r="B8" s="406" t="s">
        <v>16</v>
      </c>
      <c r="C8" s="406" t="s">
        <v>17</v>
      </c>
      <c r="D8" s="406" t="s">
        <v>18</v>
      </c>
      <c r="E8" s="406" t="s">
        <v>19</v>
      </c>
      <c r="F8" s="406" t="s">
        <v>294</v>
      </c>
      <c r="G8" s="406" t="s">
        <v>21</v>
      </c>
      <c r="H8" s="406" t="s">
        <v>22</v>
      </c>
      <c r="I8" s="406" t="s">
        <v>23</v>
      </c>
      <c r="J8" s="407" t="s">
        <v>24</v>
      </c>
      <c r="K8" s="249" t="s">
        <v>25</v>
      </c>
    </row>
    <row r="9" spans="1:11" s="408" customFormat="1" ht="10.5" customHeight="1" thickBot="1">
      <c r="A9" s="515" t="s">
        <v>289</v>
      </c>
      <c r="B9" s="516"/>
      <c r="C9" s="516"/>
      <c r="D9" s="516"/>
      <c r="E9" s="516"/>
      <c r="F9" s="516"/>
      <c r="G9" s="516"/>
      <c r="H9" s="516"/>
      <c r="I9" s="516"/>
      <c r="J9" s="516"/>
      <c r="K9" s="517"/>
    </row>
    <row r="10" spans="1:11" s="411" customFormat="1" ht="12" customHeight="1" thickBot="1">
      <c r="A10" s="409" t="s">
        <v>26</v>
      </c>
      <c r="B10" s="410" t="s">
        <v>409</v>
      </c>
      <c r="C10" s="183">
        <f>[1]KV_9.3.sz.mell!C8</f>
        <v>34591623</v>
      </c>
      <c r="D10" s="183">
        <f t="shared" ref="D10:K10" si="0">SUM(D11:D21)</f>
        <v>0</v>
      </c>
      <c r="E10" s="183">
        <f t="shared" si="0"/>
        <v>0</v>
      </c>
      <c r="F10" s="183">
        <f t="shared" si="0"/>
        <v>0</v>
      </c>
      <c r="G10" s="183">
        <f t="shared" si="0"/>
        <v>0</v>
      </c>
      <c r="H10" s="183">
        <f t="shared" si="0"/>
        <v>5940000</v>
      </c>
      <c r="I10" s="183">
        <f t="shared" si="0"/>
        <v>0</v>
      </c>
      <c r="J10" s="183">
        <f t="shared" si="0"/>
        <v>5940000</v>
      </c>
      <c r="K10" s="183">
        <f t="shared" si="0"/>
        <v>40531623</v>
      </c>
    </row>
    <row r="11" spans="1:11" s="411" customFormat="1" ht="12" customHeight="1">
      <c r="A11" s="412" t="s">
        <v>28</v>
      </c>
      <c r="B11" s="84" t="s">
        <v>87</v>
      </c>
      <c r="C11" s="86">
        <f>[1]KV_9.3.sz.mell!C9</f>
        <v>0</v>
      </c>
      <c r="D11" s="85"/>
      <c r="E11" s="413"/>
      <c r="F11" s="413"/>
      <c r="G11" s="413"/>
      <c r="H11" s="413"/>
      <c r="I11" s="413"/>
      <c r="J11" s="355">
        <f>D11+E11+F11+G11+H11+I11</f>
        <v>0</v>
      </c>
      <c r="K11" s="356">
        <f>C11+J11</f>
        <v>0</v>
      </c>
    </row>
    <row r="12" spans="1:11" s="411" customFormat="1" ht="12" customHeight="1">
      <c r="A12" s="414" t="s">
        <v>30</v>
      </c>
      <c r="B12" s="88" t="s">
        <v>89</v>
      </c>
      <c r="C12" s="28">
        <f>[1]KV_9.3.sz.mell!C10</f>
        <v>22119388</v>
      </c>
      <c r="D12" s="29"/>
      <c r="E12" s="415"/>
      <c r="F12" s="415"/>
      <c r="G12" s="415"/>
      <c r="H12" s="415">
        <v>4770000</v>
      </c>
      <c r="I12" s="415"/>
      <c r="J12" s="358">
        <f t="shared" ref="J12:J21" si="1">D12+E12+F12+G12+H12+I12</f>
        <v>4770000</v>
      </c>
      <c r="K12" s="356">
        <f t="shared" ref="K12:K21" si="2">C12+J12</f>
        <v>26889388</v>
      </c>
    </row>
    <row r="13" spans="1:11" s="411" customFormat="1" ht="12" customHeight="1">
      <c r="A13" s="414" t="s">
        <v>32</v>
      </c>
      <c r="B13" s="88" t="s">
        <v>91</v>
      </c>
      <c r="C13" s="28">
        <f>[1]KV_9.3.sz.mell!C11</f>
        <v>0</v>
      </c>
      <c r="D13" s="29"/>
      <c r="E13" s="415"/>
      <c r="F13" s="415"/>
      <c r="G13" s="415"/>
      <c r="H13" s="415"/>
      <c r="I13" s="415"/>
      <c r="J13" s="358">
        <f t="shared" si="1"/>
        <v>0</v>
      </c>
      <c r="K13" s="356">
        <f t="shared" si="2"/>
        <v>0</v>
      </c>
    </row>
    <row r="14" spans="1:11" s="411" customFormat="1" ht="12" customHeight="1">
      <c r="A14" s="414" t="s">
        <v>34</v>
      </c>
      <c r="B14" s="88" t="s">
        <v>93</v>
      </c>
      <c r="C14" s="28">
        <f>[1]KV_9.3.sz.mell!C12</f>
        <v>0</v>
      </c>
      <c r="D14" s="29"/>
      <c r="E14" s="415"/>
      <c r="F14" s="415"/>
      <c r="G14" s="415"/>
      <c r="H14" s="415"/>
      <c r="I14" s="415"/>
      <c r="J14" s="358">
        <f t="shared" si="1"/>
        <v>0</v>
      </c>
      <c r="K14" s="356">
        <f t="shared" si="2"/>
        <v>0</v>
      </c>
    </row>
    <row r="15" spans="1:11" s="411" customFormat="1" ht="12" customHeight="1">
      <c r="A15" s="414" t="s">
        <v>36</v>
      </c>
      <c r="B15" s="88" t="s">
        <v>95</v>
      </c>
      <c r="C15" s="28">
        <f>[1]KV_9.3.sz.mell!C13</f>
        <v>5200000</v>
      </c>
      <c r="D15" s="29"/>
      <c r="E15" s="415"/>
      <c r="F15" s="415"/>
      <c r="G15" s="415"/>
      <c r="H15" s="415"/>
      <c r="I15" s="415"/>
      <c r="J15" s="358">
        <f t="shared" si="1"/>
        <v>0</v>
      </c>
      <c r="K15" s="356">
        <f t="shared" si="2"/>
        <v>5200000</v>
      </c>
    </row>
    <row r="16" spans="1:11" s="411" customFormat="1" ht="12" customHeight="1">
      <c r="A16" s="414" t="s">
        <v>38</v>
      </c>
      <c r="B16" s="88" t="s">
        <v>410</v>
      </c>
      <c r="C16" s="28">
        <f>[1]KV_9.3.sz.mell!C14</f>
        <v>7272235</v>
      </c>
      <c r="D16" s="29"/>
      <c r="E16" s="415"/>
      <c r="F16" s="415"/>
      <c r="G16" s="415"/>
      <c r="H16" s="415">
        <v>1170000</v>
      </c>
      <c r="I16" s="415"/>
      <c r="J16" s="358">
        <f t="shared" si="1"/>
        <v>1170000</v>
      </c>
      <c r="K16" s="356">
        <f t="shared" si="2"/>
        <v>8442235</v>
      </c>
    </row>
    <row r="17" spans="1:11" s="411" customFormat="1" ht="12" customHeight="1">
      <c r="A17" s="414" t="s">
        <v>203</v>
      </c>
      <c r="B17" s="113" t="s">
        <v>411</v>
      </c>
      <c r="C17" s="28">
        <f>[1]KV_9.3.sz.mell!C15</f>
        <v>0</v>
      </c>
      <c r="D17" s="29"/>
      <c r="E17" s="415"/>
      <c r="F17" s="415"/>
      <c r="G17" s="415"/>
      <c r="H17" s="415"/>
      <c r="I17" s="415"/>
      <c r="J17" s="358">
        <f t="shared" si="1"/>
        <v>0</v>
      </c>
      <c r="K17" s="356">
        <f t="shared" si="2"/>
        <v>0</v>
      </c>
    </row>
    <row r="18" spans="1:11" s="411" customFormat="1" ht="12" customHeight="1">
      <c r="A18" s="414" t="s">
        <v>205</v>
      </c>
      <c r="B18" s="88" t="s">
        <v>383</v>
      </c>
      <c r="C18" s="28">
        <f>[1]KV_9.3.sz.mell!C16</f>
        <v>0</v>
      </c>
      <c r="D18" s="29"/>
      <c r="E18" s="415"/>
      <c r="F18" s="415"/>
      <c r="G18" s="415"/>
      <c r="H18" s="415"/>
      <c r="I18" s="415"/>
      <c r="J18" s="358">
        <f t="shared" si="1"/>
        <v>0</v>
      </c>
      <c r="K18" s="356">
        <f t="shared" si="2"/>
        <v>0</v>
      </c>
    </row>
    <row r="19" spans="1:11" s="416" customFormat="1" ht="12" customHeight="1">
      <c r="A19" s="414" t="s">
        <v>207</v>
      </c>
      <c r="B19" s="88" t="s">
        <v>103</v>
      </c>
      <c r="C19" s="28">
        <f>[1]KV_9.3.sz.mell!C17</f>
        <v>0</v>
      </c>
      <c r="D19" s="29"/>
      <c r="E19" s="415"/>
      <c r="F19" s="415"/>
      <c r="G19" s="415"/>
      <c r="H19" s="415"/>
      <c r="I19" s="415"/>
      <c r="J19" s="358">
        <f t="shared" si="1"/>
        <v>0</v>
      </c>
      <c r="K19" s="356">
        <f t="shared" si="2"/>
        <v>0</v>
      </c>
    </row>
    <row r="20" spans="1:11" s="416" customFormat="1" ht="12" customHeight="1">
      <c r="A20" s="414" t="s">
        <v>209</v>
      </c>
      <c r="B20" s="88" t="s">
        <v>105</v>
      </c>
      <c r="C20" s="28">
        <f>[1]KV_9.3.sz.mell!C18</f>
        <v>0</v>
      </c>
      <c r="D20" s="29"/>
      <c r="E20" s="415"/>
      <c r="F20" s="415"/>
      <c r="G20" s="415"/>
      <c r="H20" s="415"/>
      <c r="I20" s="415"/>
      <c r="J20" s="358">
        <f t="shared" si="1"/>
        <v>0</v>
      </c>
      <c r="K20" s="356">
        <f t="shared" si="2"/>
        <v>0</v>
      </c>
    </row>
    <row r="21" spans="1:11" s="416" customFormat="1" ht="12" customHeight="1" thickBot="1">
      <c r="A21" s="417" t="s">
        <v>211</v>
      </c>
      <c r="B21" s="113" t="s">
        <v>107</v>
      </c>
      <c r="C21" s="35">
        <f>[1]KV_9.3.sz.mell!C19</f>
        <v>0</v>
      </c>
      <c r="D21" s="36"/>
      <c r="E21" s="418"/>
      <c r="F21" s="418"/>
      <c r="G21" s="418"/>
      <c r="H21" s="418"/>
      <c r="I21" s="418"/>
      <c r="J21" s="360">
        <f t="shared" si="1"/>
        <v>0</v>
      </c>
      <c r="K21" s="356">
        <f t="shared" si="2"/>
        <v>0</v>
      </c>
    </row>
    <row r="22" spans="1:11" s="411" customFormat="1" ht="12" customHeight="1" thickBot="1">
      <c r="A22" s="409" t="s">
        <v>40</v>
      </c>
      <c r="B22" s="410" t="s">
        <v>412</v>
      </c>
      <c r="C22" s="183">
        <f>[1]KV_9.3.sz.mell!C20</f>
        <v>0</v>
      </c>
      <c r="D22" s="183">
        <f t="shared" ref="D22:J22" si="3">SUM(D23:D25)</f>
        <v>0</v>
      </c>
      <c r="E22" s="183">
        <f t="shared" si="3"/>
        <v>3906825</v>
      </c>
      <c r="F22" s="183">
        <f t="shared" si="3"/>
        <v>0</v>
      </c>
      <c r="G22" s="183">
        <f t="shared" si="3"/>
        <v>0</v>
      </c>
      <c r="H22" s="183">
        <f t="shared" si="3"/>
        <v>0</v>
      </c>
      <c r="I22" s="183">
        <f t="shared" si="3"/>
        <v>0</v>
      </c>
      <c r="J22" s="183">
        <f t="shared" si="3"/>
        <v>3906825</v>
      </c>
      <c r="K22" s="184">
        <f>SUM(K23:K25)</f>
        <v>3906825</v>
      </c>
    </row>
    <row r="23" spans="1:11" s="416" customFormat="1" ht="12" customHeight="1">
      <c r="A23" s="419" t="s">
        <v>42</v>
      </c>
      <c r="B23" s="110" t="s">
        <v>43</v>
      </c>
      <c r="C23" s="22">
        <f>[1]KV_9.3.sz.mell!C21</f>
        <v>0</v>
      </c>
      <c r="D23" s="23"/>
      <c r="E23" s="420"/>
      <c r="F23" s="420"/>
      <c r="G23" s="420"/>
      <c r="H23" s="420"/>
      <c r="I23" s="420"/>
      <c r="J23" s="362">
        <f>D23+E23+F23+G23+H23+I23</f>
        <v>0</v>
      </c>
      <c r="K23" s="356">
        <f>C23+J23</f>
        <v>0</v>
      </c>
    </row>
    <row r="24" spans="1:11" s="416" customFormat="1" ht="12" customHeight="1">
      <c r="A24" s="414" t="s">
        <v>44</v>
      </c>
      <c r="B24" s="88" t="s">
        <v>413</v>
      </c>
      <c r="C24" s="28">
        <f>[1]KV_9.3.sz.mell!C22</f>
        <v>0</v>
      </c>
      <c r="D24" s="29"/>
      <c r="E24" s="415"/>
      <c r="F24" s="415"/>
      <c r="G24" s="415"/>
      <c r="H24" s="415"/>
      <c r="I24" s="415"/>
      <c r="J24" s="358">
        <f>D24+E24+F24+G24+H24+I24</f>
        <v>0</v>
      </c>
      <c r="K24" s="363">
        <f>C24+J24</f>
        <v>0</v>
      </c>
    </row>
    <row r="25" spans="1:11" s="416" customFormat="1" ht="12" customHeight="1">
      <c r="A25" s="414" t="s">
        <v>46</v>
      </c>
      <c r="B25" s="88" t="s">
        <v>414</v>
      </c>
      <c r="C25" s="28">
        <f>[1]KV_9.3.sz.mell!C23</f>
        <v>0</v>
      </c>
      <c r="D25" s="29"/>
      <c r="E25" s="415">
        <v>3906825</v>
      </c>
      <c r="F25" s="415"/>
      <c r="G25" s="415"/>
      <c r="H25" s="415"/>
      <c r="I25" s="415"/>
      <c r="J25" s="358">
        <f>D25+E25+F25+G25+H25+I25</f>
        <v>3906825</v>
      </c>
      <c r="K25" s="363">
        <f>C25+J25</f>
        <v>3906825</v>
      </c>
    </row>
    <row r="26" spans="1:11" s="416" customFormat="1" ht="12" customHeight="1" thickBot="1">
      <c r="A26" s="414" t="s">
        <v>48</v>
      </c>
      <c r="B26" s="104" t="s">
        <v>415</v>
      </c>
      <c r="C26" s="35">
        <f>[1]KV_9.3.sz.mell!C24</f>
        <v>0</v>
      </c>
      <c r="D26" s="36"/>
      <c r="E26" s="418"/>
      <c r="F26" s="418"/>
      <c r="G26" s="418"/>
      <c r="H26" s="418"/>
      <c r="I26" s="418"/>
      <c r="J26" s="364">
        <f>D26+E26+F26+G26+H26+I26</f>
        <v>0</v>
      </c>
      <c r="K26" s="365">
        <f>C26+J26</f>
        <v>0</v>
      </c>
    </row>
    <row r="27" spans="1:11" s="416" customFormat="1" ht="12" customHeight="1" thickBot="1">
      <c r="A27" s="421" t="s">
        <v>54</v>
      </c>
      <c r="B27" s="107" t="s">
        <v>301</v>
      </c>
      <c r="C27" s="40">
        <f>[1]KV_9.3.sz.mell!C25</f>
        <v>0</v>
      </c>
      <c r="D27" s="366"/>
      <c r="E27" s="422"/>
      <c r="F27" s="422"/>
      <c r="G27" s="422"/>
      <c r="H27" s="422"/>
      <c r="I27" s="422"/>
      <c r="J27" s="364">
        <f>D27+E27+F27+G27+H27+I27</f>
        <v>0</v>
      </c>
      <c r="K27" s="367">
        <f>C27+J27</f>
        <v>0</v>
      </c>
    </row>
    <row r="28" spans="1:11" s="416" customFormat="1" ht="12" customHeight="1" thickBot="1">
      <c r="A28" s="421" t="s">
        <v>251</v>
      </c>
      <c r="B28" s="107" t="s">
        <v>416</v>
      </c>
      <c r="C28" s="183">
        <f>[1]KV_9.3.sz.mell!C26</f>
        <v>0</v>
      </c>
      <c r="D28" s="183">
        <f t="shared" ref="D28:K28" si="4">D29+D30</f>
        <v>0</v>
      </c>
      <c r="E28" s="183">
        <f t="shared" si="4"/>
        <v>0</v>
      </c>
      <c r="F28" s="183">
        <f t="shared" si="4"/>
        <v>0</v>
      </c>
      <c r="G28" s="183">
        <f t="shared" si="4"/>
        <v>0</v>
      </c>
      <c r="H28" s="183">
        <f t="shared" si="4"/>
        <v>0</v>
      </c>
      <c r="I28" s="183">
        <f t="shared" si="4"/>
        <v>0</v>
      </c>
      <c r="J28" s="183">
        <f t="shared" si="4"/>
        <v>0</v>
      </c>
      <c r="K28" s="184">
        <f t="shared" si="4"/>
        <v>0</v>
      </c>
    </row>
    <row r="29" spans="1:11" s="416" customFormat="1" ht="12" customHeight="1">
      <c r="A29" s="419" t="s">
        <v>70</v>
      </c>
      <c r="B29" s="423" t="s">
        <v>413</v>
      </c>
      <c r="C29" s="42">
        <f>[1]KV_9.3.sz.mell!C27</f>
        <v>0</v>
      </c>
      <c r="D29" s="43"/>
      <c r="E29" s="425"/>
      <c r="F29" s="425"/>
      <c r="G29" s="425"/>
      <c r="H29" s="425"/>
      <c r="I29" s="425"/>
      <c r="J29" s="362">
        <f>D29+E29+F29+G29+H29+I29</f>
        <v>0</v>
      </c>
      <c r="K29" s="356">
        <f>C29+J29</f>
        <v>0</v>
      </c>
    </row>
    <row r="30" spans="1:11" s="416" customFormat="1" ht="12" customHeight="1">
      <c r="A30" s="419" t="s">
        <v>72</v>
      </c>
      <c r="B30" s="426" t="s">
        <v>417</v>
      </c>
      <c r="C30" s="42">
        <f>[1]KV_9.3.sz.mell!C28</f>
        <v>0</v>
      </c>
      <c r="D30" s="43"/>
      <c r="E30" s="425"/>
      <c r="F30" s="425"/>
      <c r="G30" s="425"/>
      <c r="H30" s="425"/>
      <c r="I30" s="425"/>
      <c r="J30" s="362">
        <f>D30+E30+F30+G30+H30+I30</f>
        <v>0</v>
      </c>
      <c r="K30" s="356">
        <f>C30+J30</f>
        <v>0</v>
      </c>
    </row>
    <row r="31" spans="1:11" s="416" customFormat="1" ht="12" customHeight="1" thickBot="1">
      <c r="A31" s="414" t="s">
        <v>74</v>
      </c>
      <c r="B31" s="427" t="s">
        <v>418</v>
      </c>
      <c r="C31" s="46">
        <f>[1]KV_9.3.sz.mell!C29</f>
        <v>0</v>
      </c>
      <c r="D31" s="47"/>
      <c r="E31" s="428"/>
      <c r="F31" s="428"/>
      <c r="G31" s="428"/>
      <c r="H31" s="428"/>
      <c r="I31" s="428"/>
      <c r="J31" s="362">
        <f>D31+E31+F31+G31+H31+I31</f>
        <v>0</v>
      </c>
      <c r="K31" s="356">
        <f>C31+J31</f>
        <v>0</v>
      </c>
    </row>
    <row r="32" spans="1:11" s="416" customFormat="1" ht="12" customHeight="1" thickBot="1">
      <c r="A32" s="421" t="s">
        <v>84</v>
      </c>
      <c r="B32" s="107" t="s">
        <v>419</v>
      </c>
      <c r="C32" s="183">
        <f>[1]KV_9.3.sz.mell!C30</f>
        <v>0</v>
      </c>
      <c r="D32" s="183">
        <f t="shared" ref="D32:J32" si="5">+D33+D34+D35</f>
        <v>0</v>
      </c>
      <c r="E32" s="183">
        <f t="shared" si="5"/>
        <v>0</v>
      </c>
      <c r="F32" s="183">
        <f t="shared" si="5"/>
        <v>0</v>
      </c>
      <c r="G32" s="183">
        <f t="shared" si="5"/>
        <v>0</v>
      </c>
      <c r="H32" s="183">
        <f t="shared" si="5"/>
        <v>0</v>
      </c>
      <c r="I32" s="183">
        <f t="shared" si="5"/>
        <v>0</v>
      </c>
      <c r="J32" s="183">
        <f t="shared" si="5"/>
        <v>0</v>
      </c>
      <c r="K32" s="184">
        <f>+K33+K34+K35</f>
        <v>0</v>
      </c>
    </row>
    <row r="33" spans="1:11" s="416" customFormat="1" ht="12" customHeight="1">
      <c r="A33" s="419" t="s">
        <v>86</v>
      </c>
      <c r="B33" s="423" t="s">
        <v>111</v>
      </c>
      <c r="C33" s="45">
        <f>[1]KV_9.3.sz.mell!C31</f>
        <v>0</v>
      </c>
      <c r="D33" s="44"/>
      <c r="E33" s="424"/>
      <c r="F33" s="424"/>
      <c r="G33" s="424"/>
      <c r="H33" s="424"/>
      <c r="I33" s="424"/>
      <c r="J33" s="362">
        <f>D33+E33+F33+G33+H33+I33</f>
        <v>0</v>
      </c>
      <c r="K33" s="356">
        <f>C33+J33</f>
        <v>0</v>
      </c>
    </row>
    <row r="34" spans="1:11" s="416" customFormat="1" ht="12" customHeight="1">
      <c r="A34" s="419" t="s">
        <v>88</v>
      </c>
      <c r="B34" s="426" t="s">
        <v>113</v>
      </c>
      <c r="C34" s="42">
        <f>[1]KV_9.3.sz.mell!C32</f>
        <v>0</v>
      </c>
      <c r="D34" s="43"/>
      <c r="E34" s="425"/>
      <c r="F34" s="425"/>
      <c r="G34" s="425"/>
      <c r="H34" s="425"/>
      <c r="I34" s="425"/>
      <c r="J34" s="362">
        <f>D34+E34+F34+G34+H34+I34</f>
        <v>0</v>
      </c>
      <c r="K34" s="356">
        <f>C34+J34</f>
        <v>0</v>
      </c>
    </row>
    <row r="35" spans="1:11" s="416" customFormat="1" ht="12" customHeight="1" thickBot="1">
      <c r="A35" s="414" t="s">
        <v>90</v>
      </c>
      <c r="B35" s="427" t="s">
        <v>115</v>
      </c>
      <c r="C35" s="46">
        <f>[1]KV_9.3.sz.mell!C33</f>
        <v>0</v>
      </c>
      <c r="D35" s="47"/>
      <c r="E35" s="428"/>
      <c r="F35" s="428"/>
      <c r="G35" s="428"/>
      <c r="H35" s="428"/>
      <c r="I35" s="428"/>
      <c r="J35" s="362">
        <f>D35+E35+F35+G35+H35+I35</f>
        <v>0</v>
      </c>
      <c r="K35" s="371">
        <f>C35+J35</f>
        <v>0</v>
      </c>
    </row>
    <row r="36" spans="1:11" s="411" customFormat="1" ht="12" customHeight="1" thickBot="1">
      <c r="A36" s="421" t="s">
        <v>108</v>
      </c>
      <c r="B36" s="107" t="s">
        <v>303</v>
      </c>
      <c r="C36" s="40">
        <f>[1]KV_9.3.sz.mell!C34</f>
        <v>0</v>
      </c>
      <c r="D36" s="366"/>
      <c r="E36" s="422"/>
      <c r="F36" s="422"/>
      <c r="G36" s="422"/>
      <c r="H36" s="422"/>
      <c r="I36" s="422"/>
      <c r="J36" s="183">
        <f>D36+E36+F36+G36+H36+I36</f>
        <v>0</v>
      </c>
      <c r="K36" s="367">
        <f>C36+J36</f>
        <v>0</v>
      </c>
    </row>
    <row r="37" spans="1:11" s="411" customFormat="1" ht="12" customHeight="1" thickBot="1">
      <c r="A37" s="421" t="s">
        <v>268</v>
      </c>
      <c r="B37" s="107" t="s">
        <v>420</v>
      </c>
      <c r="C37" s="40">
        <f>[1]KV_9.3.sz.mell!C35</f>
        <v>0</v>
      </c>
      <c r="D37" s="366"/>
      <c r="E37" s="422"/>
      <c r="F37" s="422"/>
      <c r="G37" s="422"/>
      <c r="H37" s="422"/>
      <c r="I37" s="422"/>
      <c r="J37" s="372">
        <f>D37+E37+F37+G37+H37+I37</f>
        <v>0</v>
      </c>
      <c r="K37" s="356">
        <f>C37+J37</f>
        <v>0</v>
      </c>
    </row>
    <row r="38" spans="1:11" s="411" customFormat="1" ht="12" customHeight="1" thickBot="1">
      <c r="A38" s="409" t="s">
        <v>130</v>
      </c>
      <c r="B38" s="107" t="s">
        <v>421</v>
      </c>
      <c r="C38" s="183">
        <f>[1]KV_9.3.sz.mell!C36</f>
        <v>34591623</v>
      </c>
      <c r="D38" s="183">
        <f t="shared" ref="D38:K38" si="6">+D10+D22+D27+D28+D32+D36+D37</f>
        <v>0</v>
      </c>
      <c r="E38" s="183">
        <f t="shared" si="6"/>
        <v>3906825</v>
      </c>
      <c r="F38" s="183">
        <f t="shared" si="6"/>
        <v>0</v>
      </c>
      <c r="G38" s="183">
        <f t="shared" si="6"/>
        <v>0</v>
      </c>
      <c r="H38" s="183">
        <f t="shared" si="6"/>
        <v>5940000</v>
      </c>
      <c r="I38" s="183">
        <f t="shared" si="6"/>
        <v>0</v>
      </c>
      <c r="J38" s="183">
        <f t="shared" si="6"/>
        <v>9846825</v>
      </c>
      <c r="K38" s="184">
        <f t="shared" si="6"/>
        <v>44438448</v>
      </c>
    </row>
    <row r="39" spans="1:11" s="411" customFormat="1" ht="12" customHeight="1" thickBot="1">
      <c r="A39" s="429" t="s">
        <v>277</v>
      </c>
      <c r="B39" s="107" t="s">
        <v>422</v>
      </c>
      <c r="C39" s="183">
        <f>[1]KV_9.3.sz.mell!C37</f>
        <v>117773895</v>
      </c>
      <c r="D39" s="183">
        <f t="shared" ref="D39:J39" si="7">+D40+D41+D42</f>
        <v>0</v>
      </c>
      <c r="E39" s="183">
        <f t="shared" si="7"/>
        <v>1460480</v>
      </c>
      <c r="F39" s="183">
        <f t="shared" si="7"/>
        <v>814915</v>
      </c>
      <c r="G39" s="183">
        <f t="shared" si="7"/>
        <v>370743</v>
      </c>
      <c r="H39" s="183">
        <f t="shared" si="7"/>
        <v>0</v>
      </c>
      <c r="I39" s="183">
        <f t="shared" si="7"/>
        <v>5495000</v>
      </c>
      <c r="J39" s="183">
        <f t="shared" si="7"/>
        <v>8141138</v>
      </c>
      <c r="K39" s="184">
        <f>+K40+K41+K42</f>
        <v>125915033</v>
      </c>
    </row>
    <row r="40" spans="1:11" s="411" customFormat="1" ht="12" customHeight="1">
      <c r="A40" s="419" t="s">
        <v>423</v>
      </c>
      <c r="B40" s="423" t="s">
        <v>358</v>
      </c>
      <c r="C40" s="45">
        <f>[1]KV_9.3.sz.mell!C38</f>
        <v>0</v>
      </c>
      <c r="D40" s="44"/>
      <c r="E40" s="424"/>
      <c r="F40" s="424">
        <v>814915</v>
      </c>
      <c r="G40" s="424"/>
      <c r="H40" s="424"/>
      <c r="I40" s="424"/>
      <c r="J40" s="362">
        <f>D40+E40+F40+G40+H40+I40</f>
        <v>814915</v>
      </c>
      <c r="K40" s="356">
        <f>C40+J40</f>
        <v>814915</v>
      </c>
    </row>
    <row r="41" spans="1:11" s="411" customFormat="1" ht="12" customHeight="1">
      <c r="A41" s="419" t="s">
        <v>424</v>
      </c>
      <c r="B41" s="426" t="s">
        <v>425</v>
      </c>
      <c r="C41" s="42">
        <f>[1]KV_9.3.sz.mell!C39</f>
        <v>0</v>
      </c>
      <c r="D41" s="43"/>
      <c r="E41" s="425"/>
      <c r="F41" s="425"/>
      <c r="G41" s="425"/>
      <c r="H41" s="425"/>
      <c r="I41" s="425"/>
      <c r="J41" s="362">
        <f>D41+E41+F41+G41+H41+I41</f>
        <v>0</v>
      </c>
      <c r="K41" s="363">
        <f>C41+J41</f>
        <v>0</v>
      </c>
    </row>
    <row r="42" spans="1:11" s="416" customFormat="1" ht="12" customHeight="1" thickBot="1">
      <c r="A42" s="414" t="s">
        <v>426</v>
      </c>
      <c r="B42" s="430" t="s">
        <v>427</v>
      </c>
      <c r="C42" s="52">
        <f>[1]KV_9.3.sz.mell!C40</f>
        <v>117773895</v>
      </c>
      <c r="D42" s="53"/>
      <c r="E42" s="431">
        <v>1460480</v>
      </c>
      <c r="F42" s="431"/>
      <c r="G42" s="431">
        <v>370743</v>
      </c>
      <c r="H42" s="431"/>
      <c r="I42" s="431">
        <v>5495000</v>
      </c>
      <c r="J42" s="362">
        <f>D42+E42+F42+G42+H42+I42</f>
        <v>7326223</v>
      </c>
      <c r="K42" s="365">
        <f>C42+J42</f>
        <v>125100118</v>
      </c>
    </row>
    <row r="43" spans="1:11" s="416" customFormat="1" ht="12.95" customHeight="1" thickBot="1">
      <c r="A43" s="429" t="s">
        <v>279</v>
      </c>
      <c r="B43" s="432" t="s">
        <v>428</v>
      </c>
      <c r="C43" s="183">
        <f>[1]KV_9.3.sz.mell!C41</f>
        <v>152365518</v>
      </c>
      <c r="D43" s="183">
        <f t="shared" ref="D43:J43" si="8">+D38+D39</f>
        <v>0</v>
      </c>
      <c r="E43" s="183">
        <f t="shared" si="8"/>
        <v>5367305</v>
      </c>
      <c r="F43" s="183">
        <f t="shared" si="8"/>
        <v>814915</v>
      </c>
      <c r="G43" s="183">
        <f t="shared" si="8"/>
        <v>370743</v>
      </c>
      <c r="H43" s="183">
        <f t="shared" si="8"/>
        <v>5940000</v>
      </c>
      <c r="I43" s="183">
        <f t="shared" si="8"/>
        <v>5495000</v>
      </c>
      <c r="J43" s="183">
        <f t="shared" si="8"/>
        <v>17987963</v>
      </c>
      <c r="K43" s="184">
        <f>+K38+K39</f>
        <v>170353481</v>
      </c>
    </row>
    <row r="44" spans="1:11" s="404" customFormat="1" ht="14.1" customHeight="1" thickBot="1">
      <c r="A44" s="518" t="s">
        <v>290</v>
      </c>
      <c r="B44" s="519"/>
      <c r="C44" s="519"/>
      <c r="D44" s="519"/>
      <c r="E44" s="519"/>
      <c r="F44" s="519"/>
      <c r="G44" s="519"/>
      <c r="H44" s="519"/>
      <c r="I44" s="519"/>
      <c r="J44" s="519"/>
      <c r="K44" s="520"/>
    </row>
    <row r="45" spans="1:11" s="433" customFormat="1" ht="12" customHeight="1" thickBot="1">
      <c r="A45" s="421" t="s">
        <v>26</v>
      </c>
      <c r="B45" s="107" t="s">
        <v>429</v>
      </c>
      <c r="C45" s="376">
        <f>[1]KV_9.3.sz.mell!C45</f>
        <v>150865518</v>
      </c>
      <c r="D45" s="376">
        <f t="shared" ref="D45:J45" si="9">SUM(D46:D50)</f>
        <v>0</v>
      </c>
      <c r="E45" s="376">
        <f t="shared" si="9"/>
        <v>5367305</v>
      </c>
      <c r="F45" s="376">
        <f t="shared" si="9"/>
        <v>814915</v>
      </c>
      <c r="G45" s="376">
        <f t="shared" si="9"/>
        <v>370743</v>
      </c>
      <c r="H45" s="376">
        <f t="shared" si="9"/>
        <v>7033877</v>
      </c>
      <c r="I45" s="376">
        <f t="shared" si="9"/>
        <v>5495000</v>
      </c>
      <c r="J45" s="376">
        <f t="shared" si="9"/>
        <v>19081840</v>
      </c>
      <c r="K45" s="367">
        <f>SUM(K46:K50)</f>
        <v>169947358</v>
      </c>
    </row>
    <row r="46" spans="1:11" ht="12" customHeight="1">
      <c r="A46" s="414" t="s">
        <v>28</v>
      </c>
      <c r="B46" s="110" t="s">
        <v>196</v>
      </c>
      <c r="C46" s="378">
        <f>[1]KV_9.3.sz.mell!C46</f>
        <v>77552245</v>
      </c>
      <c r="D46" s="377"/>
      <c r="E46" s="443">
        <v>3394603</v>
      </c>
      <c r="F46" s="443">
        <v>500000</v>
      </c>
      <c r="G46" s="443"/>
      <c r="H46" s="434"/>
      <c r="I46" s="434"/>
      <c r="J46" s="378">
        <f>D46+E46+F46+G46+H46+I46</f>
        <v>3894603</v>
      </c>
      <c r="K46" s="379">
        <f>C46+J46</f>
        <v>81446848</v>
      </c>
    </row>
    <row r="47" spans="1:11" ht="12" customHeight="1">
      <c r="A47" s="414" t="s">
        <v>30</v>
      </c>
      <c r="B47" s="88" t="s">
        <v>197</v>
      </c>
      <c r="C47" s="381">
        <f>[1]KV_9.3.sz.mell!C47</f>
        <v>14499789</v>
      </c>
      <c r="D47" s="380"/>
      <c r="E47" s="444">
        <v>607702</v>
      </c>
      <c r="F47" s="444">
        <v>400000</v>
      </c>
      <c r="G47" s="444"/>
      <c r="H47" s="435"/>
      <c r="I47" s="435"/>
      <c r="J47" s="381">
        <f>D47+E47+F47+G47+H47+I47</f>
        <v>1007702</v>
      </c>
      <c r="K47" s="382">
        <f>C47+J47</f>
        <v>15507491</v>
      </c>
    </row>
    <row r="48" spans="1:11" ht="12" customHeight="1">
      <c r="A48" s="414" t="s">
        <v>32</v>
      </c>
      <c r="B48" s="88" t="s">
        <v>198</v>
      </c>
      <c r="C48" s="381">
        <f>[1]KV_9.3.sz.mell!C48</f>
        <v>58813484</v>
      </c>
      <c r="D48" s="380"/>
      <c r="E48" s="444">
        <v>1365000</v>
      </c>
      <c r="F48" s="444">
        <v>-85085</v>
      </c>
      <c r="G48" s="444">
        <v>370743</v>
      </c>
      <c r="H48" s="444">
        <v>7033877</v>
      </c>
      <c r="I48" s="444">
        <v>5495000</v>
      </c>
      <c r="J48" s="381">
        <f>D48+E48+F48+G48+H48+I48</f>
        <v>14179535</v>
      </c>
      <c r="K48" s="382">
        <f>C48+J48</f>
        <v>72993019</v>
      </c>
    </row>
    <row r="49" spans="1:11" ht="12" customHeight="1">
      <c r="A49" s="414" t="s">
        <v>34</v>
      </c>
      <c r="B49" s="88" t="s">
        <v>199</v>
      </c>
      <c r="C49" s="381">
        <f>[1]KV_9.3.sz.mell!C49</f>
        <v>0</v>
      </c>
      <c r="D49" s="380"/>
      <c r="E49" s="444"/>
      <c r="F49" s="444"/>
      <c r="G49" s="444"/>
      <c r="H49" s="435"/>
      <c r="I49" s="435"/>
      <c r="J49" s="381">
        <f>D49+E49+F49+G49+H49+I49</f>
        <v>0</v>
      </c>
      <c r="K49" s="382">
        <f>C49+J49</f>
        <v>0</v>
      </c>
    </row>
    <row r="50" spans="1:11" ht="12" customHeight="1" thickBot="1">
      <c r="A50" s="414" t="s">
        <v>36</v>
      </c>
      <c r="B50" s="88" t="s">
        <v>201</v>
      </c>
      <c r="C50" s="381">
        <f>[1]KV_9.3.sz.mell!C50</f>
        <v>0</v>
      </c>
      <c r="D50" s="380"/>
      <c r="E50" s="444"/>
      <c r="F50" s="444"/>
      <c r="G50" s="444"/>
      <c r="H50" s="435"/>
      <c r="I50" s="435"/>
      <c r="J50" s="381">
        <f>D50+E50+F50+G50+H50+I50</f>
        <v>0</v>
      </c>
      <c r="K50" s="382">
        <f>C50+J50</f>
        <v>0</v>
      </c>
    </row>
    <row r="51" spans="1:11" ht="12" customHeight="1" thickBot="1">
      <c r="A51" s="421" t="s">
        <v>40</v>
      </c>
      <c r="B51" s="107" t="s">
        <v>430</v>
      </c>
      <c r="C51" s="376">
        <f>[1]KV_9.3.sz.mell!C51</f>
        <v>1500000</v>
      </c>
      <c r="D51" s="376">
        <f t="shared" ref="D51:J51" si="10">SUM(D52:D54)</f>
        <v>0</v>
      </c>
      <c r="E51" s="376">
        <f t="shared" si="10"/>
        <v>0</v>
      </c>
      <c r="F51" s="376">
        <f t="shared" si="10"/>
        <v>0</v>
      </c>
      <c r="G51" s="376">
        <f t="shared" si="10"/>
        <v>0</v>
      </c>
      <c r="H51" s="376">
        <f t="shared" si="10"/>
        <v>-1093877</v>
      </c>
      <c r="I51" s="376">
        <f t="shared" si="10"/>
        <v>0</v>
      </c>
      <c r="J51" s="376">
        <f t="shared" si="10"/>
        <v>-1093877</v>
      </c>
      <c r="K51" s="367">
        <f>SUM(K52:K54)</f>
        <v>406123</v>
      </c>
    </row>
    <row r="52" spans="1:11" s="433" customFormat="1" ht="12" customHeight="1">
      <c r="A52" s="414" t="s">
        <v>42</v>
      </c>
      <c r="B52" s="110" t="s">
        <v>232</v>
      </c>
      <c r="C52" s="378">
        <f>[1]KV_9.3.sz.mell!C52</f>
        <v>1500000</v>
      </c>
      <c r="D52" s="377"/>
      <c r="E52" s="434"/>
      <c r="F52" s="434"/>
      <c r="G52" s="434"/>
      <c r="H52" s="434">
        <v>-1093877</v>
      </c>
      <c r="I52" s="434"/>
      <c r="J52" s="378">
        <f>D52+E52+F52+G52+H52+I52</f>
        <v>-1093877</v>
      </c>
      <c r="K52" s="379">
        <f>C52+J52</f>
        <v>406123</v>
      </c>
    </row>
    <row r="53" spans="1:11" ht="12" customHeight="1">
      <c r="A53" s="414" t="s">
        <v>44</v>
      </c>
      <c r="B53" s="88" t="s">
        <v>234</v>
      </c>
      <c r="C53" s="381">
        <f>[1]KV_9.3.sz.mell!C53</f>
        <v>0</v>
      </c>
      <c r="D53" s="380"/>
      <c r="E53" s="435"/>
      <c r="F53" s="435"/>
      <c r="G53" s="435"/>
      <c r="H53" s="435"/>
      <c r="I53" s="435"/>
      <c r="J53" s="381">
        <f>D53+E53+F53+G53+H53+I53</f>
        <v>0</v>
      </c>
      <c r="K53" s="382">
        <f>C53+J53</f>
        <v>0</v>
      </c>
    </row>
    <row r="54" spans="1:11" ht="12" customHeight="1">
      <c r="A54" s="414" t="s">
        <v>46</v>
      </c>
      <c r="B54" s="88" t="s">
        <v>431</v>
      </c>
      <c r="C54" s="381">
        <f>[1]KV_9.3.sz.mell!C54</f>
        <v>0</v>
      </c>
      <c r="D54" s="380"/>
      <c r="E54" s="435"/>
      <c r="F54" s="435"/>
      <c r="G54" s="435"/>
      <c r="H54" s="435"/>
      <c r="I54" s="435"/>
      <c r="J54" s="381">
        <f>D54+E54+F54+G54+H54+I54</f>
        <v>0</v>
      </c>
      <c r="K54" s="382">
        <f>C54+J54</f>
        <v>0</v>
      </c>
    </row>
    <row r="55" spans="1:11" ht="12" customHeight="1" thickBot="1">
      <c r="A55" s="414" t="s">
        <v>48</v>
      </c>
      <c r="B55" s="88" t="s">
        <v>432</v>
      </c>
      <c r="C55" s="381">
        <f>[1]KV_9.3.sz.mell!C55</f>
        <v>0</v>
      </c>
      <c r="D55" s="380"/>
      <c r="E55" s="435"/>
      <c r="F55" s="435"/>
      <c r="G55" s="435"/>
      <c r="H55" s="435"/>
      <c r="I55" s="435"/>
      <c r="J55" s="381">
        <f>D55+E55+F55+G55+H55+I55</f>
        <v>0</v>
      </c>
      <c r="K55" s="382">
        <f>C55+J55</f>
        <v>0</v>
      </c>
    </row>
    <row r="56" spans="1:11" ht="12" customHeight="1" thickBot="1">
      <c r="A56" s="421" t="s">
        <v>54</v>
      </c>
      <c r="B56" s="107" t="s">
        <v>433</v>
      </c>
      <c r="C56" s="376">
        <f>[1]KV_9.3.sz.mell!C56</f>
        <v>0</v>
      </c>
      <c r="D56" s="383"/>
      <c r="E56" s="436"/>
      <c r="F56" s="436"/>
      <c r="G56" s="436"/>
      <c r="H56" s="436"/>
      <c r="I56" s="436"/>
      <c r="J56" s="376">
        <f>D56+E56+F56+G56+H56+I56</f>
        <v>0</v>
      </c>
      <c r="K56" s="367">
        <f>C56+J56</f>
        <v>0</v>
      </c>
    </row>
    <row r="57" spans="1:11" ht="12.95" customHeight="1" thickBot="1">
      <c r="A57" s="421" t="s">
        <v>251</v>
      </c>
      <c r="B57" s="437" t="s">
        <v>434</v>
      </c>
      <c r="C57" s="385">
        <f>[1]KV_9.3.sz.mell!C57</f>
        <v>152365518</v>
      </c>
      <c r="D57" s="385">
        <f t="shared" ref="D57:J57" si="11">+D45+D51+D56</f>
        <v>0</v>
      </c>
      <c r="E57" s="385">
        <f t="shared" si="11"/>
        <v>5367305</v>
      </c>
      <c r="F57" s="385">
        <f t="shared" si="11"/>
        <v>814915</v>
      </c>
      <c r="G57" s="385">
        <f t="shared" si="11"/>
        <v>370743</v>
      </c>
      <c r="H57" s="385">
        <f t="shared" si="11"/>
        <v>5940000</v>
      </c>
      <c r="I57" s="385">
        <f t="shared" si="11"/>
        <v>5495000</v>
      </c>
      <c r="J57" s="385">
        <f t="shared" si="11"/>
        <v>17987963</v>
      </c>
      <c r="K57" s="386">
        <f>+K45+K51+K56</f>
        <v>170353481</v>
      </c>
    </row>
    <row r="58" spans="1:11" ht="14.1" customHeight="1" thickBot="1">
      <c r="C58" s="388">
        <f>[1]KV_9.3.sz.mell!C58</f>
        <v>0</v>
      </c>
      <c r="D58" s="388"/>
      <c r="E58" s="439"/>
      <c r="F58" s="439"/>
      <c r="G58" s="439"/>
      <c r="H58" s="439"/>
      <c r="I58" s="439"/>
      <c r="J58" s="439"/>
      <c r="K58" s="326">
        <f>K43-K57</f>
        <v>0</v>
      </c>
    </row>
    <row r="59" spans="1:11" ht="12.95" customHeight="1" thickBot="1">
      <c r="A59" s="440" t="s">
        <v>401</v>
      </c>
      <c r="B59" s="441"/>
      <c r="C59" s="389">
        <f>[1]KV_9.3.sz.mell!C59</f>
        <v>27</v>
      </c>
      <c r="D59" s="390"/>
      <c r="E59" s="442">
        <v>3</v>
      </c>
      <c r="F59" s="442"/>
      <c r="G59" s="442"/>
      <c r="H59" s="442"/>
      <c r="I59" s="442"/>
      <c r="J59" s="389">
        <f>D59+E59+F59+G59+H59+I59</f>
        <v>3</v>
      </c>
      <c r="K59" s="391">
        <f>C59+J59</f>
        <v>30</v>
      </c>
    </row>
    <row r="60" spans="1:11" ht="12.95" customHeight="1" thickBot="1">
      <c r="A60" s="440" t="s">
        <v>402</v>
      </c>
      <c r="B60" s="441"/>
      <c r="C60" s="389">
        <f>[1]KV_9.3.sz.mell!C60</f>
        <v>0</v>
      </c>
      <c r="D60" s="390"/>
      <c r="E60" s="442"/>
      <c r="F60" s="442"/>
      <c r="G60" s="442"/>
      <c r="H60" s="442"/>
      <c r="I60" s="442"/>
      <c r="J60" s="389">
        <f>D60+E60+F60+G60+H60+I60</f>
        <v>0</v>
      </c>
      <c r="K60" s="391">
        <f>C60+J60</f>
        <v>0</v>
      </c>
    </row>
  </sheetData>
  <sheetProtection sheet="1" formatCells="0"/>
  <mergeCells count="15"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8</vt:i4>
      </vt:variant>
    </vt:vector>
  </HeadingPairs>
  <TitlesOfParts>
    <vt:vector size="18" baseType="lpstr">
      <vt:lpstr>RM_1.1.sz.mell.</vt:lpstr>
      <vt:lpstr>RM_1.2.sz.mell</vt:lpstr>
      <vt:lpstr>RM_2.1.sz.mell.</vt:lpstr>
      <vt:lpstr>RM_2.2.sz.mell.</vt:lpstr>
      <vt:lpstr>RM_9.1.sz.mell</vt:lpstr>
      <vt:lpstr>RM_9.1.1.sz.mell</vt:lpstr>
      <vt:lpstr>RM_9.2.sz.mell</vt:lpstr>
      <vt:lpstr>RM_9.2.1.sz.mell</vt:lpstr>
      <vt:lpstr>RM_9.3.sz.mell</vt:lpstr>
      <vt:lpstr>RM_9.3.1.sz.mell</vt:lpstr>
      <vt:lpstr>RM_9.1.1.sz.mell!Nyomtatási_cím</vt:lpstr>
      <vt:lpstr>RM_9.1.sz.mell!Nyomtatási_cím</vt:lpstr>
      <vt:lpstr>RM_9.2.1.sz.mell!Nyomtatási_cím</vt:lpstr>
      <vt:lpstr>RM_9.2.sz.mell!Nyomtatási_cím</vt:lpstr>
      <vt:lpstr>RM_9.3.1.sz.mell!Nyomtatási_cím</vt:lpstr>
      <vt:lpstr>RM_9.3.sz.mell!Nyomtatási_cím</vt:lpstr>
      <vt:lpstr>RM_1.1.sz.mell.!Nyomtatási_terület</vt:lpstr>
      <vt:lpstr>RM_1.2.sz.mell!Nyomtatási_terület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2020-05-22T09:23:03Z</dcterms:created>
  <dcterms:modified xsi:type="dcterms:W3CDTF">2020-05-25T11:50:45Z</dcterms:modified>
</cp:coreProperties>
</file>