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745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 6_sz_melléklet" sheetId="6" r:id="rId5"/>
    <sheet name=" 7_8_9 sz. melléklet" sheetId="37" r:id="rId6"/>
    <sheet name="10 11 sz_melléklet" sheetId="7" r:id="rId7"/>
    <sheet name="12_sz_ melléklet" sheetId="8" r:id="rId8"/>
    <sheet name="13_14_15_sz_ melléklet" sheetId="9" r:id="rId9"/>
    <sheet name="16 17 sz_melléklet" sheetId="10" r:id="rId10"/>
    <sheet name="18 19_20 sz_ melléklet" sheetId="11" r:id="rId11"/>
    <sheet name="21_22_23 sz. melléklet" sheetId="39" r:id="rId12"/>
    <sheet name="24_25_sz. melléklet" sheetId="40" r:id="rId13"/>
    <sheet name="26_27 sz. melléklet" sheetId="12" r:id="rId14"/>
    <sheet name="28 sz. mell" sheetId="41" r:id="rId15"/>
    <sheet name="29_ sz_ melléklet" sheetId="13" r:id="rId16"/>
    <sheet name="30. sz_ melléklet" sheetId="16" r:id="rId17"/>
    <sheet name="31_sz_ melléklet" sheetId="17" r:id="rId18"/>
    <sheet name="32 sz melléklet" sheetId="18" r:id="rId19"/>
    <sheet name="33_34 sz_ melléklet" sheetId="19" r:id="rId20"/>
    <sheet name="35 sz melléklet" sheetId="20" r:id="rId21"/>
    <sheet name="36_sz_ melléklet" sheetId="21" r:id="rId22"/>
    <sheet name="37. sz melléklet" sheetId="22" r:id="rId23"/>
    <sheet name="38._ sz_ melléklet" sheetId="23" r:id="rId24"/>
    <sheet name="39_sz_ melléklet" sheetId="25" r:id="rId25"/>
    <sheet name="40_41  sz_ melléklet" sheetId="26" r:id="rId26"/>
    <sheet name="42 sz melléklet" sheetId="27" r:id="rId27"/>
    <sheet name="43_44 sz_ melléklet" sheetId="28" r:id="rId28"/>
    <sheet name="45_46 sz. mell." sheetId="46" r:id="rId29"/>
    <sheet name="47. sz. mell." sheetId="47" r:id="rId30"/>
    <sheet name="48_sz_ melléklet" sheetId="24" r:id="rId31"/>
    <sheet name="49  50_sz_ melléklet" sheetId="30" r:id="rId32"/>
    <sheet name="51. mell." sheetId="43" r:id="rId33"/>
    <sheet name="52. mell" sheetId="45" r:id="rId34"/>
  </sheets>
  <calcPr calcId="125725"/>
</workbook>
</file>

<file path=xl/calcChain.xml><?xml version="1.0" encoding="utf-8"?>
<calcChain xmlns="http://schemas.openxmlformats.org/spreadsheetml/2006/main">
  <c r="E548" i="4"/>
  <c r="E9" i="6" l="1"/>
  <c r="C95" i="4"/>
  <c r="D26" i="37"/>
  <c r="G10" i="28"/>
  <c r="G22" s="1"/>
  <c r="E47" i="8"/>
  <c r="E48"/>
  <c r="C22" i="20" s="1"/>
  <c r="C53" s="1"/>
  <c r="E49" i="8"/>
  <c r="E46"/>
  <c r="E15" i="12"/>
  <c r="E16"/>
  <c r="E17"/>
  <c r="E14"/>
  <c r="C19" i="17"/>
  <c r="C10"/>
  <c r="E18" i="4"/>
  <c r="E14" s="1"/>
  <c r="E22" i="3"/>
  <c r="E17"/>
  <c r="E18"/>
  <c r="E19"/>
  <c r="E20"/>
  <c r="E21"/>
  <c r="E16"/>
  <c r="E15"/>
  <c r="E14" s="1"/>
  <c r="E15" i="43"/>
  <c r="E488" i="4"/>
  <c r="E429"/>
  <c r="E438" s="1"/>
  <c r="E310"/>
  <c r="E319" s="1"/>
  <c r="C310"/>
  <c r="C251"/>
  <c r="C260" s="1"/>
  <c r="E192"/>
  <c r="C192"/>
  <c r="C201" s="1"/>
  <c r="E133"/>
  <c r="C133"/>
  <c r="C142" s="1"/>
  <c r="D14" i="3"/>
  <c r="D23" s="1"/>
  <c r="C20" i="6"/>
  <c r="D20"/>
  <c r="E18"/>
  <c r="E17"/>
  <c r="F48" i="45"/>
  <c r="F19"/>
  <c r="F20"/>
  <c r="D38"/>
  <c r="D34" s="1"/>
  <c r="C38"/>
  <c r="D54"/>
  <c r="E54"/>
  <c r="F44"/>
  <c r="E39"/>
  <c r="E34"/>
  <c r="D28"/>
  <c r="E28"/>
  <c r="E27" s="1"/>
  <c r="C28"/>
  <c r="D23"/>
  <c r="E23"/>
  <c r="D15"/>
  <c r="D14" s="1"/>
  <c r="E15"/>
  <c r="E14" s="1"/>
  <c r="D9"/>
  <c r="E9"/>
  <c r="C30" i="30"/>
  <c r="C12"/>
  <c r="C14"/>
  <c r="C13"/>
  <c r="C11"/>
  <c r="C9" i="23"/>
  <c r="D48" i="39"/>
  <c r="D16" i="9" s="1"/>
  <c r="E41" i="39"/>
  <c r="C45" i="20"/>
  <c r="E45"/>
  <c r="E251" i="4"/>
  <c r="E260" s="1"/>
  <c r="C44" i="20"/>
  <c r="C54" s="1"/>
  <c r="E54" i="8"/>
  <c r="E24" i="1" s="1"/>
  <c r="E55" i="8"/>
  <c r="E50"/>
  <c r="E51"/>
  <c r="E23" i="1" s="1"/>
  <c r="D7" i="13"/>
  <c r="E55"/>
  <c r="D47"/>
  <c r="D37"/>
  <c r="E37"/>
  <c r="D31"/>
  <c r="D30" s="1"/>
  <c r="E31"/>
  <c r="D42"/>
  <c r="E42"/>
  <c r="D27"/>
  <c r="E27"/>
  <c r="D19"/>
  <c r="D18" s="1"/>
  <c r="D6" s="1"/>
  <c r="E9"/>
  <c r="C8" i="9" s="1"/>
  <c r="E10" i="13"/>
  <c r="C9" i="9" s="1"/>
  <c r="E9" s="1"/>
  <c r="E11" i="13"/>
  <c r="C25" i="39" s="1"/>
  <c r="E12" i="13"/>
  <c r="E12" i="9" s="1"/>
  <c r="E13" i="13"/>
  <c r="C13" i="9" s="1"/>
  <c r="E13" s="1"/>
  <c r="E14" i="13"/>
  <c r="C14" i="9" s="1"/>
  <c r="E14" s="1"/>
  <c r="E15" i="13"/>
  <c r="C40" i="39" s="1"/>
  <c r="C48" s="1"/>
  <c r="E16" i="13"/>
  <c r="C18" i="9" s="1"/>
  <c r="E18" s="1"/>
  <c r="E17" i="13"/>
  <c r="C19" i="9" s="1"/>
  <c r="E19" s="1"/>
  <c r="D31" i="8"/>
  <c r="D32"/>
  <c r="D33"/>
  <c r="D34"/>
  <c r="C31"/>
  <c r="C32"/>
  <c r="E32" s="1"/>
  <c r="C33"/>
  <c r="E33" s="1"/>
  <c r="C34"/>
  <c r="E34" s="1"/>
  <c r="D30"/>
  <c r="E30" s="1"/>
  <c r="C30"/>
  <c r="C41" i="40"/>
  <c r="C17"/>
  <c r="E9" i="39"/>
  <c r="E10"/>
  <c r="E11"/>
  <c r="E12"/>
  <c r="E8"/>
  <c r="D13"/>
  <c r="C13"/>
  <c r="E37" i="8"/>
  <c r="C31" i="9"/>
  <c r="C30" s="1"/>
  <c r="C10" i="45" s="1"/>
  <c r="F10" s="1"/>
  <c r="C34" i="9"/>
  <c r="C11" i="45" s="1"/>
  <c r="F11" s="1"/>
  <c r="C40" i="7"/>
  <c r="H60" i="46"/>
  <c r="I60"/>
  <c r="G60"/>
  <c r="E60"/>
  <c r="C60"/>
  <c r="C62" s="1"/>
  <c r="H49"/>
  <c r="G49"/>
  <c r="G62" s="1"/>
  <c r="D49"/>
  <c r="E49"/>
  <c r="C49"/>
  <c r="H28"/>
  <c r="I28"/>
  <c r="D28"/>
  <c r="E28"/>
  <c r="C28"/>
  <c r="E29" i="1"/>
  <c r="F36" i="45"/>
  <c r="C15" i="21"/>
  <c r="C19" s="1"/>
  <c r="E28" i="20"/>
  <c r="E583" i="4"/>
  <c r="D49" i="2" s="1"/>
  <c r="C83" i="4"/>
  <c r="E28" i="12"/>
  <c r="C26" i="16"/>
  <c r="C370" i="4"/>
  <c r="C379" s="1"/>
  <c r="F22" i="45"/>
  <c r="F37"/>
  <c r="E26" i="13"/>
  <c r="F44" i="43"/>
  <c r="F45"/>
  <c r="F46"/>
  <c r="F47"/>
  <c r="F48"/>
  <c r="F49"/>
  <c r="F50"/>
  <c r="F31"/>
  <c r="F32"/>
  <c r="F33"/>
  <c r="F34"/>
  <c r="F35"/>
  <c r="F37"/>
  <c r="F28"/>
  <c r="F43"/>
  <c r="F30"/>
  <c r="D29"/>
  <c r="E29"/>
  <c r="D51"/>
  <c r="E51"/>
  <c r="C51"/>
  <c r="E38"/>
  <c r="D38"/>
  <c r="D39" s="1"/>
  <c r="F27"/>
  <c r="F20"/>
  <c r="F19"/>
  <c r="F18"/>
  <c r="F17"/>
  <c r="E24"/>
  <c r="K20" i="23"/>
  <c r="E27" i="39"/>
  <c r="C20" i="41"/>
  <c r="D41" i="8" s="1"/>
  <c r="C12" i="41"/>
  <c r="D25" i="8" s="1"/>
  <c r="E25" s="1"/>
  <c r="C26" i="27"/>
  <c r="C20" i="26"/>
  <c r="E27" i="12"/>
  <c r="E20" i="8"/>
  <c r="E21"/>
  <c r="C44" i="2"/>
  <c r="C45"/>
  <c r="C46"/>
  <c r="C47"/>
  <c r="C48"/>
  <c r="C49"/>
  <c r="C50"/>
  <c r="C43"/>
  <c r="C18"/>
  <c r="C19"/>
  <c r="C20"/>
  <c r="C21"/>
  <c r="C23"/>
  <c r="C17"/>
  <c r="E578" i="4"/>
  <c r="D44" i="2" s="1"/>
  <c r="E580" i="4"/>
  <c r="E581"/>
  <c r="E582"/>
  <c r="D48" i="2" s="1"/>
  <c r="E577" i="4"/>
  <c r="C18" i="18"/>
  <c r="E565" i="4"/>
  <c r="D31" i="2" s="1"/>
  <c r="E31" s="1"/>
  <c r="D32"/>
  <c r="E32" s="1"/>
  <c r="E570" i="4"/>
  <c r="E564"/>
  <c r="D30" i="2" s="1"/>
  <c r="E551" i="4"/>
  <c r="E554"/>
  <c r="D20" i="2" s="1"/>
  <c r="E544" i="4"/>
  <c r="E524"/>
  <c r="C524"/>
  <c r="E511"/>
  <c r="C511"/>
  <c r="E502"/>
  <c r="C502"/>
  <c r="C488"/>
  <c r="C497" s="1"/>
  <c r="E465"/>
  <c r="C465"/>
  <c r="E443"/>
  <c r="E453" s="1"/>
  <c r="C443"/>
  <c r="C453" s="1"/>
  <c r="C429"/>
  <c r="C438" s="1"/>
  <c r="E406"/>
  <c r="C406"/>
  <c r="E384"/>
  <c r="E394" s="1"/>
  <c r="C384"/>
  <c r="E370"/>
  <c r="E379" s="1"/>
  <c r="E346"/>
  <c r="C346"/>
  <c r="E328"/>
  <c r="E324" s="1"/>
  <c r="C324"/>
  <c r="E333"/>
  <c r="C333"/>
  <c r="E287"/>
  <c r="C287"/>
  <c r="E265"/>
  <c r="E275" s="1"/>
  <c r="C265"/>
  <c r="C275" s="1"/>
  <c r="E228"/>
  <c r="C228"/>
  <c r="E215"/>
  <c r="E216" s="1"/>
  <c r="C215"/>
  <c r="C206"/>
  <c r="E206"/>
  <c r="E169"/>
  <c r="C169"/>
  <c r="E110"/>
  <c r="C110"/>
  <c r="E147"/>
  <c r="E157" s="1"/>
  <c r="E158" s="1"/>
  <c r="E171" s="1"/>
  <c r="C147"/>
  <c r="E142"/>
  <c r="E88"/>
  <c r="E98" s="1"/>
  <c r="C88"/>
  <c r="E74"/>
  <c r="E83" s="1"/>
  <c r="E28"/>
  <c r="E38" s="1"/>
  <c r="C28"/>
  <c r="E37"/>
  <c r="C37"/>
  <c r="E50"/>
  <c r="C50"/>
  <c r="C23"/>
  <c r="C44" i="7"/>
  <c r="C30"/>
  <c r="C33" s="1"/>
  <c r="D20" i="23"/>
  <c r="D19" i="21"/>
  <c r="E13"/>
  <c r="E26" i="12"/>
  <c r="C12" i="11"/>
  <c r="E547" i="4"/>
  <c r="E25" i="13"/>
  <c r="C15" i="16"/>
  <c r="C20" s="1"/>
  <c r="C18"/>
  <c r="E10" i="3"/>
  <c r="E11"/>
  <c r="C12" i="2" s="1"/>
  <c r="E12" i="3"/>
  <c r="E13"/>
  <c r="C14" i="2" s="1"/>
  <c r="E9" i="3"/>
  <c r="C10" i="2" s="1"/>
  <c r="E8" i="13"/>
  <c r="E7" s="1"/>
  <c r="C11" i="6"/>
  <c r="C79" i="10"/>
  <c r="E24" i="13"/>
  <c r="D22" i="28"/>
  <c r="E22"/>
  <c r="F22"/>
  <c r="D38"/>
  <c r="F9" i="25"/>
  <c r="F10"/>
  <c r="F12"/>
  <c r="F13"/>
  <c r="C20" i="23"/>
  <c r="C25" i="24"/>
  <c r="D25"/>
  <c r="E25"/>
  <c r="F25"/>
  <c r="G25"/>
  <c r="H25"/>
  <c r="I25"/>
  <c r="J25"/>
  <c r="K25"/>
  <c r="E14" i="21"/>
  <c r="E15"/>
  <c r="E16"/>
  <c r="E17"/>
  <c r="E18"/>
  <c r="E22"/>
  <c r="E23"/>
  <c r="E24"/>
  <c r="E25"/>
  <c r="E26"/>
  <c r="D27"/>
  <c r="D41"/>
  <c r="C16" i="19"/>
  <c r="C35"/>
  <c r="C32" i="18"/>
  <c r="E16" i="20" s="1"/>
  <c r="E41" s="1"/>
  <c r="C29" i="16"/>
  <c r="E10" i="12"/>
  <c r="E11"/>
  <c r="E12"/>
  <c r="C13"/>
  <c r="C33" s="1"/>
  <c r="E33" s="1"/>
  <c r="D13"/>
  <c r="C18"/>
  <c r="D18"/>
  <c r="E20"/>
  <c r="E21"/>
  <c r="E22"/>
  <c r="E24"/>
  <c r="E25"/>
  <c r="E29"/>
  <c r="E30"/>
  <c r="E31"/>
  <c r="C32"/>
  <c r="E32" s="1"/>
  <c r="D32"/>
  <c r="E43"/>
  <c r="E44"/>
  <c r="D47"/>
  <c r="C41" i="45" s="1"/>
  <c r="E46" i="12"/>
  <c r="C47"/>
  <c r="M8" i="23"/>
  <c r="E26" i="39"/>
  <c r="E28"/>
  <c r="D29"/>
  <c r="C29" i="11"/>
  <c r="E19" i="8" s="1"/>
  <c r="C44" i="11"/>
  <c r="C49"/>
  <c r="C72"/>
  <c r="C26" i="8" s="1"/>
  <c r="C24" s="1"/>
  <c r="C76" i="11"/>
  <c r="C81"/>
  <c r="D26" i="8" s="1"/>
  <c r="C72" i="9"/>
  <c r="C15" i="7"/>
  <c r="E569" i="4" s="1"/>
  <c r="D35" i="2" s="1"/>
  <c r="E35" s="1"/>
  <c r="E6" i="37"/>
  <c r="E7"/>
  <c r="E8"/>
  <c r="E9"/>
  <c r="E10"/>
  <c r="E12"/>
  <c r="E13"/>
  <c r="E14"/>
  <c r="E15"/>
  <c r="E16"/>
  <c r="E17"/>
  <c r="E18"/>
  <c r="E19"/>
  <c r="E20"/>
  <c r="E21"/>
  <c r="E22"/>
  <c r="E23"/>
  <c r="E24"/>
  <c r="E25"/>
  <c r="C38"/>
  <c r="D38"/>
  <c r="E46"/>
  <c r="E47"/>
  <c r="E48"/>
  <c r="E49"/>
  <c r="E50"/>
  <c r="C51"/>
  <c r="D51"/>
  <c r="E8" i="6"/>
  <c r="E10"/>
  <c r="D11"/>
  <c r="E11" s="1"/>
  <c r="E30"/>
  <c r="E32" s="1"/>
  <c r="E31"/>
  <c r="C32"/>
  <c r="D32"/>
  <c r="E571" i="4"/>
  <c r="C156"/>
  <c r="E156"/>
  <c r="D28" i="3"/>
  <c r="D38" s="1"/>
  <c r="E28"/>
  <c r="C29" i="2" s="1"/>
  <c r="C11"/>
  <c r="C28"/>
  <c r="C30"/>
  <c r="C33"/>
  <c r="C27" i="21"/>
  <c r="E23" i="12"/>
  <c r="E497" i="4"/>
  <c r="E552"/>
  <c r="M7" i="23"/>
  <c r="J20"/>
  <c r="H20"/>
  <c r="F20"/>
  <c r="E38" i="8"/>
  <c r="E18" i="1" s="1"/>
  <c r="E52" i="8"/>
  <c r="E23" i="13"/>
  <c r="E19" s="1"/>
  <c r="L20" i="23"/>
  <c r="E45" i="12"/>
  <c r="B20" i="23"/>
  <c r="M20" s="1"/>
  <c r="F30" i="45"/>
  <c r="I20" i="23"/>
  <c r="C13" i="2"/>
  <c r="C36" s="1"/>
  <c r="M10" i="23"/>
  <c r="E20"/>
  <c r="G20"/>
  <c r="M19"/>
  <c r="F32" i="45"/>
  <c r="C23" i="20"/>
  <c r="C55" s="1"/>
  <c r="E545" i="4"/>
  <c r="E26" i="3"/>
  <c r="C27" i="2" s="1"/>
  <c r="C40" i="8"/>
  <c r="F31" i="45"/>
  <c r="F33"/>
  <c r="C35" i="8"/>
  <c r="F25" i="45"/>
  <c r="F26"/>
  <c r="E30" i="13"/>
  <c r="C10" i="9"/>
  <c r="C16"/>
  <c r="H62" i="46"/>
  <c r="I62"/>
  <c r="E62"/>
  <c r="F47" i="45"/>
  <c r="F45"/>
  <c r="F46"/>
  <c r="F49"/>
  <c r="F51"/>
  <c r="F50"/>
  <c r="F53"/>
  <c r="F52"/>
  <c r="C53" i="8"/>
  <c r="C56" s="1"/>
  <c r="C216" i="4"/>
  <c r="C512"/>
  <c r="E512"/>
  <c r="E546"/>
  <c r="C157"/>
  <c r="C38"/>
  <c r="E553"/>
  <c r="E572"/>
  <c r="E31" i="8"/>
  <c r="C17" i="45"/>
  <c r="F17" s="1"/>
  <c r="D18" i="8"/>
  <c r="E18" s="1"/>
  <c r="D12"/>
  <c r="C5" i="23"/>
  <c r="D5" s="1"/>
  <c r="E5" s="1"/>
  <c r="F5" s="1"/>
  <c r="G5" s="1"/>
  <c r="H5" s="1"/>
  <c r="I5" s="1"/>
  <c r="J5" s="1"/>
  <c r="L5" s="1"/>
  <c r="M5" s="1"/>
  <c r="E13" i="8"/>
  <c r="C26" i="41"/>
  <c r="D42" i="8"/>
  <c r="E42" s="1"/>
  <c r="E28" i="1"/>
  <c r="E27"/>
  <c r="C394" i="4"/>
  <c r="E12" i="8"/>
  <c r="C21" i="20"/>
  <c r="C52" s="1"/>
  <c r="E47" i="12"/>
  <c r="D33"/>
  <c r="C34" i="18"/>
  <c r="C16" i="2"/>
  <c r="E557" i="4"/>
  <c r="F21" i="45"/>
  <c r="E18" i="12"/>
  <c r="E14" i="8"/>
  <c r="C7" i="9"/>
  <c r="E7" s="1"/>
  <c r="E36" i="8"/>
  <c r="F35" i="45"/>
  <c r="F13"/>
  <c r="C15" i="2" l="1"/>
  <c r="C24" s="1"/>
  <c r="F38" i="45"/>
  <c r="C276" i="4"/>
  <c r="C289" s="1"/>
  <c r="E38" i="3"/>
  <c r="E26" i="37"/>
  <c r="E39" i="43"/>
  <c r="E13" i="39"/>
  <c r="E23" i="2"/>
  <c r="E23" i="3"/>
  <c r="E39" s="1"/>
  <c r="E52" s="1"/>
  <c r="C71" i="11"/>
  <c r="E18" i="13"/>
  <c r="E18" i="2"/>
  <c r="E17"/>
  <c r="E47"/>
  <c r="F34" i="45"/>
  <c r="E53" i="8"/>
  <c r="C15" i="41"/>
  <c r="C24" i="45" s="1"/>
  <c r="F24" s="1"/>
  <c r="C16" i="7"/>
  <c r="E44" i="2"/>
  <c r="E26" i="1"/>
  <c r="E276" i="4"/>
  <c r="E289" s="1"/>
  <c r="C395"/>
  <c r="C408" s="1"/>
  <c r="E99"/>
  <c r="E112" s="1"/>
  <c r="E40" i="43"/>
  <c r="E53" s="1"/>
  <c r="F51"/>
  <c r="E20" i="6"/>
  <c r="E395" i="4"/>
  <c r="E408" s="1"/>
  <c r="E13" i="12"/>
  <c r="E217" i="4"/>
  <c r="E230" s="1"/>
  <c r="E51" i="37"/>
  <c r="C26" i="17"/>
  <c r="C39" i="4"/>
  <c r="C52" s="1"/>
  <c r="E11" i="2"/>
  <c r="F11" i="43" s="1"/>
  <c r="E46" i="2"/>
  <c r="D29" i="8"/>
  <c r="E513" i="4"/>
  <c r="E526" s="1"/>
  <c r="D40" i="8"/>
  <c r="E41"/>
  <c r="C454" i="4"/>
  <c r="C467" s="1"/>
  <c r="E25" i="39"/>
  <c r="C40" i="20" s="1"/>
  <c r="C29" i="39"/>
  <c r="E29" s="1"/>
  <c r="E454" i="4"/>
  <c r="E467" s="1"/>
  <c r="C158"/>
  <c r="C171" s="1"/>
  <c r="E6" i="13"/>
  <c r="E45" s="1"/>
  <c r="E27" i="21"/>
  <c r="C40" i="16"/>
  <c r="E334" i="4"/>
  <c r="E335" s="1"/>
  <c r="E348" s="1"/>
  <c r="C513"/>
  <c r="C526" s="1"/>
  <c r="C51" i="2"/>
  <c r="D45" i="13"/>
  <c r="D58" s="1"/>
  <c r="E16" i="9"/>
  <c r="C17" i="30"/>
  <c r="E7" i="45"/>
  <c r="E42" s="1"/>
  <c r="E55" s="1"/>
  <c r="C217" i="4"/>
  <c r="C230" s="1"/>
  <c r="F29" i="45"/>
  <c r="E19" i="21"/>
  <c r="E14" i="2"/>
  <c r="C46" i="7"/>
  <c r="C334" i="4"/>
  <c r="E49" i="2"/>
  <c r="I27" i="1" s="1"/>
  <c r="E29" i="8"/>
  <c r="E47" i="13"/>
  <c r="D7" i="45"/>
  <c r="F54"/>
  <c r="D30" i="1"/>
  <c r="H30"/>
  <c r="F14" i="25"/>
  <c r="E561" i="4"/>
  <c r="E27" i="2" s="1"/>
  <c r="D20" i="9"/>
  <c r="F8" i="45" s="1"/>
  <c r="E10" i="9"/>
  <c r="C18" i="45"/>
  <c r="F18" s="1"/>
  <c r="F12"/>
  <c r="C319" i="4"/>
  <c r="E556"/>
  <c r="E22" i="2" s="1"/>
  <c r="C22" i="43" s="1"/>
  <c r="F22" s="1"/>
  <c r="E550" i="4"/>
  <c r="E16" i="2" s="1"/>
  <c r="C14" i="43"/>
  <c r="F14" s="1"/>
  <c r="E12" i="20"/>
  <c r="C37"/>
  <c r="E50" i="2"/>
  <c r="E48" i="20" s="1"/>
  <c r="C34" i="45"/>
  <c r="E555" i="4"/>
  <c r="C29" i="8"/>
  <c r="C28" s="1"/>
  <c r="E40" i="39"/>
  <c r="E48" s="1"/>
  <c r="E568" i="4"/>
  <c r="D34" i="2" s="1"/>
  <c r="E34" s="1"/>
  <c r="E10"/>
  <c r="E20"/>
  <c r="E48"/>
  <c r="I26" i="1" s="1"/>
  <c r="C54" i="45"/>
  <c r="E26" i="8"/>
  <c r="E24" s="1"/>
  <c r="C13" i="20" s="1"/>
  <c r="D24" i="8"/>
  <c r="E39"/>
  <c r="D35"/>
  <c r="C98" i="4"/>
  <c r="C99" s="1"/>
  <c r="C112" s="1"/>
  <c r="E13" i="2"/>
  <c r="D43"/>
  <c r="E11" i="8"/>
  <c r="E8" i="9"/>
  <c r="C20"/>
  <c r="D39" i="3"/>
  <c r="D52" s="1"/>
  <c r="F12" i="43"/>
  <c r="E12" i="2"/>
  <c r="E22" i="8"/>
  <c r="C39" i="45"/>
  <c r="F41"/>
  <c r="E35" i="8"/>
  <c r="C39" i="2"/>
  <c r="D40" i="45"/>
  <c r="E30" i="2"/>
  <c r="E40" i="8"/>
  <c r="C39" i="20" s="1"/>
  <c r="E39" i="4"/>
  <c r="E52" s="1"/>
  <c r="F23" i="43"/>
  <c r="E22" i="20"/>
  <c r="E52" s="1"/>
  <c r="D9" i="23"/>
  <c r="E9" s="1"/>
  <c r="F9" s="1"/>
  <c r="G9" s="1"/>
  <c r="H9" s="1"/>
  <c r="I9" s="1"/>
  <c r="J9" s="1"/>
  <c r="L9" s="1"/>
  <c r="B11"/>
  <c r="C6"/>
  <c r="C40" i="2" l="1"/>
  <c r="C53" s="1"/>
  <c r="C23" i="45"/>
  <c r="F23" s="1"/>
  <c r="C58" i="20"/>
  <c r="E25" i="1"/>
  <c r="C27" i="45"/>
  <c r="C335" i="4"/>
  <c r="C348" s="1"/>
  <c r="C28" i="41"/>
  <c r="E579" i="4"/>
  <c r="D45" i="2" s="1"/>
  <c r="E45" s="1"/>
  <c r="E58" i="20" s="1"/>
  <c r="E28" i="8"/>
  <c r="M9" i="23"/>
  <c r="C43" i="8"/>
  <c r="C57" s="1"/>
  <c r="E20" i="9"/>
  <c r="E58" i="13"/>
  <c r="F16" i="43"/>
  <c r="F15" i="25"/>
  <c r="E567" i="4"/>
  <c r="I12" i="46"/>
  <c r="E17" i="8"/>
  <c r="E16" s="1"/>
  <c r="E15" s="1"/>
  <c r="D43"/>
  <c r="D57" s="1"/>
  <c r="C11" i="20"/>
  <c r="E11" i="46" s="1"/>
  <c r="E43" i="2"/>
  <c r="F13" i="43"/>
  <c r="C36"/>
  <c r="E562" i="4"/>
  <c r="C573"/>
  <c r="C587" s="1"/>
  <c r="D39" i="45"/>
  <c r="F40"/>
  <c r="C38" i="20"/>
  <c r="C11" i="23"/>
  <c r="C12" s="1"/>
  <c r="C21" s="1"/>
  <c r="D6"/>
  <c r="B12"/>
  <c r="F10" i="43"/>
  <c r="E19" i="2"/>
  <c r="E24"/>
  <c r="D15" i="43"/>
  <c r="D24" s="1"/>
  <c r="D40" s="1"/>
  <c r="D53" s="1"/>
  <c r="F21"/>
  <c r="C9" i="20"/>
  <c r="D51" i="2" l="1"/>
  <c r="E51"/>
  <c r="E585" i="4"/>
  <c r="F15" i="43"/>
  <c r="F16" i="25"/>
  <c r="E573" i="4"/>
  <c r="E574" s="1"/>
  <c r="D33" i="2"/>
  <c r="C12" i="20"/>
  <c r="E10" i="46" s="1"/>
  <c r="F15" i="45"/>
  <c r="D27"/>
  <c r="D42" s="1"/>
  <c r="D55" s="1"/>
  <c r="F39"/>
  <c r="F27" s="1"/>
  <c r="E28" i="2"/>
  <c r="C39" i="43"/>
  <c r="F36"/>
  <c r="F39" s="1"/>
  <c r="E43" i="8"/>
  <c r="B21" i="23"/>
  <c r="E6"/>
  <c r="D11"/>
  <c r="E587" i="4" l="1"/>
  <c r="F40" i="43"/>
  <c r="F53" s="1"/>
  <c r="C40"/>
  <c r="F17" i="25"/>
  <c r="D29" i="2"/>
  <c r="E33"/>
  <c r="F14" i="45"/>
  <c r="E11" i="23"/>
  <c r="E12" s="1"/>
  <c r="E21" s="1"/>
  <c r="F6"/>
  <c r="D12"/>
  <c r="C31" i="30"/>
  <c r="C17" i="46"/>
  <c r="C30" s="1"/>
  <c r="C64" s="1"/>
  <c r="C29" i="20" l="1"/>
  <c r="F18" i="25"/>
  <c r="E29" i="2"/>
  <c r="D39"/>
  <c r="F7" i="45"/>
  <c r="C42"/>
  <c r="E12" i="46"/>
  <c r="E17" s="1"/>
  <c r="E30" s="1"/>
  <c r="E64" s="1"/>
  <c r="D17"/>
  <c r="D30" s="1"/>
  <c r="E29" i="20"/>
  <c r="G17" i="46"/>
  <c r="G64" s="1"/>
  <c r="D21" i="23"/>
  <c r="F11"/>
  <c r="G6"/>
  <c r="E39" i="20" l="1"/>
  <c r="E43" s="1"/>
  <c r="D40" i="2"/>
  <c r="D53" s="1"/>
  <c r="E39"/>
  <c r="F42" i="45"/>
  <c r="F55" s="1"/>
  <c r="C55"/>
  <c r="F12" i="23"/>
  <c r="I30" i="46"/>
  <c r="H30"/>
  <c r="H64" s="1"/>
  <c r="G11" i="23"/>
  <c r="G12" s="1"/>
  <c r="G21" s="1"/>
  <c r="H6"/>
  <c r="E49" i="20" l="1"/>
  <c r="E40" i="2"/>
  <c r="E53" s="1"/>
  <c r="I6" i="23"/>
  <c r="H11"/>
  <c r="H12" s="1"/>
  <c r="H21" s="1"/>
  <c r="F21"/>
  <c r="F22" i="25" l="1"/>
  <c r="C38" i="26"/>
  <c r="C33" i="30" s="1"/>
  <c r="C32"/>
  <c r="J6" i="23"/>
  <c r="I11"/>
  <c r="I12" s="1"/>
  <c r="I21" s="1"/>
  <c r="J11" l="1"/>
  <c r="J12" s="1"/>
  <c r="J21" s="1"/>
  <c r="L6" l="1"/>
  <c r="K11"/>
  <c r="K12" s="1"/>
  <c r="K21" s="1"/>
  <c r="L11" l="1"/>
  <c r="M6"/>
  <c r="L12" l="1"/>
  <c r="M11"/>
  <c r="L21" l="1"/>
  <c r="M12"/>
  <c r="M21" s="1"/>
</calcChain>
</file>

<file path=xl/sharedStrings.xml><?xml version="1.0" encoding="utf-8"?>
<sst xmlns="http://schemas.openxmlformats.org/spreadsheetml/2006/main" count="3363" uniqueCount="972">
  <si>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</si>
  <si>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</si>
  <si>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</si>
  <si>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</si>
  <si>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</si>
  <si>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</si>
  <si>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</si>
  <si>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</si>
  <si>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>Intézmények összesen</t>
  </si>
  <si>
    <t>KIADÁSOK JOGCÍMEI</t>
  </si>
  <si>
    <t>zöldterület kezelés</t>
  </si>
  <si>
    <t>víztermelés kezelés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</si>
  <si>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</si>
  <si>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</si>
  <si>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</si>
  <si>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</si>
  <si>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</si>
  <si>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</si>
  <si>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</si>
  <si>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</si>
  <si>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</si>
  <si>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</si>
  <si>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</si>
  <si>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</si>
  <si>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</si>
  <si>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</si>
  <si>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</si>
  <si>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</si>
  <si>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</si>
  <si>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</si>
  <si>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</si>
  <si>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</si>
  <si>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Önkormányzati lakás bérbeadás, értékesités</t>
  </si>
  <si>
    <t>Polgármesteri Hivatal összesen:</t>
  </si>
  <si>
    <t>Felújítási kiadási előirányzatok</t>
  </si>
  <si>
    <t>célonkénti részletezése</t>
  </si>
  <si>
    <t>Felújítási cél</t>
  </si>
  <si>
    <t>Önkormányzat összesen:</t>
  </si>
  <si>
    <t>Beruházási kiadási előirányzatok</t>
  </si>
  <si>
    <t>feladatonkénti részletezése</t>
  </si>
  <si>
    <t>Beruházási feladat</t>
  </si>
  <si>
    <t>M e g n e v e z é s</t>
  </si>
  <si>
    <t>Költségvetési szervek létszámkerete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</si>
  <si>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</si>
  <si>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</si>
  <si>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</si>
  <si>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</si>
  <si>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</si>
  <si>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</si>
  <si>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</si>
  <si>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</si>
  <si>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</si>
  <si>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</si>
  <si>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</si>
  <si>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</si>
  <si>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</si>
  <si>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</si>
  <si>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</si>
  <si>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</si>
  <si>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</si>
  <si>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</si>
  <si>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</si>
  <si>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</si>
  <si>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Hiteltörlesztés összesen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</si>
  <si>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</si>
  <si>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</si>
  <si>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</si>
  <si>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</si>
  <si>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</si>
  <si>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</si>
  <si>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</si>
  <si>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</si>
  <si>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</si>
  <si>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</si>
  <si>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</si>
  <si>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</si>
  <si>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</si>
  <si>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</si>
  <si>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</si>
  <si>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</si>
  <si>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</si>
  <si>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</si>
  <si>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</si>
  <si>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</si>
  <si>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</si>
  <si>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</si>
  <si>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</si>
  <si>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</si>
  <si>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</si>
  <si>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</si>
  <si>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</si>
  <si>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</si>
  <si>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</si>
  <si>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</si>
  <si>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</si>
  <si>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</si>
  <si>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</si>
  <si>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</si>
  <si>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</si>
  <si>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</si>
  <si>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</si>
  <si>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</si>
  <si>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</si>
  <si>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</si>
  <si>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</si>
  <si>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</si>
  <si>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</si>
  <si>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</si>
  <si>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</si>
  <si>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</si>
  <si>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</si>
  <si>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</si>
  <si>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</si>
  <si>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</si>
  <si>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</si>
  <si>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</si>
  <si>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</si>
  <si>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</si>
  <si>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</si>
  <si>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</si>
  <si>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Kamatmentes kölcsön</t>
  </si>
  <si>
    <t>Dolgozók lakásép., felújítási kölcsöne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</si>
  <si>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</si>
  <si>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</si>
  <si>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</si>
  <si>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</si>
  <si>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</si>
  <si>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</si>
  <si>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</si>
  <si>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</si>
  <si>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</si>
  <si>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</si>
  <si>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</si>
  <si>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>zások alapulvételével történt. A helyi iparűzési adórendelet 3.§. alapján azt a vállalkozót akinek a</t>
  </si>
  <si>
    <t>vállalozási szintű adóalapja nem haladja meg az 1 millió Ft-ot 25%-os mértékű adókedvezmény illeti meg.</t>
  </si>
  <si>
    <t>A környezetvédelmi osztályba sorolás szerinti kedvezmény illetve a mozgáskorlátozottság miatti men-</t>
  </si>
  <si>
    <t>tességek tapasztalati adatok illetve a tövény változása alapján kerültek számszerűsítésre.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</si>
  <si>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</si>
  <si>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</si>
  <si>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</si>
  <si>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</si>
  <si>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</si>
  <si>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</si>
  <si>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</si>
  <si>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</si>
  <si>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</si>
  <si>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</si>
  <si>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</si>
  <si>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</si>
  <si>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</si>
  <si>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</si>
  <si>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</si>
  <si>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</si>
  <si>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</si>
  <si>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</si>
  <si>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</si>
  <si>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</si>
  <si>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</si>
  <si>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</si>
  <si>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</si>
  <si>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</si>
  <si>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</si>
  <si>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</si>
  <si>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</si>
  <si>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</si>
  <si>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</si>
  <si>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</si>
  <si>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</si>
  <si>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</si>
  <si>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</si>
  <si>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 xml:space="preserve">a közvetett támogatásokról </t>
  </si>
  <si>
    <t xml:space="preserve">Közvetett támogatás megnevezése </t>
  </si>
  <si>
    <t xml:space="preserve">                            Összeg </t>
  </si>
  <si>
    <t xml:space="preserve">Adókedvezmények </t>
  </si>
  <si>
    <t>a pénzeszközök változásáról</t>
  </si>
  <si>
    <t>Összes bevétel összege</t>
  </si>
  <si>
    <t>Összes kiadás összege</t>
  </si>
  <si>
    <t>KIMUTATÁS</t>
  </si>
  <si>
    <t>Teljesítés</t>
  </si>
  <si>
    <t>I. MŰKÖDÉSI KIADÁSOK</t>
  </si>
  <si>
    <t>II. FELHALMOZÁSI KIADÁSOK</t>
  </si>
  <si>
    <t>Időskorúak járadéka</t>
  </si>
  <si>
    <t>Egyszeri gyermekvédelmi támogatás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</si>
  <si>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</si>
  <si>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</si>
  <si>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</si>
  <si>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</si>
  <si>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</si>
  <si>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</si>
  <si>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</si>
  <si>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</si>
  <si>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</si>
  <si>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</si>
  <si>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</si>
  <si>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</si>
  <si>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</si>
  <si>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</si>
  <si>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</si>
  <si>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</si>
  <si>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</si>
  <si>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</si>
  <si>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</si>
  <si>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</si>
  <si>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</si>
  <si>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</si>
  <si>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</si>
  <si>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</si>
  <si>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</si>
  <si>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</si>
  <si>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</si>
  <si>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</si>
  <si>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</si>
  <si>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</si>
  <si>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</si>
  <si>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</si>
  <si>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</si>
  <si>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</si>
  <si>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</si>
  <si>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>I/4. Egyéb működési bevételek</t>
  </si>
  <si>
    <t>II/3. Egyéb felhalmozási bevételek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</si>
  <si>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</si>
  <si>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</si>
  <si>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</si>
  <si>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</si>
  <si>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</si>
  <si>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</si>
  <si>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</si>
  <si>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>Intézmények: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</si>
  <si>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</si>
  <si>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</si>
  <si>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</si>
  <si>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</si>
  <si>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</si>
  <si>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</si>
  <si>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</si>
  <si>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</si>
  <si>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</si>
  <si>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</si>
  <si>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</si>
  <si>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</si>
  <si>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</si>
  <si>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</si>
  <si>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</si>
  <si>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</si>
  <si>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</si>
  <si>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</si>
  <si>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</si>
  <si>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</si>
  <si>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</si>
  <si>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</si>
  <si>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</si>
  <si>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</si>
  <si>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</si>
  <si>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</si>
  <si>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</si>
  <si>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</si>
  <si>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</si>
  <si>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</si>
  <si>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</si>
  <si>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</si>
  <si>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</si>
  <si>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</si>
  <si>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</si>
  <si>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</si>
  <si>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</si>
  <si>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</si>
  <si>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</si>
  <si>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</si>
  <si>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</si>
  <si>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</si>
  <si>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</si>
  <si>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</si>
  <si>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</si>
  <si>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</si>
  <si>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</si>
  <si>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</si>
  <si>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</si>
  <si>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</si>
  <si>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</si>
  <si>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</si>
  <si>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</si>
  <si>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</si>
  <si>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</si>
  <si>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</si>
  <si>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</si>
  <si>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</si>
  <si>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</si>
  <si>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</si>
  <si>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</si>
  <si>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H</t>
  </si>
  <si>
    <t>I</t>
  </si>
  <si>
    <t>J</t>
  </si>
  <si>
    <t>A.</t>
  </si>
  <si>
    <t>B.</t>
  </si>
  <si>
    <t>K</t>
  </si>
  <si>
    <t>L</t>
  </si>
  <si>
    <t xml:space="preserve">(x) Az önkormányzat költségvetési rendletének 24 §-ában </t>
  </si>
  <si>
    <t>I. Működési kiadások összesen</t>
  </si>
  <si>
    <t>II. Felhalmozási kiadások összesen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</si>
  <si>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</si>
  <si>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</si>
  <si>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</si>
  <si>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</si>
  <si>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</si>
  <si>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</si>
  <si>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</si>
  <si>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</si>
  <si>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II. Felhalmozási bevételek összesen</t>
  </si>
  <si>
    <t>Önkor-mányzat</t>
  </si>
  <si>
    <t>2018. év</t>
  </si>
  <si>
    <t>2019.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</si>
  <si>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</si>
  <si>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</si>
  <si>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</si>
  <si>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</si>
  <si>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</si>
  <si>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</si>
  <si>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</si>
  <si>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</si>
  <si>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</si>
  <si>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</si>
  <si>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</si>
  <si>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</si>
  <si>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</si>
  <si>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</si>
  <si>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</si>
  <si>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</si>
  <si>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</si>
  <si>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</si>
  <si>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</si>
  <si>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</si>
  <si>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Önkormányzat:</t>
  </si>
  <si>
    <t>MINDÖSSZESEN</t>
  </si>
  <si>
    <t>Önkormányzat  összesen:</t>
  </si>
  <si>
    <t>Közfoglalkoztatottak létszámkerete összesen</t>
  </si>
  <si>
    <t>Eredeti előir.</t>
  </si>
  <si>
    <t>Mód. Előir.</t>
  </si>
  <si>
    <t xml:space="preserve">    - Önkormányzat - Többcélú Kist.Társulásnak</t>
  </si>
  <si>
    <t>Háziorvosi alapellátás</t>
  </si>
  <si>
    <t xml:space="preserve">A Önkormányzat saját bevételeinek és az adósságot keletkeztető ügyleteiből eredő fizetési kötelezettségének bemutatása*  </t>
  </si>
  <si>
    <t>*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</si>
  <si>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</si>
  <si>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</si>
  <si>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</si>
  <si>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</si>
  <si>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</si>
  <si>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</si>
  <si>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</si>
  <si>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</si>
  <si>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</si>
  <si>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</si>
  <si>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</si>
  <si>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</si>
  <si>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</si>
  <si>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 xml:space="preserve">                                - EU-s pályázat</t>
  </si>
  <si>
    <t>IV.1.d.  A nyilvános könyvtári ellátási és közművelődési feladatokhoz</t>
  </si>
  <si>
    <t>IV.1.e. Muzeális intézményi feladatok támogatása</t>
  </si>
  <si>
    <t>Közvilágítás</t>
  </si>
  <si>
    <t xml:space="preserve">Nem lakóing. bérbeadása + üzemeltetése </t>
  </si>
  <si>
    <t>Múzeumok működtetése</t>
  </si>
  <si>
    <t xml:space="preserve">         - közös hivatal 1-4 hóra vidéki önk. Átvett</t>
  </si>
  <si>
    <t xml:space="preserve">   ------------------</t>
  </si>
  <si>
    <t xml:space="preserve">         - lakosságszám arányos hozzájárulás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</si>
  <si>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</si>
  <si>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</si>
  <si>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</si>
  <si>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</si>
  <si>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</si>
  <si>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</si>
  <si>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</si>
  <si>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</si>
  <si>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</si>
  <si>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</si>
  <si>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</si>
  <si>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</si>
  <si>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4. 6. Működési célú céltartalék</t>
  </si>
  <si>
    <t>3.7. Felhalmozási célú céltartalék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</si>
  <si>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</si>
  <si>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</si>
  <si>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</si>
  <si>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</si>
  <si>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</si>
  <si>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</si>
  <si>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</si>
  <si>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</si>
  <si>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</si>
  <si>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</si>
  <si>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I/3.1.1. Önkormányzatok működési költségvetési támogatása</t>
  </si>
  <si>
    <t>Közös Önkorm. Hivatal összesen: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</si>
  <si>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</si>
  <si>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</si>
  <si>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</si>
  <si>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</si>
  <si>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</si>
  <si>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</si>
  <si>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</si>
  <si>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I 1.c) Egyéb önkormányzati feladatok támogatása</t>
  </si>
  <si>
    <t>II.1. Óvodapedagógusok bértámogatása 4 hóra pótlólagos összeg</t>
  </si>
  <si>
    <t>V. Beszámítás: - pénzbeli szoc. ellátások 50%-a</t>
  </si>
  <si>
    <t>III.3.d. Házi segítségnyújtás-társulás által történt feladatellátás</t>
  </si>
  <si>
    <t>III.3.f. Időskorúak nappali intézményi ellátása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</si>
  <si>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</si>
  <si>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</si>
  <si>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</si>
  <si>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</si>
  <si>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</si>
  <si>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</si>
  <si>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</si>
  <si>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</si>
  <si>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</si>
  <si>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</si>
  <si>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</si>
  <si>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</si>
  <si>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3.7.1. hitelkamatok változására, ill.  kamat fed. tart.</t>
  </si>
  <si>
    <t xml:space="preserve">             - Közfoglalk. Pály. Támog.</t>
  </si>
  <si>
    <t>3.7.5. közvilágítás korszerűsítés</t>
  </si>
  <si>
    <t>4.6.5. pályázati önerő</t>
  </si>
  <si>
    <t>3.7.6. Épületenergetikai fejl. nem támogatott többletigényére</t>
  </si>
  <si>
    <t>I. Működési költségvetési bevételek összesen</t>
  </si>
  <si>
    <r>
      <t>I/1.</t>
    </r>
    <r>
      <rPr>
        <b/>
        <sz val="10"/>
        <rFont val="Times New Roman"/>
        <family val="1"/>
        <charset val="238"/>
      </rPr>
      <t xml:space="preserve"> Működési bevételek B4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</si>
  <si>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 B3</t>
    </r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</si>
  <si>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</si>
  <si>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</si>
  <si>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</si>
  <si>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3.1.2.1.Üdülőhelyi feladatok támogatása B115</t>
  </si>
  <si>
    <t>3.1.2.2.Lakott külterülettel kapcsolatos feladatok támogatása B115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</si>
  <si>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</si>
  <si>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</si>
  <si>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</si>
  <si>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</si>
  <si>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</si>
  <si>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</si>
  <si>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II/3.2. Felhalmozási célú pénzeszköz átvétele államháztartáson kívülről B73</t>
  </si>
  <si>
    <t>2017.évi előir.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</si>
  <si>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</si>
  <si>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</si>
  <si>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</si>
  <si>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</si>
  <si>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</si>
  <si>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</si>
  <si>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</si>
  <si>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</si>
  <si>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</si>
  <si>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</si>
  <si>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</si>
  <si>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</si>
  <si>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</si>
  <si>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</si>
  <si>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</si>
  <si>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</si>
  <si>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</si>
  <si>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</si>
  <si>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</si>
  <si>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</si>
  <si>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</si>
  <si>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</si>
  <si>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</si>
  <si>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</si>
  <si>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</si>
  <si>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</si>
  <si>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</si>
  <si>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</si>
  <si>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</si>
  <si>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</si>
  <si>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</si>
  <si>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</si>
  <si>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</si>
  <si>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</si>
  <si>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</si>
  <si>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</si>
  <si>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</si>
  <si>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</si>
  <si>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</si>
  <si>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</si>
  <si>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</si>
  <si>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</si>
  <si>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</si>
  <si>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</si>
  <si>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</si>
  <si>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</si>
  <si>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</si>
  <si>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</si>
  <si>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</si>
  <si>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</si>
  <si>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</si>
  <si>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</si>
  <si>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</si>
  <si>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</si>
  <si>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</si>
  <si>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Működési célú átvett pénzeszközök ÁHK B6</t>
  </si>
  <si>
    <r>
      <t xml:space="preserve">I/3. </t>
    </r>
    <r>
      <rPr>
        <i/>
        <sz val="10"/>
        <rFont val="Times New Roman"/>
        <family val="1"/>
        <charset val="238"/>
      </rPr>
      <t xml:space="preserve">Közp-i ktgvből kapott műk. támog. </t>
    </r>
    <r>
      <rPr>
        <b/>
        <sz val="10"/>
        <rFont val="Times New Roman"/>
        <family val="1"/>
        <charset val="238"/>
      </rPr>
      <t>/Működési c. támog. ÁHB. B1</t>
    </r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</si>
  <si>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</si>
  <si>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</si>
  <si>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</si>
  <si>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</si>
  <si>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</si>
  <si>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</si>
  <si>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</si>
  <si>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</si>
  <si>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</si>
  <si>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</si>
  <si>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</si>
  <si>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</si>
  <si>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</si>
  <si>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</si>
  <si>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</si>
  <si>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</si>
  <si>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</si>
  <si>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</si>
  <si>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</si>
  <si>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</si>
  <si>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</si>
  <si>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</si>
  <si>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</si>
  <si>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</si>
  <si>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</si>
  <si>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</si>
  <si>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Ingatlanok beszerzése létesítése K62</t>
  </si>
  <si>
    <t>Részesedések beszerzése K65</t>
  </si>
  <si>
    <t>Tárgyévi költségvetési bevételek összesen (I. + II. +III. )</t>
  </si>
  <si>
    <t>Tárgyévi költségvetési kiadások összesen (I. + II. +III. )</t>
  </si>
  <si>
    <t xml:space="preserve"> Informatikai eszközök beszerzése, K63</t>
  </si>
  <si>
    <t>Ingatlanok felújítása K71</t>
  </si>
  <si>
    <t>3. Központi, irányítószervi támogatás K915</t>
  </si>
  <si>
    <t>2. Pénzeszköz betétként való elhelyezése K916</t>
  </si>
  <si>
    <t>4. Pénzügyi lízing kiadásai K917</t>
  </si>
  <si>
    <t>1.Adóssághoz nem kapcs. szárm. ügyl.kiad. K93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</si>
  <si>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</si>
  <si>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</si>
  <si>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</si>
  <si>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</si>
  <si>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</si>
  <si>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</si>
  <si>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4.4. Egyéb működési célú támogatás államháztartáson kívülre K511</t>
  </si>
  <si>
    <t>I.  5. Ellátottak pénzbeli juttatásai K4</t>
  </si>
  <si>
    <t>Foglalkoztatást helyettesítő támogatás K45</t>
  </si>
  <si>
    <t>55 év felettiek rendszeres szoc.segélye K48</t>
  </si>
  <si>
    <t>Egészségkár. Rendszeres szoc. Segélye K48</t>
  </si>
  <si>
    <t>Rendszeres szoc. segély önk. rend. K48</t>
  </si>
  <si>
    <t>Pénzbeni átmeneti segély K48</t>
  </si>
  <si>
    <t>Temetési segély K48</t>
  </si>
  <si>
    <t>Kiegészítő gyermekvédelmi pótlék K42</t>
  </si>
  <si>
    <t>Rendkívüli gyermekvédelmi támogatás K42</t>
  </si>
  <si>
    <t>Szemétszállítás támogatása K48</t>
  </si>
  <si>
    <t>Közköltséges temetés  K48</t>
  </si>
  <si>
    <t>II.  3.1. Egyéb felhalmozási célú támogatás államháztartáson belülre K84</t>
  </si>
  <si>
    <t>II.  3.4. Egyéb felhalmozási célú támogatás államháztatáson kívűlre  K88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</si>
  <si>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</si>
  <si>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</si>
  <si>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</si>
  <si>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</si>
  <si>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</si>
  <si>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</si>
  <si>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</si>
  <si>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</si>
  <si>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</si>
  <si>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</si>
  <si>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Tartalékok  mindösszesen: K512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</si>
  <si>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</si>
  <si>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</si>
  <si>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</si>
  <si>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</si>
  <si>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</si>
  <si>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</si>
  <si>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</si>
  <si>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Hiteltörlesztés K9112+K9113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</si>
  <si>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</si>
  <si>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</si>
  <si>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</si>
  <si>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</si>
  <si>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</si>
  <si>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</si>
  <si>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</si>
  <si>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</si>
  <si>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</si>
  <si>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</si>
  <si>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</si>
  <si>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</si>
  <si>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</si>
  <si>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3. Egyéb felhalmozási kiadások K8</t>
  </si>
  <si>
    <t>III. Finanszírozási kiadások K9</t>
  </si>
  <si>
    <t>2. Központi, irányítószervi támogatás K915</t>
  </si>
  <si>
    <t>4. Belföldi értékpapírok kiadása K912</t>
  </si>
  <si>
    <r>
      <t xml:space="preserve">5. </t>
    </r>
    <r>
      <rPr>
        <i/>
        <sz val="8"/>
        <rFont val="Times New Roman"/>
        <family val="1"/>
        <charset val="238"/>
      </rPr>
      <t>Befektetési c. belföldi, külföldi értékpapír vás</t>
    </r>
    <r>
      <rPr>
        <sz val="8"/>
        <rFont val="Times New Roman"/>
        <family val="1"/>
        <charset val="238"/>
      </rPr>
      <t xml:space="preserve">/ </t>
    </r>
    <r>
      <rPr>
        <b/>
        <sz val="8"/>
        <rFont val="Times New Roman"/>
        <family val="1"/>
        <charset val="238"/>
      </rPr>
      <t>Likviditási célú hiteltörlesztés K9112</t>
    </r>
  </si>
  <si>
    <t>6.Rövid lejáratú hitel törlesztés K9113</t>
  </si>
  <si>
    <t>7.Hosszú lejáratú hitel törlesztés K9111</t>
  </si>
  <si>
    <t>III. Támog. kölcs. nyújtása, törleszt. össz.</t>
  </si>
  <si>
    <t>III. Támog. kölcs. visszat. igénybevétele</t>
  </si>
  <si>
    <t>8. Adóssághoz nem kapcs. Számr.ü. K93</t>
  </si>
  <si>
    <t>3.1. Önkorm. működési támogatásai B11</t>
  </si>
  <si>
    <t>I/3.1.2. Működési célú központosított előirányzatok B115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</si>
  <si>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</si>
  <si>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</si>
  <si>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</si>
  <si>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</si>
  <si>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</si>
  <si>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</si>
  <si>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</si>
  <si>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</si>
  <si>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</si>
  <si>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</si>
  <si>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</si>
  <si>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</si>
  <si>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</si>
  <si>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</si>
  <si>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</si>
  <si>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</si>
  <si>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</si>
  <si>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</si>
  <si>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</si>
  <si>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</si>
  <si>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</si>
  <si>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</si>
  <si>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</si>
  <si>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</si>
  <si>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</si>
  <si>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</si>
  <si>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</si>
  <si>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</si>
  <si>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</si>
  <si>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</si>
  <si>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</si>
  <si>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</si>
  <si>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</si>
  <si>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</si>
  <si>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</si>
  <si>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</si>
  <si>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</si>
  <si>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                                  helyi, helyközi tömegközlekedés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</si>
  <si>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</si>
  <si>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</si>
  <si>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</si>
  <si>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</si>
  <si>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</si>
  <si>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</si>
  <si>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</si>
  <si>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</si>
  <si>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</si>
  <si>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</si>
  <si>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</si>
  <si>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</si>
  <si>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</si>
  <si>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</si>
  <si>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</si>
  <si>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</si>
  <si>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</si>
  <si>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</si>
  <si>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</si>
  <si>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</si>
  <si>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</si>
  <si>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</si>
  <si>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</si>
  <si>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</si>
  <si>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</si>
  <si>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</si>
  <si>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</si>
  <si>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</si>
  <si>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</si>
  <si>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</si>
  <si>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</si>
  <si>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</si>
  <si>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</si>
  <si>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</si>
  <si>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</si>
  <si>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</si>
  <si>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</si>
  <si>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</si>
  <si>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</si>
  <si>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</si>
  <si>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1.10. Egyéb működési bevételek B410</t>
  </si>
  <si>
    <t>I/3.1.2. Működési célú központosított előirányzatok össz. B115</t>
  </si>
  <si>
    <t>I/3.1.3. Helyi önkormányzatok kiegészítő támogatása B116</t>
  </si>
  <si>
    <t xml:space="preserve"> 3.1.3.2. Önkormányzati adósságkonszolidáció során támogatásként kapott összeg  B116</t>
  </si>
  <si>
    <t>I/3.1.3. Helyi önkormányzatok kiegészítő támogatása össz. B116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</si>
  <si>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</si>
  <si>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</si>
  <si>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</si>
  <si>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</si>
  <si>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>I./4.2. Egyéb működési célú átvett pénzeszközök B63</t>
  </si>
  <si>
    <t>I/3.6. Egyéb működési célú átvett pénzeszk. ÁHK mindössz. B63</t>
  </si>
  <si>
    <t>I.4.1. Működési célú visszatérítendő támogatások, kölcsönök visszatér. ÁHK-ről B62</t>
  </si>
  <si>
    <t xml:space="preserve">          I. 4.1.1.  Kamatmentes kölcsön visszatérülése háztartásoktól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</si>
  <si>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</si>
  <si>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</si>
  <si>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</si>
  <si>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</si>
  <si>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</si>
  <si>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</si>
  <si>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</si>
  <si>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</si>
  <si>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</si>
  <si>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</si>
  <si>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</si>
  <si>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</si>
  <si>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</si>
  <si>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</si>
  <si>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</si>
  <si>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</si>
  <si>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</si>
  <si>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</si>
  <si>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</si>
  <si>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</si>
  <si>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</si>
  <si>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</si>
  <si>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II/3. 2. Felhalmozási célú átvett pénzeszközök  államháztartáson kívülről B73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</si>
  <si>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</si>
  <si>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</si>
  <si>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>Felhalmozási célú visszatérítendő támogatások, kölcsönök visszérülése összesen ÁHK B72</t>
  </si>
  <si>
    <t xml:space="preserve"> Támogatások kölcsönök visszatérülése államháztartáson kívülről </t>
  </si>
  <si>
    <t xml:space="preserve"> Támogatások kölcsönök visszatérülése államháztartáson belülről 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</si>
  <si>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</si>
  <si>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</si>
  <si>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</si>
  <si>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>vásárolt hitelviszonyt megtestesítő érétkpapírok beváltásakor a vételár és a könyv szerinti érétk közötti nyereségjellegű különbözet</t>
  </si>
  <si>
    <t>lezárt kamatfedezeti ügyletek (határidős, opciós ügyletek) nyeresége</t>
  </si>
  <si>
    <t>I/1.8. Kamatbevételek mindösszesen B408</t>
  </si>
  <si>
    <t>önkormányzati többségi tulajdonú vállalkozástól kapott osztalék</t>
  </si>
  <si>
    <t>egyéb részesedések után kapott osztalék</t>
  </si>
  <si>
    <t>befektetési jegyek nettó eszk. értéke után kapott osztalék, árfolyamnyereség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</si>
  <si>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</si>
  <si>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</si>
  <si>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</si>
  <si>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</si>
  <si>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7.Hosszú lejáratú hitelelvétel B8111</t>
  </si>
  <si>
    <r>
      <t>5. Befektetési célú belföldi, külföldi értékpapír érték./</t>
    </r>
    <r>
      <rPr>
        <b/>
        <sz val="8"/>
        <rFont val="Times New Roman"/>
        <family val="1"/>
        <charset val="238"/>
      </rPr>
      <t>Belföldi értékpapírok bev. B812</t>
    </r>
  </si>
  <si>
    <r>
      <t>1.Előző évi pénzmaradvány ig. vét. /</t>
    </r>
    <r>
      <rPr>
        <b/>
        <sz val="8"/>
        <rFont val="Times New Roman"/>
        <family val="1"/>
        <charset val="238"/>
      </rPr>
      <t>Maradvány ig.vét. B813</t>
    </r>
  </si>
  <si>
    <t>2 Államházt. Belüli megelőleg. B814</t>
  </si>
  <si>
    <t>3.Betétek megszüntetése B817</t>
  </si>
  <si>
    <t>4.Központi irányítószervi támogatás</t>
  </si>
  <si>
    <t>8. Likviditási c. hitelek felv. B8112</t>
  </si>
  <si>
    <t>6.Rövid lejáratú hitelek felvétele B8113</t>
  </si>
  <si>
    <t>Működési bevételek B4</t>
  </si>
  <si>
    <t>Közhatalmi bevételek B3</t>
  </si>
  <si>
    <t>Működési támogatások B1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</si>
  <si>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</si>
  <si>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</si>
  <si>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</si>
  <si>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</si>
  <si>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</si>
  <si>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</si>
  <si>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</si>
  <si>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</si>
  <si>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Felhalm. C. támogatások B2</t>
  </si>
  <si>
    <t>Felh. Átvett pénzeszk. B7</t>
  </si>
  <si>
    <t xml:space="preserve">Műk. Bevből feh. Átcs. </t>
  </si>
  <si>
    <t>Betétek megszünt. B817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</si>
  <si>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</si>
  <si>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</si>
  <si>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</si>
  <si>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</si>
  <si>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</si>
  <si>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Adómentesség</t>
  </si>
  <si>
    <t>Egyéb közvetett támogatások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</si>
  <si>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</si>
  <si>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</si>
  <si>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</si>
  <si>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>,</t>
  </si>
  <si>
    <t>I. 4.7. Elvonások és befizetések K502</t>
  </si>
  <si>
    <t>Elvonások, befizetések összesen K502</t>
  </si>
  <si>
    <t xml:space="preserve">    4.7. Elvonások és befizetések K502</t>
  </si>
  <si>
    <t xml:space="preserve">30. </t>
  </si>
  <si>
    <t>Visszatérítendő támogatások, kölcsönök visszatérülése államháztartáson belülről mindösszesen</t>
  </si>
  <si>
    <t>4.6.1. Intézmények nyári tisztasági festése</t>
  </si>
  <si>
    <t>Napköziottho-nos Óvoda</t>
  </si>
  <si>
    <t xml:space="preserve"> Egyéb tárgyieszközök beszerzése K64</t>
  </si>
  <si>
    <t>Mindösszesen:</t>
  </si>
  <si>
    <t xml:space="preserve"> - Óvoda</t>
  </si>
  <si>
    <t xml:space="preserve"> - Önkormányzat</t>
  </si>
  <si>
    <t xml:space="preserve">          II.3.5.3. Fejlesztésre nyújtott  kölcsön</t>
  </si>
  <si>
    <t>Tanszertámogatás  K48</t>
  </si>
  <si>
    <t>Étkezési támogatás  K48</t>
  </si>
  <si>
    <t>Önkormányzati intézmények beruh.</t>
  </si>
  <si>
    <t>Napköziotthonos Óvoda</t>
  </si>
  <si>
    <t>Önkormányzati ingatlanok felújítása össz.</t>
  </si>
  <si>
    <t>II.3. Társulás által fenntartott óvodákbe bejáró gyerm.ut.tám. 8. hó</t>
  </si>
  <si>
    <t>II.3. Társulás által fenntartott óvodákbe bejáró gyerm.ut.tám. 4. hó</t>
  </si>
  <si>
    <t>III.3.m. Kistelepülések szociális feladatainak támogatása</t>
  </si>
  <si>
    <t>Önkormányzat EU. Pályázat</t>
  </si>
  <si>
    <t xml:space="preserve">          I. 4.1.2.  Kamatmentes kölcsön visszatérülése vállalkozásoktól</t>
  </si>
  <si>
    <t xml:space="preserve">EU-s projekt címe:              </t>
  </si>
  <si>
    <t xml:space="preserve">Projekt azonosítója:          </t>
  </si>
  <si>
    <t>Útberuházás</t>
  </si>
  <si>
    <t>-</t>
  </si>
  <si>
    <t>Önkormányzati utak felújítása</t>
  </si>
  <si>
    <t xml:space="preserve">Egerlövő Község képviselő-testületének hitelállománya </t>
  </si>
  <si>
    <t xml:space="preserve">........................ 2015. ............ hó .... nap </t>
  </si>
  <si>
    <t>2018.évi előir.</t>
  </si>
  <si>
    <t>Önkormányzati támogatás (Mikulás csom) K48</t>
  </si>
  <si>
    <t>V.I.1. kiegészítés I.1. jogcímekhez kapcsolódó</t>
  </si>
  <si>
    <t>Szociális étkeztetés</t>
  </si>
  <si>
    <t xml:space="preserve"> - Önkormányzat Óvodafenntartó Társulásnak</t>
  </si>
  <si>
    <t>Közművelődés, könyvtár szolgáltatások</t>
  </si>
  <si>
    <t>2019.évi előir.</t>
  </si>
  <si>
    <t>Természetben nyújtott gyermekvédelmi tám.K42</t>
  </si>
  <si>
    <t>Település támogatás, egyéb önkorm.rend.megáll.</t>
  </si>
  <si>
    <t>III.5c.   Rászorúló gyermekek intézm.kivüli szünidei étkeztetésének támogatása</t>
  </si>
  <si>
    <t xml:space="preserve">            - Természetbeli gyemekvédelmi támogatás</t>
  </si>
  <si>
    <t>adatok: Ft-ban</t>
  </si>
  <si>
    <t>3. ÁHT belüli megelőlegezések visszafizetése</t>
  </si>
  <si>
    <t>Ft-ban</t>
  </si>
  <si>
    <t>011130</t>
  </si>
  <si>
    <t xml:space="preserve"> Ft-ban </t>
  </si>
  <si>
    <t>066020</t>
  </si>
  <si>
    <t xml:space="preserve">Ft-ban </t>
  </si>
  <si>
    <t>041232-041233</t>
  </si>
  <si>
    <t>066010         Ft-ban</t>
  </si>
  <si>
    <t>063020</t>
  </si>
  <si>
    <t>064010      Ft-ban</t>
  </si>
  <si>
    <t>045160</t>
  </si>
  <si>
    <t>107060</t>
  </si>
  <si>
    <t>082092</t>
  </si>
  <si>
    <t>4. ÁHT belüli megelőlegezések visszafiz.K914</t>
  </si>
  <si>
    <t xml:space="preserve">107051      Ft-ban </t>
  </si>
  <si>
    <t xml:space="preserve"> Ft-ban</t>
  </si>
  <si>
    <t xml:space="preserve">Egyéb önkorm.rend.megállapitott juttatás </t>
  </si>
  <si>
    <t>BURSA ösztöndíj K512</t>
  </si>
  <si>
    <t>Fiatalok első lakáshoz jutásának támogatása K512</t>
  </si>
  <si>
    <t xml:space="preserve">                 Ft-ban </t>
  </si>
  <si>
    <t xml:space="preserve">                Ft-ban </t>
  </si>
  <si>
    <t>Önkormány-zati vagyon bérbeadása</t>
  </si>
  <si>
    <t>013350</t>
  </si>
  <si>
    <t>4. ÁHT büli megelőlegezések visszafizetéseK914</t>
  </si>
  <si>
    <t>Természetbeni gyermekvédelmi</t>
  </si>
  <si>
    <t>104051    Ft-ban</t>
  </si>
  <si>
    <t xml:space="preserve">    4.6. Tartalékok   K513</t>
  </si>
  <si>
    <t xml:space="preserve">    4.4.Egyéb műk. c. támogatások ÁHK K512</t>
  </si>
  <si>
    <t xml:space="preserve">    - Önkormányzat - Mezőkövesd   Közös Önkormányzati Hivatalnak</t>
  </si>
  <si>
    <t>Adósság konszolidációs visszafizatés</t>
  </si>
  <si>
    <t>adatok:Ft-bam</t>
  </si>
  <si>
    <t>Önkorm. vagyon bérbeadás (Telenor + Matyó Mg + ABC. Vízmű)</t>
  </si>
  <si>
    <t>Épület felújitás  összesen</t>
  </si>
  <si>
    <t xml:space="preserve">Orvosi rendelő </t>
  </si>
  <si>
    <t xml:space="preserve"> - Önkormányzat számitógép </t>
  </si>
  <si>
    <t xml:space="preserve"> - Önkormányzat nyomtató </t>
  </si>
  <si>
    <t>Tartalék összegének célonkénti részletezése K513</t>
  </si>
  <si>
    <t>ÁHT belüli megel.visszafiz. K914</t>
  </si>
  <si>
    <t>…………………Ft</t>
  </si>
  <si>
    <t>………………….Ft</t>
  </si>
  <si>
    <t>2023. év</t>
  </si>
  <si>
    <t>2026. év</t>
  </si>
  <si>
    <t>adatok: Ft</t>
  </si>
  <si>
    <t>Záró pénzkészlet tervezett összege 2017. dec. 31-én</t>
  </si>
  <si>
    <t>B5. Pénz maradvány igénybevétele felhal.</t>
  </si>
  <si>
    <t>E/ Ft-ban</t>
  </si>
  <si>
    <t>2019évi előir.</t>
  </si>
  <si>
    <t>adatok:  Ft-ban</t>
  </si>
  <si>
    <t xml:space="preserve">                        Ft-ban</t>
  </si>
  <si>
    <t>4.  Megelőlegezések visszafizetéseK913</t>
  </si>
  <si>
    <t>Az önkormányzat 2018. évi kiadási előirányzatai összesen</t>
  </si>
  <si>
    <t xml:space="preserve">A költségvetési intézmények 2018. évi költségvetési kiadási előirányzatai </t>
  </si>
  <si>
    <t>1-1-V Települési önkormányzat müködési támogatása beszámítás után</t>
  </si>
  <si>
    <t>Polgármester illetmány támogatása</t>
  </si>
  <si>
    <t>Alapfokozatú végzettségű mesterpedagógus kiegészitő bértámogatása</t>
  </si>
  <si>
    <t>Telepűlési önkormányzat egyes köznevelési feladat összesen</t>
  </si>
  <si>
    <t>III.2. szociális feladatok kiegéstzitő támogatása</t>
  </si>
  <si>
    <t xml:space="preserve">     Az önkormányzat 2018. évi bevételi előirányzatai összesen</t>
  </si>
  <si>
    <t>Beruházás</t>
  </si>
  <si>
    <t>Csapadékvíz elvezetés</t>
  </si>
  <si>
    <t>Óvoda és Művelődésiház nyilászáró</t>
  </si>
  <si>
    <t>2018. évi előirányzat</t>
  </si>
  <si>
    <t xml:space="preserve"> 2018. évi előirányzat</t>
  </si>
  <si>
    <t>2018. évi előir.</t>
  </si>
  <si>
    <t>2018. évi előirányzatai</t>
  </si>
  <si>
    <t>2018. ......................... hó</t>
  </si>
  <si>
    <t>2018 év ………..hó…..nap</t>
  </si>
  <si>
    <t>2018.év</t>
  </si>
  <si>
    <t>2020. év</t>
  </si>
  <si>
    <t>2021 év</t>
  </si>
  <si>
    <t>2024. év</t>
  </si>
  <si>
    <t>2025 év</t>
  </si>
  <si>
    <t>2027. év</t>
  </si>
  <si>
    <t>2028. és azt követő években</t>
  </si>
  <si>
    <t>Fennálló hitel, kötvénytart.  2018. I. 1-jén</t>
  </si>
  <si>
    <t>2018. évi hitelfelvét.</t>
  </si>
  <si>
    <t>a 2018. évben nyújtandó</t>
  </si>
  <si>
    <t>a pénzeszközök  2018. évre tervezett változásáról</t>
  </si>
  <si>
    <t>Nyitó pénzkészlet 2018. január 1-jén</t>
  </si>
  <si>
    <t>a 2018. évre tervezett közvetett támogatásokról</t>
  </si>
  <si>
    <t xml:space="preserve">             2018. év </t>
  </si>
  <si>
    <t xml:space="preserve">              2018. év </t>
  </si>
  <si>
    <t xml:space="preserve">Nyitó pénzkészlet 2018.január 1-jén </t>
  </si>
  <si>
    <t xml:space="preserve">Záró pénzkészlet 2018. dec. 31-én </t>
  </si>
  <si>
    <t>Az önkormányzat 2018. évi költségvetési kiadási előirányzatainak megoszlása</t>
  </si>
  <si>
    <t xml:space="preserve">     Az önkormányzat 2018. évi bevételi előirányzatainak megoszlása</t>
  </si>
  <si>
    <t xml:space="preserve">Az Önkormányzat  2018. évi költségvetési kiadási előirányzatai feladatonként </t>
  </si>
  <si>
    <t xml:space="preserve">Az Önkormányzat  2018 évi költségvetési kiadási előirányzatai feladatonként </t>
  </si>
  <si>
    <t>Költségvetési intézmények 2018. évi  költségvetési bevételei</t>
  </si>
  <si>
    <t>Általános tartalék K913</t>
  </si>
  <si>
    <t>1. Tartalék. K913</t>
  </si>
  <si>
    <t>Eredeti előirányzat</t>
  </si>
  <si>
    <t>Módosítot előirányzat</t>
  </si>
  <si>
    <t>Módosítot előírányzat</t>
  </si>
  <si>
    <t>Feladatok összesen Eredeti előirányzat</t>
  </si>
  <si>
    <t>Feladatok összesen módosított előirányzat</t>
  </si>
  <si>
    <t>Önkorm. Igazgatás Eredeti előirányzat</t>
  </si>
  <si>
    <t>Módisitott előirányzat</t>
  </si>
  <si>
    <t>Módosított előirányzat</t>
  </si>
  <si>
    <t>Község gazdálkodás Eredeti előirányzat</t>
  </si>
  <si>
    <t>Módisítot előirányzat</t>
  </si>
  <si>
    <t>közfoglalkoztatás Eredeti előirányzat</t>
  </si>
  <si>
    <t>kozutak üzemeltetése eredeti előirányzat</t>
  </si>
  <si>
    <t>Módositot előirányzat</t>
  </si>
  <si>
    <t>segélyek összesen eredeti előirányzat</t>
  </si>
  <si>
    <t>Önkormányzat Eredeti előirányzat</t>
  </si>
  <si>
    <t>Önkormányzat módosított előirányzat</t>
  </si>
  <si>
    <t>Műfüves pálya /épület/</t>
  </si>
  <si>
    <t xml:space="preserve">EFOP pályázat eszköz beszerzés </t>
  </si>
  <si>
    <t>Előirányzat összesen</t>
  </si>
  <si>
    <t>2018. évi mód. előir.</t>
  </si>
  <si>
    <t>2018.évi mód előir.</t>
  </si>
  <si>
    <t>2018. évi mód.  előirányzat</t>
  </si>
  <si>
    <t>2019. évi  Óvoda nevelés felad.ellátás</t>
  </si>
  <si>
    <t>Heves Megyi Vízmű</t>
  </si>
  <si>
    <t>3.1.3.1.Előző évi elszámolásból helyi származó bevétel.B116</t>
  </si>
  <si>
    <t>I/1.4. Tulajdonosi bevételek részletezése B402</t>
  </si>
  <si>
    <t>ÚT felújitás, Sport létesítmény</t>
  </si>
  <si>
    <t xml:space="preserve">B.) Önkormányzaton kívüli EU-s projektekhez történő hozzájárulás 2018 évi előirányzatai </t>
  </si>
  <si>
    <t>165319748</t>
  </si>
  <si>
    <t>1. melléklet a    3/2019. (V.25.) önkormányzati rendelethez</t>
  </si>
  <si>
    <t>2. melléklet a   3/2019. (V.25.) önkormányzati rendelethez</t>
  </si>
  <si>
    <t>3. melléklet a  3/2019. (V.25.) önkormányzati rendelethez</t>
  </si>
  <si>
    <t>4. melléklet a   3/2019. (V.25.) önkormányzati rendelethez</t>
  </si>
  <si>
    <t>4. melléklet a  3/2019. (V.25.) önkormányzati rendelethez</t>
  </si>
  <si>
    <t>4. melléklet a    3/2019. (V.25.) önkormányzati rendelethez</t>
  </si>
  <si>
    <t>5. melléklet a   3/2019. (V.25.) önkormányzati rendelethez</t>
  </si>
  <si>
    <t>6. melléklet a   3/2019. (V.25.) önkormányzati rendelethez</t>
  </si>
  <si>
    <t>7. melléklet a   3/2019. (V.25.) önkormányzati rendelethez</t>
  </si>
  <si>
    <t>8. melléklet a   3/2019. (V.25.) önkormányzati rendelethez</t>
  </si>
  <si>
    <t>9. melléklet a  3/2019. (V.25.) önkormányzati rendelethez</t>
  </si>
  <si>
    <t>10. melléklet a   3/2019. (V.25.) önkormányzati rendelethez</t>
  </si>
  <si>
    <t>11. melléklet a  3/2019. (V.25.) önkormányzati rendelethez</t>
  </si>
  <si>
    <t>12. melléklet a  3/2019. (V.25.) önkormányzati rendelethez</t>
  </si>
  <si>
    <t>13. melléklet a  3/2019. (V.25.) önkormányzati rendelethez</t>
  </si>
  <si>
    <t>14. melléklet a   3/2019. (V.25.) önkormányzati rendelethez</t>
  </si>
  <si>
    <t>15. melléklet a  3/2019. (V.25.) önkormányzati rendelethez</t>
  </si>
  <si>
    <t>16. melléklet a   3/2019. (V.25.) önkormányzati rendelethez</t>
  </si>
  <si>
    <t>17. melléklet a  3/2019. (V.25.)önkormányzati rendelethez</t>
  </si>
  <si>
    <t>18. melléklet a  3/2019. (V.25.) önkormányzati rendelethez</t>
  </si>
  <si>
    <t>19. melléklet a 3/2019. (V.25.) önkormányzati rendelethez</t>
  </si>
  <si>
    <t>20. melléklet a  3/2019. (V.25.) önkormányzati rendelethez</t>
  </si>
  <si>
    <t>21. melléklet a    3/2019. (V.25.)önkormányzati rendelethez</t>
  </si>
  <si>
    <t>22. melléklet a    3/2019. (V.25.)önkormányzati rendelethez</t>
  </si>
  <si>
    <t>23. melléklet a  3/2019. (V.25.)önkormányzati rendelethez</t>
  </si>
  <si>
    <t>24. melléklet a  3/2019. (V.25.) önkormányzati rendelethez</t>
  </si>
  <si>
    <t>25. melléklet a   3/2019. (V.25.)önkormányzati rendelethez</t>
  </si>
  <si>
    <t>26. melléklet a  3/2019. (V.25.) önkormányzati rendelethez</t>
  </si>
  <si>
    <t>27. melléklet a    3/2019. (V.25.) önkormányzati rendelethez</t>
  </si>
  <si>
    <t>28. melléklet a  3/2019. (V.25.)önkormányzati rendelethez</t>
  </si>
  <si>
    <t>29. melléklet a  3/2019. (V.25.) önkormányzati rendelethez</t>
  </si>
  <si>
    <t>30. melléklet a  3/2019. (V.25.) önkormányzati rendelethez</t>
  </si>
  <si>
    <t>31. melléklet a  3/2019. (V.25.) önkormányzati rendelethez</t>
  </si>
  <si>
    <t>32. melléklet a  3/2019. (V.25.) önkormányzati rendelethez</t>
  </si>
  <si>
    <t>33. melléklet a   3/2019. (V.25.) önkormányzati rendelethez</t>
  </si>
  <si>
    <t>34. melléklet a  3/2019. (V.25.) önkormányzati rendelethez</t>
  </si>
  <si>
    <t>35. melléklet a  3/2019. (V.25.) önkormányzati rendelethez</t>
  </si>
  <si>
    <t>36. melléklet a   3/2019. (V.25.) önkormányzati rendelethez</t>
  </si>
  <si>
    <t>37. melléklet a  3/2019. (V.25.) önkormányzati rendelethez</t>
  </si>
  <si>
    <t>38. melléklet a    3/2019. (V.25.) önkormányzati rendelethez</t>
  </si>
  <si>
    <t>39. melléklet a    3/2019. (V.25.) önkormányzati rendelethez</t>
  </si>
  <si>
    <t>40. melléklet a   3/2019. (V.25.) önkormányzati rendelethez</t>
  </si>
  <si>
    <t>41. melléklet a  3/2019. (V.25.) önkormányzati rendelethez</t>
  </si>
  <si>
    <t>42. melléklet a  3/2019. (V.25.) önkormányzati rendelethez</t>
  </si>
  <si>
    <t>43. melléklet a   3/2019. (V.25.) önkormányzati rendelethez</t>
  </si>
  <si>
    <t>44. melléklet a  3/2019. (V.25.) önkormányzati rendelethez</t>
  </si>
  <si>
    <t>45. melléklet a    3/2019. (V.25.) önkormányzati rendelethez</t>
  </si>
  <si>
    <t>46. melléklet a  3/2019. (V.25.) önkormányzati rendelethez</t>
  </si>
  <si>
    <t>47. melléklet a  3/2019. (V.25.) önkormányzati rendelethez</t>
  </si>
  <si>
    <t>48. melléklet a   3/2019. (V.25.) önkormányzati rendelethez</t>
  </si>
  <si>
    <t>49. melléklet a  3/2019. (V.25.) önkormányzati rendelethez</t>
  </si>
  <si>
    <t>50. melléklet a   3/2019. (V.25.) önkormányzati rendelethez</t>
  </si>
  <si>
    <t>51. melléklet a   3/2019. (V.25.) önkormányzati rendelethez</t>
  </si>
  <si>
    <t>52. melléklet a   3/2019. (V.25.) önkormányzati rendelethez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</si>
</sst>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70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8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8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48" fillId="0" borderId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525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3" fontId="19" fillId="0" borderId="15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19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7" fillId="0" borderId="0" xfId="0" applyFont="1" applyBorder="1"/>
    <xf numFmtId="0" fontId="27" fillId="0" borderId="21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39" fillId="0" borderId="0" xfId="0" applyFont="1" applyAlignment="1">
      <alignment horizontal="center"/>
    </xf>
    <xf numFmtId="0" fontId="29" fillId="0" borderId="12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5" applyFont="1" applyProtection="1"/>
    <xf numFmtId="0" fontId="23" fillId="0" borderId="23" xfId="35" applyFont="1" applyBorder="1" applyAlignment="1" applyProtection="1">
      <alignment vertical="center"/>
    </xf>
    <xf numFmtId="0" fontId="23" fillId="0" borderId="23" xfId="35" applyFont="1" applyBorder="1" applyAlignment="1" applyProtection="1">
      <alignment horizontal="center" vertical="center" wrapText="1"/>
    </xf>
    <xf numFmtId="0" fontId="19" fillId="0" borderId="16" xfId="35" applyFont="1" applyBorder="1" applyProtection="1"/>
    <xf numFmtId="3" fontId="19" fillId="0" borderId="11" xfId="35" applyNumberFormat="1" applyFont="1" applyBorder="1" applyProtection="1"/>
    <xf numFmtId="3" fontId="19" fillId="0" borderId="16" xfId="35" applyNumberFormat="1" applyFont="1" applyBorder="1" applyProtection="1"/>
    <xf numFmtId="0" fontId="19" fillId="0" borderId="11" xfId="35" applyFont="1" applyBorder="1" applyProtection="1"/>
    <xf numFmtId="0" fontId="23" fillId="0" borderId="19" xfId="35" applyFont="1" applyBorder="1" applyAlignment="1" applyProtection="1">
      <alignment vertical="center"/>
    </xf>
    <xf numFmtId="0" fontId="23" fillId="0" borderId="24" xfId="35" applyFont="1" applyBorder="1" applyAlignment="1" applyProtection="1">
      <alignment horizontal="center" vertical="center" wrapText="1"/>
    </xf>
    <xf numFmtId="0" fontId="19" fillId="0" borderId="25" xfId="35" applyFont="1" applyBorder="1" applyProtection="1"/>
    <xf numFmtId="0" fontId="19" fillId="0" borderId="26" xfId="35" applyFont="1" applyBorder="1" applyProtection="1"/>
    <xf numFmtId="0" fontId="23" fillId="0" borderId="19" xfId="35" applyFont="1" applyBorder="1" applyProtection="1"/>
    <xf numFmtId="3" fontId="19" fillId="0" borderId="17" xfId="35" applyNumberFormat="1" applyFont="1" applyBorder="1" applyProtection="1"/>
    <xf numFmtId="0" fontId="23" fillId="0" borderId="0" xfId="0" applyFont="1" applyAlignment="1">
      <alignment horizontal="right"/>
    </xf>
    <xf numFmtId="3" fontId="23" fillId="20" borderId="19" xfId="0" applyNumberFormat="1" applyFont="1" applyFill="1" applyBorder="1"/>
    <xf numFmtId="0" fontId="29" fillId="0" borderId="13" xfId="0" applyFont="1" applyBorder="1" applyAlignment="1">
      <alignment vertical="center"/>
    </xf>
    <xf numFmtId="3" fontId="0" fillId="0" borderId="0" xfId="0" applyNumberFormat="1"/>
    <xf numFmtId="0" fontId="37" fillId="0" borderId="0" xfId="0" applyFont="1"/>
    <xf numFmtId="0" fontId="43" fillId="0" borderId="0" xfId="0" applyFont="1" applyAlignment="1">
      <alignment horizontal="center"/>
    </xf>
    <xf numFmtId="0" fontId="46" fillId="0" borderId="0" xfId="0" applyFont="1" applyAlignment="1"/>
    <xf numFmtId="0" fontId="46" fillId="0" borderId="0" xfId="0" applyFont="1"/>
    <xf numFmtId="0" fontId="46" fillId="0" borderId="0" xfId="0" applyFont="1" applyAlignment="1">
      <alignment horizontal="right"/>
    </xf>
    <xf numFmtId="0" fontId="37" fillId="0" borderId="0" xfId="0" applyFont="1" applyAlignment="1">
      <alignment horizontal="justify"/>
    </xf>
    <xf numFmtId="0" fontId="43" fillId="0" borderId="0" xfId="0" applyFont="1"/>
    <xf numFmtId="0" fontId="37" fillId="0" borderId="13" xfId="0" applyFont="1" applyBorder="1"/>
    <xf numFmtId="0" fontId="41" fillId="0" borderId="0" xfId="0" applyFont="1" applyBorder="1"/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27" xfId="0" applyNumberFormat="1" applyFont="1" applyBorder="1"/>
    <xf numFmtId="3" fontId="23" fillId="0" borderId="28" xfId="0" applyNumberFormat="1" applyFont="1" applyBorder="1"/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0" fontId="19" fillId="0" borderId="35" xfId="0" applyFont="1" applyBorder="1"/>
    <xf numFmtId="3" fontId="19" fillId="0" borderId="36" xfId="0" applyNumberFormat="1" applyFont="1" applyBorder="1"/>
    <xf numFmtId="3" fontId="23" fillId="20" borderId="37" xfId="0" applyNumberFormat="1" applyFont="1" applyFill="1" applyBorder="1"/>
    <xf numFmtId="0" fontId="21" fillId="0" borderId="38" xfId="0" applyFont="1" applyBorder="1"/>
    <xf numFmtId="0" fontId="19" fillId="0" borderId="22" xfId="0" applyFont="1" applyBorder="1"/>
    <xf numFmtId="3" fontId="23" fillId="0" borderId="39" xfId="0" applyNumberFormat="1" applyFont="1" applyBorder="1"/>
    <xf numFmtId="0" fontId="19" fillId="0" borderId="39" xfId="0" applyFont="1" applyBorder="1"/>
    <xf numFmtId="0" fontId="21" fillId="0" borderId="40" xfId="0" applyFont="1" applyBorder="1"/>
    <xf numFmtId="3" fontId="19" fillId="0" borderId="41" xfId="0" applyNumberFormat="1" applyFont="1" applyBorder="1"/>
    <xf numFmtId="3" fontId="19" fillId="0" borderId="42" xfId="0" applyNumberFormat="1" applyFont="1" applyBorder="1"/>
    <xf numFmtId="0" fontId="23" fillId="0" borderId="43" xfId="0" applyFont="1" applyBorder="1"/>
    <xf numFmtId="0" fontId="23" fillId="0" borderId="44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/>
    <xf numFmtId="0" fontId="23" fillId="0" borderId="49" xfId="0" applyFont="1" applyBorder="1"/>
    <xf numFmtId="0" fontId="23" fillId="0" borderId="35" xfId="0" applyFont="1" applyBorder="1"/>
    <xf numFmtId="0" fontId="23" fillId="0" borderId="50" xfId="0" applyFont="1" applyBorder="1" applyAlignment="1">
      <alignment wrapText="1"/>
    </xf>
    <xf numFmtId="0" fontId="23" fillId="0" borderId="48" xfId="0" applyFont="1" applyBorder="1"/>
    <xf numFmtId="3" fontId="23" fillId="0" borderId="51" xfId="0" applyNumberFormat="1" applyFont="1" applyBorder="1"/>
    <xf numFmtId="3" fontId="19" fillId="0" borderId="52" xfId="0" applyNumberFormat="1" applyFont="1" applyBorder="1"/>
    <xf numFmtId="3" fontId="19" fillId="0" borderId="53" xfId="0" applyNumberFormat="1" applyFont="1" applyBorder="1"/>
    <xf numFmtId="3" fontId="23" fillId="0" borderId="52" xfId="0" applyNumberFormat="1" applyFont="1" applyBorder="1"/>
    <xf numFmtId="3" fontId="19" fillId="0" borderId="54" xfId="0" applyNumberFormat="1" applyFont="1" applyBorder="1"/>
    <xf numFmtId="3" fontId="23" fillId="0" borderId="53" xfId="0" applyNumberFormat="1" applyFont="1" applyBorder="1"/>
    <xf numFmtId="3" fontId="19" fillId="0" borderId="55" xfId="0" applyNumberFormat="1" applyFont="1" applyBorder="1"/>
    <xf numFmtId="3" fontId="19" fillId="0" borderId="45" xfId="0" applyNumberFormat="1" applyFont="1" applyBorder="1"/>
    <xf numFmtId="3" fontId="23" fillId="0" borderId="56" xfId="0" applyNumberFormat="1" applyFont="1" applyBorder="1"/>
    <xf numFmtId="3" fontId="19" fillId="0" borderId="57" xfId="0" applyNumberFormat="1" applyFont="1" applyBorder="1"/>
    <xf numFmtId="3" fontId="19" fillId="0" borderId="58" xfId="0" applyNumberFormat="1" applyFont="1" applyBorder="1"/>
    <xf numFmtId="3" fontId="23" fillId="0" borderId="45" xfId="0" applyNumberFormat="1" applyFont="1" applyBorder="1"/>
    <xf numFmtId="3" fontId="19" fillId="0" borderId="56" xfId="0" applyNumberFormat="1" applyFont="1" applyBorder="1"/>
    <xf numFmtId="3" fontId="23" fillId="0" borderId="58" xfId="0" applyNumberFormat="1" applyFont="1" applyBorder="1"/>
    <xf numFmtId="3" fontId="23" fillId="0" borderId="57" xfId="0" applyNumberFormat="1" applyFont="1" applyBorder="1"/>
    <xf numFmtId="3" fontId="19" fillId="0" borderId="59" xfId="0" applyNumberFormat="1" applyFont="1" applyBorder="1"/>
    <xf numFmtId="3" fontId="19" fillId="0" borderId="60" xfId="0" applyNumberFormat="1" applyFont="1" applyBorder="1"/>
    <xf numFmtId="0" fontId="19" fillId="0" borderId="61" xfId="0" applyFont="1" applyBorder="1"/>
    <xf numFmtId="3" fontId="19" fillId="20" borderId="45" xfId="0" applyNumberFormat="1" applyFont="1" applyFill="1" applyBorder="1"/>
    <xf numFmtId="0" fontId="23" fillId="0" borderId="5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0" fillId="0" borderId="0" xfId="0" applyAlignment="1"/>
    <xf numFmtId="0" fontId="19" fillId="0" borderId="31" xfId="0" applyFont="1" applyBorder="1"/>
    <xf numFmtId="3" fontId="19" fillId="0" borderId="16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2" xfId="0" applyFont="1" applyBorder="1"/>
    <xf numFmtId="0" fontId="19" fillId="0" borderId="63" xfId="0" applyFont="1" applyBorder="1"/>
    <xf numFmtId="0" fontId="23" fillId="0" borderId="57" xfId="0" applyFont="1" applyBorder="1"/>
    <xf numFmtId="0" fontId="23" fillId="0" borderId="64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3" fontId="19" fillId="0" borderId="65" xfId="0" applyNumberFormat="1" applyFont="1" applyBorder="1"/>
    <xf numFmtId="3" fontId="19" fillId="0" borderId="66" xfId="0" applyNumberFormat="1" applyFont="1" applyBorder="1"/>
    <xf numFmtId="3" fontId="23" fillId="0" borderId="67" xfId="0" applyNumberFormat="1" applyFont="1" applyBorder="1"/>
    <xf numFmtId="0" fontId="21" fillId="0" borderId="40" xfId="0" applyFont="1" applyBorder="1" applyAlignment="1">
      <alignment horizontal="center"/>
    </xf>
    <xf numFmtId="0" fontId="19" fillId="0" borderId="68" xfId="0" applyFont="1" applyBorder="1"/>
    <xf numFmtId="0" fontId="19" fillId="0" borderId="69" xfId="0" applyFont="1" applyBorder="1"/>
    <xf numFmtId="0" fontId="23" fillId="0" borderId="70" xfId="0" applyFont="1" applyBorder="1"/>
    <xf numFmtId="0" fontId="40" fillId="0" borderId="0" xfId="0" applyFont="1" applyAlignment="1">
      <alignment horizontal="center"/>
    </xf>
    <xf numFmtId="0" fontId="40" fillId="0" borderId="13" xfId="0" applyFont="1" applyBorder="1"/>
    <xf numFmtId="0" fontId="29" fillId="0" borderId="13" xfId="0" applyFont="1" applyBorder="1"/>
    <xf numFmtId="0" fontId="29" fillId="0" borderId="12" xfId="0" applyFont="1" applyBorder="1" applyAlignment="1">
      <alignment wrapText="1"/>
    </xf>
    <xf numFmtId="0" fontId="29" fillId="0" borderId="22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29" fillId="0" borderId="13" xfId="0" applyFont="1" applyBorder="1" applyAlignment="1">
      <alignment wrapText="1"/>
    </xf>
    <xf numFmtId="0" fontId="40" fillId="0" borderId="12" xfId="0" applyFont="1" applyBorder="1" applyAlignment="1">
      <alignment wrapText="1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1" xfId="0" applyFont="1" applyBorder="1"/>
    <xf numFmtId="0" fontId="29" fillId="0" borderId="14" xfId="0" applyFont="1" applyBorder="1" applyAlignment="1">
      <alignment vertical="center"/>
    </xf>
    <xf numFmtId="0" fontId="19" fillId="0" borderId="26" xfId="0" applyFont="1" applyBorder="1"/>
    <xf numFmtId="0" fontId="28" fillId="0" borderId="0" xfId="0" applyFont="1"/>
    <xf numFmtId="0" fontId="19" fillId="0" borderId="64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7" xfId="0" applyFont="1" applyFill="1" applyBorder="1" applyAlignment="1">
      <alignment horizontal="center"/>
    </xf>
    <xf numFmtId="0" fontId="19" fillId="0" borderId="58" xfId="0" applyFont="1" applyBorder="1"/>
    <xf numFmtId="0" fontId="29" fillId="0" borderId="72" xfId="0" applyFont="1" applyBorder="1" applyAlignment="1">
      <alignment horizontal="center"/>
    </xf>
    <xf numFmtId="0" fontId="41" fillId="0" borderId="49" xfId="0" applyFont="1" applyBorder="1"/>
    <xf numFmtId="0" fontId="29" fillId="0" borderId="73" xfId="0" applyFont="1" applyBorder="1" applyAlignment="1"/>
    <xf numFmtId="0" fontId="28" fillId="0" borderId="49" xfId="0" applyFont="1" applyBorder="1" applyAlignment="1"/>
    <xf numFmtId="0" fontId="28" fillId="0" borderId="48" xfId="0" applyFont="1" applyBorder="1" applyAlignment="1"/>
    <xf numFmtId="0" fontId="51" fillId="0" borderId="61" xfId="0" applyFont="1" applyBorder="1" applyAlignment="1"/>
    <xf numFmtId="0" fontId="28" fillId="0" borderId="61" xfId="0" applyFont="1" applyFill="1" applyBorder="1" applyAlignment="1"/>
    <xf numFmtId="0" fontId="28" fillId="0" borderId="48" xfId="0" applyFont="1" applyFill="1" applyBorder="1" applyAlignment="1"/>
    <xf numFmtId="0" fontId="41" fillId="0" borderId="49" xfId="0" applyFont="1" applyBorder="1" applyAlignment="1"/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71" xfId="0" applyFont="1" applyBorder="1" applyAlignment="1">
      <alignment horizontal="center"/>
    </xf>
    <xf numFmtId="0" fontId="19" fillId="0" borderId="11" xfId="0" applyFont="1" applyFill="1" applyBorder="1"/>
    <xf numFmtId="0" fontId="19" fillId="0" borderId="74" xfId="0" applyFont="1" applyBorder="1"/>
    <xf numFmtId="0" fontId="19" fillId="0" borderId="25" xfId="0" applyFont="1" applyBorder="1"/>
    <xf numFmtId="0" fontId="19" fillId="0" borderId="18" xfId="0" applyFont="1" applyBorder="1"/>
    <xf numFmtId="0" fontId="19" fillId="0" borderId="75" xfId="0" applyFont="1" applyBorder="1"/>
    <xf numFmtId="0" fontId="19" fillId="0" borderId="19" xfId="0" applyFont="1" applyBorder="1"/>
    <xf numFmtId="0" fontId="19" fillId="0" borderId="21" xfId="0" applyFont="1" applyBorder="1"/>
    <xf numFmtId="0" fontId="19" fillId="0" borderId="24" xfId="0" applyFont="1" applyBorder="1"/>
    <xf numFmtId="0" fontId="42" fillId="0" borderId="0" xfId="0" applyFont="1"/>
    <xf numFmtId="3" fontId="29" fillId="0" borderId="16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 vertical="center"/>
    </xf>
    <xf numFmtId="3" fontId="29" fillId="0" borderId="15" xfId="0" applyNumberFormat="1" applyFont="1" applyBorder="1" applyAlignment="1">
      <alignment horizontal="right" vertical="center"/>
    </xf>
    <xf numFmtId="0" fontId="46" fillId="0" borderId="76" xfId="0" applyFont="1" applyBorder="1" applyAlignment="1">
      <alignment horizontal="center" vertical="center" wrapText="1"/>
    </xf>
    <xf numFmtId="3" fontId="37" fillId="0" borderId="76" xfId="26" applyNumberFormat="1" applyFont="1" applyFill="1" applyBorder="1" applyAlignment="1" applyProtection="1">
      <alignment horizontal="right"/>
    </xf>
    <xf numFmtId="3" fontId="38" fillId="0" borderId="76" xfId="26" applyNumberFormat="1" applyFont="1" applyFill="1" applyBorder="1" applyAlignment="1" applyProtection="1">
      <alignment horizontal="right"/>
    </xf>
    <xf numFmtId="3" fontId="45" fillId="0" borderId="77" xfId="26" applyNumberFormat="1" applyFont="1" applyFill="1" applyBorder="1" applyAlignment="1" applyProtection="1">
      <alignment horizontal="right"/>
    </xf>
    <xf numFmtId="3" fontId="19" fillId="0" borderId="22" xfId="0" applyNumberFormat="1" applyFont="1" applyBorder="1"/>
    <xf numFmtId="3" fontId="32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2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78" xfId="0" applyNumberFormat="1" applyFont="1" applyBorder="1"/>
    <xf numFmtId="3" fontId="19" fillId="0" borderId="78" xfId="0" applyNumberFormat="1" applyFont="1" applyBorder="1"/>
    <xf numFmtId="3" fontId="23" fillId="0" borderId="79" xfId="0" applyNumberFormat="1" applyFont="1" applyBorder="1"/>
    <xf numFmtId="3" fontId="19" fillId="0" borderId="80" xfId="0" applyNumberFormat="1" applyFont="1" applyBorder="1"/>
    <xf numFmtId="3" fontId="23" fillId="0" borderId="72" xfId="0" applyNumberFormat="1" applyFont="1" applyBorder="1"/>
    <xf numFmtId="0" fontId="30" fillId="0" borderId="49" xfId="0" applyFont="1" applyBorder="1"/>
    <xf numFmtId="3" fontId="19" fillId="20" borderId="48" xfId="0" applyNumberFormat="1" applyFont="1" applyFill="1" applyBorder="1"/>
    <xf numFmtId="3" fontId="19" fillId="0" borderId="81" xfId="0" applyNumberFormat="1" applyFont="1" applyBorder="1"/>
    <xf numFmtId="3" fontId="19" fillId="0" borderId="47" xfId="0" applyNumberFormat="1" applyFont="1" applyBorder="1"/>
    <xf numFmtId="3" fontId="19" fillId="0" borderId="82" xfId="0" applyNumberFormat="1" applyFont="1" applyBorder="1"/>
    <xf numFmtId="3" fontId="19" fillId="0" borderId="48" xfId="0" applyNumberFormat="1" applyFont="1" applyBorder="1"/>
    <xf numFmtId="3" fontId="23" fillId="0" borderId="61" xfId="0" applyNumberFormat="1" applyFont="1" applyBorder="1"/>
    <xf numFmtId="3" fontId="23" fillId="0" borderId="49" xfId="0" applyNumberFormat="1" applyFont="1" applyBorder="1"/>
    <xf numFmtId="3" fontId="23" fillId="0" borderId="35" xfId="0" applyNumberFormat="1" applyFont="1" applyBorder="1"/>
    <xf numFmtId="3" fontId="19" fillId="0" borderId="83" xfId="0" applyNumberFormat="1" applyFont="1" applyBorder="1"/>
    <xf numFmtId="3" fontId="19" fillId="0" borderId="49" xfId="0" applyNumberFormat="1" applyFont="1" applyBorder="1"/>
    <xf numFmtId="3" fontId="23" fillId="0" borderId="48" xfId="0" applyNumberFormat="1" applyFont="1" applyBorder="1"/>
    <xf numFmtId="3" fontId="23" fillId="0" borderId="84" xfId="0" applyNumberFormat="1" applyFont="1" applyBorder="1"/>
    <xf numFmtId="3" fontId="23" fillId="0" borderId="85" xfId="0" applyNumberFormat="1" applyFont="1" applyBorder="1"/>
    <xf numFmtId="3" fontId="19" fillId="0" borderId="86" xfId="0" applyNumberFormat="1" applyFont="1" applyBorder="1"/>
    <xf numFmtId="3" fontId="19" fillId="0" borderId="87" xfId="0" applyNumberFormat="1" applyFont="1" applyBorder="1"/>
    <xf numFmtId="3" fontId="23" fillId="0" borderId="59" xfId="0" applyNumberFormat="1" applyFont="1" applyBorder="1"/>
    <xf numFmtId="3" fontId="23" fillId="0" borderId="88" xfId="0" applyNumberFormat="1" applyFont="1" applyBorder="1"/>
    <xf numFmtId="3" fontId="23" fillId="0" borderId="89" xfId="0" applyNumberFormat="1" applyFont="1" applyBorder="1"/>
    <xf numFmtId="0" fontId="19" fillId="0" borderId="90" xfId="0" applyFont="1" applyBorder="1"/>
    <xf numFmtId="0" fontId="19" fillId="0" borderId="91" xfId="0" applyFont="1" applyBorder="1" applyAlignment="1">
      <alignment wrapText="1"/>
    </xf>
    <xf numFmtId="3" fontId="23" fillId="0" borderId="42" xfId="0" applyNumberFormat="1" applyFont="1" applyBorder="1"/>
    <xf numFmtId="0" fontId="35" fillId="0" borderId="90" xfId="0" applyFont="1" applyBorder="1"/>
    <xf numFmtId="0" fontId="21" fillId="0" borderId="40" xfId="0" applyFont="1" applyBorder="1" applyAlignment="1"/>
    <xf numFmtId="0" fontId="23" fillId="0" borderId="92" xfId="0" applyFont="1" applyBorder="1"/>
    <xf numFmtId="0" fontId="23" fillId="0" borderId="93" xfId="0" applyFont="1" applyBorder="1"/>
    <xf numFmtId="0" fontId="19" fillId="0" borderId="69" xfId="0" applyFont="1" applyBorder="1" applyAlignment="1"/>
    <xf numFmtId="0" fontId="23" fillId="20" borderId="50" xfId="0" applyFont="1" applyFill="1" applyBorder="1"/>
    <xf numFmtId="0" fontId="30" fillId="0" borderId="50" xfId="0" applyFont="1" applyBorder="1"/>
    <xf numFmtId="164" fontId="30" fillId="0" borderId="94" xfId="0" applyNumberFormat="1" applyFont="1" applyBorder="1" applyAlignment="1"/>
    <xf numFmtId="164" fontId="32" fillId="0" borderId="47" xfId="0" applyNumberFormat="1" applyFont="1" applyBorder="1" applyAlignment="1"/>
    <xf numFmtId="3" fontId="19" fillId="20" borderId="19" xfId="0" applyNumberFormat="1" applyFont="1" applyFill="1" applyBorder="1"/>
    <xf numFmtId="3" fontId="19" fillId="0" borderId="34" xfId="0" applyNumberFormat="1" applyFont="1" applyBorder="1" applyAlignment="1"/>
    <xf numFmtId="3" fontId="19" fillId="0" borderId="32" xfId="0" applyNumberFormat="1" applyFont="1" applyBorder="1" applyAlignment="1"/>
    <xf numFmtId="3" fontId="19" fillId="0" borderId="33" xfId="0" applyNumberFormat="1" applyFont="1" applyBorder="1" applyAlignment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97" xfId="0" applyNumberFormat="1" applyFont="1" applyBorder="1"/>
    <xf numFmtId="0" fontId="35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57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3" fontId="19" fillId="0" borderId="14" xfId="0" applyNumberFormat="1" applyFont="1" applyFill="1" applyBorder="1"/>
    <xf numFmtId="0" fontId="23" fillId="0" borderId="98" xfId="0" applyFont="1" applyBorder="1" applyAlignment="1">
      <alignment horizontal="center"/>
    </xf>
    <xf numFmtId="0" fontId="23" fillId="0" borderId="99" xfId="0" applyFont="1" applyBorder="1" applyAlignment="1">
      <alignment horizontal="center"/>
    </xf>
    <xf numFmtId="3" fontId="19" fillId="0" borderId="100" xfId="0" applyNumberFormat="1" applyFont="1" applyBorder="1" applyAlignment="1">
      <alignment horizontal="right"/>
    </xf>
    <xf numFmtId="3" fontId="19" fillId="0" borderId="32" xfId="0" applyNumberFormat="1" applyFont="1" applyBorder="1" applyAlignment="1">
      <alignment horizontal="right"/>
    </xf>
    <xf numFmtId="3" fontId="19" fillId="0" borderId="101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23" fillId="0" borderId="102" xfId="0" applyFont="1" applyBorder="1" applyAlignment="1">
      <alignment horizontal="center" vertical="center"/>
    </xf>
    <xf numFmtId="0" fontId="19" fillId="0" borderId="103" xfId="0" applyFont="1" applyBorder="1"/>
    <xf numFmtId="0" fontId="23" fillId="0" borderId="41" xfId="0" applyFont="1" applyBorder="1"/>
    <xf numFmtId="0" fontId="29" fillId="0" borderId="0" xfId="0" applyFont="1" applyAlignment="1"/>
    <xf numFmtId="0" fontId="50" fillId="0" borderId="0" xfId="0" applyFont="1" applyAlignment="1"/>
    <xf numFmtId="3" fontId="23" fillId="0" borderId="73" xfId="0" applyNumberFormat="1" applyFont="1" applyBorder="1"/>
    <xf numFmtId="3" fontId="23" fillId="0" borderId="104" xfId="0" applyNumberFormat="1" applyFont="1" applyBorder="1"/>
    <xf numFmtId="0" fontId="41" fillId="0" borderId="0" xfId="0" applyFont="1" applyBorder="1" applyAlignment="1"/>
    <xf numFmtId="0" fontId="23" fillId="0" borderId="84" xfId="0" applyFont="1" applyBorder="1"/>
    <xf numFmtId="0" fontId="23" fillId="0" borderId="31" xfId="0" applyFont="1" applyBorder="1" applyAlignment="1">
      <alignment wrapText="1"/>
    </xf>
    <xf numFmtId="0" fontId="19" fillId="0" borderId="105" xfId="0" applyFont="1" applyBorder="1"/>
    <xf numFmtId="3" fontId="23" fillId="0" borderId="57" xfId="0" applyNumberFormat="1" applyFont="1" applyBorder="1" applyAlignment="1">
      <alignment horizontal="right"/>
    </xf>
    <xf numFmtId="0" fontId="32" fillId="0" borderId="11" xfId="35" applyFont="1" applyBorder="1" applyProtection="1"/>
    <xf numFmtId="164" fontId="23" fillId="0" borderId="49" xfId="0" applyNumberFormat="1" applyFont="1" applyBorder="1"/>
    <xf numFmtId="3" fontId="23" fillId="0" borderId="106" xfId="0" applyNumberFormat="1" applyFont="1" applyBorder="1"/>
    <xf numFmtId="0" fontId="19" fillId="0" borderId="56" xfId="0" applyFont="1" applyBorder="1"/>
    <xf numFmtId="3" fontId="19" fillId="0" borderId="107" xfId="0" applyNumberFormat="1" applyFont="1" applyBorder="1"/>
    <xf numFmtId="0" fontId="0" fillId="0" borderId="55" xfId="0" applyBorder="1"/>
    <xf numFmtId="3" fontId="19" fillId="0" borderId="61" xfId="0" applyNumberFormat="1" applyFont="1" applyBorder="1"/>
    <xf numFmtId="3" fontId="19" fillId="0" borderId="105" xfId="0" applyNumberFormat="1" applyFont="1" applyBorder="1"/>
    <xf numFmtId="3" fontId="19" fillId="0" borderId="108" xfId="0" applyNumberFormat="1" applyFont="1" applyBorder="1"/>
    <xf numFmtId="3" fontId="23" fillId="0" borderId="105" xfId="0" applyNumberFormat="1" applyFont="1" applyBorder="1"/>
    <xf numFmtId="3" fontId="23" fillId="0" borderId="108" xfId="0" applyNumberFormat="1" applyFont="1" applyBorder="1"/>
    <xf numFmtId="3" fontId="19" fillId="20" borderId="61" xfId="0" applyNumberFormat="1" applyFont="1" applyFill="1" applyBorder="1"/>
    <xf numFmtId="0" fontId="0" fillId="0" borderId="59" xfId="0" applyBorder="1"/>
    <xf numFmtId="3" fontId="23" fillId="0" borderId="46" xfId="0" applyNumberFormat="1" applyFont="1" applyBorder="1"/>
    <xf numFmtId="0" fontId="0" fillId="0" borderId="0" xfId="0" applyAlignment="1">
      <alignment wrapText="1"/>
    </xf>
    <xf numFmtId="0" fontId="19" fillId="0" borderId="44" xfId="0" applyFont="1" applyBorder="1"/>
    <xf numFmtId="3" fontId="41" fillId="0" borderId="0" xfId="0" applyNumberFormat="1" applyFont="1" applyBorder="1"/>
    <xf numFmtId="0" fontId="28" fillId="0" borderId="109" xfId="0" applyFont="1" applyFill="1" applyBorder="1" applyAlignment="1"/>
    <xf numFmtId="0" fontId="29" fillId="0" borderId="47" xfId="0" applyFont="1" applyBorder="1"/>
    <xf numFmtId="0" fontId="29" fillId="0" borderId="35" xfId="0" applyFont="1" applyBorder="1"/>
    <xf numFmtId="0" fontId="19" fillId="0" borderId="110" xfId="0" applyFont="1" applyBorder="1"/>
    <xf numFmtId="0" fontId="19" fillId="0" borderId="111" xfId="0" applyFont="1" applyBorder="1"/>
    <xf numFmtId="0" fontId="19" fillId="0" borderId="112" xfId="0" applyFont="1" applyBorder="1"/>
    <xf numFmtId="0" fontId="19" fillId="0" borderId="113" xfId="0" applyFont="1" applyBorder="1"/>
    <xf numFmtId="0" fontId="23" fillId="0" borderId="28" xfId="0" applyFont="1" applyBorder="1" applyAlignment="1">
      <alignment horizontal="center" wrapText="1"/>
    </xf>
    <xf numFmtId="0" fontId="23" fillId="0" borderId="114" xfId="0" applyFont="1" applyBorder="1" applyAlignment="1">
      <alignment horizontal="center" wrapText="1"/>
    </xf>
    <xf numFmtId="0" fontId="47" fillId="0" borderId="0" xfId="0" applyFont="1" applyBorder="1" applyAlignment="1">
      <alignment wrapText="1"/>
    </xf>
    <xf numFmtId="0" fontId="19" fillId="0" borderId="27" xfId="0" applyFont="1" applyBorder="1"/>
    <xf numFmtId="0" fontId="35" fillId="0" borderId="45" xfId="0" applyFont="1" applyBorder="1" applyAlignment="1">
      <alignment horizontal="right"/>
    </xf>
    <xf numFmtId="0" fontId="35" fillId="0" borderId="58" xfId="0" applyFont="1" applyBorder="1" applyAlignment="1">
      <alignment horizontal="right"/>
    </xf>
    <xf numFmtId="0" fontId="47" fillId="0" borderId="57" xfId="0" applyFont="1" applyBorder="1" applyAlignment="1">
      <alignment horizontal="center" wrapText="1"/>
    </xf>
    <xf numFmtId="0" fontId="54" fillId="0" borderId="0" xfId="0" applyFont="1"/>
    <xf numFmtId="0" fontId="47" fillId="0" borderId="96" xfId="0" applyFont="1" applyBorder="1" applyAlignment="1">
      <alignment horizontal="center"/>
    </xf>
    <xf numFmtId="0" fontId="47" fillId="0" borderId="115" xfId="0" applyFont="1" applyBorder="1" applyAlignment="1">
      <alignment horizontal="center"/>
    </xf>
    <xf numFmtId="0" fontId="47" fillId="0" borderId="116" xfId="0" applyFont="1" applyBorder="1" applyAlignment="1">
      <alignment horizontal="center"/>
    </xf>
    <xf numFmtId="0" fontId="23" fillId="0" borderId="75" xfId="0" applyFont="1" applyBorder="1"/>
    <xf numFmtId="0" fontId="32" fillId="0" borderId="25" xfId="0" applyFont="1" applyBorder="1"/>
    <xf numFmtId="0" fontId="23" fillId="0" borderId="25" xfId="0" applyFont="1" applyBorder="1"/>
    <xf numFmtId="0" fontId="35" fillId="0" borderId="75" xfId="0" applyFont="1" applyBorder="1"/>
    <xf numFmtId="0" fontId="35" fillId="0" borderId="107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5" fillId="0" borderId="88" xfId="0" applyFont="1" applyBorder="1" applyAlignment="1">
      <alignment horizontal="center"/>
    </xf>
    <xf numFmtId="0" fontId="21" fillId="0" borderId="49" xfId="0" applyFont="1" applyBorder="1"/>
    <xf numFmtId="0" fontId="30" fillId="0" borderId="49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wrapText="1"/>
    </xf>
    <xf numFmtId="0" fontId="35" fillId="0" borderId="57" xfId="0" applyFont="1" applyBorder="1" applyAlignment="1">
      <alignment wrapText="1"/>
    </xf>
    <xf numFmtId="0" fontId="23" fillId="0" borderId="57" xfId="0" applyFont="1" applyBorder="1" applyAlignment="1">
      <alignment horizontal="center" wrapText="1"/>
    </xf>
    <xf numFmtId="0" fontId="35" fillId="0" borderId="0" xfId="0" applyFont="1" applyBorder="1" applyAlignment="1">
      <alignment horizontal="right"/>
    </xf>
    <xf numFmtId="0" fontId="23" fillId="0" borderId="117" xfId="0" applyFont="1" applyBorder="1" applyAlignment="1">
      <alignment horizontal="center" wrapText="1"/>
    </xf>
    <xf numFmtId="0" fontId="35" fillId="0" borderId="57" xfId="0" applyFont="1" applyBorder="1" applyAlignment="1">
      <alignment horizontal="right"/>
    </xf>
    <xf numFmtId="3" fontId="41" fillId="0" borderId="89" xfId="0" applyNumberFormat="1" applyFont="1" applyBorder="1" applyAlignment="1"/>
    <xf numFmtId="3" fontId="19" fillId="0" borderId="118" xfId="0" applyNumberFormat="1" applyFont="1" applyBorder="1"/>
    <xf numFmtId="3" fontId="19" fillId="0" borderId="119" xfId="0" applyNumberFormat="1" applyFont="1" applyBorder="1"/>
    <xf numFmtId="0" fontId="35" fillId="0" borderId="64" xfId="0" applyFont="1" applyBorder="1" applyAlignment="1">
      <alignment wrapText="1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29" fillId="0" borderId="0" xfId="0" applyFont="1" applyBorder="1" applyAlignment="1">
      <alignment horizontal="left" wrapText="1"/>
    </xf>
    <xf numFmtId="0" fontId="35" fillId="0" borderId="58" xfId="0" applyFont="1" applyBorder="1" applyAlignment="1">
      <alignment horizontal="center"/>
    </xf>
    <xf numFmtId="0" fontId="47" fillId="0" borderId="120" xfId="0" applyFont="1" applyBorder="1" applyAlignment="1">
      <alignment horizontal="center"/>
    </xf>
    <xf numFmtId="0" fontId="47" fillId="0" borderId="121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5" fillId="0" borderId="49" xfId="0" applyFont="1" applyBorder="1" applyAlignment="1">
      <alignment horizontal="right"/>
    </xf>
    <xf numFmtId="0" fontId="23" fillId="0" borderId="79" xfId="0" applyFont="1" applyBorder="1"/>
    <xf numFmtId="3" fontId="23" fillId="0" borderId="28" xfId="0" applyNumberFormat="1" applyFont="1" applyBorder="1" applyAlignment="1">
      <alignment horizontal="right"/>
    </xf>
    <xf numFmtId="0" fontId="23" fillId="0" borderId="97" xfId="0" applyFont="1" applyBorder="1" applyAlignment="1">
      <alignment horizontal="center"/>
    </xf>
    <xf numFmtId="0" fontId="23" fillId="0" borderId="21" xfId="0" applyFont="1" applyBorder="1"/>
    <xf numFmtId="3" fontId="23" fillId="0" borderId="0" xfId="0" applyNumberFormat="1" applyFont="1" applyBorder="1" applyAlignment="1">
      <alignment horizontal="right"/>
    </xf>
    <xf numFmtId="0" fontId="35" fillId="0" borderId="103" xfId="0" applyFont="1" applyBorder="1" applyAlignment="1">
      <alignment horizontal="right"/>
    </xf>
    <xf numFmtId="0" fontId="23" fillId="0" borderId="122" xfId="0" applyFont="1" applyBorder="1"/>
    <xf numFmtId="0" fontId="35" fillId="0" borderId="123" xfId="0" applyFont="1" applyBorder="1" applyAlignment="1">
      <alignment horizontal="right"/>
    </xf>
    <xf numFmtId="0" fontId="23" fillId="0" borderId="124" xfId="0" applyFont="1" applyBorder="1"/>
    <xf numFmtId="3" fontId="23" fillId="0" borderId="125" xfId="0" applyNumberFormat="1" applyFont="1" applyBorder="1"/>
    <xf numFmtId="0" fontId="47" fillId="0" borderId="57" xfId="0" applyFont="1" applyBorder="1" applyAlignment="1">
      <alignment horizontal="right"/>
    </xf>
    <xf numFmtId="0" fontId="33" fillId="0" borderId="0" xfId="0" applyFont="1"/>
    <xf numFmtId="0" fontId="19" fillId="0" borderId="20" xfId="0" applyFont="1" applyBorder="1"/>
    <xf numFmtId="0" fontId="19" fillId="0" borderId="95" xfId="0" applyFont="1" applyBorder="1"/>
    <xf numFmtId="0" fontId="19" fillId="0" borderId="126" xfId="0" applyFont="1" applyBorder="1"/>
    <xf numFmtId="0" fontId="19" fillId="0" borderId="127" xfId="0" applyFont="1" applyBorder="1"/>
    <xf numFmtId="0" fontId="23" fillId="0" borderId="2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9" fillId="0" borderId="128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5" fillId="0" borderId="116" xfId="0" applyFont="1" applyBorder="1" applyAlignment="1">
      <alignment horizontal="right"/>
    </xf>
    <xf numFmtId="3" fontId="23" fillId="0" borderId="96" xfId="0" applyNumberFormat="1" applyFont="1" applyBorder="1" applyAlignment="1">
      <alignment horizontal="right"/>
    </xf>
    <xf numFmtId="0" fontId="23" fillId="0" borderId="28" xfId="0" applyFont="1" applyBorder="1" applyAlignment="1">
      <alignment horizontal="center"/>
    </xf>
    <xf numFmtId="0" fontId="35" fillId="0" borderId="56" xfId="0" applyFont="1" applyBorder="1" applyAlignment="1">
      <alignment horizontal="right"/>
    </xf>
    <xf numFmtId="0" fontId="35" fillId="0" borderId="129" xfId="0" applyFont="1" applyBorder="1" applyAlignment="1">
      <alignment horizontal="right"/>
    </xf>
    <xf numFmtId="3" fontId="19" fillId="0" borderId="130" xfId="0" applyNumberFormat="1" applyFont="1" applyBorder="1"/>
    <xf numFmtId="0" fontId="21" fillId="0" borderId="49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23" fillId="0" borderId="45" xfId="0" applyFont="1" applyBorder="1"/>
    <xf numFmtId="0" fontId="0" fillId="0" borderId="120" xfId="0" applyBorder="1"/>
    <xf numFmtId="0" fontId="21" fillId="0" borderId="79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87" xfId="0" applyFont="1" applyBorder="1"/>
    <xf numFmtId="0" fontId="19" fillId="0" borderId="86" xfId="0" applyFont="1" applyBorder="1"/>
    <xf numFmtId="0" fontId="19" fillId="0" borderId="65" xfId="0" applyFont="1" applyBorder="1"/>
    <xf numFmtId="0" fontId="30" fillId="0" borderId="84" xfId="0" applyFont="1" applyBorder="1" applyAlignment="1">
      <alignment wrapText="1"/>
    </xf>
    <xf numFmtId="0" fontId="19" fillId="0" borderId="64" xfId="0" applyFont="1" applyBorder="1" applyAlignment="1">
      <alignment wrapText="1"/>
    </xf>
    <xf numFmtId="0" fontId="35" fillId="0" borderId="131" xfId="0" applyFont="1" applyBorder="1" applyAlignment="1">
      <alignment horizontal="right"/>
    </xf>
    <xf numFmtId="0" fontId="19" fillId="0" borderId="57" xfId="0" applyFont="1" applyBorder="1" applyAlignment="1">
      <alignment horizontal="center" wrapText="1"/>
    </xf>
    <xf numFmtId="0" fontId="35" fillId="0" borderId="132" xfId="0" applyFont="1" applyBorder="1" applyAlignment="1">
      <alignment horizontal="right"/>
    </xf>
    <xf numFmtId="0" fontId="35" fillId="0" borderId="133" xfId="0" applyFont="1" applyFill="1" applyBorder="1" applyAlignment="1">
      <alignment horizontal="right"/>
    </xf>
    <xf numFmtId="0" fontId="35" fillId="0" borderId="133" xfId="0" applyFont="1" applyBorder="1" applyAlignment="1">
      <alignment horizontal="right"/>
    </xf>
    <xf numFmtId="0" fontId="35" fillId="0" borderId="134" xfId="0" applyFont="1" applyBorder="1" applyAlignment="1">
      <alignment horizontal="right"/>
    </xf>
    <xf numFmtId="3" fontId="19" fillId="20" borderId="80" xfId="0" applyNumberFormat="1" applyFont="1" applyFill="1" applyBorder="1"/>
    <xf numFmtId="0" fontId="23" fillId="0" borderId="57" xfId="0" applyFont="1" applyBorder="1" applyAlignment="1">
      <alignment wrapText="1"/>
    </xf>
    <xf numFmtId="0" fontId="35" fillId="0" borderId="46" xfId="0" applyFont="1" applyBorder="1" applyAlignment="1">
      <alignment horizontal="right"/>
    </xf>
    <xf numFmtId="0" fontId="35" fillId="0" borderId="57" xfId="0" applyFont="1" applyBorder="1" applyAlignment="1">
      <alignment horizontal="center"/>
    </xf>
    <xf numFmtId="0" fontId="23" fillId="0" borderId="114" xfId="0" applyFont="1" applyBorder="1" applyAlignment="1">
      <alignment wrapText="1"/>
    </xf>
    <xf numFmtId="0" fontId="35" fillId="0" borderId="49" xfId="0" applyFont="1" applyBorder="1" applyAlignment="1">
      <alignment wrapText="1"/>
    </xf>
    <xf numFmtId="0" fontId="23" fillId="0" borderId="72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right"/>
    </xf>
    <xf numFmtId="0" fontId="23" fillId="0" borderId="36" xfId="0" applyFont="1" applyBorder="1" applyAlignment="1">
      <alignment horizontal="center"/>
    </xf>
    <xf numFmtId="3" fontId="19" fillId="0" borderId="125" xfId="0" applyNumberFormat="1" applyFont="1" applyBorder="1" applyAlignment="1">
      <alignment horizontal="right"/>
    </xf>
    <xf numFmtId="0" fontId="47" fillId="0" borderId="97" xfId="0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0" fontId="47" fillId="0" borderId="84" xfId="0" applyFont="1" applyBorder="1" applyAlignment="1">
      <alignment horizontal="center"/>
    </xf>
    <xf numFmtId="0" fontId="23" fillId="0" borderId="72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47" fillId="0" borderId="114" xfId="0" applyFont="1" applyBorder="1" applyAlignment="1">
      <alignment horizontal="center"/>
    </xf>
    <xf numFmtId="0" fontId="21" fillId="0" borderId="135" xfId="0" applyFont="1" applyBorder="1"/>
    <xf numFmtId="0" fontId="23" fillId="0" borderId="136" xfId="0" applyFont="1" applyBorder="1"/>
    <xf numFmtId="0" fontId="23" fillId="0" borderId="110" xfId="0" applyFont="1" applyBorder="1"/>
    <xf numFmtId="0" fontId="23" fillId="0" borderId="57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/>
    </xf>
    <xf numFmtId="0" fontId="23" fillId="0" borderId="64" xfId="0" applyFont="1" applyBorder="1"/>
    <xf numFmtId="0" fontId="23" fillId="0" borderId="59" xfId="0" applyFont="1" applyBorder="1"/>
    <xf numFmtId="0" fontId="47" fillId="0" borderId="57" xfId="0" applyFont="1" applyBorder="1" applyAlignment="1">
      <alignment horizontal="center"/>
    </xf>
    <xf numFmtId="0" fontId="19" fillId="0" borderId="88" xfId="0" applyFont="1" applyBorder="1"/>
    <xf numFmtId="0" fontId="23" fillId="0" borderId="55" xfId="0" applyFont="1" applyBorder="1"/>
    <xf numFmtId="3" fontId="41" fillId="0" borderId="57" xfId="0" applyNumberFormat="1" applyFont="1" applyBorder="1" applyAlignment="1">
      <alignment horizontal="right"/>
    </xf>
    <xf numFmtId="3" fontId="19" fillId="0" borderId="46" xfId="0" applyNumberFormat="1" applyFont="1" applyBorder="1"/>
    <xf numFmtId="0" fontId="23" fillId="0" borderId="18" xfId="0" applyFont="1" applyBorder="1"/>
    <xf numFmtId="0" fontId="19" fillId="0" borderId="64" xfId="0" applyFont="1" applyBorder="1" applyAlignment="1">
      <alignment horizontal="center" wrapText="1"/>
    </xf>
    <xf numFmtId="0" fontId="35" fillId="0" borderId="137" xfId="0" applyFont="1" applyBorder="1" applyAlignment="1">
      <alignment horizontal="right"/>
    </xf>
    <xf numFmtId="0" fontId="19" fillId="0" borderId="0" xfId="0" applyFont="1" applyAlignment="1"/>
    <xf numFmtId="0" fontId="21" fillId="0" borderId="122" xfId="0" applyFont="1" applyBorder="1" applyAlignment="1">
      <alignment horizontal="center" vertical="center"/>
    </xf>
    <xf numFmtId="0" fontId="21" fillId="0" borderId="138" xfId="0" applyFont="1" applyBorder="1" applyAlignment="1">
      <alignment horizontal="center" vertical="center" wrapText="1"/>
    </xf>
    <xf numFmtId="3" fontId="21" fillId="0" borderId="37" xfId="0" applyNumberFormat="1" applyFont="1" applyBorder="1" applyAlignment="1">
      <alignment horizontal="right" vertical="center" wrapText="1"/>
    </xf>
    <xf numFmtId="3" fontId="29" fillId="0" borderId="34" xfId="26" applyNumberFormat="1" applyFont="1" applyFill="1" applyBorder="1" applyAlignment="1" applyProtection="1">
      <alignment horizontal="right" vertical="center"/>
    </xf>
    <xf numFmtId="3" fontId="29" fillId="0" borderId="32" xfId="26" applyNumberFormat="1" applyFont="1" applyFill="1" applyBorder="1" applyAlignment="1" applyProtection="1">
      <alignment horizontal="right" vertical="center"/>
    </xf>
    <xf numFmtId="3" fontId="21" fillId="0" borderId="32" xfId="26" applyNumberFormat="1" applyFont="1" applyFill="1" applyBorder="1" applyAlignment="1" applyProtection="1">
      <alignment horizontal="right" vertical="center"/>
    </xf>
    <xf numFmtId="3" fontId="21" fillId="0" borderId="33" xfId="26" applyNumberFormat="1" applyFont="1" applyFill="1" applyBorder="1" applyAlignment="1" applyProtection="1">
      <alignment horizontal="right" vertical="center"/>
    </xf>
    <xf numFmtId="3" fontId="21" fillId="0" borderId="37" xfId="26" applyNumberFormat="1" applyFont="1" applyFill="1" applyBorder="1" applyAlignment="1" applyProtection="1">
      <alignment horizontal="right" vertical="center"/>
    </xf>
    <xf numFmtId="3" fontId="21" fillId="0" borderId="102" xfId="26" applyNumberFormat="1" applyFont="1" applyFill="1" applyBorder="1" applyAlignment="1" applyProtection="1">
      <alignment horizontal="right" vertical="center"/>
    </xf>
    <xf numFmtId="3" fontId="21" fillId="0" borderId="125" xfId="26" applyNumberFormat="1" applyFont="1" applyFill="1" applyBorder="1" applyAlignment="1" applyProtection="1">
      <alignment horizontal="right" vertical="center"/>
    </xf>
    <xf numFmtId="0" fontId="35" fillId="0" borderId="88" xfId="0" applyFont="1" applyBorder="1" applyAlignment="1">
      <alignment horizontal="right"/>
    </xf>
    <xf numFmtId="0" fontId="35" fillId="0" borderId="120" xfId="0" applyFont="1" applyBorder="1" applyAlignment="1">
      <alignment horizontal="right"/>
    </xf>
    <xf numFmtId="0" fontId="21" fillId="0" borderId="21" xfId="0" applyFont="1" applyBorder="1" applyAlignment="1">
      <alignment vertical="center"/>
    </xf>
    <xf numFmtId="0" fontId="35" fillId="0" borderId="97" xfId="0" applyFont="1" applyBorder="1" applyAlignment="1">
      <alignment horizontal="right"/>
    </xf>
    <xf numFmtId="0" fontId="21" fillId="0" borderId="139" xfId="0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 wrapText="1"/>
    </xf>
    <xf numFmtId="0" fontId="21" fillId="0" borderId="21" xfId="0" applyFont="1" applyBorder="1" applyAlignment="1">
      <alignment wrapText="1"/>
    </xf>
    <xf numFmtId="0" fontId="21" fillId="0" borderId="138" xfId="0" applyFont="1" applyBorder="1" applyAlignment="1">
      <alignment horizontal="center" wrapText="1"/>
    </xf>
    <xf numFmtId="0" fontId="21" fillId="0" borderId="34" xfId="0" applyFont="1" applyBorder="1" applyAlignment="1">
      <alignment horizontal="center" wrapText="1"/>
    </xf>
    <xf numFmtId="3" fontId="29" fillId="0" borderId="34" xfId="0" applyNumberFormat="1" applyFont="1" applyBorder="1" applyAlignment="1">
      <alignment horizontal="right" wrapText="1"/>
    </xf>
    <xf numFmtId="3" fontId="29" fillId="0" borderId="32" xfId="26" applyNumberFormat="1" applyFont="1" applyFill="1" applyBorder="1" applyAlignment="1" applyProtection="1"/>
    <xf numFmtId="3" fontId="29" fillId="0" borderId="33" xfId="26" applyNumberFormat="1" applyFont="1" applyFill="1" applyBorder="1" applyAlignment="1" applyProtection="1"/>
    <xf numFmtId="3" fontId="29" fillId="0" borderId="36" xfId="26" applyNumberFormat="1" applyFont="1" applyFill="1" applyBorder="1" applyAlignment="1" applyProtection="1"/>
    <xf numFmtId="3" fontId="21" fillId="0" borderId="37" xfId="26" applyNumberFormat="1" applyFont="1" applyFill="1" applyBorder="1" applyAlignment="1" applyProtection="1"/>
    <xf numFmtId="3" fontId="29" fillId="0" borderId="34" xfId="26" applyNumberFormat="1" applyFont="1" applyFill="1" applyBorder="1" applyAlignment="1" applyProtection="1"/>
    <xf numFmtId="3" fontId="49" fillId="0" borderId="32" xfId="26" applyNumberFormat="1" applyFont="1" applyFill="1" applyBorder="1" applyAlignment="1" applyProtection="1"/>
    <xf numFmtId="3" fontId="21" fillId="0" borderId="37" xfId="0" applyNumberFormat="1" applyFont="1" applyBorder="1"/>
    <xf numFmtId="3" fontId="21" fillId="0" borderId="125" xfId="0" applyNumberFormat="1" applyFont="1" applyBorder="1"/>
    <xf numFmtId="0" fontId="21" fillId="0" borderId="140" xfId="0" applyFont="1" applyBorder="1" applyAlignment="1">
      <alignment horizontal="center" vertical="center" wrapText="1"/>
    </xf>
    <xf numFmtId="167" fontId="29" fillId="0" borderId="82" xfId="0" applyNumberFormat="1" applyFont="1" applyBorder="1" applyAlignment="1">
      <alignment horizontal="right"/>
    </xf>
    <xf numFmtId="167" fontId="29" fillId="0" borderId="83" xfId="0" applyNumberFormat="1" applyFont="1" applyBorder="1" applyAlignment="1">
      <alignment horizontal="right"/>
    </xf>
    <xf numFmtId="0" fontId="21" fillId="0" borderId="141" xfId="0" applyFont="1" applyBorder="1"/>
    <xf numFmtId="167" fontId="21" fillId="0" borderId="142" xfId="0" applyNumberFormat="1" applyFont="1" applyBorder="1" applyAlignment="1">
      <alignment horizontal="right"/>
    </xf>
    <xf numFmtId="0" fontId="35" fillId="0" borderId="64" xfId="0" applyFont="1" applyBorder="1" applyAlignment="1">
      <alignment horizontal="right"/>
    </xf>
    <xf numFmtId="0" fontId="35" fillId="0" borderId="43" xfId="0" applyFont="1" applyBorder="1" applyAlignment="1">
      <alignment horizontal="right"/>
    </xf>
    <xf numFmtId="0" fontId="19" fillId="0" borderId="104" xfId="0" applyFont="1" applyBorder="1" applyAlignment="1">
      <alignment horizontal="left"/>
    </xf>
    <xf numFmtId="0" fontId="19" fillId="0" borderId="143" xfId="0" applyFont="1" applyBorder="1" applyAlignment="1">
      <alignment wrapText="1"/>
    </xf>
    <xf numFmtId="0" fontId="23" fillId="0" borderId="81" xfId="35" applyFont="1" applyBorder="1" applyAlignment="1" applyProtection="1">
      <alignment horizontal="center" vertical="center" wrapText="1"/>
    </xf>
    <xf numFmtId="3" fontId="19" fillId="0" borderId="81" xfId="35" applyNumberFormat="1" applyFont="1" applyBorder="1" applyProtection="1"/>
    <xf numFmtId="3" fontId="19" fillId="0" borderId="82" xfId="35" applyNumberFormat="1" applyFont="1" applyBorder="1" applyProtection="1"/>
    <xf numFmtId="0" fontId="23" fillId="0" borderId="144" xfId="35" applyFont="1" applyBorder="1" applyAlignment="1" applyProtection="1">
      <alignment horizontal="center" vertical="center" wrapText="1"/>
    </xf>
    <xf numFmtId="3" fontId="19" fillId="0" borderId="55" xfId="35" applyNumberFormat="1" applyFont="1" applyBorder="1" applyProtection="1"/>
    <xf numFmtId="0" fontId="29" fillId="0" borderId="145" xfId="0" applyFont="1" applyBorder="1"/>
    <xf numFmtId="0" fontId="28" fillId="0" borderId="72" xfId="0" applyFont="1" applyBorder="1" applyAlignment="1">
      <alignment horizontal="center"/>
    </xf>
    <xf numFmtId="0" fontId="28" fillId="0" borderId="52" xfId="0" applyFont="1" applyBorder="1"/>
    <xf numFmtId="0" fontId="28" fillId="0" borderId="146" xfId="0" applyFont="1" applyBorder="1"/>
    <xf numFmtId="0" fontId="28" fillId="0" borderId="55" xfId="0" applyFont="1" applyBorder="1"/>
    <xf numFmtId="3" fontId="28" fillId="0" borderId="52" xfId="0" applyNumberFormat="1" applyFont="1" applyBorder="1"/>
    <xf numFmtId="0" fontId="28" fillId="0" borderId="57" xfId="0" applyFont="1" applyBorder="1" applyAlignment="1">
      <alignment horizontal="center"/>
    </xf>
    <xf numFmtId="0" fontId="28" fillId="0" borderId="59" xfId="0" applyFont="1" applyBorder="1"/>
    <xf numFmtId="0" fontId="28" fillId="0" borderId="45" xfId="0" applyFont="1" applyBorder="1"/>
    <xf numFmtId="0" fontId="28" fillId="0" borderId="107" xfId="0" applyFont="1" applyBorder="1"/>
    <xf numFmtId="0" fontId="28" fillId="0" borderId="64" xfId="0" applyFont="1" applyBorder="1"/>
    <xf numFmtId="3" fontId="28" fillId="0" borderId="59" xfId="0" applyNumberFormat="1" applyFont="1" applyBorder="1"/>
    <xf numFmtId="3" fontId="28" fillId="0" borderId="45" xfId="0" applyNumberFormat="1" applyFont="1" applyBorder="1"/>
    <xf numFmtId="0" fontId="23" fillId="0" borderId="49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9" fillId="0" borderId="82" xfId="0" applyFont="1" applyBorder="1"/>
    <xf numFmtId="0" fontId="46" fillId="0" borderId="122" xfId="0" applyFont="1" applyBorder="1" applyAlignment="1">
      <alignment vertical="center"/>
    </xf>
    <xf numFmtId="0" fontId="46" fillId="0" borderId="138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/>
    </xf>
    <xf numFmtId="166" fontId="37" fillId="0" borderId="100" xfId="26" applyNumberFormat="1" applyFont="1" applyFill="1" applyBorder="1" applyAlignment="1" applyProtection="1"/>
    <xf numFmtId="166" fontId="37" fillId="0" borderId="34" xfId="26" applyNumberFormat="1" applyFont="1" applyFill="1" applyBorder="1" applyAlignment="1" applyProtection="1"/>
    <xf numFmtId="166" fontId="37" fillId="0" borderId="36" xfId="26" applyNumberFormat="1" applyFont="1" applyFill="1" applyBorder="1" applyAlignment="1" applyProtection="1"/>
    <xf numFmtId="0" fontId="37" fillId="0" borderId="147" xfId="0" applyFont="1" applyBorder="1"/>
    <xf numFmtId="166" fontId="37" fillId="0" borderId="148" xfId="26" applyNumberFormat="1" applyFont="1" applyFill="1" applyBorder="1" applyAlignment="1" applyProtection="1"/>
    <xf numFmtId="0" fontId="23" fillId="0" borderId="139" xfId="0" applyFont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19" fillId="0" borderId="83" xfId="0" applyFont="1" applyBorder="1"/>
    <xf numFmtId="3" fontId="21" fillId="0" borderId="149" xfId="26" applyNumberFormat="1" applyFont="1" applyFill="1" applyBorder="1" applyAlignment="1" applyProtection="1">
      <alignment horizontal="right" vertical="center"/>
    </xf>
    <xf numFmtId="0" fontId="19" fillId="0" borderId="142" xfId="0" applyFont="1" applyBorder="1"/>
    <xf numFmtId="0" fontId="21" fillId="0" borderId="124" xfId="0" applyFont="1" applyBorder="1" applyAlignment="1">
      <alignment vertical="center"/>
    </xf>
    <xf numFmtId="0" fontId="19" fillId="0" borderId="28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5" xfId="0" applyFont="1" applyFill="1" applyBorder="1"/>
    <xf numFmtId="0" fontId="19" fillId="0" borderId="79" xfId="0" applyFont="1" applyBorder="1"/>
    <xf numFmtId="0" fontId="19" fillId="0" borderId="150" xfId="0" applyFont="1" applyBorder="1" applyAlignment="1">
      <alignment horizontal="center"/>
    </xf>
    <xf numFmtId="0" fontId="19" fillId="0" borderId="141" xfId="0" applyFont="1" applyBorder="1" applyAlignment="1">
      <alignment horizontal="center"/>
    </xf>
    <xf numFmtId="0" fontId="29" fillId="0" borderId="149" xfId="0" applyFont="1" applyBorder="1" applyAlignment="1">
      <alignment vertical="center"/>
    </xf>
    <xf numFmtId="0" fontId="52" fillId="0" borderId="151" xfId="0" applyFont="1" applyBorder="1" applyAlignment="1">
      <alignment horizontal="justify" vertical="center"/>
    </xf>
    <xf numFmtId="0" fontId="38" fillId="0" borderId="151" xfId="0" applyFont="1" applyBorder="1"/>
    <xf numFmtId="0" fontId="31" fillId="0" borderId="151" xfId="0" applyFont="1" applyBorder="1"/>
    <xf numFmtId="0" fontId="38" fillId="0" borderId="151" xfId="0" applyFont="1" applyBorder="1" applyAlignment="1">
      <alignment wrapText="1"/>
    </xf>
    <xf numFmtId="0" fontId="37" fillId="0" borderId="151" xfId="0" applyFont="1" applyBorder="1" applyAlignment="1">
      <alignment wrapText="1"/>
    </xf>
    <xf numFmtId="0" fontId="45" fillId="0" borderId="152" xfId="0" applyFont="1" applyBorder="1"/>
    <xf numFmtId="0" fontId="35" fillId="0" borderId="153" xfId="0" applyFont="1" applyBorder="1" applyAlignment="1">
      <alignment horizontal="right"/>
    </xf>
    <xf numFmtId="3" fontId="19" fillId="0" borderId="40" xfId="0" applyNumberFormat="1" applyFont="1" applyBorder="1"/>
    <xf numFmtId="3" fontId="19" fillId="0" borderId="31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47" fillId="0" borderId="72" xfId="0" applyFont="1" applyBorder="1" applyAlignment="1">
      <alignment horizontal="center" wrapText="1"/>
    </xf>
    <xf numFmtId="0" fontId="23" fillId="0" borderId="124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7" fillId="0" borderId="0" xfId="0" applyFont="1" applyBorder="1"/>
    <xf numFmtId="3" fontId="47" fillId="0" borderId="0" xfId="0" applyNumberFormat="1" applyFont="1" applyBorder="1"/>
    <xf numFmtId="3" fontId="47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3" xfId="0" applyNumberFormat="1" applyFont="1" applyBorder="1" applyAlignment="1">
      <alignment horizontal="right"/>
    </xf>
    <xf numFmtId="3" fontId="23" fillId="0" borderId="52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0" fontId="47" fillId="0" borderId="0" xfId="0" applyFont="1" applyBorder="1" applyAlignment="1">
      <alignment horizontal="right"/>
    </xf>
    <xf numFmtId="0" fontId="53" fillId="0" borderId="57" xfId="0" applyFont="1" applyBorder="1" applyAlignment="1">
      <alignment horizontal="center" wrapText="1"/>
    </xf>
    <xf numFmtId="0" fontId="53" fillId="0" borderId="49" xfId="0" applyFont="1" applyBorder="1" applyAlignment="1">
      <alignment horizontal="center"/>
    </xf>
    <xf numFmtId="0" fontId="53" fillId="0" borderId="57" xfId="0" applyFont="1" applyBorder="1" applyAlignment="1">
      <alignment horizontal="center"/>
    </xf>
    <xf numFmtId="0" fontId="53" fillId="0" borderId="72" xfId="0" applyFont="1" applyBorder="1" applyAlignment="1">
      <alignment horizontal="center"/>
    </xf>
    <xf numFmtId="0" fontId="53" fillId="0" borderId="84" xfId="0" applyFont="1" applyBorder="1" applyAlignment="1">
      <alignment horizontal="center"/>
    </xf>
    <xf numFmtId="0" fontId="19" fillId="0" borderId="61" xfId="0" applyFont="1" applyBorder="1" applyAlignment="1">
      <alignment wrapText="1"/>
    </xf>
    <xf numFmtId="0" fontId="47" fillId="0" borderId="49" xfId="0" applyFont="1" applyBorder="1" applyAlignment="1">
      <alignment horizontal="center" wrapText="1"/>
    </xf>
    <xf numFmtId="0" fontId="35" fillId="0" borderId="59" xfId="0" applyFont="1" applyBorder="1" applyAlignment="1">
      <alignment horizontal="right"/>
    </xf>
    <xf numFmtId="0" fontId="23" fillId="0" borderId="73" xfId="0" applyFont="1" applyBorder="1" applyAlignment="1">
      <alignment wrapText="1"/>
    </xf>
    <xf numFmtId="0" fontId="23" fillId="0" borderId="84" xfId="0" applyFont="1" applyBorder="1" applyAlignment="1">
      <alignment wrapText="1"/>
    </xf>
    <xf numFmtId="0" fontId="0" fillId="0" borderId="58" xfId="0" applyBorder="1"/>
    <xf numFmtId="0" fontId="0" fillId="0" borderId="88" xfId="0" applyBorder="1"/>
    <xf numFmtId="3" fontId="19" fillId="20" borderId="96" xfId="0" applyNumberFormat="1" applyFont="1" applyFill="1" applyBorder="1"/>
    <xf numFmtId="0" fontId="21" fillId="0" borderId="57" xfId="0" applyFont="1" applyBorder="1" applyAlignment="1">
      <alignment wrapText="1"/>
    </xf>
    <xf numFmtId="0" fontId="58" fillId="0" borderId="88" xfId="0" applyFont="1" applyBorder="1" applyAlignment="1">
      <alignment horizontal="center"/>
    </xf>
    <xf numFmtId="0" fontId="59" fillId="0" borderId="116" xfId="0" applyFont="1" applyBorder="1" applyAlignment="1">
      <alignment horizontal="center"/>
    </xf>
    <xf numFmtId="0" fontId="59" fillId="0" borderId="96" xfId="0" applyFont="1" applyBorder="1" applyAlignment="1">
      <alignment horizontal="center"/>
    </xf>
    <xf numFmtId="0" fontId="59" fillId="0" borderId="60" xfId="0" applyFont="1" applyBorder="1" applyAlignment="1">
      <alignment horizontal="center"/>
    </xf>
    <xf numFmtId="0" fontId="35" fillId="0" borderId="154" xfId="0" applyFont="1" applyBorder="1" applyAlignment="1">
      <alignment horizontal="right"/>
    </xf>
    <xf numFmtId="0" fontId="23" fillId="0" borderId="155" xfId="0" applyFont="1" applyBorder="1"/>
    <xf numFmtId="3" fontId="23" fillId="0" borderId="156" xfId="0" applyNumberFormat="1" applyFont="1" applyBorder="1"/>
    <xf numFmtId="3" fontId="23" fillId="0" borderId="157" xfId="0" applyNumberFormat="1" applyFont="1" applyBorder="1"/>
    <xf numFmtId="3" fontId="23" fillId="20" borderId="158" xfId="0" applyNumberFormat="1" applyFont="1" applyFill="1" applyBorder="1"/>
    <xf numFmtId="0" fontId="23" fillId="20" borderId="159" xfId="0" applyFont="1" applyFill="1" applyBorder="1" applyAlignment="1">
      <alignment wrapText="1"/>
    </xf>
    <xf numFmtId="3" fontId="58" fillId="0" borderId="61" xfId="0" applyNumberFormat="1" applyFont="1" applyBorder="1" applyAlignment="1">
      <alignment horizontal="center"/>
    </xf>
    <xf numFmtId="3" fontId="58" fillId="0" borderId="45" xfId="0" applyNumberFormat="1" applyFont="1" applyBorder="1" applyAlignment="1">
      <alignment horizontal="center"/>
    </xf>
    <xf numFmtId="3" fontId="58" fillId="0" borderId="52" xfId="0" applyNumberFormat="1" applyFont="1" applyBorder="1" applyAlignment="1">
      <alignment horizontal="center"/>
    </xf>
    <xf numFmtId="3" fontId="19" fillId="0" borderId="160" xfId="0" applyNumberFormat="1" applyFont="1" applyBorder="1"/>
    <xf numFmtId="3" fontId="19" fillId="0" borderId="154" xfId="0" applyNumberFormat="1" applyFont="1" applyBorder="1"/>
    <xf numFmtId="3" fontId="19" fillId="20" borderId="108" xfId="0" applyNumberFormat="1" applyFont="1" applyFill="1" applyBorder="1"/>
    <xf numFmtId="3" fontId="23" fillId="0" borderId="161" xfId="0" applyNumberFormat="1" applyFont="1" applyBorder="1"/>
    <xf numFmtId="3" fontId="23" fillId="0" borderId="162" xfId="0" applyNumberFormat="1" applyFont="1" applyBorder="1"/>
    <xf numFmtId="3" fontId="23" fillId="0" borderId="160" xfId="0" applyNumberFormat="1" applyFont="1" applyBorder="1"/>
    <xf numFmtId="3" fontId="23" fillId="0" borderId="154" xfId="0" applyNumberFormat="1" applyFont="1" applyBorder="1"/>
    <xf numFmtId="0" fontId="35" fillId="0" borderId="163" xfId="0" applyFont="1" applyBorder="1" applyAlignment="1">
      <alignment horizontal="right"/>
    </xf>
    <xf numFmtId="0" fontId="19" fillId="0" borderId="39" xfId="0" applyFont="1" applyBorder="1" applyAlignment="1">
      <alignment wrapText="1"/>
    </xf>
    <xf numFmtId="3" fontId="23" fillId="0" borderId="63" xfId="0" applyNumberFormat="1" applyFont="1" applyBorder="1"/>
    <xf numFmtId="3" fontId="23" fillId="0" borderId="164" xfId="0" applyNumberFormat="1" applyFont="1" applyBorder="1"/>
    <xf numFmtId="3" fontId="23" fillId="0" borderId="165" xfId="0" applyNumberFormat="1" applyFont="1" applyBorder="1"/>
    <xf numFmtId="3" fontId="58" fillId="0" borderId="108" xfId="0" applyNumberFormat="1" applyFont="1" applyBorder="1" applyAlignment="1">
      <alignment horizontal="center"/>
    </xf>
    <xf numFmtId="3" fontId="58" fillId="0" borderId="88" xfId="0" applyNumberFormat="1" applyFont="1" applyBorder="1" applyAlignment="1">
      <alignment horizontal="center"/>
    </xf>
    <xf numFmtId="3" fontId="19" fillId="0" borderId="88" xfId="0" applyNumberFormat="1" applyFont="1" applyBorder="1"/>
    <xf numFmtId="3" fontId="23" fillId="0" borderId="107" xfId="0" applyNumberFormat="1" applyFont="1" applyBorder="1"/>
    <xf numFmtId="0" fontId="30" fillId="0" borderId="43" xfId="0" applyFont="1" applyBorder="1" applyAlignment="1">
      <alignment wrapText="1"/>
    </xf>
    <xf numFmtId="0" fontId="30" fillId="0" borderId="166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19" fillId="0" borderId="167" xfId="0" applyFont="1" applyBorder="1"/>
    <xf numFmtId="0" fontId="32" fillId="0" borderId="131" xfId="0" applyFont="1" applyBorder="1" applyAlignment="1">
      <alignment wrapText="1"/>
    </xf>
    <xf numFmtId="0" fontId="30" fillId="0" borderId="62" xfId="0" applyFont="1" applyBorder="1" applyAlignment="1">
      <alignment wrapText="1"/>
    </xf>
    <xf numFmtId="0" fontId="32" fillId="0" borderId="133" xfId="0" applyFont="1" applyBorder="1" applyAlignment="1">
      <alignment wrapText="1"/>
    </xf>
    <xf numFmtId="0" fontId="32" fillId="0" borderId="134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7" fillId="0" borderId="168" xfId="0" applyFont="1" applyBorder="1" applyAlignment="1">
      <alignment horizontal="center"/>
    </xf>
    <xf numFmtId="0" fontId="47" fillId="0" borderId="88" xfId="0" applyFont="1" applyBorder="1" applyAlignment="1">
      <alignment horizontal="center"/>
    </xf>
    <xf numFmtId="3" fontId="19" fillId="0" borderId="45" xfId="0" applyNumberFormat="1" applyFont="1" applyBorder="1" applyAlignment="1">
      <alignment horizontal="right"/>
    </xf>
    <xf numFmtId="0" fontId="47" fillId="0" borderId="53" xfId="0" applyFont="1" applyBorder="1" applyAlignment="1">
      <alignment horizontal="center"/>
    </xf>
    <xf numFmtId="3" fontId="23" fillId="0" borderId="142" xfId="0" applyNumberFormat="1" applyFont="1" applyBorder="1"/>
    <xf numFmtId="0" fontId="47" fillId="0" borderId="58" xfId="0" applyFont="1" applyBorder="1" applyAlignment="1">
      <alignment horizontal="center"/>
    </xf>
    <xf numFmtId="0" fontId="23" fillId="0" borderId="72" xfId="0" applyFont="1" applyBorder="1"/>
    <xf numFmtId="0" fontId="19" fillId="0" borderId="57" xfId="0" applyFont="1" applyBorder="1"/>
    <xf numFmtId="0" fontId="47" fillId="0" borderId="108" xfId="0" applyFont="1" applyBorder="1" applyAlignment="1">
      <alignment horizontal="center"/>
    </xf>
    <xf numFmtId="0" fontId="23" fillId="0" borderId="49" xfId="0" applyFont="1" applyBorder="1" applyAlignment="1">
      <alignment horizontal="left"/>
    </xf>
    <xf numFmtId="0" fontId="19" fillId="0" borderId="61" xfId="0" applyFont="1" applyFill="1" applyBorder="1"/>
    <xf numFmtId="0" fontId="19" fillId="0" borderId="45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19" fillId="0" borderId="58" xfId="0" applyFont="1" applyBorder="1" applyAlignment="1">
      <alignment horizontal="right"/>
    </xf>
    <xf numFmtId="0" fontId="23" fillId="0" borderId="126" xfId="0" applyFont="1" applyBorder="1"/>
    <xf numFmtId="0" fontId="23" fillId="0" borderId="106" xfId="0" applyFont="1" applyBorder="1"/>
    <xf numFmtId="0" fontId="23" fillId="0" borderId="64" xfId="0" applyFont="1" applyBorder="1" applyAlignment="1">
      <alignment horizontal="right"/>
    </xf>
    <xf numFmtId="0" fontId="23" fillId="0" borderId="57" xfId="0" applyFont="1" applyBorder="1" applyAlignment="1">
      <alignment horizontal="right"/>
    </xf>
    <xf numFmtId="0" fontId="19" fillId="0" borderId="59" xfId="0" applyFont="1" applyBorder="1" applyAlignment="1">
      <alignment horizontal="right"/>
    </xf>
    <xf numFmtId="0" fontId="35" fillId="0" borderId="120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44" xfId="0" applyFont="1" applyBorder="1" applyAlignment="1">
      <alignment horizontal="center" wrapText="1"/>
    </xf>
    <xf numFmtId="0" fontId="23" fillId="0" borderId="74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3" fontId="19" fillId="0" borderId="38" xfId="0" applyNumberFormat="1" applyFont="1" applyBorder="1"/>
    <xf numFmtId="3" fontId="19" fillId="20" borderId="38" xfId="0" applyNumberFormat="1" applyFont="1" applyFill="1" applyBorder="1"/>
    <xf numFmtId="0" fontId="23" fillId="0" borderId="88" xfId="0" applyFont="1" applyBorder="1" applyAlignment="1">
      <alignment horizontal="center"/>
    </xf>
    <xf numFmtId="3" fontId="19" fillId="0" borderId="169" xfId="0" applyNumberFormat="1" applyFont="1" applyBorder="1"/>
    <xf numFmtId="3" fontId="19" fillId="0" borderId="170" xfId="0" applyNumberFormat="1" applyFont="1" applyBorder="1"/>
    <xf numFmtId="3" fontId="19" fillId="0" borderId="171" xfId="0" applyNumberFormat="1" applyFont="1" applyBorder="1"/>
    <xf numFmtId="0" fontId="35" fillId="0" borderId="90" xfId="0" applyFont="1" applyBorder="1" applyAlignment="1">
      <alignment wrapText="1"/>
    </xf>
    <xf numFmtId="0" fontId="35" fillId="0" borderId="48" xfId="0" applyFont="1" applyBorder="1"/>
    <xf numFmtId="3" fontId="19" fillId="0" borderId="66" xfId="0" applyNumberFormat="1" applyFont="1" applyBorder="1" applyAlignment="1"/>
    <xf numFmtId="3" fontId="19" fillId="0" borderId="86" xfId="0" applyNumberFormat="1" applyFont="1" applyBorder="1" applyAlignment="1"/>
    <xf numFmtId="3" fontId="23" fillId="20" borderId="57" xfId="0" applyNumberFormat="1" applyFont="1" applyFill="1" applyBorder="1"/>
    <xf numFmtId="0" fontId="19" fillId="0" borderId="64" xfId="0" applyFont="1" applyBorder="1"/>
    <xf numFmtId="3" fontId="23" fillId="20" borderId="59" xfId="0" applyNumberFormat="1" applyFont="1" applyFill="1" applyBorder="1"/>
    <xf numFmtId="3" fontId="23" fillId="20" borderId="0" xfId="0" applyNumberFormat="1" applyFont="1" applyFill="1" applyBorder="1"/>
    <xf numFmtId="0" fontId="19" fillId="0" borderId="60" xfId="0" applyFont="1" applyBorder="1"/>
    <xf numFmtId="3" fontId="19" fillId="20" borderId="81" xfId="0" applyNumberFormat="1" applyFont="1" applyFill="1" applyBorder="1"/>
    <xf numFmtId="0" fontId="23" fillId="0" borderId="49" xfId="0" applyFont="1" applyBorder="1" applyAlignment="1">
      <alignment horizontal="left" vertical="center" wrapText="1"/>
    </xf>
    <xf numFmtId="0" fontId="23" fillId="0" borderId="172" xfId="0" applyFont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19" fillId="0" borderId="108" xfId="0" applyFont="1" applyBorder="1" applyAlignment="1">
      <alignment wrapText="1"/>
    </xf>
    <xf numFmtId="0" fontId="30" fillId="0" borderId="49" xfId="0" applyFont="1" applyBorder="1" applyAlignment="1">
      <alignment horizontal="justify" wrapText="1"/>
    </xf>
    <xf numFmtId="0" fontId="23" fillId="0" borderId="173" xfId="0" applyFont="1" applyBorder="1" applyAlignment="1">
      <alignment horizontal="center" vertical="center"/>
    </xf>
    <xf numFmtId="3" fontId="23" fillId="0" borderId="147" xfId="0" applyNumberFormat="1" applyFont="1" applyBorder="1"/>
    <xf numFmtId="0" fontId="23" fillId="0" borderId="1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19" fillId="0" borderId="62" xfId="0" applyFont="1" applyBorder="1" applyAlignment="1">
      <alignment wrapText="1"/>
    </xf>
    <xf numFmtId="0" fontId="19" fillId="0" borderId="134" xfId="0" applyFont="1" applyBorder="1" applyAlignment="1">
      <alignment wrapText="1"/>
    </xf>
    <xf numFmtId="0" fontId="23" fillId="0" borderId="174" xfId="0" applyFont="1" applyBorder="1" applyAlignment="1">
      <alignment wrapText="1"/>
    </xf>
    <xf numFmtId="0" fontId="19" fillId="0" borderId="131" xfId="0" applyFont="1" applyBorder="1" applyAlignment="1">
      <alignment wrapText="1"/>
    </xf>
    <xf numFmtId="0" fontId="19" fillId="0" borderId="123" xfId="0" applyFont="1" applyBorder="1" applyAlignment="1">
      <alignment wrapText="1"/>
    </xf>
    <xf numFmtId="0" fontId="23" fillId="0" borderId="135" xfId="0" applyFont="1" applyBorder="1"/>
    <xf numFmtId="0" fontId="23" fillId="0" borderId="22" xfId="0" applyFont="1" applyBorder="1"/>
    <xf numFmtId="3" fontId="28" fillId="0" borderId="176" xfId="0" applyNumberFormat="1" applyFont="1" applyBorder="1" applyAlignment="1">
      <alignment horizontal="right"/>
    </xf>
    <xf numFmtId="3" fontId="28" fillId="0" borderId="31" xfId="0" applyNumberFormat="1" applyFont="1" applyBorder="1" applyAlignment="1">
      <alignment horizontal="right"/>
    </xf>
    <xf numFmtId="3" fontId="28" fillId="0" borderId="177" xfId="0" applyNumberFormat="1" applyFont="1" applyBorder="1" applyAlignment="1">
      <alignment horizontal="right"/>
    </xf>
    <xf numFmtId="0" fontId="23" fillId="0" borderId="64" xfId="0" applyFont="1" applyBorder="1" applyAlignment="1">
      <alignment horizontal="center" vertical="center"/>
    </xf>
    <xf numFmtId="0" fontId="19" fillId="0" borderId="178" xfId="0" applyFont="1" applyBorder="1" applyAlignment="1">
      <alignment wrapText="1"/>
    </xf>
    <xf numFmtId="0" fontId="19" fillId="0" borderId="78" xfId="0" applyFont="1" applyBorder="1" applyAlignment="1">
      <alignment wrapText="1"/>
    </xf>
    <xf numFmtId="0" fontId="19" fillId="0" borderId="179" xfId="0" applyFont="1" applyBorder="1" applyAlignment="1">
      <alignment wrapText="1"/>
    </xf>
    <xf numFmtId="0" fontId="23" fillId="0" borderId="57" xfId="0" applyFont="1" applyBorder="1" applyAlignment="1">
      <alignment horizontal="center" wrapText="1" shrinkToFit="1"/>
    </xf>
    <xf numFmtId="0" fontId="23" fillId="0" borderId="57" xfId="0" applyFont="1" applyBorder="1" applyAlignment="1">
      <alignment vertical="center"/>
    </xf>
    <xf numFmtId="0" fontId="23" fillId="0" borderId="85" xfId="0" applyFont="1" applyBorder="1" applyAlignment="1">
      <alignment horizontal="center" wrapText="1"/>
    </xf>
    <xf numFmtId="0" fontId="23" fillId="0" borderId="56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3" fontId="32" fillId="0" borderId="58" xfId="0" applyNumberFormat="1" applyFont="1" applyBorder="1" applyAlignment="1">
      <alignment horizontal="right" vertical="center" wrapText="1"/>
    </xf>
    <xf numFmtId="3" fontId="19" fillId="0" borderId="145" xfId="0" applyNumberFormat="1" applyFont="1" applyBorder="1"/>
    <xf numFmtId="3" fontId="23" fillId="0" borderId="64" xfId="0" applyNumberFormat="1" applyFont="1" applyBorder="1"/>
    <xf numFmtId="3" fontId="19" fillId="0" borderId="180" xfId="0" applyNumberFormat="1" applyFont="1" applyBorder="1"/>
    <xf numFmtId="0" fontId="29" fillId="0" borderId="80" xfId="0" applyFont="1" applyBorder="1" applyAlignment="1">
      <alignment wrapText="1"/>
    </xf>
    <xf numFmtId="3" fontId="29" fillId="0" borderId="115" xfId="26" applyNumberFormat="1" applyFont="1" applyFill="1" applyBorder="1" applyAlignment="1" applyProtection="1"/>
    <xf numFmtId="3" fontId="19" fillId="0" borderId="86" xfId="35" applyNumberFormat="1" applyFont="1" applyBorder="1" applyProtection="1"/>
    <xf numFmtId="0" fontId="19" fillId="0" borderId="18" xfId="35" applyFont="1" applyBorder="1" applyProtection="1"/>
    <xf numFmtId="3" fontId="19" fillId="0" borderId="181" xfId="0" applyNumberFormat="1" applyFont="1" applyBorder="1"/>
    <xf numFmtId="0" fontId="19" fillId="0" borderId="182" xfId="0" applyFont="1" applyBorder="1"/>
    <xf numFmtId="0" fontId="19" fillId="0" borderId="183" xfId="0" applyFont="1" applyBorder="1"/>
    <xf numFmtId="3" fontId="19" fillId="0" borderId="149" xfId="0" applyNumberFormat="1" applyFont="1" applyBorder="1"/>
    <xf numFmtId="3" fontId="19" fillId="0" borderId="124" xfId="0" applyNumberFormat="1" applyFont="1" applyBorder="1"/>
    <xf numFmtId="3" fontId="19" fillId="0" borderId="142" xfId="0" applyNumberFormat="1" applyFont="1" applyBorder="1"/>
    <xf numFmtId="0" fontId="21" fillId="0" borderId="74" xfId="0" applyFont="1" applyBorder="1" applyAlignment="1">
      <alignment horizontal="center"/>
    </xf>
    <xf numFmtId="0" fontId="29" fillId="0" borderId="184" xfId="0" applyFont="1" applyBorder="1" applyAlignment="1">
      <alignment vertical="center"/>
    </xf>
    <xf numFmtId="0" fontId="29" fillId="0" borderId="45" xfId="0" applyFont="1" applyBorder="1"/>
    <xf numFmtId="0" fontId="29" fillId="0" borderId="107" xfId="0" applyFont="1" applyBorder="1"/>
    <xf numFmtId="0" fontId="29" fillId="0" borderId="58" xfId="0" applyFont="1" applyBorder="1"/>
    <xf numFmtId="0" fontId="29" fillId="0" borderId="57" xfId="0" applyFont="1" applyBorder="1"/>
    <xf numFmtId="0" fontId="29" fillId="0" borderId="56" xfId="0" applyFont="1" applyBorder="1"/>
    <xf numFmtId="0" fontId="29" fillId="0" borderId="57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29" fillId="0" borderId="185" xfId="0" applyFont="1" applyBorder="1" applyAlignment="1">
      <alignment vertical="center"/>
    </xf>
    <xf numFmtId="0" fontId="29" fillId="0" borderId="186" xfId="0" applyFont="1" applyBorder="1" applyAlignment="1">
      <alignment vertical="center"/>
    </xf>
    <xf numFmtId="0" fontId="21" fillId="0" borderId="48" xfId="0" applyFont="1" applyBorder="1" applyAlignment="1">
      <alignment horizontal="center"/>
    </xf>
    <xf numFmtId="3" fontId="23" fillId="0" borderId="58" xfId="0" applyNumberFormat="1" applyFont="1" applyBorder="1" applyAlignment="1">
      <alignment wrapText="1"/>
    </xf>
    <xf numFmtId="3" fontId="19" fillId="0" borderId="45" xfId="0" applyNumberFormat="1" applyFont="1" applyBorder="1" applyAlignment="1">
      <alignment wrapText="1"/>
    </xf>
    <xf numFmtId="3" fontId="23" fillId="0" borderId="45" xfId="0" applyNumberFormat="1" applyFont="1" applyBorder="1" applyAlignment="1">
      <alignment wrapText="1"/>
    </xf>
    <xf numFmtId="3" fontId="23" fillId="0" borderId="49" xfId="0" applyNumberFormat="1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31" xfId="0" applyFont="1" applyBorder="1"/>
    <xf numFmtId="0" fontId="35" fillId="0" borderId="0" xfId="0" applyFont="1" applyBorder="1" applyAlignment="1">
      <alignment wrapText="1"/>
    </xf>
    <xf numFmtId="0" fontId="29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26" xfId="0" applyFont="1" applyBorder="1" applyAlignment="1">
      <alignment vertical="center"/>
    </xf>
    <xf numFmtId="0" fontId="35" fillId="0" borderId="108" xfId="0" applyFont="1" applyBorder="1" applyAlignment="1">
      <alignment horizontal="right"/>
    </xf>
    <xf numFmtId="0" fontId="35" fillId="0" borderId="61" xfId="0" applyFont="1" applyBorder="1" applyAlignment="1">
      <alignment horizontal="right"/>
    </xf>
    <xf numFmtId="0" fontId="35" fillId="0" borderId="105" xfId="0" applyFont="1" applyBorder="1" applyAlignment="1">
      <alignment horizontal="right"/>
    </xf>
    <xf numFmtId="3" fontId="29" fillId="0" borderId="81" xfId="0" applyNumberFormat="1" applyFont="1" applyBorder="1" applyAlignment="1">
      <alignment horizontal="right" vertical="center" wrapText="1"/>
    </xf>
    <xf numFmtId="3" fontId="29" fillId="0" borderId="82" xfId="0" applyNumberFormat="1" applyFont="1" applyBorder="1" applyAlignment="1">
      <alignment horizontal="right" vertical="center" wrapText="1"/>
    </xf>
    <xf numFmtId="3" fontId="29" fillId="0" borderId="55" xfId="0" applyNumberFormat="1" applyFont="1" applyBorder="1" applyAlignment="1">
      <alignment horizontal="right" vertical="center" wrapText="1"/>
    </xf>
    <xf numFmtId="3" fontId="21" fillId="0" borderId="55" xfId="0" applyNumberFormat="1" applyFont="1" applyBorder="1" applyAlignment="1">
      <alignment horizontal="right" vertical="center" wrapText="1"/>
    </xf>
    <xf numFmtId="0" fontId="21" fillId="0" borderId="74" xfId="0" applyFont="1" applyBorder="1" applyAlignment="1">
      <alignment vertical="center"/>
    </xf>
    <xf numFmtId="0" fontId="40" fillId="0" borderId="169" xfId="0" applyFont="1" applyBorder="1" applyAlignment="1">
      <alignment horizontal="left" vertical="center"/>
    </xf>
    <xf numFmtId="0" fontId="41" fillId="0" borderId="66" xfId="0" applyFont="1" applyBorder="1" applyAlignment="1">
      <alignment horizontal="left" vertical="center"/>
    </xf>
    <xf numFmtId="0" fontId="28" fillId="0" borderId="18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3" fontId="21" fillId="0" borderId="81" xfId="0" applyNumberFormat="1" applyFont="1" applyBorder="1" applyAlignment="1">
      <alignment horizontal="right" vertical="center" wrapText="1"/>
    </xf>
    <xf numFmtId="3" fontId="19" fillId="0" borderId="76" xfId="0" applyNumberFormat="1" applyFont="1" applyBorder="1"/>
    <xf numFmtId="0" fontId="19" fillId="0" borderId="18" xfId="0" applyFont="1" applyBorder="1" applyAlignment="1">
      <alignment wrapText="1"/>
    </xf>
    <xf numFmtId="0" fontId="19" fillId="0" borderId="18" xfId="0" applyFont="1" applyBorder="1" applyAlignment="1">
      <alignment vertical="center" wrapText="1"/>
    </xf>
    <xf numFmtId="0" fontId="19" fillId="0" borderId="27" xfId="0" applyFont="1" applyFill="1" applyBorder="1" applyAlignment="1">
      <alignment wrapText="1"/>
    </xf>
    <xf numFmtId="0" fontId="35" fillId="0" borderId="143" xfId="0" applyFont="1" applyBorder="1" applyAlignment="1">
      <alignment horizontal="right"/>
    </xf>
    <xf numFmtId="0" fontId="35" fillId="0" borderId="188" xfId="0" applyFont="1" applyBorder="1" applyAlignment="1">
      <alignment horizontal="right"/>
    </xf>
    <xf numFmtId="3" fontId="28" fillId="0" borderId="88" xfId="0" applyNumberFormat="1" applyFont="1" applyBorder="1"/>
    <xf numFmtId="3" fontId="41" fillId="0" borderId="57" xfId="0" applyNumberFormat="1" applyFont="1" applyBorder="1"/>
    <xf numFmtId="3" fontId="23" fillId="0" borderId="57" xfId="0" applyNumberFormat="1" applyFont="1" applyBorder="1" applyAlignment="1">
      <alignment wrapText="1"/>
    </xf>
    <xf numFmtId="3" fontId="28" fillId="0" borderId="0" xfId="0" applyNumberFormat="1" applyFont="1"/>
    <xf numFmtId="0" fontId="23" fillId="0" borderId="79" xfId="0" applyFont="1" applyBorder="1" applyAlignment="1">
      <alignment horizontal="center" vertical="center"/>
    </xf>
    <xf numFmtId="0" fontId="21" fillId="0" borderId="21" xfId="0" applyFont="1" applyBorder="1"/>
    <xf numFmtId="3" fontId="23" fillId="0" borderId="41" xfId="0" applyNumberFormat="1" applyFont="1" applyBorder="1"/>
    <xf numFmtId="3" fontId="23" fillId="0" borderId="189" xfId="0" applyNumberFormat="1" applyFont="1" applyBorder="1"/>
    <xf numFmtId="3" fontId="23" fillId="0" borderId="0" xfId="0" applyNumberFormat="1" applyFont="1"/>
    <xf numFmtId="3" fontId="19" fillId="0" borderId="39" xfId="0" applyNumberFormat="1" applyFont="1" applyBorder="1"/>
    <xf numFmtId="3" fontId="19" fillId="0" borderId="110" xfId="0" applyNumberFormat="1" applyFont="1" applyBorder="1"/>
    <xf numFmtId="0" fontId="19" fillId="0" borderId="63" xfId="0" applyFont="1" applyBorder="1" applyAlignment="1">
      <alignment horizontal="center"/>
    </xf>
    <xf numFmtId="3" fontId="47" fillId="0" borderId="89" xfId="0" applyNumberFormat="1" applyFont="1" applyBorder="1"/>
    <xf numFmtId="3" fontId="47" fillId="0" borderId="167" xfId="0" applyNumberFormat="1" applyFont="1" applyBorder="1"/>
    <xf numFmtId="3" fontId="35" fillId="0" borderId="76" xfId="0" applyNumberFormat="1" applyFont="1" applyBorder="1"/>
    <xf numFmtId="0" fontId="23" fillId="0" borderId="92" xfId="0" applyFont="1" applyBorder="1" applyAlignment="1">
      <alignment horizontal="center"/>
    </xf>
    <xf numFmtId="3" fontId="58" fillId="0" borderId="91" xfId="0" applyNumberFormat="1" applyFont="1" applyBorder="1" applyAlignment="1">
      <alignment horizontal="center"/>
    </xf>
    <xf numFmtId="3" fontId="58" fillId="0" borderId="64" xfId="0" applyNumberFormat="1" applyFont="1" applyFill="1" applyBorder="1" applyAlignment="1">
      <alignment horizontal="center"/>
    </xf>
    <xf numFmtId="0" fontId="23" fillId="0" borderId="190" xfId="0" applyFont="1" applyBorder="1" applyAlignment="1">
      <alignment horizontal="left" vertical="center"/>
    </xf>
    <xf numFmtId="0" fontId="23" fillId="0" borderId="140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9" fillId="0" borderId="59" xfId="0" applyFont="1" applyBorder="1" applyAlignment="1">
      <alignment vertical="center" wrapText="1"/>
    </xf>
    <xf numFmtId="0" fontId="21" fillId="0" borderId="86" xfId="0" applyFont="1" applyBorder="1" applyAlignment="1">
      <alignment vertical="center" wrapText="1"/>
    </xf>
    <xf numFmtId="3" fontId="19" fillId="0" borderId="61" xfId="0" applyNumberFormat="1" applyFont="1" applyFill="1" applyBorder="1"/>
    <xf numFmtId="0" fontId="23" fillId="0" borderId="28" xfId="0" applyFont="1" applyFill="1" applyBorder="1" applyAlignment="1">
      <alignment horizontal="center" wrapText="1"/>
    </xf>
    <xf numFmtId="3" fontId="19" fillId="0" borderId="45" xfId="0" applyNumberFormat="1" applyFont="1" applyFill="1" applyBorder="1"/>
    <xf numFmtId="3" fontId="19" fillId="0" borderId="64" xfId="0" applyNumberFormat="1" applyFont="1" applyBorder="1"/>
    <xf numFmtId="3" fontId="28" fillId="0" borderId="108" xfId="0" applyNumberFormat="1" applyFont="1" applyBorder="1" applyAlignment="1"/>
    <xf numFmtId="3" fontId="28" fillId="0" borderId="105" xfId="0" applyNumberFormat="1" applyFont="1" applyBorder="1" applyAlignment="1"/>
    <xf numFmtId="3" fontId="28" fillId="0" borderId="88" xfId="0" applyNumberFormat="1" applyFont="1" applyBorder="1" applyAlignment="1"/>
    <xf numFmtId="0" fontId="28" fillId="0" borderId="61" xfId="0" applyFont="1" applyBorder="1" applyAlignment="1">
      <alignment horizontal="right"/>
    </xf>
    <xf numFmtId="0" fontId="28" fillId="0" borderId="105" xfId="0" applyFont="1" applyBorder="1" applyAlignment="1">
      <alignment horizontal="right"/>
    </xf>
    <xf numFmtId="3" fontId="19" fillId="0" borderId="107" xfId="0" applyNumberFormat="1" applyFont="1" applyBorder="1" applyAlignment="1">
      <alignment horizontal="right"/>
    </xf>
    <xf numFmtId="0" fontId="41" fillId="0" borderId="49" xfId="0" applyFont="1" applyBorder="1" applyAlignment="1">
      <alignment horizontal="right"/>
    </xf>
    <xf numFmtId="0" fontId="40" fillId="0" borderId="0" xfId="0" applyFont="1" applyBorder="1" applyAlignment="1">
      <alignment horizontal="center"/>
    </xf>
    <xf numFmtId="0" fontId="23" fillId="20" borderId="0" xfId="0" applyFont="1" applyFill="1" applyBorder="1"/>
    <xf numFmtId="3" fontId="23" fillId="0" borderId="0" xfId="0" applyNumberFormat="1" applyFont="1" applyBorder="1"/>
    <xf numFmtId="3" fontId="28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/>
    <xf numFmtId="0" fontId="23" fillId="0" borderId="114" xfId="0" applyFont="1" applyFill="1" applyBorder="1" applyAlignment="1">
      <alignment horizontal="center" wrapText="1"/>
    </xf>
    <xf numFmtId="3" fontId="66" fillId="0" borderId="45" xfId="0" applyNumberFormat="1" applyFont="1" applyBorder="1"/>
    <xf numFmtId="3" fontId="66" fillId="0" borderId="45" xfId="0" applyNumberFormat="1" applyFont="1" applyFill="1" applyBorder="1"/>
    <xf numFmtId="3" fontId="66" fillId="0" borderId="56" xfId="0" applyNumberFormat="1" applyFont="1" applyBorder="1"/>
    <xf numFmtId="3" fontId="67" fillId="0" borderId="57" xfId="0" applyNumberFormat="1" applyFont="1" applyBorder="1"/>
    <xf numFmtId="0" fontId="0" fillId="0" borderId="0" xfId="0" applyBorder="1" applyAlignment="1">
      <alignment horizontal="center"/>
    </xf>
    <xf numFmtId="0" fontId="19" fillId="0" borderId="191" xfId="0" applyFont="1" applyBorder="1"/>
    <xf numFmtId="0" fontId="19" fillId="0" borderId="192" xfId="0" applyFont="1" applyBorder="1"/>
    <xf numFmtId="0" fontId="35" fillId="20" borderId="116" xfId="0" applyFont="1" applyFill="1" applyBorder="1"/>
    <xf numFmtId="0" fontId="35" fillId="20" borderId="103" xfId="0" applyFont="1" applyFill="1" applyBorder="1"/>
    <xf numFmtId="0" fontId="35" fillId="0" borderId="103" xfId="0" applyFont="1" applyBorder="1"/>
    <xf numFmtId="0" fontId="23" fillId="20" borderId="193" xfId="0" applyFont="1" applyFill="1" applyBorder="1"/>
    <xf numFmtId="3" fontId="23" fillId="20" borderId="194" xfId="0" applyNumberFormat="1" applyFont="1" applyFill="1" applyBorder="1"/>
    <xf numFmtId="3" fontId="19" fillId="20" borderId="105" xfId="0" applyNumberFormat="1" applyFont="1" applyFill="1" applyBorder="1"/>
    <xf numFmtId="3" fontId="19" fillId="20" borderId="49" xfId="0" applyNumberFormat="1" applyFont="1" applyFill="1" applyBorder="1"/>
    <xf numFmtId="0" fontId="35" fillId="0" borderId="61" xfId="0" applyFont="1" applyBorder="1"/>
    <xf numFmtId="0" fontId="23" fillId="20" borderId="195" xfId="0" applyFont="1" applyFill="1" applyBorder="1"/>
    <xf numFmtId="3" fontId="23" fillId="0" borderId="17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7" xfId="0" applyNumberFormat="1" applyFont="1" applyFill="1" applyBorder="1"/>
    <xf numFmtId="3" fontId="23" fillId="20" borderId="196" xfId="0" applyNumberFormat="1" applyFont="1" applyFill="1" applyBorder="1"/>
    <xf numFmtId="0" fontId="59" fillId="0" borderId="88" xfId="0" applyFont="1" applyBorder="1" applyAlignment="1">
      <alignment horizontal="center"/>
    </xf>
    <xf numFmtId="3" fontId="23" fillId="20" borderId="163" xfId="0" applyNumberFormat="1" applyFont="1" applyFill="1" applyBorder="1"/>
    <xf numFmtId="3" fontId="19" fillId="20" borderId="64" xfId="0" applyNumberFormat="1" applyFont="1" applyFill="1" applyBorder="1"/>
    <xf numFmtId="3" fontId="23" fillId="20" borderId="195" xfId="0" applyNumberFormat="1" applyFont="1" applyFill="1" applyBorder="1"/>
    <xf numFmtId="3" fontId="19" fillId="0" borderId="136" xfId="0" applyNumberFormat="1" applyFont="1" applyBorder="1"/>
    <xf numFmtId="3" fontId="19" fillId="0" borderId="163" xfId="0" applyNumberFormat="1" applyFont="1" applyBorder="1"/>
    <xf numFmtId="3" fontId="23" fillId="0" borderId="197" xfId="0" applyNumberFormat="1" applyFont="1" applyBorder="1"/>
    <xf numFmtId="3" fontId="19" fillId="0" borderId="198" xfId="0" applyNumberFormat="1" applyFont="1" applyBorder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197" xfId="0" applyNumberFormat="1" applyFont="1" applyBorder="1"/>
    <xf numFmtId="3" fontId="23" fillId="0" borderId="198" xfId="0" applyNumberFormat="1" applyFont="1" applyBorder="1"/>
    <xf numFmtId="3" fontId="23" fillId="0" borderId="163" xfId="0" applyNumberFormat="1" applyFont="1" applyBorder="1"/>
    <xf numFmtId="0" fontId="23" fillId="0" borderId="57" xfId="0" applyFont="1" applyFill="1" applyBorder="1" applyAlignment="1">
      <alignment horizontal="center" wrapText="1"/>
    </xf>
    <xf numFmtId="3" fontId="19" fillId="0" borderId="201" xfId="0" applyNumberFormat="1" applyFont="1" applyBorder="1"/>
    <xf numFmtId="3" fontId="19" fillId="0" borderId="202" xfId="0" applyNumberFormat="1" applyFont="1" applyBorder="1"/>
    <xf numFmtId="3" fontId="19" fillId="0" borderId="203" xfId="0" applyNumberFormat="1" applyFont="1" applyBorder="1"/>
    <xf numFmtId="0" fontId="35" fillId="0" borderId="91" xfId="0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3" fontId="19" fillId="0" borderId="82" xfId="0" applyNumberFormat="1" applyFont="1" applyBorder="1" applyAlignment="1">
      <alignment horizontal="right"/>
    </xf>
    <xf numFmtId="3" fontId="19" fillId="0" borderId="52" xfId="0" applyNumberFormat="1" applyFont="1" applyBorder="1" applyAlignment="1">
      <alignment horizontal="right"/>
    </xf>
    <xf numFmtId="3" fontId="19" fillId="0" borderId="53" xfId="0" applyNumberFormat="1" applyFont="1" applyBorder="1" applyAlignment="1">
      <alignment horizontal="right"/>
    </xf>
    <xf numFmtId="3" fontId="19" fillId="0" borderId="55" xfId="0" applyNumberFormat="1" applyFont="1" applyBorder="1" applyAlignment="1">
      <alignment horizontal="right"/>
    </xf>
    <xf numFmtId="3" fontId="23" fillId="0" borderId="72" xfId="0" applyNumberFormat="1" applyFont="1" applyBorder="1" applyAlignment="1">
      <alignment horizontal="right"/>
    </xf>
    <xf numFmtId="3" fontId="19" fillId="0" borderId="54" xfId="0" applyNumberFormat="1" applyFont="1" applyBorder="1" applyAlignment="1">
      <alignment horizontal="right"/>
    </xf>
    <xf numFmtId="3" fontId="19" fillId="0" borderId="81" xfId="0" applyNumberFormat="1" applyFont="1" applyBorder="1" applyAlignment="1">
      <alignment horizontal="right"/>
    </xf>
    <xf numFmtId="3" fontId="23" fillId="0" borderId="204" xfId="0" applyNumberFormat="1" applyFont="1" applyBorder="1"/>
    <xf numFmtId="3" fontId="23" fillId="0" borderId="205" xfId="0" applyNumberFormat="1" applyFont="1" applyBorder="1"/>
    <xf numFmtId="3" fontId="23" fillId="0" borderId="206" xfId="0" applyNumberFormat="1" applyFont="1" applyBorder="1"/>
    <xf numFmtId="3" fontId="23" fillId="0" borderId="207" xfId="0" applyNumberFormat="1" applyFont="1" applyBorder="1"/>
    <xf numFmtId="3" fontId="19" fillId="20" borderId="78" xfId="0" applyNumberFormat="1" applyFont="1" applyFill="1" applyBorder="1"/>
    <xf numFmtId="3" fontId="23" fillId="0" borderId="40" xfId="0" applyNumberFormat="1" applyFont="1" applyBorder="1"/>
    <xf numFmtId="3" fontId="23" fillId="20" borderId="49" xfId="0" applyNumberFormat="1" applyFont="1" applyFill="1" applyBorder="1"/>
    <xf numFmtId="3" fontId="23" fillId="0" borderId="208" xfId="0" applyNumberFormat="1" applyFont="1" applyBorder="1"/>
    <xf numFmtId="3" fontId="23" fillId="0" borderId="209" xfId="0" applyNumberFormat="1" applyFont="1" applyBorder="1"/>
    <xf numFmtId="3" fontId="23" fillId="20" borderId="64" xfId="0" applyNumberFormat="1" applyFont="1" applyFill="1" applyBorder="1"/>
    <xf numFmtId="3" fontId="19" fillId="0" borderId="210" xfId="0" applyNumberFormat="1" applyFont="1" applyBorder="1"/>
    <xf numFmtId="0" fontId="29" fillId="0" borderId="0" xfId="0" applyFont="1" applyBorder="1" applyAlignment="1">
      <alignment wrapText="1"/>
    </xf>
    <xf numFmtId="3" fontId="29" fillId="0" borderId="211" xfId="26" applyNumberFormat="1" applyFont="1" applyFill="1" applyBorder="1" applyAlignment="1" applyProtection="1"/>
    <xf numFmtId="3" fontId="19" fillId="20" borderId="30" xfId="0" applyNumberFormat="1" applyFont="1" applyFill="1" applyBorder="1"/>
    <xf numFmtId="164" fontId="32" fillId="0" borderId="212" xfId="0" applyNumberFormat="1" applyFont="1" applyBorder="1" applyAlignment="1"/>
    <xf numFmtId="164" fontId="32" fillId="0" borderId="61" xfId="0" applyNumberFormat="1" applyFont="1" applyBorder="1" applyAlignment="1"/>
    <xf numFmtId="0" fontId="30" fillId="0" borderId="184" xfId="0" applyFont="1" applyBorder="1"/>
    <xf numFmtId="0" fontId="47" fillId="0" borderId="97" xfId="0" applyFont="1" applyBorder="1"/>
    <xf numFmtId="0" fontId="35" fillId="0" borderId="68" xfId="0" applyFont="1" applyBorder="1"/>
    <xf numFmtId="0" fontId="30" fillId="20" borderId="61" xfId="0" applyFont="1" applyFill="1" applyBorder="1"/>
    <xf numFmtId="16" fontId="35" fillId="0" borderId="35" xfId="0" applyNumberFormat="1" applyFont="1" applyBorder="1"/>
    <xf numFmtId="3" fontId="19" fillId="0" borderId="213" xfId="0" applyNumberFormat="1" applyFont="1" applyBorder="1"/>
    <xf numFmtId="0" fontId="23" fillId="0" borderId="97" xfId="0" applyFont="1" applyBorder="1"/>
    <xf numFmtId="3" fontId="23" fillId="20" borderId="28" xfId="0" applyNumberFormat="1" applyFont="1" applyFill="1" applyBorder="1"/>
    <xf numFmtId="3" fontId="23" fillId="20" borderId="114" xfId="0" applyNumberFormat="1" applyFont="1" applyFill="1" applyBorder="1"/>
    <xf numFmtId="3" fontId="19" fillId="0" borderId="214" xfId="0" applyNumberFormat="1" applyFont="1" applyBorder="1"/>
    <xf numFmtId="3" fontId="23" fillId="0" borderId="114" xfId="0" applyNumberFormat="1" applyFont="1" applyBorder="1"/>
    <xf numFmtId="3" fontId="19" fillId="0" borderId="182" xfId="0" applyNumberFormat="1" applyFont="1" applyBorder="1"/>
    <xf numFmtId="3" fontId="66" fillId="0" borderId="59" xfId="0" applyNumberFormat="1" applyFont="1" applyBorder="1"/>
    <xf numFmtId="0" fontId="35" fillId="0" borderId="59" xfId="0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60" fillId="0" borderId="0" xfId="0" applyFont="1"/>
    <xf numFmtId="0" fontId="23" fillId="0" borderId="49" xfId="0" applyFont="1" applyBorder="1" applyAlignment="1">
      <alignment wrapText="1"/>
    </xf>
    <xf numFmtId="3" fontId="23" fillId="0" borderId="79" xfId="0" applyNumberFormat="1" applyFont="1" applyFill="1" applyBorder="1"/>
    <xf numFmtId="0" fontId="0" fillId="0" borderId="0" xfId="0" applyFill="1"/>
    <xf numFmtId="3" fontId="28" fillId="0" borderId="0" xfId="0" applyNumberFormat="1" applyFont="1" applyBorder="1"/>
    <xf numFmtId="0" fontId="35" fillId="0" borderId="48" xfId="0" applyFont="1" applyBorder="1" applyAlignment="1">
      <alignment horizontal="right"/>
    </xf>
    <xf numFmtId="0" fontId="47" fillId="0" borderId="49" xfId="0" applyFont="1" applyBorder="1" applyAlignment="1">
      <alignment horizontal="right"/>
    </xf>
    <xf numFmtId="0" fontId="19" fillId="0" borderId="45" xfId="0" applyFont="1" applyBorder="1" applyAlignment="1">
      <alignment wrapText="1"/>
    </xf>
    <xf numFmtId="0" fontId="32" fillId="0" borderId="22" xfId="0" applyFont="1" applyBorder="1"/>
    <xf numFmtId="0" fontId="19" fillId="0" borderId="108" xfId="0" applyFont="1" applyBorder="1"/>
    <xf numFmtId="0" fontId="23" fillId="0" borderId="61" xfId="0" applyFont="1" applyBorder="1" applyAlignment="1">
      <alignment horizontal="center"/>
    </xf>
    <xf numFmtId="0" fontId="32" fillId="0" borderId="61" xfId="0" applyFont="1" applyBorder="1"/>
    <xf numFmtId="3" fontId="23" fillId="0" borderId="88" xfId="0" applyNumberFormat="1" applyFont="1" applyBorder="1" applyAlignment="1">
      <alignment horizontal="right"/>
    </xf>
    <xf numFmtId="3" fontId="23" fillId="0" borderId="45" xfId="0" applyNumberFormat="1" applyFont="1" applyBorder="1" applyAlignment="1">
      <alignment horizontal="right"/>
    </xf>
    <xf numFmtId="3" fontId="19" fillId="0" borderId="56" xfId="0" applyNumberFormat="1" applyFont="1" applyBorder="1" applyAlignment="1">
      <alignment horizontal="right"/>
    </xf>
    <xf numFmtId="3" fontId="23" fillId="0" borderId="117" xfId="0" applyNumberFormat="1" applyFont="1" applyBorder="1"/>
    <xf numFmtId="3" fontId="19" fillId="20" borderId="52" xfId="0" applyNumberFormat="1" applyFont="1" applyFill="1" applyBorder="1"/>
    <xf numFmtId="3" fontId="19" fillId="0" borderId="130" xfId="0" applyNumberFormat="1" applyFont="1" applyBorder="1" applyAlignment="1"/>
    <xf numFmtId="3" fontId="19" fillId="0" borderId="81" xfId="0" applyNumberFormat="1" applyFont="1" applyBorder="1" applyAlignment="1"/>
    <xf numFmtId="3" fontId="19" fillId="0" borderId="215" xfId="0" applyNumberFormat="1" applyFont="1" applyBorder="1"/>
    <xf numFmtId="3" fontId="19" fillId="0" borderId="102" xfId="0" applyNumberFormat="1" applyFont="1" applyBorder="1"/>
    <xf numFmtId="3" fontId="19" fillId="20" borderId="57" xfId="0" applyNumberFormat="1" applyFont="1" applyFill="1" applyBorder="1"/>
    <xf numFmtId="0" fontId="23" fillId="0" borderId="13" xfId="35" applyFont="1" applyBorder="1" applyProtection="1"/>
    <xf numFmtId="3" fontId="19" fillId="0" borderId="216" xfId="35" applyNumberFormat="1" applyFont="1" applyBorder="1" applyProtection="1"/>
    <xf numFmtId="3" fontId="23" fillId="0" borderId="169" xfId="35" applyNumberFormat="1" applyFont="1" applyBorder="1" applyProtection="1"/>
    <xf numFmtId="3" fontId="23" fillId="0" borderId="86" xfId="35" applyNumberFormat="1" applyFont="1" applyBorder="1" applyProtection="1"/>
    <xf numFmtId="3" fontId="19" fillId="0" borderId="87" xfId="35" applyNumberFormat="1" applyFont="1" applyBorder="1" applyProtection="1"/>
    <xf numFmtId="0" fontId="35" fillId="0" borderId="57" xfId="0" applyFont="1" applyFill="1" applyBorder="1" applyAlignment="1">
      <alignment horizontal="right"/>
    </xf>
    <xf numFmtId="0" fontId="32" fillId="0" borderId="27" xfId="35" applyFont="1" applyBorder="1" applyProtection="1"/>
    <xf numFmtId="0" fontId="19" fillId="0" borderId="27" xfId="35" applyFont="1" applyBorder="1" applyProtection="1"/>
    <xf numFmtId="3" fontId="19" fillId="0" borderId="59" xfId="35" applyNumberFormat="1" applyFont="1" applyBorder="1" applyProtection="1"/>
    <xf numFmtId="0" fontId="23" fillId="0" borderId="49" xfId="35" applyFont="1" applyBorder="1" applyProtection="1"/>
    <xf numFmtId="3" fontId="23" fillId="0" borderId="57" xfId="35" applyNumberFormat="1" applyFont="1" applyBorder="1" applyProtection="1"/>
    <xf numFmtId="0" fontId="23" fillId="0" borderId="84" xfId="35" applyFont="1" applyBorder="1" applyProtection="1"/>
    <xf numFmtId="0" fontId="23" fillId="0" borderId="71" xfId="35" applyFont="1" applyBorder="1" applyProtection="1"/>
    <xf numFmtId="3" fontId="23" fillId="0" borderId="217" xfId="35" applyNumberFormat="1" applyFont="1" applyBorder="1" applyProtection="1"/>
    <xf numFmtId="0" fontId="23" fillId="0" borderId="28" xfId="35" applyFont="1" applyBorder="1" applyProtection="1"/>
    <xf numFmtId="3" fontId="23" fillId="0" borderId="28" xfId="35" applyNumberFormat="1" applyFont="1" applyBorder="1" applyProtection="1"/>
    <xf numFmtId="3" fontId="23" fillId="0" borderId="72" xfId="35" applyNumberFormat="1" applyFont="1" applyBorder="1" applyProtection="1"/>
    <xf numFmtId="0" fontId="32" fillId="0" borderId="0" xfId="0" applyFont="1" applyBorder="1"/>
    <xf numFmtId="0" fontId="23" fillId="0" borderId="79" xfId="35" applyFont="1" applyBorder="1" applyProtection="1"/>
    <xf numFmtId="0" fontId="33" fillId="0" borderId="31" xfId="0" applyFont="1" applyBorder="1" applyAlignment="1">
      <alignment wrapText="1"/>
    </xf>
    <xf numFmtId="0" fontId="35" fillId="0" borderId="60" xfId="0" applyFont="1" applyBorder="1"/>
    <xf numFmtId="0" fontId="35" fillId="0" borderId="61" xfId="0" applyFont="1" applyBorder="1" applyAlignment="1">
      <alignment wrapText="1"/>
    </xf>
    <xf numFmtId="0" fontId="35" fillId="20" borderId="108" xfId="0" applyFont="1" applyFill="1" applyBorder="1" applyAlignment="1">
      <alignment shrinkToFit="1"/>
    </xf>
    <xf numFmtId="0" fontId="35" fillId="0" borderId="61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23" fillId="20" borderId="97" xfId="0" applyNumberFormat="1" applyFont="1" applyFill="1" applyBorder="1"/>
    <xf numFmtId="3" fontId="23" fillId="0" borderId="219" xfId="0" applyNumberFormat="1" applyFont="1" applyBorder="1"/>
    <xf numFmtId="3" fontId="23" fillId="20" borderId="220" xfId="0" applyNumberFormat="1" applyFont="1" applyFill="1" applyBorder="1"/>
    <xf numFmtId="3" fontId="19" fillId="0" borderId="56" xfId="0" applyNumberFormat="1" applyFont="1" applyFill="1" applyBorder="1"/>
    <xf numFmtId="3" fontId="23" fillId="0" borderId="80" xfId="0" applyNumberFormat="1" applyFont="1" applyBorder="1"/>
    <xf numFmtId="3" fontId="32" fillId="0" borderId="80" xfId="0" applyNumberFormat="1" applyFont="1" applyBorder="1" applyAlignment="1"/>
    <xf numFmtId="3" fontId="30" fillId="0" borderId="145" xfId="0" applyNumberFormat="1" applyFont="1" applyBorder="1" applyAlignment="1">
      <alignment horizontal="right" vertical="center" wrapText="1"/>
    </xf>
    <xf numFmtId="3" fontId="30" fillId="0" borderId="57" xfId="0" applyNumberFormat="1" applyFont="1" applyBorder="1" applyAlignment="1">
      <alignment horizontal="right" vertical="center" wrapText="1"/>
    </xf>
    <xf numFmtId="3" fontId="23" fillId="20" borderId="46" xfId="0" applyNumberFormat="1" applyFont="1" applyFill="1" applyBorder="1"/>
    <xf numFmtId="3" fontId="23" fillId="20" borderId="221" xfId="0" applyNumberFormat="1" applyFont="1" applyFill="1" applyBorder="1"/>
    <xf numFmtId="3" fontId="19" fillId="0" borderId="148" xfId="0" applyNumberFormat="1" applyFont="1" applyBorder="1"/>
    <xf numFmtId="0" fontId="66" fillId="0" borderId="31" xfId="0" applyFont="1" applyBorder="1"/>
    <xf numFmtId="0" fontId="66" fillId="0" borderId="31" xfId="0" applyFont="1" applyBorder="1" applyAlignment="1">
      <alignment wrapText="1"/>
    </xf>
    <xf numFmtId="0" fontId="23" fillId="0" borderId="72" xfId="0" applyFont="1" applyBorder="1" applyAlignment="1">
      <alignment horizontal="left" vertical="center"/>
    </xf>
    <xf numFmtId="0" fontId="67" fillId="0" borderId="60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4" fillId="0" borderId="10" xfId="0" applyFont="1" applyBorder="1"/>
    <xf numFmtId="0" fontId="67" fillId="0" borderId="31" xfId="0" applyFont="1" applyBorder="1" applyAlignment="1">
      <alignment wrapText="1"/>
    </xf>
    <xf numFmtId="0" fontId="67" fillId="0" borderId="31" xfId="0" applyFont="1" applyBorder="1"/>
    <xf numFmtId="0" fontId="66" fillId="0" borderId="177" xfId="0" applyFont="1" applyBorder="1"/>
    <xf numFmtId="0" fontId="67" fillId="0" borderId="84" xfId="0" applyFont="1" applyBorder="1"/>
    <xf numFmtId="0" fontId="19" fillId="0" borderId="49" xfId="0" applyFont="1" applyBorder="1" applyAlignment="1">
      <alignment horizontal="center" wrapText="1"/>
    </xf>
    <xf numFmtId="0" fontId="0" fillId="0" borderId="45" xfId="0" applyBorder="1"/>
    <xf numFmtId="0" fontId="23" fillId="0" borderId="31" xfId="0" applyFont="1" applyBorder="1"/>
    <xf numFmtId="0" fontId="29" fillId="0" borderId="10" xfId="0" applyFont="1" applyBorder="1" applyAlignment="1">
      <alignment vertical="center" wrapText="1"/>
    </xf>
    <xf numFmtId="0" fontId="29" fillId="0" borderId="0" xfId="0" applyFont="1" applyFill="1" applyBorder="1"/>
    <xf numFmtId="0" fontId="29" fillId="0" borderId="27" xfId="0" applyFont="1" applyFill="1" applyBorder="1"/>
    <xf numFmtId="0" fontId="19" fillId="0" borderId="52" xfId="0" applyFont="1" applyBorder="1"/>
    <xf numFmtId="0" fontId="19" fillId="0" borderId="54" xfId="0" applyFont="1" applyBorder="1"/>
    <xf numFmtId="3" fontId="19" fillId="0" borderId="65" xfId="0" applyNumberFormat="1" applyFont="1" applyFill="1" applyBorder="1"/>
    <xf numFmtId="3" fontId="19" fillId="0" borderId="56" xfId="0" applyNumberFormat="1" applyFont="1" applyFill="1" applyBorder="1" applyAlignment="1">
      <alignment horizontal="right"/>
    </xf>
    <xf numFmtId="3" fontId="19" fillId="0" borderId="107" xfId="0" applyNumberFormat="1" applyFont="1" applyFill="1" applyBorder="1" applyAlignment="1">
      <alignment horizontal="right"/>
    </xf>
    <xf numFmtId="0" fontId="29" fillId="0" borderId="80" xfId="0" applyFont="1" applyFill="1" applyBorder="1" applyAlignment="1">
      <alignment wrapText="1"/>
    </xf>
    <xf numFmtId="0" fontId="21" fillId="0" borderId="124" xfId="0" applyFont="1" applyBorder="1"/>
    <xf numFmtId="0" fontId="23" fillId="0" borderId="117" xfId="0" applyFont="1" applyFill="1" applyBorder="1" applyAlignment="1">
      <alignment horizontal="center" wrapText="1"/>
    </xf>
    <xf numFmtId="3" fontId="19" fillId="0" borderId="88" xfId="0" applyNumberFormat="1" applyFont="1" applyFill="1" applyBorder="1" applyAlignment="1">
      <alignment horizontal="right"/>
    </xf>
    <xf numFmtId="3" fontId="19" fillId="0" borderId="45" xfId="0" applyNumberFormat="1" applyFont="1" applyFill="1" applyBorder="1" applyAlignment="1">
      <alignment horizontal="right"/>
    </xf>
    <xf numFmtId="0" fontId="66" fillId="0" borderId="31" xfId="0" applyFont="1" applyFill="1" applyBorder="1"/>
    <xf numFmtId="3" fontId="19" fillId="0" borderId="87" xfId="0" applyNumberFormat="1" applyFont="1" applyFill="1" applyBorder="1"/>
    <xf numFmtId="3" fontId="19" fillId="0" borderId="86" xfId="0" applyNumberFormat="1" applyFont="1" applyFill="1" applyBorder="1"/>
    <xf numFmtId="3" fontId="19" fillId="0" borderId="58" xfId="0" applyNumberFormat="1" applyFont="1" applyFill="1" applyBorder="1" applyAlignment="1">
      <alignment horizontal="right"/>
    </xf>
    <xf numFmtId="0" fontId="19" fillId="0" borderId="121" xfId="0" applyFont="1" applyBorder="1"/>
    <xf numFmtId="2" fontId="19" fillId="0" borderId="30" xfId="0" applyNumberFormat="1" applyFont="1" applyBorder="1" applyAlignment="1">
      <alignment wrapText="1"/>
    </xf>
    <xf numFmtId="3" fontId="19" fillId="0" borderId="34" xfId="0" applyNumberFormat="1" applyFont="1" applyFill="1" applyBorder="1" applyAlignment="1">
      <alignment horizontal="right"/>
    </xf>
    <xf numFmtId="3" fontId="19" fillId="0" borderId="32" xfId="0" applyNumberFormat="1" applyFont="1" applyFill="1" applyBorder="1" applyAlignment="1">
      <alignment horizontal="right"/>
    </xf>
    <xf numFmtId="0" fontId="30" fillId="21" borderId="57" xfId="0" applyFont="1" applyFill="1" applyBorder="1" applyAlignment="1">
      <alignment horizontal="center" vertical="center" wrapText="1"/>
    </xf>
    <xf numFmtId="0" fontId="66" fillId="21" borderId="31" xfId="0" applyFont="1" applyFill="1" applyBorder="1"/>
    <xf numFmtId="3" fontId="66" fillId="21" borderId="45" xfId="0" applyNumberFormat="1" applyFont="1" applyFill="1" applyBorder="1"/>
    <xf numFmtId="3" fontId="28" fillId="0" borderId="53" xfId="0" applyNumberFormat="1" applyFont="1" applyBorder="1"/>
    <xf numFmtId="0" fontId="19" fillId="0" borderId="57" xfId="0" applyFont="1" applyFill="1" applyBorder="1" applyAlignment="1">
      <alignment horizontal="center" wrapText="1"/>
    </xf>
    <xf numFmtId="3" fontId="19" fillId="0" borderId="46" xfId="0" applyNumberFormat="1" applyFont="1" applyFill="1" applyBorder="1"/>
    <xf numFmtId="0" fontId="66" fillId="0" borderId="31" xfId="0" applyFont="1" applyFill="1" applyBorder="1" applyAlignment="1">
      <alignment wrapText="1"/>
    </xf>
    <xf numFmtId="3" fontId="19" fillId="0" borderId="76" xfId="0" applyNumberFormat="1" applyFont="1" applyFill="1" applyBorder="1"/>
    <xf numFmtId="3" fontId="19" fillId="0" borderId="82" xfId="0" applyNumberFormat="1" applyFont="1" applyFill="1" applyBorder="1" applyAlignment="1">
      <alignment horizontal="right"/>
    </xf>
    <xf numFmtId="0" fontId="23" fillId="0" borderId="0" xfId="35" applyFont="1" applyBorder="1" applyAlignment="1" applyProtection="1">
      <alignment horizontal="center"/>
    </xf>
    <xf numFmtId="0" fontId="27" fillId="0" borderId="5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3" fillId="0" borderId="20" xfId="35" applyFont="1" applyBorder="1" applyAlignment="1" applyProtection="1">
      <alignment vertical="center"/>
    </xf>
    <xf numFmtId="0" fontId="23" fillId="0" borderId="20" xfId="35" applyFont="1" applyBorder="1" applyAlignment="1" applyProtection="1">
      <alignment horizontal="center" vertical="center" wrapText="1"/>
    </xf>
    <xf numFmtId="0" fontId="23" fillId="0" borderId="132" xfId="35" applyFont="1" applyBorder="1" applyAlignment="1" applyProtection="1">
      <alignment vertical="center"/>
    </xf>
    <xf numFmtId="0" fontId="27" fillId="0" borderId="84" xfId="0" applyFont="1" applyBorder="1" applyAlignment="1">
      <alignment horizontal="center"/>
    </xf>
    <xf numFmtId="0" fontId="23" fillId="0" borderId="102" xfId="35" applyFont="1" applyBorder="1" applyAlignment="1" applyProtection="1">
      <alignment horizontal="center" vertical="center" wrapText="1"/>
    </xf>
    <xf numFmtId="0" fontId="19" fillId="0" borderId="108" xfId="0" applyFont="1" applyBorder="1" applyAlignment="1">
      <alignment horizontal="right"/>
    </xf>
    <xf numFmtId="0" fontId="19" fillId="0" borderId="61" xfId="0" applyFont="1" applyBorder="1" applyAlignment="1">
      <alignment horizontal="right"/>
    </xf>
    <xf numFmtId="0" fontId="19" fillId="0" borderId="109" xfId="0" applyFont="1" applyBorder="1" applyAlignment="1">
      <alignment horizontal="right"/>
    </xf>
    <xf numFmtId="0" fontId="47" fillId="0" borderId="72" xfId="0" applyFont="1" applyBorder="1" applyAlignment="1">
      <alignment horizontal="center"/>
    </xf>
    <xf numFmtId="0" fontId="23" fillId="0" borderId="61" xfId="0" applyFont="1" applyBorder="1" applyAlignment="1">
      <alignment wrapText="1"/>
    </xf>
    <xf numFmtId="0" fontId="23" fillId="0" borderId="61" xfId="0" applyFont="1" applyBorder="1"/>
    <xf numFmtId="0" fontId="23" fillId="0" borderId="109" xfId="0" applyFont="1" applyBorder="1"/>
    <xf numFmtId="0" fontId="23" fillId="0" borderId="52" xfId="0" applyFont="1" applyBorder="1"/>
    <xf numFmtId="0" fontId="19" fillId="0" borderId="91" xfId="0" applyFont="1" applyBorder="1"/>
    <xf numFmtId="0" fontId="23" fillId="0" borderId="222" xfId="0" applyFont="1" applyBorder="1"/>
    <xf numFmtId="0" fontId="19" fillId="0" borderId="91" xfId="0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0" fontId="19" fillId="0" borderId="49" xfId="0" applyFont="1" applyBorder="1" applyAlignment="1">
      <alignment horizontal="right"/>
    </xf>
    <xf numFmtId="0" fontId="19" fillId="0" borderId="168" xfId="0" applyFont="1" applyBorder="1"/>
    <xf numFmtId="0" fontId="47" fillId="0" borderId="61" xfId="0" applyFont="1" applyBorder="1"/>
    <xf numFmtId="0" fontId="23" fillId="0" borderId="52" xfId="0" applyFont="1" applyBorder="1" applyAlignment="1">
      <alignment wrapText="1"/>
    </xf>
    <xf numFmtId="0" fontId="19" fillId="0" borderId="52" xfId="0" applyFont="1" applyBorder="1" applyAlignment="1">
      <alignment wrapText="1"/>
    </xf>
    <xf numFmtId="0" fontId="47" fillId="0" borderId="52" xfId="0" applyFont="1" applyBorder="1"/>
    <xf numFmtId="0" fontId="29" fillId="0" borderId="0" xfId="0" applyFont="1" applyAlignment="1">
      <alignment horizontal="right"/>
    </xf>
    <xf numFmtId="0" fontId="29" fillId="0" borderId="53" xfId="0" applyFont="1" applyBorder="1"/>
    <xf numFmtId="0" fontId="29" fillId="0" borderId="52" xfId="0" applyFont="1" applyBorder="1"/>
    <xf numFmtId="0" fontId="29" fillId="0" borderId="146" xfId="0" applyFont="1" applyBorder="1"/>
    <xf numFmtId="0" fontId="29" fillId="0" borderId="58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0" xfId="0" applyFont="1" applyBorder="1" applyAlignment="1">
      <alignment wrapText="1"/>
    </xf>
    <xf numFmtId="0" fontId="21" fillId="0" borderId="93" xfId="0" applyFont="1" applyBorder="1" applyAlignment="1">
      <alignment horizontal="center"/>
    </xf>
    <xf numFmtId="0" fontId="32" fillId="0" borderId="46" xfId="0" applyFont="1" applyBorder="1" applyAlignment="1">
      <alignment horizontal="center" wrapText="1"/>
    </xf>
    <xf numFmtId="0" fontId="19" fillId="0" borderId="218" xfId="0" applyFont="1" applyBorder="1"/>
    <xf numFmtId="3" fontId="19" fillId="0" borderId="72" xfId="0" applyNumberFormat="1" applyFont="1" applyBorder="1"/>
    <xf numFmtId="0" fontId="23" fillId="0" borderId="59" xfId="0" applyFont="1" applyBorder="1" applyAlignment="1">
      <alignment vertical="center"/>
    </xf>
    <xf numFmtId="3" fontId="29" fillId="0" borderId="115" xfId="26" applyNumberFormat="1" applyFont="1" applyFill="1" applyBorder="1" applyAlignment="1" applyProtection="1">
      <alignment horizontal="right" vertical="center"/>
    </xf>
    <xf numFmtId="0" fontId="21" fillId="0" borderId="60" xfId="0" applyFont="1" applyBorder="1" applyAlignment="1">
      <alignment vertical="center"/>
    </xf>
    <xf numFmtId="0" fontId="21" fillId="0" borderId="191" xfId="0" applyFont="1" applyBorder="1" applyAlignment="1">
      <alignment vertical="center"/>
    </xf>
    <xf numFmtId="0" fontId="35" fillId="20" borderId="61" xfId="0" applyFont="1" applyFill="1" applyBorder="1" applyAlignment="1" applyProtection="1">
      <alignment wrapText="1" shrinkToFit="1"/>
      <protection locked="0"/>
    </xf>
    <xf numFmtId="3" fontId="19" fillId="0" borderId="59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horizontal="right"/>
    </xf>
    <xf numFmtId="0" fontId="35" fillId="0" borderId="45" xfId="0" applyFont="1" applyBorder="1" applyAlignment="1">
      <alignment shrinkToFit="1"/>
    </xf>
    <xf numFmtId="3" fontId="23" fillId="0" borderId="88" xfId="0" applyNumberFormat="1" applyFont="1" applyBorder="1" applyAlignment="1">
      <alignment wrapText="1"/>
    </xf>
    <xf numFmtId="3" fontId="19" fillId="0" borderId="46" xfId="0" applyNumberFormat="1" applyFont="1" applyBorder="1" applyAlignment="1">
      <alignment wrapText="1"/>
    </xf>
    <xf numFmtId="0" fontId="32" fillId="0" borderId="48" xfId="0" applyFont="1" applyFill="1" applyBorder="1" applyAlignment="1"/>
    <xf numFmtId="3" fontId="19" fillId="0" borderId="211" xfId="0" applyNumberFormat="1" applyFont="1" applyBorder="1"/>
    <xf numFmtId="0" fontId="35" fillId="0" borderId="66" xfId="0" applyFont="1" applyBorder="1" applyAlignment="1"/>
    <xf numFmtId="0" fontId="35" fillId="0" borderId="45" xfId="0" applyFont="1" applyBorder="1" applyAlignment="1"/>
    <xf numFmtId="0" fontId="35" fillId="0" borderId="87" xfId="0" applyFont="1" applyBorder="1"/>
    <xf numFmtId="164" fontId="35" fillId="0" borderId="65" xfId="0" applyNumberFormat="1" applyFont="1" applyBorder="1" applyAlignment="1"/>
    <xf numFmtId="164" fontId="32" fillId="0" borderId="65" xfId="0" applyNumberFormat="1" applyFont="1" applyBorder="1" applyAlignment="1">
      <alignment wrapText="1"/>
    </xf>
    <xf numFmtId="3" fontId="0" fillId="0" borderId="46" xfId="0" applyNumberFormat="1" applyBorder="1"/>
    <xf numFmtId="0" fontId="19" fillId="0" borderId="126" xfId="0" applyFont="1" applyBorder="1" applyAlignment="1">
      <alignment wrapText="1"/>
    </xf>
    <xf numFmtId="0" fontId="66" fillId="0" borderId="0" xfId="0" applyFont="1" applyBorder="1"/>
    <xf numFmtId="0" fontId="67" fillId="0" borderId="84" xfId="0" applyFont="1" applyBorder="1" applyAlignment="1">
      <alignment wrapText="1"/>
    </xf>
    <xf numFmtId="0" fontId="47" fillId="0" borderId="36" xfId="0" applyFont="1" applyBorder="1" applyAlignment="1">
      <alignment horizontal="center"/>
    </xf>
    <xf numFmtId="0" fontId="35" fillId="0" borderId="31" xfId="0" applyNumberFormat="1" applyFont="1" applyBorder="1" applyAlignment="1">
      <alignment horizontal="left"/>
    </xf>
    <xf numFmtId="0" fontId="35" fillId="0" borderId="64" xfId="0" applyFont="1" applyBorder="1" applyAlignment="1">
      <alignment horizontal="center"/>
    </xf>
    <xf numFmtId="0" fontId="47" fillId="0" borderId="132" xfId="0" applyFont="1" applyBorder="1" applyAlignment="1">
      <alignment horizontal="center"/>
    </xf>
    <xf numFmtId="0" fontId="35" fillId="0" borderId="176" xfId="0" applyNumberFormat="1" applyFont="1" applyBorder="1" applyAlignment="1">
      <alignment horizontal="left"/>
    </xf>
    <xf numFmtId="0" fontId="32" fillId="0" borderId="10" xfId="0" applyFont="1" applyBorder="1"/>
    <xf numFmtId="0" fontId="32" fillId="0" borderId="27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186" xfId="0" applyFont="1" applyFill="1" applyBorder="1" applyAlignment="1">
      <alignment wrapText="1"/>
    </xf>
    <xf numFmtId="3" fontId="19" fillId="0" borderId="223" xfId="0" applyNumberFormat="1" applyFont="1" applyBorder="1"/>
    <xf numFmtId="3" fontId="23" fillId="0" borderId="34" xfId="0" applyNumberFormat="1" applyFont="1" applyBorder="1"/>
    <xf numFmtId="0" fontId="32" fillId="0" borderId="87" xfId="0" applyFont="1" applyBorder="1"/>
    <xf numFmtId="164" fontId="47" fillId="0" borderId="57" xfId="0" applyNumberFormat="1" applyFont="1" applyBorder="1" applyAlignment="1">
      <alignment wrapText="1"/>
    </xf>
    <xf numFmtId="164" fontId="32" fillId="0" borderId="48" xfId="0" applyNumberFormat="1" applyFont="1" applyBorder="1" applyAlignment="1"/>
    <xf numFmtId="3" fontId="19" fillId="0" borderId="36" xfId="0" applyNumberFormat="1" applyFont="1" applyBorder="1" applyAlignment="1"/>
    <xf numFmtId="0" fontId="35" fillId="0" borderId="86" xfId="0" applyFont="1" applyBorder="1" applyAlignment="1"/>
    <xf numFmtId="0" fontId="23" fillId="20" borderId="49" xfId="0" applyFont="1" applyFill="1" applyBorder="1"/>
    <xf numFmtId="3" fontId="23" fillId="0" borderId="28" xfId="0" applyNumberFormat="1" applyFont="1" applyBorder="1" applyAlignment="1"/>
    <xf numFmtId="3" fontId="23" fillId="0" borderId="114" xfId="0" applyNumberFormat="1" applyFont="1" applyBorder="1" applyAlignment="1"/>
    <xf numFmtId="164" fontId="35" fillId="0" borderId="169" xfId="0" applyNumberFormat="1" applyFont="1" applyBorder="1" applyAlignment="1">
      <alignment wrapText="1"/>
    </xf>
    <xf numFmtId="3" fontId="19" fillId="0" borderId="224" xfId="0" applyNumberFormat="1" applyFont="1" applyBorder="1"/>
    <xf numFmtId="3" fontId="19" fillId="0" borderId="225" xfId="0" applyNumberFormat="1" applyFont="1" applyBorder="1"/>
    <xf numFmtId="164" fontId="32" fillId="0" borderId="180" xfId="0" applyNumberFormat="1" applyFont="1" applyBorder="1" applyAlignment="1">
      <alignment wrapText="1"/>
    </xf>
    <xf numFmtId="0" fontId="19" fillId="0" borderId="90" xfId="0" applyFont="1" applyFill="1" applyBorder="1"/>
    <xf numFmtId="0" fontId="23" fillId="0" borderId="168" xfId="0" applyFont="1" applyBorder="1" applyAlignment="1">
      <alignment horizontal="center" wrapText="1"/>
    </xf>
    <xf numFmtId="0" fontId="47" fillId="0" borderId="91" xfId="0" applyFont="1" applyBorder="1" applyAlignment="1">
      <alignment horizontal="center"/>
    </xf>
    <xf numFmtId="3" fontId="19" fillId="0" borderId="35" xfId="0" applyNumberFormat="1" applyFont="1" applyFill="1" applyBorder="1"/>
    <xf numFmtId="0" fontId="19" fillId="0" borderId="105" xfId="0" applyFont="1" applyFill="1" applyBorder="1"/>
    <xf numFmtId="0" fontId="19" fillId="0" borderId="0" xfId="0" applyFont="1" applyBorder="1" applyAlignment="1">
      <alignment horizontal="left"/>
    </xf>
    <xf numFmtId="164" fontId="23" fillId="0" borderId="126" xfId="0" applyNumberFormat="1" applyFont="1" applyBorder="1"/>
    <xf numFmtId="0" fontId="23" fillId="0" borderId="226" xfId="0" applyFont="1" applyBorder="1"/>
    <xf numFmtId="0" fontId="19" fillId="0" borderId="57" xfId="0" applyFont="1" applyBorder="1" applyAlignment="1">
      <alignment wrapText="1"/>
    </xf>
    <xf numFmtId="0" fontId="63" fillId="0" borderId="217" xfId="0" applyFont="1" applyBorder="1" applyAlignment="1">
      <alignment horizontal="center"/>
    </xf>
    <xf numFmtId="0" fontId="63" fillId="0" borderId="0" xfId="0" applyFont="1" applyBorder="1"/>
    <xf numFmtId="0" fontId="64" fillId="0" borderId="0" xfId="0" applyFont="1" applyBorder="1"/>
    <xf numFmtId="0" fontId="63" fillId="0" borderId="0" xfId="0" applyFont="1"/>
    <xf numFmtId="3" fontId="0" fillId="0" borderId="221" xfId="0" applyNumberFormat="1" applyBorder="1"/>
    <xf numFmtId="0" fontId="63" fillId="0" borderId="190" xfId="0" applyFont="1" applyBorder="1" applyAlignment="1">
      <alignment horizontal="center"/>
    </xf>
    <xf numFmtId="4" fontId="19" fillId="0" borderId="45" xfId="0" applyNumberFormat="1" applyFont="1" applyBorder="1"/>
    <xf numFmtId="4" fontId="19" fillId="0" borderId="107" xfId="0" applyNumberFormat="1" applyFont="1" applyBorder="1"/>
    <xf numFmtId="0" fontId="32" fillId="0" borderId="145" xfId="0" applyFont="1" applyBorder="1" applyAlignment="1">
      <alignment horizontal="center" wrapText="1"/>
    </xf>
    <xf numFmtId="0" fontId="35" fillId="0" borderId="145" xfId="0" applyFont="1" applyBorder="1" applyAlignment="1">
      <alignment horizontal="right"/>
    </xf>
    <xf numFmtId="0" fontId="35" fillId="0" borderId="108" xfId="0" applyFont="1" applyFill="1" applyBorder="1" applyAlignment="1">
      <alignment horizontal="right"/>
    </xf>
    <xf numFmtId="0" fontId="35" fillId="0" borderId="61" xfId="0" applyFont="1" applyFill="1" applyBorder="1" applyAlignment="1">
      <alignment horizontal="right"/>
    </xf>
    <xf numFmtId="0" fontId="23" fillId="0" borderId="46" xfId="0" applyFont="1" applyFill="1" applyBorder="1" applyAlignment="1">
      <alignment horizontal="left"/>
    </xf>
    <xf numFmtId="0" fontId="19" fillId="0" borderId="107" xfId="0" applyFont="1" applyBorder="1"/>
    <xf numFmtId="0" fontId="21" fillId="0" borderId="57" xfId="0" applyFont="1" applyBorder="1" applyAlignment="1">
      <alignment horizontal="center"/>
    </xf>
    <xf numFmtId="0" fontId="19" fillId="0" borderId="31" xfId="0" applyFont="1" applyBorder="1" applyAlignment="1">
      <alignment horizontal="left"/>
    </xf>
    <xf numFmtId="0" fontId="19" fillId="0" borderId="222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47" fillId="0" borderId="49" xfId="0" applyFont="1" applyBorder="1"/>
    <xf numFmtId="0" fontId="23" fillId="0" borderId="91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3" fontId="23" fillId="0" borderId="49" xfId="0" applyNumberFormat="1" applyFont="1" applyBorder="1" applyAlignment="1">
      <alignment horizontal="right"/>
    </xf>
    <xf numFmtId="0" fontId="23" fillId="0" borderId="88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35" fillId="0" borderId="91" xfId="0" applyFont="1" applyBorder="1"/>
    <xf numFmtId="0" fontId="0" fillId="0" borderId="53" xfId="0" applyBorder="1"/>
    <xf numFmtId="14" fontId="19" fillId="0" borderId="47" xfId="0" applyNumberFormat="1" applyFont="1" applyBorder="1"/>
    <xf numFmtId="3" fontId="23" fillId="0" borderId="125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0" xfId="0" applyFont="1" applyFill="1" applyBorder="1"/>
    <xf numFmtId="0" fontId="23" fillId="0" borderId="98" xfId="0" applyFont="1" applyFill="1" applyBorder="1" applyAlignment="1">
      <alignment horizontal="center"/>
    </xf>
    <xf numFmtId="0" fontId="19" fillId="0" borderId="69" xfId="0" applyFont="1" applyFill="1" applyBorder="1"/>
    <xf numFmtId="0" fontId="23" fillId="0" borderId="99" xfId="0" applyFont="1" applyFill="1" applyBorder="1" applyAlignment="1">
      <alignment horizontal="center"/>
    </xf>
    <xf numFmtId="0" fontId="47" fillId="0" borderId="97" xfId="0" applyFont="1" applyFill="1" applyBorder="1" applyAlignment="1">
      <alignment horizontal="center"/>
    </xf>
    <xf numFmtId="0" fontId="47" fillId="0" borderId="114" xfId="0" applyFont="1" applyFill="1" applyBorder="1" applyAlignment="1">
      <alignment horizontal="center"/>
    </xf>
    <xf numFmtId="3" fontId="19" fillId="0" borderId="169" xfId="0" applyNumberFormat="1" applyFont="1" applyFill="1" applyBorder="1" applyAlignment="1">
      <alignment horizontal="right"/>
    </xf>
    <xf numFmtId="3" fontId="19" fillId="0" borderId="86" xfId="0" applyNumberFormat="1" applyFont="1" applyFill="1" applyBorder="1" applyAlignment="1">
      <alignment horizontal="right"/>
    </xf>
    <xf numFmtId="3" fontId="19" fillId="0" borderId="65" xfId="0" applyNumberFormat="1" applyFont="1" applyFill="1" applyBorder="1" applyAlignment="1">
      <alignment horizontal="right"/>
    </xf>
    <xf numFmtId="3" fontId="19" fillId="0" borderId="87" xfId="0" applyNumberFormat="1" applyFont="1" applyFill="1" applyBorder="1" applyAlignment="1">
      <alignment horizontal="right"/>
    </xf>
    <xf numFmtId="0" fontId="23" fillId="0" borderId="168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19" fillId="0" borderId="52" xfId="0" applyFont="1" applyFill="1" applyBorder="1"/>
    <xf numFmtId="0" fontId="23" fillId="0" borderId="52" xfId="0" applyFont="1" applyBorder="1" applyAlignment="1">
      <alignment horizontal="center"/>
    </xf>
    <xf numFmtId="0" fontId="32" fillId="0" borderId="54" xfId="0" applyFont="1" applyBorder="1"/>
    <xf numFmtId="0" fontId="32" fillId="0" borderId="52" xfId="0" applyFont="1" applyBorder="1"/>
    <xf numFmtId="0" fontId="35" fillId="0" borderId="88" xfId="0" applyFont="1" applyFill="1" applyBorder="1" applyAlignment="1">
      <alignment horizontal="right"/>
    </xf>
    <xf numFmtId="0" fontId="35" fillId="0" borderId="58" xfId="0" applyFont="1" applyFill="1" applyBorder="1" applyAlignment="1">
      <alignment horizontal="right"/>
    </xf>
    <xf numFmtId="0" fontId="35" fillId="0" borderId="59" xfId="0" applyFont="1" applyFill="1" applyBorder="1" applyAlignment="1">
      <alignment horizontal="right"/>
    </xf>
    <xf numFmtId="3" fontId="19" fillId="0" borderId="57" xfId="0" applyNumberFormat="1" applyFont="1" applyFill="1" applyBorder="1" applyAlignment="1">
      <alignment horizontal="right"/>
    </xf>
    <xf numFmtId="3" fontId="28" fillId="0" borderId="61" xfId="0" applyNumberFormat="1" applyFont="1" applyBorder="1" applyAlignment="1"/>
    <xf numFmtId="3" fontId="28" fillId="0" borderId="45" xfId="0" applyNumberFormat="1" applyFont="1" applyBorder="1" applyAlignment="1"/>
    <xf numFmtId="0" fontId="32" fillId="0" borderId="108" xfId="0" applyFont="1" applyBorder="1" applyAlignment="1">
      <alignment vertical="center" wrapText="1"/>
    </xf>
    <xf numFmtId="0" fontId="32" fillId="0" borderId="61" xfId="0" applyFont="1" applyBorder="1" applyAlignment="1">
      <alignment vertical="center" wrapText="1"/>
    </xf>
    <xf numFmtId="0" fontId="32" fillId="0" borderId="105" xfId="0" applyFont="1" applyBorder="1" applyAlignment="1">
      <alignment vertical="center" wrapText="1"/>
    </xf>
    <xf numFmtId="0" fontId="19" fillId="0" borderId="105" xfId="0" applyFont="1" applyBorder="1" applyAlignment="1">
      <alignment wrapText="1"/>
    </xf>
    <xf numFmtId="3" fontId="28" fillId="0" borderId="108" xfId="0" applyNumberFormat="1" applyFont="1" applyBorder="1" applyAlignment="1">
      <alignment horizontal="right"/>
    </xf>
    <xf numFmtId="3" fontId="32" fillId="0" borderId="14" xfId="0" applyNumberFormat="1" applyFont="1" applyBorder="1" applyAlignment="1"/>
    <xf numFmtId="164" fontId="35" fillId="0" borderId="86" xfId="0" applyNumberFormat="1" applyFont="1" applyBorder="1" applyAlignment="1">
      <alignment wrapText="1"/>
    </xf>
    <xf numFmtId="3" fontId="30" fillId="0" borderId="49" xfId="0" applyNumberFormat="1" applyFont="1" applyBorder="1" applyAlignment="1"/>
    <xf numFmtId="3" fontId="30" fillId="0" borderId="108" xfId="0" applyNumberFormat="1" applyFont="1" applyBorder="1" applyAlignment="1">
      <alignment horizontal="right" vertical="center" wrapText="1"/>
    </xf>
    <xf numFmtId="3" fontId="32" fillId="0" borderId="179" xfId="0" applyNumberFormat="1" applyFont="1" applyBorder="1" applyAlignment="1"/>
    <xf numFmtId="3" fontId="23" fillId="0" borderId="169" xfId="0" applyNumberFormat="1" applyFont="1" applyBorder="1"/>
    <xf numFmtId="0" fontId="30" fillId="0" borderId="145" xfId="0" applyFont="1" applyBorder="1" applyAlignment="1">
      <alignment vertical="center"/>
    </xf>
    <xf numFmtId="0" fontId="47" fillId="0" borderId="108" xfId="0" applyFont="1" applyBorder="1" applyAlignment="1">
      <alignment vertical="center"/>
    </xf>
    <xf numFmtId="0" fontId="35" fillId="0" borderId="47" xfId="0" applyFont="1" applyBorder="1"/>
    <xf numFmtId="0" fontId="35" fillId="0" borderId="90" xfId="0" applyFont="1" applyFill="1" applyBorder="1"/>
    <xf numFmtId="0" fontId="35" fillId="0" borderId="61" xfId="0" applyFont="1" applyFill="1" applyBorder="1"/>
    <xf numFmtId="0" fontId="35" fillId="0" borderId="105" xfId="0" applyFont="1" applyFill="1" applyBorder="1"/>
    <xf numFmtId="0" fontId="35" fillId="0" borderId="56" xfId="0" applyFont="1" applyFill="1" applyBorder="1"/>
    <xf numFmtId="164" fontId="35" fillId="0" borderId="65" xfId="0" applyNumberFormat="1" applyFont="1" applyBorder="1" applyAlignment="1">
      <alignment wrapText="1"/>
    </xf>
    <xf numFmtId="0" fontId="47" fillId="0" borderId="35" xfId="0" applyFont="1" applyBorder="1"/>
    <xf numFmtId="0" fontId="47" fillId="20" borderId="49" xfId="0" applyFont="1" applyFill="1" applyBorder="1"/>
    <xf numFmtId="0" fontId="30" fillId="0" borderId="49" xfId="0" applyFont="1" applyBorder="1" applyAlignment="1">
      <alignment wrapText="1"/>
    </xf>
    <xf numFmtId="3" fontId="23" fillId="0" borderId="30" xfId="0" applyNumberFormat="1" applyFont="1" applyBorder="1"/>
    <xf numFmtId="3" fontId="23" fillId="0" borderId="213" xfId="0" applyNumberFormat="1" applyFont="1" applyBorder="1"/>
    <xf numFmtId="164" fontId="32" fillId="0" borderId="87" xfId="0" applyNumberFormat="1" applyFont="1" applyBorder="1" applyAlignment="1">
      <alignment wrapText="1"/>
    </xf>
    <xf numFmtId="0" fontId="23" fillId="0" borderId="227" xfId="0" applyFont="1" applyBorder="1" applyAlignment="1">
      <alignment horizontal="center"/>
    </xf>
    <xf numFmtId="0" fontId="30" fillId="0" borderId="227" xfId="0" applyFont="1" applyBorder="1"/>
    <xf numFmtId="3" fontId="23" fillId="0" borderId="227" xfId="0" applyNumberFormat="1" applyFont="1" applyBorder="1"/>
    <xf numFmtId="3" fontId="30" fillId="0" borderId="57" xfId="0" applyNumberFormat="1" applyFont="1" applyBorder="1" applyAlignment="1"/>
    <xf numFmtId="0" fontId="35" fillId="0" borderId="0" xfId="0" applyFont="1" applyBorder="1"/>
    <xf numFmtId="3" fontId="19" fillId="20" borderId="37" xfId="0" applyNumberFormat="1" applyFont="1" applyFill="1" applyBorder="1"/>
    <xf numFmtId="0" fontId="35" fillId="20" borderId="61" xfId="0" applyFont="1" applyFill="1" applyBorder="1" applyAlignment="1">
      <alignment wrapText="1"/>
    </xf>
    <xf numFmtId="3" fontId="23" fillId="0" borderId="228" xfId="35" applyNumberFormat="1" applyFont="1" applyBorder="1" applyProtection="1"/>
    <xf numFmtId="0" fontId="23" fillId="0" borderId="229" xfId="35" applyFont="1" applyBorder="1" applyProtection="1"/>
    <xf numFmtId="3" fontId="19" fillId="0" borderId="58" xfId="35" applyNumberFormat="1" applyFont="1" applyBorder="1" applyProtection="1"/>
    <xf numFmtId="0" fontId="19" fillId="0" borderId="53" xfId="35" applyFont="1" applyBorder="1" applyProtection="1"/>
    <xf numFmtId="0" fontId="35" fillId="0" borderId="137" xfId="0" applyFont="1" applyFill="1" applyBorder="1" applyAlignment="1">
      <alignment horizontal="right"/>
    </xf>
    <xf numFmtId="0" fontId="23" fillId="0" borderId="80" xfId="35" applyFont="1" applyBorder="1" applyProtection="1"/>
    <xf numFmtId="0" fontId="23" fillId="0" borderId="78" xfId="35" applyFont="1" applyBorder="1" applyProtection="1"/>
    <xf numFmtId="3" fontId="23" fillId="0" borderId="216" xfId="35" applyNumberFormat="1" applyFont="1" applyBorder="1" applyProtection="1"/>
    <xf numFmtId="3" fontId="23" fillId="0" borderId="150" xfId="35" applyNumberFormat="1" applyFont="1" applyBorder="1" applyProtection="1"/>
    <xf numFmtId="3" fontId="23" fillId="0" borderId="88" xfId="35" applyNumberFormat="1" applyFont="1" applyBorder="1" applyProtection="1"/>
    <xf numFmtId="3" fontId="23" fillId="0" borderId="45" xfId="35" applyNumberFormat="1" applyFont="1" applyBorder="1" applyProtection="1"/>
    <xf numFmtId="3" fontId="23" fillId="0" borderId="58" xfId="35" applyNumberFormat="1" applyFont="1" applyBorder="1" applyProtection="1"/>
    <xf numFmtId="3" fontId="19" fillId="0" borderId="46" xfId="35" applyNumberFormat="1" applyFont="1" applyBorder="1" applyProtection="1"/>
    <xf numFmtId="0" fontId="23" fillId="0" borderId="230" xfId="35" applyFont="1" applyBorder="1" applyProtection="1"/>
    <xf numFmtId="0" fontId="32" fillId="0" borderId="60" xfId="35" applyFont="1" applyBorder="1" applyProtection="1"/>
    <xf numFmtId="0" fontId="32" fillId="0" borderId="175" xfId="35" applyFont="1" applyBorder="1" applyAlignment="1" applyProtection="1">
      <alignment wrapText="1"/>
    </xf>
    <xf numFmtId="0" fontId="32" fillId="0" borderId="76" xfId="35" applyFont="1" applyBorder="1" applyAlignment="1" applyProtection="1">
      <alignment wrapText="1"/>
    </xf>
    <xf numFmtId="0" fontId="32" fillId="0" borderId="60" xfId="35" applyFont="1" applyBorder="1" applyAlignment="1" applyProtection="1">
      <alignment wrapText="1"/>
    </xf>
    <xf numFmtId="0" fontId="32" fillId="0" borderId="212" xfId="35" applyFont="1" applyBorder="1" applyAlignment="1" applyProtection="1">
      <alignment wrapText="1"/>
    </xf>
    <xf numFmtId="0" fontId="19" fillId="0" borderId="17" xfId="35" applyFont="1" applyBorder="1" applyProtection="1"/>
    <xf numFmtId="0" fontId="19" fillId="0" borderId="29" xfId="35" applyFont="1" applyBorder="1" applyProtection="1"/>
    <xf numFmtId="3" fontId="19" fillId="0" borderId="29" xfId="35" applyNumberFormat="1" applyFont="1" applyBorder="1" applyProtection="1"/>
    <xf numFmtId="3" fontId="19" fillId="0" borderId="25" xfId="35" applyNumberFormat="1" applyFont="1" applyBorder="1" applyProtection="1"/>
    <xf numFmtId="3" fontId="19" fillId="0" borderId="26" xfId="35" applyNumberFormat="1" applyFont="1" applyBorder="1" applyProtection="1"/>
    <xf numFmtId="3" fontId="23" fillId="0" borderId="24" xfId="35" applyNumberFormat="1" applyFont="1" applyBorder="1" applyProtection="1"/>
    <xf numFmtId="3" fontId="23" fillId="0" borderId="231" xfId="35" applyNumberFormat="1" applyFont="1" applyBorder="1" applyProtection="1"/>
    <xf numFmtId="3" fontId="19" fillId="0" borderId="218" xfId="35" applyNumberFormat="1" applyFont="1" applyBorder="1" applyProtection="1"/>
    <xf numFmtId="3" fontId="19" fillId="0" borderId="192" xfId="35" applyNumberFormat="1" applyFont="1" applyBorder="1" applyProtection="1"/>
    <xf numFmtId="3" fontId="23" fillId="0" borderId="218" xfId="35" applyNumberFormat="1" applyFont="1" applyBorder="1" applyProtection="1"/>
    <xf numFmtId="3" fontId="19" fillId="0" borderId="75" xfId="35" applyNumberFormat="1" applyFont="1" applyBorder="1" applyProtection="1"/>
    <xf numFmtId="3" fontId="23" fillId="0" borderId="25" xfId="35" applyNumberFormat="1" applyFont="1" applyBorder="1" applyProtection="1"/>
    <xf numFmtId="3" fontId="23" fillId="0" borderId="26" xfId="35" applyNumberFormat="1" applyFont="1" applyBorder="1" applyProtection="1"/>
    <xf numFmtId="3" fontId="19" fillId="0" borderId="232" xfId="35" applyNumberFormat="1" applyFont="1" applyBorder="1" applyProtection="1"/>
    <xf numFmtId="3" fontId="23" fillId="0" borderId="117" xfId="35" applyNumberFormat="1" applyFont="1" applyBorder="1" applyProtection="1"/>
    <xf numFmtId="0" fontId="19" fillId="0" borderId="169" xfId="35" applyFont="1" applyBorder="1" applyProtection="1"/>
    <xf numFmtId="0" fontId="19" fillId="0" borderId="86" xfId="35" applyFont="1" applyBorder="1" applyProtection="1"/>
    <xf numFmtId="0" fontId="19" fillId="0" borderId="59" xfId="0" applyFont="1" applyFill="1" applyBorder="1"/>
    <xf numFmtId="0" fontId="19" fillId="0" borderId="65" xfId="35" applyFont="1" applyBorder="1" applyProtection="1"/>
    <xf numFmtId="0" fontId="23" fillId="0" borderId="85" xfId="35" applyFont="1" applyBorder="1" applyProtection="1"/>
    <xf numFmtId="0" fontId="32" fillId="0" borderId="58" xfId="35" applyFont="1" applyBorder="1" applyAlignment="1" applyProtection="1">
      <alignment wrapText="1"/>
    </xf>
    <xf numFmtId="0" fontId="32" fillId="0" borderId="45" xfId="35" applyFont="1" applyBorder="1" applyAlignment="1" applyProtection="1">
      <alignment wrapText="1"/>
    </xf>
    <xf numFmtId="0" fontId="47" fillId="0" borderId="45" xfId="35" applyFont="1" applyBorder="1" applyAlignment="1" applyProtection="1">
      <alignment wrapText="1"/>
    </xf>
    <xf numFmtId="0" fontId="32" fillId="0" borderId="86" xfId="35" applyFont="1" applyBorder="1" applyProtection="1"/>
    <xf numFmtId="0" fontId="23" fillId="0" borderId="57" xfId="35" applyFont="1" applyBorder="1" applyProtection="1"/>
    <xf numFmtId="0" fontId="19" fillId="0" borderId="22" xfId="35" applyFont="1" applyBorder="1" applyProtection="1"/>
    <xf numFmtId="0" fontId="35" fillId="0" borderId="40" xfId="0" applyFont="1" applyBorder="1" applyAlignment="1">
      <alignment horizontal="right"/>
    </xf>
    <xf numFmtId="0" fontId="19" fillId="0" borderId="106" xfId="35" applyFont="1" applyBorder="1" applyProtection="1"/>
    <xf numFmtId="3" fontId="19" fillId="0" borderId="127" xfId="35" applyNumberFormat="1" applyFont="1" applyBorder="1" applyProtection="1"/>
    <xf numFmtId="0" fontId="19" fillId="0" borderId="20" xfId="35" applyFont="1" applyBorder="1" applyProtection="1"/>
    <xf numFmtId="0" fontId="47" fillId="0" borderId="57" xfId="35" applyFont="1" applyBorder="1" applyProtection="1"/>
    <xf numFmtId="0" fontId="47" fillId="0" borderId="79" xfId="35" applyFont="1" applyBorder="1" applyProtection="1"/>
    <xf numFmtId="0" fontId="19" fillId="0" borderId="12" xfId="35" applyFont="1" applyBorder="1" applyProtection="1"/>
    <xf numFmtId="3" fontId="19" fillId="0" borderId="65" xfId="35" applyNumberFormat="1" applyFont="1" applyBorder="1" applyProtection="1"/>
    <xf numFmtId="0" fontId="35" fillId="0" borderId="228" xfId="35" applyFont="1" applyBorder="1" applyAlignment="1" applyProtection="1">
      <alignment wrapText="1"/>
    </xf>
    <xf numFmtId="0" fontId="32" fillId="0" borderId="88" xfId="35" applyFont="1" applyBorder="1" applyAlignment="1" applyProtection="1">
      <alignment wrapText="1"/>
    </xf>
    <xf numFmtId="0" fontId="35" fillId="0" borderId="107" xfId="0" applyFont="1" applyBorder="1"/>
    <xf numFmtId="3" fontId="23" fillId="0" borderId="233" xfId="35" applyNumberFormat="1" applyFont="1" applyBorder="1" applyProtection="1"/>
    <xf numFmtId="0" fontId="19" fillId="0" borderId="224" xfId="35" applyFont="1" applyBorder="1" applyProtection="1"/>
    <xf numFmtId="0" fontId="35" fillId="0" borderId="58" xfId="35" applyFont="1" applyBorder="1" applyAlignment="1" applyProtection="1">
      <alignment wrapText="1"/>
    </xf>
    <xf numFmtId="0" fontId="32" fillId="0" borderId="45" xfId="35" applyFont="1" applyBorder="1" applyProtection="1"/>
    <xf numFmtId="3" fontId="28" fillId="0" borderId="58" xfId="0" applyNumberFormat="1" applyFont="1" applyBorder="1" applyAlignment="1"/>
    <xf numFmtId="3" fontId="29" fillId="0" borderId="16" xfId="0" applyNumberFormat="1" applyFont="1" applyBorder="1" applyAlignment="1">
      <alignment vertical="center"/>
    </xf>
    <xf numFmtId="3" fontId="29" fillId="0" borderId="58" xfId="0" applyNumberFormat="1" applyFont="1" applyBorder="1"/>
    <xf numFmtId="3" fontId="29" fillId="0" borderId="45" xfId="0" applyNumberFormat="1" applyFont="1" applyBorder="1"/>
    <xf numFmtId="3" fontId="29" fillId="0" borderId="107" xfId="0" applyNumberFormat="1" applyFont="1" applyBorder="1"/>
    <xf numFmtId="3" fontId="23" fillId="0" borderId="30" xfId="0" applyNumberFormat="1" applyFont="1" applyBorder="1" applyAlignment="1"/>
    <xf numFmtId="164" fontId="32" fillId="0" borderId="145" xfId="0" applyNumberFormat="1" applyFont="1" applyBorder="1" applyAlignment="1">
      <alignment wrapText="1"/>
    </xf>
    <xf numFmtId="3" fontId="19" fillId="0" borderId="114" xfId="0" applyNumberFormat="1" applyFont="1" applyBorder="1"/>
    <xf numFmtId="0" fontId="30" fillId="20" borderId="49" xfId="0" applyFont="1" applyFill="1" applyBorder="1"/>
    <xf numFmtId="3" fontId="19" fillId="0" borderId="234" xfId="0" applyNumberFormat="1" applyFont="1" applyBorder="1"/>
    <xf numFmtId="3" fontId="19" fillId="0" borderId="168" xfId="0" applyNumberFormat="1" applyFont="1" applyBorder="1"/>
    <xf numFmtId="0" fontId="23" fillId="0" borderId="94" xfId="0" applyFont="1" applyBorder="1" applyAlignment="1">
      <alignment wrapText="1"/>
    </xf>
    <xf numFmtId="0" fontId="23" fillId="0" borderId="145" xfId="0" applyFont="1" applyBorder="1"/>
    <xf numFmtId="3" fontId="19" fillId="20" borderId="235" xfId="0" applyNumberFormat="1" applyFont="1" applyFill="1" applyBorder="1"/>
    <xf numFmtId="3" fontId="19" fillId="0" borderId="236" xfId="0" applyNumberFormat="1" applyFont="1" applyBorder="1"/>
    <xf numFmtId="3" fontId="19" fillId="0" borderId="147" xfId="0" applyNumberFormat="1" applyFont="1" applyBorder="1"/>
    <xf numFmtId="3" fontId="23" fillId="20" borderId="22" xfId="0" applyNumberFormat="1" applyFont="1" applyFill="1" applyBorder="1"/>
    <xf numFmtId="3" fontId="23" fillId="20" borderId="48" xfId="0" applyNumberFormat="1" applyFont="1" applyFill="1" applyBorder="1"/>
    <xf numFmtId="0" fontId="47" fillId="0" borderId="69" xfId="0" applyFont="1" applyBorder="1" applyAlignment="1">
      <alignment horizontal="center"/>
    </xf>
    <xf numFmtId="0" fontId="47" fillId="0" borderId="44" xfId="0" applyFont="1" applyBorder="1" applyAlignment="1">
      <alignment horizontal="center" wrapText="1"/>
    </xf>
    <xf numFmtId="0" fontId="47" fillId="0" borderId="74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3" fontId="23" fillId="0" borderId="36" xfId="0" applyNumberFormat="1" applyFont="1" applyBorder="1"/>
    <xf numFmtId="3" fontId="23" fillId="0" borderId="97" xfId="0" applyNumberFormat="1" applyFont="1" applyBorder="1"/>
    <xf numFmtId="3" fontId="23" fillId="0" borderId="145" xfId="0" applyNumberFormat="1" applyFont="1" applyBorder="1"/>
    <xf numFmtId="3" fontId="19" fillId="20" borderId="46" xfId="0" applyNumberFormat="1" applyFont="1" applyFill="1" applyBorder="1"/>
    <xf numFmtId="3" fontId="19" fillId="0" borderId="237" xfId="0" applyNumberFormat="1" applyFont="1" applyBorder="1" applyAlignment="1"/>
    <xf numFmtId="3" fontId="19" fillId="0" borderId="103" xfId="0" applyNumberFormat="1" applyFont="1" applyBorder="1" applyAlignment="1"/>
    <xf numFmtId="3" fontId="19" fillId="0" borderId="91" xfId="0" applyNumberFormat="1" applyFont="1" applyBorder="1"/>
    <xf numFmtId="3" fontId="23" fillId="0" borderId="109" xfId="0" applyNumberFormat="1" applyFont="1" applyBorder="1"/>
    <xf numFmtId="3" fontId="23" fillId="0" borderId="146" xfId="0" applyNumberFormat="1" applyFont="1" applyBorder="1"/>
    <xf numFmtId="3" fontId="23" fillId="0" borderId="54" xfId="0" applyNumberFormat="1" applyFont="1" applyBorder="1"/>
    <xf numFmtId="0" fontId="42" fillId="0" borderId="169" xfId="0" applyFont="1" applyBorder="1" applyAlignment="1">
      <alignment horizontal="left" vertical="center"/>
    </xf>
    <xf numFmtId="0" fontId="23" fillId="0" borderId="59" xfId="0" applyFont="1" applyFill="1" applyBorder="1"/>
    <xf numFmtId="3" fontId="19" fillId="0" borderId="39" xfId="0" applyNumberFormat="1" applyFont="1" applyBorder="1" applyAlignment="1">
      <alignment horizontal="right"/>
    </xf>
    <xf numFmtId="3" fontId="19" fillId="0" borderId="76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3" fontId="23" fillId="0" borderId="42" xfId="0" applyNumberFormat="1" applyFont="1" applyBorder="1" applyAlignment="1">
      <alignment horizontal="right"/>
    </xf>
    <xf numFmtId="0" fontId="23" fillId="0" borderId="51" xfId="0" applyFont="1" applyBorder="1"/>
    <xf numFmtId="3" fontId="23" fillId="0" borderId="51" xfId="0" applyNumberFormat="1" applyFont="1" applyBorder="1" applyAlignment="1">
      <alignment horizontal="right"/>
    </xf>
    <xf numFmtId="3" fontId="23" fillId="0" borderId="89" xfId="0" applyNumberFormat="1" applyFont="1" applyBorder="1" applyAlignment="1">
      <alignment horizontal="right"/>
    </xf>
    <xf numFmtId="0" fontId="59" fillId="0" borderId="120" xfId="0" applyFont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35" fillId="0" borderId="237" xfId="0" applyNumberFormat="1" applyFont="1" applyFill="1" applyBorder="1" applyAlignment="1">
      <alignment horizontal="right"/>
    </xf>
    <xf numFmtId="3" fontId="35" fillId="0" borderId="213" xfId="0" applyNumberFormat="1" applyFont="1" applyFill="1" applyBorder="1" applyAlignment="1">
      <alignment horizontal="right"/>
    </xf>
    <xf numFmtId="0" fontId="23" fillId="20" borderId="174" xfId="0" applyFont="1" applyFill="1" applyBorder="1"/>
    <xf numFmtId="0" fontId="23" fillId="20" borderId="221" xfId="0" applyFont="1" applyFill="1" applyBorder="1"/>
    <xf numFmtId="3" fontId="23" fillId="20" borderId="236" xfId="0" applyNumberFormat="1" applyFont="1" applyFill="1" applyBorder="1"/>
    <xf numFmtId="3" fontId="23" fillId="20" borderId="147" xfId="0" applyNumberFormat="1" applyFont="1" applyFill="1" applyBorder="1"/>
    <xf numFmtId="0" fontId="23" fillId="0" borderId="176" xfId="0" applyFont="1" applyBorder="1" applyAlignment="1">
      <alignment horizontal="center" wrapText="1"/>
    </xf>
    <xf numFmtId="3" fontId="58" fillId="0" borderId="64" xfId="0" applyNumberFormat="1" applyFont="1" applyBorder="1" applyAlignment="1">
      <alignment horizontal="center"/>
    </xf>
    <xf numFmtId="3" fontId="29" fillId="0" borderId="18" xfId="0" applyNumberFormat="1" applyFont="1" applyBorder="1" applyAlignment="1">
      <alignment vertical="center"/>
    </xf>
    <xf numFmtId="3" fontId="29" fillId="0" borderId="221" xfId="0" applyNumberFormat="1" applyFont="1" applyBorder="1" applyAlignment="1">
      <alignment vertical="center"/>
    </xf>
    <xf numFmtId="3" fontId="29" fillId="0" borderId="86" xfId="0" applyNumberFormat="1" applyFont="1" applyBorder="1" applyAlignment="1">
      <alignment vertical="center"/>
    </xf>
    <xf numFmtId="3" fontId="29" fillId="0" borderId="46" xfId="0" applyNumberFormat="1" applyFont="1" applyBorder="1" applyAlignment="1">
      <alignment vertical="center"/>
    </xf>
    <xf numFmtId="3" fontId="30" fillId="0" borderId="88" xfId="0" applyNumberFormat="1" applyFont="1" applyBorder="1" applyAlignment="1">
      <alignment horizontal="right" vertical="center" wrapText="1"/>
    </xf>
    <xf numFmtId="3" fontId="32" fillId="0" borderId="46" xfId="0" applyNumberFormat="1" applyFont="1" applyBorder="1" applyAlignment="1">
      <alignment horizontal="right" vertical="center" wrapText="1"/>
    </xf>
    <xf numFmtId="0" fontId="23" fillId="0" borderId="88" xfId="0" applyFont="1" applyBorder="1" applyAlignment="1">
      <alignment horizontal="center" wrapText="1"/>
    </xf>
    <xf numFmtId="3" fontId="23" fillId="0" borderId="34" xfId="26" applyNumberFormat="1" applyFont="1" applyFill="1" applyBorder="1" applyAlignment="1" applyProtection="1">
      <alignment horizontal="right"/>
    </xf>
    <xf numFmtId="0" fontId="42" fillId="0" borderId="49" xfId="0" applyFont="1" applyBorder="1"/>
    <xf numFmtId="0" fontId="35" fillId="0" borderId="62" xfId="0" applyFont="1" applyBorder="1" applyAlignment="1">
      <alignment horizontal="right"/>
    </xf>
    <xf numFmtId="3" fontId="19" fillId="0" borderId="167" xfId="0" applyNumberFormat="1" applyFont="1" applyBorder="1" applyAlignment="1">
      <alignment horizontal="right"/>
    </xf>
    <xf numFmtId="3" fontId="23" fillId="0" borderId="77" xfId="0" applyNumberFormat="1" applyFont="1" applyBorder="1" applyAlignment="1">
      <alignment horizontal="right"/>
    </xf>
    <xf numFmtId="3" fontId="23" fillId="0" borderId="36" xfId="0" applyNumberFormat="1" applyFont="1" applyBorder="1" applyAlignment="1">
      <alignment horizontal="right"/>
    </xf>
    <xf numFmtId="3" fontId="19" fillId="0" borderId="34" xfId="26" applyNumberFormat="1" applyFont="1" applyFill="1" applyBorder="1" applyAlignment="1" applyProtection="1">
      <alignment horizontal="right"/>
    </xf>
    <xf numFmtId="166" fontId="19" fillId="0" borderId="167" xfId="26" applyNumberFormat="1" applyFont="1" applyFill="1" applyBorder="1" applyAlignment="1" applyProtection="1">
      <alignment horizontal="right"/>
    </xf>
    <xf numFmtId="3" fontId="19" fillId="0" borderId="77" xfId="26" applyNumberFormat="1" applyFont="1" applyFill="1" applyBorder="1" applyAlignment="1" applyProtection="1">
      <alignment horizontal="right"/>
    </xf>
    <xf numFmtId="0" fontId="19" fillId="0" borderId="238" xfId="0" applyFont="1" applyBorder="1"/>
    <xf numFmtId="0" fontId="42" fillId="0" borderId="39" xfId="0" applyFont="1" applyBorder="1"/>
    <xf numFmtId="3" fontId="23" fillId="0" borderId="76" xfId="26" applyNumberFormat="1" applyFont="1" applyFill="1" applyBorder="1" applyAlignment="1" applyProtection="1"/>
    <xf numFmtId="3" fontId="19" fillId="0" borderId="76" xfId="26" applyNumberFormat="1" applyFont="1" applyFill="1" applyBorder="1" applyAlignment="1" applyProtection="1"/>
    <xf numFmtId="3" fontId="19" fillId="0" borderId="77" xfId="26" applyNumberFormat="1" applyFont="1" applyFill="1" applyBorder="1" applyAlignment="1" applyProtection="1"/>
    <xf numFmtId="3" fontId="23" fillId="0" borderId="76" xfId="0" applyNumberFormat="1" applyFont="1" applyBorder="1" applyAlignment="1">
      <alignment horizontal="right"/>
    </xf>
    <xf numFmtId="3" fontId="23" fillId="0" borderId="102" xfId="0" applyNumberFormat="1" applyFont="1" applyBorder="1" applyAlignment="1">
      <alignment horizontal="right" vertical="center" wrapText="1"/>
    </xf>
    <xf numFmtId="3" fontId="29" fillId="0" borderId="52" xfId="26" applyNumberFormat="1" applyFont="1" applyFill="1" applyBorder="1" applyAlignment="1" applyProtection="1">
      <alignment horizontal="right" vertical="center"/>
    </xf>
    <xf numFmtId="0" fontId="40" fillId="0" borderId="45" xfId="0" applyFont="1" applyBorder="1" applyAlignment="1">
      <alignment vertical="center"/>
    </xf>
    <xf numFmtId="3" fontId="67" fillId="0" borderId="45" xfId="0" applyNumberFormat="1" applyFont="1" applyBorder="1"/>
    <xf numFmtId="0" fontId="23" fillId="0" borderId="49" xfId="0" applyFont="1" applyBorder="1" applyAlignment="1">
      <alignment horizontal="center" wrapText="1"/>
    </xf>
    <xf numFmtId="3" fontId="23" fillId="20" borderId="79" xfId="0" applyNumberFormat="1" applyFont="1" applyFill="1" applyBorder="1"/>
    <xf numFmtId="0" fontId="23" fillId="0" borderId="72" xfId="0" applyFont="1" applyBorder="1" applyAlignment="1">
      <alignment wrapText="1"/>
    </xf>
    <xf numFmtId="3" fontId="23" fillId="20" borderId="117" xfId="0" applyNumberFormat="1" applyFont="1" applyFill="1" applyBorder="1"/>
    <xf numFmtId="3" fontId="28" fillId="0" borderId="107" xfId="0" applyNumberFormat="1" applyFont="1" applyFill="1" applyBorder="1" applyAlignment="1"/>
    <xf numFmtId="0" fontId="65" fillId="0" borderId="0" xfId="0" applyFont="1" applyBorder="1" applyAlignment="1">
      <alignment horizontal="center"/>
    </xf>
    <xf numFmtId="0" fontId="61" fillId="0" borderId="0" xfId="0" applyFont="1"/>
    <xf numFmtId="0" fontId="65" fillId="0" borderId="0" xfId="0" applyFont="1" applyAlignment="1">
      <alignment horizontal="center"/>
    </xf>
    <xf numFmtId="0" fontId="41" fillId="0" borderId="122" xfId="0" applyFont="1" applyBorder="1" applyAlignment="1">
      <alignment vertical="center"/>
    </xf>
    <xf numFmtId="0" fontId="41" fillId="0" borderId="95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wrapText="1"/>
    </xf>
    <xf numFmtId="0" fontId="28" fillId="0" borderId="88" xfId="0" applyFont="1" applyBorder="1" applyAlignment="1">
      <alignment horizontal="right"/>
    </xf>
    <xf numFmtId="0" fontId="28" fillId="0" borderId="239" xfId="0" applyFont="1" applyBorder="1" applyAlignment="1">
      <alignment vertical="center" wrapText="1"/>
    </xf>
    <xf numFmtId="3" fontId="28" fillId="0" borderId="185" xfId="0" applyNumberFormat="1" applyFont="1" applyBorder="1" applyAlignment="1">
      <alignment vertical="center"/>
    </xf>
    <xf numFmtId="3" fontId="28" fillId="0" borderId="185" xfId="26" applyNumberFormat="1" applyFont="1" applyFill="1" applyBorder="1" applyAlignment="1" applyProtection="1">
      <alignment vertical="center"/>
    </xf>
    <xf numFmtId="3" fontId="28" fillId="0" borderId="23" xfId="26" applyNumberFormat="1" applyFont="1" applyFill="1" applyBorder="1" applyAlignment="1" applyProtection="1">
      <alignment vertical="center"/>
    </xf>
    <xf numFmtId="3" fontId="28" fillId="0" borderId="240" xfId="26" applyNumberFormat="1" applyFont="1" applyFill="1" applyBorder="1" applyAlignment="1" applyProtection="1">
      <alignment vertical="center"/>
    </xf>
    <xf numFmtId="0" fontId="28" fillId="0" borderId="58" xfId="0" applyFont="1" applyBorder="1" applyAlignment="1">
      <alignment horizontal="right"/>
    </xf>
    <xf numFmtId="0" fontId="28" fillId="0" borderId="10" xfId="0" applyFont="1" applyBorder="1" applyAlignment="1">
      <alignment vertical="center" wrapText="1"/>
    </xf>
    <xf numFmtId="3" fontId="28" fillId="0" borderId="12" xfId="26" applyNumberFormat="1" applyFont="1" applyFill="1" applyBorder="1" applyAlignment="1" applyProtection="1">
      <alignment vertical="center"/>
    </xf>
    <xf numFmtId="3" fontId="28" fillId="0" borderId="11" xfId="26" applyNumberFormat="1" applyFont="1" applyFill="1" applyBorder="1" applyAlignment="1" applyProtection="1">
      <alignment vertical="center"/>
    </xf>
    <xf numFmtId="3" fontId="28" fillId="0" borderId="81" xfId="26" applyNumberFormat="1" applyFont="1" applyFill="1" applyBorder="1" applyAlignment="1" applyProtection="1">
      <alignment vertical="center"/>
    </xf>
    <xf numFmtId="0" fontId="28" fillId="0" borderId="45" xfId="0" applyFont="1" applyBorder="1" applyAlignment="1">
      <alignment horizontal="right"/>
    </xf>
    <xf numFmtId="3" fontId="28" fillId="0" borderId="12" xfId="0" applyNumberFormat="1" applyFont="1" applyBorder="1" applyAlignment="1">
      <alignment vertical="center" wrapText="1"/>
    </xf>
    <xf numFmtId="0" fontId="28" fillId="0" borderId="10" xfId="0" applyFont="1" applyFill="1" applyBorder="1" applyAlignment="1">
      <alignment horizontal="left" vertical="center"/>
    </xf>
    <xf numFmtId="3" fontId="28" fillId="0" borderId="12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vertical="center"/>
    </xf>
    <xf numFmtId="3" fontId="28" fillId="0" borderId="11" xfId="0" applyNumberFormat="1" applyFont="1" applyBorder="1"/>
    <xf numFmtId="3" fontId="28" fillId="0" borderId="82" xfId="0" applyNumberFormat="1" applyFont="1" applyBorder="1"/>
    <xf numFmtId="0" fontId="28" fillId="0" borderId="0" xfId="0" applyFont="1" applyFill="1" applyBorder="1" applyAlignment="1">
      <alignment horizontal="left" vertical="center"/>
    </xf>
    <xf numFmtId="0" fontId="61" fillId="0" borderId="0" xfId="0" applyFont="1" applyBorder="1"/>
    <xf numFmtId="3" fontId="61" fillId="0" borderId="0" xfId="0" applyNumberFormat="1" applyFont="1" applyBorder="1"/>
    <xf numFmtId="3" fontId="61" fillId="0" borderId="0" xfId="0" applyNumberFormat="1" applyFont="1"/>
    <xf numFmtId="0" fontId="21" fillId="0" borderId="0" xfId="0" applyFont="1" applyBorder="1" applyAlignment="1"/>
    <xf numFmtId="0" fontId="19" fillId="22" borderId="61" xfId="0" applyFont="1" applyFill="1" applyBorder="1"/>
    <xf numFmtId="0" fontId="19" fillId="22" borderId="45" xfId="0" applyFont="1" applyFill="1" applyBorder="1"/>
    <xf numFmtId="3" fontId="19" fillId="22" borderId="45" xfId="0" applyNumberFormat="1" applyFont="1" applyFill="1" applyBorder="1"/>
    <xf numFmtId="3" fontId="19" fillId="22" borderId="52" xfId="0" applyNumberFormat="1" applyFont="1" applyFill="1" applyBorder="1"/>
    <xf numFmtId="3" fontId="19" fillId="23" borderId="61" xfId="0" applyNumberFormat="1" applyFont="1" applyFill="1" applyBorder="1"/>
    <xf numFmtId="3" fontId="19" fillId="23" borderId="105" xfId="0" applyNumberFormat="1" applyFont="1" applyFill="1" applyBorder="1"/>
    <xf numFmtId="0" fontId="23" fillId="0" borderId="221" xfId="0" applyFont="1" applyBorder="1" applyAlignment="1">
      <alignment wrapText="1"/>
    </xf>
    <xf numFmtId="3" fontId="23" fillId="0" borderId="84" xfId="0" applyNumberFormat="1" applyFont="1" applyFill="1" applyBorder="1"/>
    <xf numFmtId="3" fontId="19" fillId="22" borderId="100" xfId="0" applyNumberFormat="1" applyFont="1" applyFill="1" applyBorder="1" applyAlignment="1"/>
    <xf numFmtId="3" fontId="66" fillId="0" borderId="45" xfId="34" applyNumberFormat="1" applyFont="1" applyBorder="1"/>
    <xf numFmtId="3" fontId="67" fillId="0" borderId="45" xfId="34" applyNumberFormat="1" applyFont="1" applyBorder="1"/>
    <xf numFmtId="0" fontId="66" fillId="0" borderId="31" xfId="34" applyFont="1" applyBorder="1"/>
    <xf numFmtId="3" fontId="68" fillId="0" borderId="45" xfId="0" applyNumberFormat="1" applyFont="1" applyBorder="1"/>
    <xf numFmtId="3" fontId="68" fillId="0" borderId="45" xfId="34" applyNumberFormat="1" applyFont="1" applyBorder="1"/>
    <xf numFmtId="3" fontId="67" fillId="0" borderId="88" xfId="0" applyNumberFormat="1" applyFont="1" applyBorder="1"/>
    <xf numFmtId="3" fontId="67" fillId="0" borderId="45" xfId="0" applyNumberFormat="1" applyFont="1" applyFill="1" applyBorder="1"/>
    <xf numFmtId="3" fontId="66" fillId="0" borderId="45" xfId="34" applyNumberFormat="1" applyFont="1" applyFill="1" applyBorder="1"/>
    <xf numFmtId="3" fontId="19" fillId="0" borderId="52" xfId="0" applyNumberFormat="1" applyFont="1" applyFill="1" applyBorder="1" applyAlignment="1">
      <alignment horizontal="right"/>
    </xf>
    <xf numFmtId="0" fontId="19" fillId="22" borderId="105" xfId="0" applyFont="1" applyFill="1" applyBorder="1"/>
    <xf numFmtId="0" fontId="19" fillId="22" borderId="56" xfId="0" applyFont="1" applyFill="1" applyBorder="1"/>
    <xf numFmtId="3" fontId="19" fillId="22" borderId="56" xfId="0" applyNumberFormat="1" applyFont="1" applyFill="1" applyBorder="1"/>
    <xf numFmtId="3" fontId="19" fillId="22" borderId="54" xfId="0" applyNumberFormat="1" applyFont="1" applyFill="1" applyBorder="1"/>
    <xf numFmtId="3" fontId="28" fillId="0" borderId="241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49" fontId="28" fillId="0" borderId="0" xfId="0" applyNumberFormat="1" applyFont="1" applyAlignment="1">
      <alignment horizontal="right"/>
    </xf>
    <xf numFmtId="49" fontId="19" fillId="0" borderId="0" xfId="0" applyNumberFormat="1" applyFont="1"/>
    <xf numFmtId="49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/>
    <xf numFmtId="0" fontId="0" fillId="0" borderId="0" xfId="0" applyAlignment="1"/>
    <xf numFmtId="0" fontId="66" fillId="0" borderId="0" xfId="34" applyFont="1" applyBorder="1"/>
    <xf numFmtId="0" fontId="34" fillId="0" borderId="0" xfId="0" applyFont="1" applyBorder="1"/>
    <xf numFmtId="3" fontId="69" fillId="0" borderId="45" xfId="34" applyNumberFormat="1" applyFont="1" applyBorder="1"/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3" fillId="0" borderId="57" xfId="0" applyFont="1" applyBorder="1" applyAlignment="1">
      <alignment horizontal="center" wrapText="1"/>
    </xf>
    <xf numFmtId="49" fontId="23" fillId="0" borderId="161" xfId="0" applyNumberFormat="1" applyFont="1" applyBorder="1"/>
    <xf numFmtId="49" fontId="23" fillId="20" borderId="46" xfId="0" applyNumberFormat="1" applyFont="1" applyFill="1" applyBorder="1"/>
    <xf numFmtId="0" fontId="23" fillId="0" borderId="79" xfId="0" applyFont="1" applyBorder="1" applyAlignment="1">
      <alignment horizontal="center" wrapText="1"/>
    </xf>
    <xf numFmtId="3" fontId="19" fillId="0" borderId="177" xfId="0" applyNumberFormat="1" applyFont="1" applyBorder="1"/>
    <xf numFmtId="0" fontId="23" fillId="0" borderId="79" xfId="0" applyFont="1" applyFill="1" applyBorder="1" applyAlignment="1">
      <alignment horizontal="center" wrapText="1"/>
    </xf>
    <xf numFmtId="0" fontId="23" fillId="0" borderId="84" xfId="0" applyFont="1" applyBorder="1" applyAlignment="1">
      <alignment horizontal="center" wrapText="1"/>
    </xf>
    <xf numFmtId="3" fontId="23" fillId="0" borderId="31" xfId="0" applyNumberFormat="1" applyFont="1" applyBorder="1"/>
    <xf numFmtId="0" fontId="23" fillId="0" borderId="49" xfId="0" applyFont="1" applyFill="1" applyBorder="1" applyAlignment="1">
      <alignment horizontal="center" wrapText="1"/>
    </xf>
    <xf numFmtId="3" fontId="19" fillId="0" borderId="247" xfId="0" applyNumberFormat="1" applyFont="1" applyBorder="1"/>
    <xf numFmtId="3" fontId="23" fillId="0" borderId="247" xfId="0" applyNumberFormat="1" applyFont="1" applyBorder="1"/>
    <xf numFmtId="3" fontId="19" fillId="0" borderId="248" xfId="0" applyNumberFormat="1" applyFont="1" applyBorder="1"/>
    <xf numFmtId="0" fontId="23" fillId="0" borderId="103" xfId="0" applyFont="1" applyBorder="1" applyAlignment="1">
      <alignment horizontal="center" wrapText="1"/>
    </xf>
    <xf numFmtId="3" fontId="23" fillId="0" borderId="249" xfId="0" applyNumberFormat="1" applyFont="1" applyBorder="1"/>
    <xf numFmtId="0" fontId="23" fillId="0" borderId="39" xfId="0" applyFont="1" applyBorder="1" applyAlignment="1">
      <alignment horizontal="center" wrapText="1"/>
    </xf>
    <xf numFmtId="3" fontId="19" fillId="0" borderId="250" xfId="0" applyNumberFormat="1" applyFont="1" applyBorder="1"/>
    <xf numFmtId="3" fontId="58" fillId="0" borderId="39" xfId="0" applyNumberFormat="1" applyFont="1" applyBorder="1" applyAlignment="1">
      <alignment horizontal="center"/>
    </xf>
    <xf numFmtId="3" fontId="23" fillId="20" borderId="201" xfId="0" applyNumberFormat="1" applyFont="1" applyFill="1" applyBorder="1"/>
    <xf numFmtId="3" fontId="23" fillId="20" borderId="39" xfId="0" applyNumberFormat="1" applyFont="1" applyFill="1" applyBorder="1"/>
    <xf numFmtId="3" fontId="19" fillId="20" borderId="39" xfId="0" applyNumberFormat="1" applyFont="1" applyFill="1" applyBorder="1"/>
    <xf numFmtId="3" fontId="23" fillId="20" borderId="104" xfId="0" applyNumberFormat="1" applyFont="1" applyFill="1" applyBorder="1"/>
    <xf numFmtId="3" fontId="19" fillId="0" borderId="104" xfId="0" applyNumberFormat="1" applyFont="1" applyBorder="1"/>
    <xf numFmtId="3" fontId="19" fillId="20" borderId="104" xfId="0" applyNumberFormat="1" applyFont="1" applyFill="1" applyBorder="1"/>
    <xf numFmtId="3" fontId="23" fillId="0" borderId="251" xfId="0" applyNumberFormat="1" applyFont="1" applyBorder="1"/>
    <xf numFmtId="3" fontId="19" fillId="0" borderId="252" xfId="0" applyNumberFormat="1" applyFont="1" applyBorder="1"/>
    <xf numFmtId="3" fontId="23" fillId="0" borderId="55" xfId="0" applyNumberFormat="1" applyFont="1" applyBorder="1"/>
    <xf numFmtId="3" fontId="19" fillId="0" borderId="253" xfId="0" applyNumberFormat="1" applyFont="1" applyBorder="1"/>
    <xf numFmtId="3" fontId="19" fillId="0" borderId="93" xfId="0" applyNumberFormat="1" applyFont="1" applyBorder="1"/>
    <xf numFmtId="3" fontId="23" fillId="0" borderId="234" xfId="0" applyNumberFormat="1" applyFont="1" applyBorder="1"/>
    <xf numFmtId="3" fontId="23" fillId="0" borderId="250" xfId="0" applyNumberFormat="1" applyFont="1" applyBorder="1"/>
    <xf numFmtId="3" fontId="19" fillId="20" borderId="40" xfId="0" applyNumberFormat="1" applyFont="1" applyFill="1" applyBorder="1"/>
    <xf numFmtId="3" fontId="19" fillId="20" borderId="72" xfId="0" applyNumberFormat="1" applyFont="1" applyFill="1" applyBorder="1"/>
    <xf numFmtId="3" fontId="23" fillId="0" borderId="93" xfId="0" applyNumberFormat="1" applyFont="1" applyBorder="1"/>
    <xf numFmtId="3" fontId="23" fillId="0" borderId="252" xfId="0" applyNumberFormat="1" applyFont="1" applyBorder="1"/>
    <xf numFmtId="3" fontId="23" fillId="20" borderId="72" xfId="0" applyNumberFormat="1" applyFont="1" applyFill="1" applyBorder="1"/>
    <xf numFmtId="3" fontId="23" fillId="0" borderId="254" xfId="0" applyNumberFormat="1" applyFont="1" applyBorder="1"/>
    <xf numFmtId="0" fontId="23" fillId="0" borderId="43" xfId="0" applyFont="1" applyBorder="1" applyAlignment="1">
      <alignment horizontal="center" wrapText="1"/>
    </xf>
    <xf numFmtId="3" fontId="58" fillId="0" borderId="131" xfId="0" applyNumberFormat="1" applyFont="1" applyBorder="1" applyAlignment="1">
      <alignment horizontal="center"/>
    </xf>
    <xf numFmtId="3" fontId="19" fillId="0" borderId="131" xfId="0" applyNumberFormat="1" applyFont="1" applyBorder="1"/>
    <xf numFmtId="3" fontId="19" fillId="0" borderId="131" xfId="0" applyNumberFormat="1" applyFont="1" applyFill="1" applyBorder="1"/>
    <xf numFmtId="3" fontId="23" fillId="0" borderId="255" xfId="0" applyNumberFormat="1" applyFont="1" applyBorder="1"/>
    <xf numFmtId="3" fontId="19" fillId="0" borderId="256" xfId="0" applyNumberFormat="1" applyFont="1" applyBorder="1"/>
    <xf numFmtId="3" fontId="19" fillId="0" borderId="133" xfId="0" applyNumberFormat="1" applyFont="1" applyBorder="1"/>
    <xf numFmtId="3" fontId="23" fillId="0" borderId="131" xfId="0" applyNumberFormat="1" applyFont="1" applyBorder="1"/>
    <xf numFmtId="3" fontId="23" fillId="0" borderId="134" xfId="0" applyNumberFormat="1" applyFont="1" applyBorder="1"/>
    <xf numFmtId="3" fontId="23" fillId="0" borderId="257" xfId="0" applyNumberFormat="1" applyFont="1" applyBorder="1"/>
    <xf numFmtId="3" fontId="23" fillId="0" borderId="258" xfId="0" applyNumberFormat="1" applyFont="1" applyBorder="1"/>
    <xf numFmtId="3" fontId="19" fillId="0" borderId="137" xfId="0" applyNumberFormat="1" applyFont="1" applyBorder="1"/>
    <xf numFmtId="3" fontId="19" fillId="0" borderId="134" xfId="0" applyNumberFormat="1" applyFont="1" applyBorder="1"/>
    <xf numFmtId="3" fontId="23" fillId="0" borderId="43" xfId="0" applyNumberFormat="1" applyFont="1" applyBorder="1"/>
    <xf numFmtId="3" fontId="23" fillId="0" borderId="259" xfId="0" applyNumberFormat="1" applyFont="1" applyBorder="1"/>
    <xf numFmtId="3" fontId="58" fillId="0" borderId="62" xfId="0" applyNumberFormat="1" applyFont="1" applyBorder="1" applyAlignment="1">
      <alignment horizontal="center"/>
    </xf>
    <xf numFmtId="3" fontId="19" fillId="0" borderId="153" xfId="0" applyNumberFormat="1" applyFont="1" applyBorder="1"/>
    <xf numFmtId="3" fontId="19" fillId="23" borderId="131" xfId="0" applyNumberFormat="1" applyFont="1" applyFill="1" applyBorder="1"/>
    <xf numFmtId="0" fontId="23" fillId="0" borderId="260" xfId="0" applyFont="1" applyBorder="1" applyAlignment="1">
      <alignment horizontal="center" wrapText="1"/>
    </xf>
    <xf numFmtId="3" fontId="23" fillId="0" borderId="261" xfId="0" applyNumberFormat="1" applyFont="1" applyBorder="1"/>
    <xf numFmtId="3" fontId="19" fillId="0" borderId="262" xfId="0" applyNumberFormat="1" applyFont="1" applyBorder="1"/>
    <xf numFmtId="3" fontId="19" fillId="0" borderId="263" xfId="0" applyNumberFormat="1" applyFont="1" applyBorder="1"/>
    <xf numFmtId="3" fontId="19" fillId="0" borderId="151" xfId="0" applyNumberFormat="1" applyFont="1" applyBorder="1"/>
    <xf numFmtId="3" fontId="23" fillId="0" borderId="264" xfId="0" applyNumberFormat="1" applyFont="1" applyBorder="1"/>
    <xf numFmtId="3" fontId="23" fillId="0" borderId="265" xfId="0" applyNumberFormat="1" applyFont="1" applyBorder="1"/>
    <xf numFmtId="3" fontId="19" fillId="0" borderId="266" xfId="0" applyNumberFormat="1" applyFont="1" applyBorder="1"/>
    <xf numFmtId="3" fontId="23" fillId="20" borderId="43" xfId="0" applyNumberFormat="1" applyFont="1" applyFill="1" applyBorder="1"/>
    <xf numFmtId="3" fontId="19" fillId="0" borderId="166" xfId="0" applyNumberFormat="1" applyFont="1" applyBorder="1"/>
    <xf numFmtId="3" fontId="23" fillId="0" borderId="267" xfId="0" applyNumberFormat="1" applyFont="1" applyBorder="1"/>
    <xf numFmtId="0" fontId="19" fillId="0" borderId="0" xfId="0" applyFont="1" applyAlignment="1">
      <alignment horizontal="left"/>
    </xf>
    <xf numFmtId="3" fontId="23" fillId="0" borderId="45" xfId="0" applyNumberFormat="1" applyFont="1" applyBorder="1" applyAlignment="1">
      <alignment horizontal="center" vertical="center"/>
    </xf>
    <xf numFmtId="3" fontId="23" fillId="0" borderId="175" xfId="0" applyNumberFormat="1" applyFont="1" applyBorder="1"/>
    <xf numFmtId="0" fontId="19" fillId="0" borderId="0" xfId="0" applyFont="1" applyAlignment="1">
      <alignment horizontal="left"/>
    </xf>
    <xf numFmtId="0" fontId="57" fillId="0" borderId="0" xfId="0" applyFont="1" applyBorder="1" applyAlignment="1">
      <alignment horizontal="center"/>
    </xf>
    <xf numFmtId="0" fontId="23" fillId="0" borderId="242" xfId="0" applyFont="1" applyBorder="1" applyAlignment="1">
      <alignment horizontal="center"/>
    </xf>
    <xf numFmtId="0" fontId="23" fillId="0" borderId="243" xfId="0" applyFont="1" applyBorder="1" applyAlignment="1">
      <alignment horizontal="center"/>
    </xf>
    <xf numFmtId="0" fontId="23" fillId="0" borderId="92" xfId="0" applyFont="1" applyBorder="1" applyAlignment="1">
      <alignment horizontal="center"/>
    </xf>
    <xf numFmtId="0" fontId="23" fillId="0" borderId="135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55" fillId="0" borderId="64" xfId="0" applyFont="1" applyBorder="1" applyAlignment="1">
      <alignment wrapText="1"/>
    </xf>
    <xf numFmtId="0" fontId="56" fillId="0" borderId="59" xfId="0" applyFont="1" applyBorder="1" applyAlignment="1">
      <alignment wrapText="1"/>
    </xf>
    <xf numFmtId="0" fontId="23" fillId="0" borderId="88" xfId="0" applyFont="1" applyBorder="1" applyAlignment="1">
      <alignment horizontal="center" wrapText="1"/>
    </xf>
    <xf numFmtId="0" fontId="23" fillId="0" borderId="107" xfId="0" applyFont="1" applyBorder="1" applyAlignment="1">
      <alignment horizontal="center" wrapText="1"/>
    </xf>
    <xf numFmtId="0" fontId="35" fillId="0" borderId="64" xfId="0" applyFont="1" applyBorder="1" applyAlignment="1">
      <alignment wrapText="1"/>
    </xf>
    <xf numFmtId="0" fontId="0" fillId="0" borderId="46" xfId="0" applyBorder="1" applyAlignment="1">
      <alignment wrapText="1"/>
    </xf>
    <xf numFmtId="0" fontId="30" fillId="0" borderId="135" xfId="0" applyFont="1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23" fillId="0" borderId="92" xfId="0" applyFont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21" fillId="0" borderId="143" xfId="0" applyFont="1" applyBorder="1" applyAlignment="1">
      <alignment wrapText="1"/>
    </xf>
    <xf numFmtId="0" fontId="0" fillId="0" borderId="244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57" xfId="0" applyFont="1" applyBorder="1" applyAlignment="1">
      <alignment horizontal="center" wrapText="1"/>
    </xf>
    <xf numFmtId="0" fontId="35" fillId="0" borderId="46" xfId="0" applyFont="1" applyBorder="1" applyAlignment="1">
      <alignment wrapText="1"/>
    </xf>
    <xf numFmtId="0" fontId="23" fillId="0" borderId="98" xfId="0" applyFont="1" applyBorder="1" applyAlignment="1">
      <alignment wrapText="1"/>
    </xf>
    <xf numFmtId="0" fontId="0" fillId="0" borderId="99" xfId="0" applyBorder="1" applyAlignment="1">
      <alignment wrapText="1"/>
    </xf>
    <xf numFmtId="0" fontId="21" fillId="0" borderId="143" xfId="0" applyFont="1" applyBorder="1" applyAlignment="1"/>
    <xf numFmtId="0" fontId="0" fillId="0" borderId="244" xfId="0" applyBorder="1" applyAlignment="1"/>
    <xf numFmtId="0" fontId="23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64" xfId="0" applyFont="1" applyBorder="1" applyAlignment="1">
      <alignment wrapText="1"/>
    </xf>
    <xf numFmtId="0" fontId="19" fillId="0" borderId="59" xfId="0" applyFont="1" applyBorder="1" applyAlignment="1">
      <alignment wrapText="1"/>
    </xf>
    <xf numFmtId="0" fontId="23" fillId="0" borderId="40" xfId="0" applyFont="1" applyBorder="1" applyAlignment="1">
      <alignment horizontal="center" vertical="center"/>
    </xf>
    <xf numFmtId="0" fontId="23" fillId="0" borderId="136" xfId="0" applyFont="1" applyBorder="1" applyAlignment="1">
      <alignment horizontal="center" vertical="center"/>
    </xf>
    <xf numFmtId="0" fontId="0" fillId="0" borderId="93" xfId="0" applyBorder="1" applyAlignment="1"/>
    <xf numFmtId="0" fontId="21" fillId="0" borderId="40" xfId="0" applyFont="1" applyBorder="1" applyAlignment="1"/>
    <xf numFmtId="0" fontId="0" fillId="0" borderId="145" xfId="0" applyBorder="1" applyAlignment="1"/>
    <xf numFmtId="0" fontId="19" fillId="0" borderId="40" xfId="0" applyFont="1" applyBorder="1" applyAlignment="1">
      <alignment wrapText="1"/>
    </xf>
    <xf numFmtId="0" fontId="19" fillId="0" borderId="48" xfId="0" applyFont="1" applyBorder="1" applyAlignment="1">
      <alignment wrapText="1"/>
    </xf>
    <xf numFmtId="0" fontId="23" fillId="0" borderId="245" xfId="0" applyFont="1" applyBorder="1" applyAlignment="1">
      <alignment horizontal="center" vertical="center" wrapText="1"/>
    </xf>
    <xf numFmtId="0" fontId="23" fillId="0" borderId="17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0" fillId="0" borderId="72" xfId="0" applyBorder="1" applyAlignment="1"/>
    <xf numFmtId="0" fontId="41" fillId="0" borderId="0" xfId="0" applyFont="1" applyAlignment="1">
      <alignment horizontal="center"/>
    </xf>
    <xf numFmtId="0" fontId="0" fillId="0" borderId="48" xfId="0" applyBorder="1" applyAlignment="1"/>
    <xf numFmtId="0" fontId="19" fillId="0" borderId="64" xfId="0" applyFont="1" applyFill="1" applyBorder="1" applyAlignment="1">
      <alignment wrapText="1"/>
    </xf>
    <xf numFmtId="0" fontId="19" fillId="0" borderId="59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88" xfId="0" applyFont="1" applyBorder="1" applyAlignment="1">
      <alignment wrapText="1"/>
    </xf>
    <xf numFmtId="0" fontId="23" fillId="0" borderId="56" xfId="0" applyFont="1" applyBorder="1" applyAlignment="1">
      <alignment wrapText="1"/>
    </xf>
    <xf numFmtId="0" fontId="19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40" fillId="0" borderId="0" xfId="35" applyFont="1" applyBorder="1" applyAlignment="1" applyProtection="1">
      <alignment horizontal="center"/>
    </xf>
    <xf numFmtId="0" fontId="23" fillId="0" borderId="0" xfId="35" applyFont="1" applyBorder="1" applyAlignment="1" applyProtection="1">
      <alignment horizontal="center"/>
    </xf>
    <xf numFmtId="0" fontId="23" fillId="0" borderId="139" xfId="35" applyFont="1" applyBorder="1" applyAlignment="1" applyProtection="1">
      <alignment horizontal="center"/>
    </xf>
    <xf numFmtId="0" fontId="23" fillId="0" borderId="138" xfId="35" applyFont="1" applyBorder="1" applyAlignment="1" applyProtection="1">
      <alignment horizontal="center"/>
    </xf>
    <xf numFmtId="0" fontId="19" fillId="0" borderId="143" xfId="0" applyFont="1" applyBorder="1" applyAlignment="1">
      <alignment wrapText="1"/>
    </xf>
    <xf numFmtId="0" fontId="0" fillId="0" borderId="132" xfId="0" applyBorder="1" applyAlignment="1">
      <alignment wrapText="1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29" fillId="0" borderId="49" xfId="0" applyFont="1" applyBorder="1" applyAlignment="1"/>
    <xf numFmtId="0" fontId="29" fillId="0" borderId="84" xfId="0" applyFont="1" applyBorder="1" applyAlignment="1"/>
    <xf numFmtId="3" fontId="29" fillId="0" borderId="49" xfId="0" applyNumberFormat="1" applyFont="1" applyBorder="1" applyAlignment="1"/>
    <xf numFmtId="3" fontId="29" fillId="0" borderId="72" xfId="0" applyNumberFormat="1" applyFont="1" applyBorder="1" applyAlignment="1"/>
    <xf numFmtId="0" fontId="29" fillId="0" borderId="91" xfId="0" applyFont="1" applyBorder="1" applyAlignment="1"/>
    <xf numFmtId="0" fontId="29" fillId="0" borderId="176" xfId="0" applyFont="1" applyBorder="1" applyAlignment="1"/>
    <xf numFmtId="3" fontId="29" fillId="0" borderId="91" xfId="0" applyNumberFormat="1" applyFont="1" applyBorder="1" applyAlignment="1"/>
    <xf numFmtId="3" fontId="29" fillId="0" borderId="168" xfId="0" applyNumberFormat="1" applyFont="1" applyBorder="1" applyAlignment="1"/>
    <xf numFmtId="0" fontId="29" fillId="0" borderId="108" xfId="0" applyFont="1" applyBorder="1" applyAlignment="1"/>
    <xf numFmtId="0" fontId="29" fillId="0" borderId="60" xfId="0" applyFont="1" applyBorder="1" applyAlignment="1"/>
    <xf numFmtId="0" fontId="29" fillId="0" borderId="0" xfId="0" applyFont="1" applyAlignment="1">
      <alignment horizontal="left"/>
    </xf>
    <xf numFmtId="0" fontId="29" fillId="0" borderId="0" xfId="0" applyFont="1" applyAlignment="1"/>
    <xf numFmtId="3" fontId="29" fillId="0" borderId="61" xfId="0" applyNumberFormat="1" applyFont="1" applyBorder="1" applyAlignment="1"/>
    <xf numFmtId="3" fontId="29" fillId="0" borderId="52" xfId="0" applyNumberFormat="1" applyFont="1" applyBorder="1" applyAlignment="1"/>
    <xf numFmtId="0" fontId="29" fillId="0" borderId="109" xfId="0" applyFont="1" applyBorder="1" applyAlignment="1"/>
    <xf numFmtId="0" fontId="29" fillId="0" borderId="222" xfId="0" applyFont="1" applyBorder="1" applyAlignment="1"/>
    <xf numFmtId="3" fontId="29" fillId="0" borderId="109" xfId="0" applyNumberFormat="1" applyFont="1" applyBorder="1" applyAlignment="1"/>
    <xf numFmtId="3" fontId="29" fillId="0" borderId="146" xfId="0" applyNumberFormat="1" applyFont="1" applyBorder="1" applyAlignment="1"/>
    <xf numFmtId="0" fontId="47" fillId="0" borderId="49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29" fillId="0" borderId="226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33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8" fillId="0" borderId="64" xfId="0" applyFont="1" applyBorder="1" applyAlignment="1">
      <alignment wrapText="1"/>
    </xf>
    <xf numFmtId="0" fontId="61" fillId="0" borderId="59" xfId="0" applyFont="1" applyBorder="1" applyAlignment="1">
      <alignment wrapText="1"/>
    </xf>
    <xf numFmtId="0" fontId="28" fillId="0" borderId="0" xfId="0" applyFont="1" applyAlignment="1">
      <alignment horizontal="left"/>
    </xf>
    <xf numFmtId="0" fontId="61" fillId="0" borderId="0" xfId="0" applyFont="1" applyAlignment="1"/>
    <xf numFmtId="0" fontId="65" fillId="0" borderId="0" xfId="0" applyFont="1" applyBorder="1" applyAlignment="1">
      <alignment horizontal="center"/>
    </xf>
    <xf numFmtId="0" fontId="41" fillId="0" borderId="242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139" xfId="0" applyFont="1" applyBorder="1" applyAlignment="1">
      <alignment horizontal="center" vertical="center"/>
    </xf>
    <xf numFmtId="0" fontId="41" fillId="0" borderId="138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/>
    <xf numFmtId="0" fontId="44" fillId="0" borderId="0" xfId="0" applyFont="1" applyBorder="1" applyAlignment="1">
      <alignment horizontal="center"/>
    </xf>
    <xf numFmtId="0" fontId="0" fillId="0" borderId="59" xfId="0" applyBorder="1" applyAlignment="1">
      <alignment wrapText="1"/>
    </xf>
    <xf numFmtId="0" fontId="37" fillId="0" borderId="0" xfId="0" applyFont="1" applyBorder="1" applyAlignment="1">
      <alignment horizontal="justify"/>
    </xf>
    <xf numFmtId="0" fontId="45" fillId="0" borderId="62" xfId="0" applyFont="1" applyBorder="1" applyAlignment="1">
      <alignment horizontal="center" vertical="center"/>
    </xf>
    <xf numFmtId="0" fontId="45" fillId="0" borderId="131" xfId="0" applyFont="1" applyBorder="1" applyAlignment="1">
      <alignment horizontal="center" vertical="center"/>
    </xf>
    <xf numFmtId="0" fontId="46" fillId="0" borderId="167" xfId="0" applyFont="1" applyBorder="1" applyAlignment="1">
      <alignment horizontal="center" vertical="center" wrapText="1"/>
    </xf>
    <xf numFmtId="0" fontId="46" fillId="0" borderId="76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19" fillId="0" borderId="139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9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39" xfId="0" applyFont="1" applyBorder="1" applyAlignment="1">
      <alignment horizontal="center" vertical="center"/>
    </xf>
    <xf numFmtId="0" fontId="23" fillId="0" borderId="122" xfId="35" applyFont="1" applyBorder="1" applyAlignment="1" applyProtection="1">
      <alignment horizontal="center"/>
    </xf>
    <xf numFmtId="0" fontId="23" fillId="0" borderId="246" xfId="35" applyFont="1" applyBorder="1" applyAlignment="1" applyProtection="1">
      <alignment horizontal="center"/>
    </xf>
    <xf numFmtId="0" fontId="0" fillId="0" borderId="246" xfId="0" applyBorder="1" applyAlignment="1">
      <alignment horizontal="center"/>
    </xf>
    <xf numFmtId="0" fontId="23" fillId="0" borderId="49" xfId="35" applyFont="1" applyBorder="1" applyAlignment="1" applyProtection="1">
      <alignment horizontal="center"/>
    </xf>
    <xf numFmtId="0" fontId="23" fillId="0" borderId="84" xfId="35" applyFont="1" applyBorder="1" applyAlignment="1" applyProtection="1">
      <alignment horizontal="center"/>
    </xf>
    <xf numFmtId="0" fontId="0" fillId="0" borderId="84" xfId="0" applyBorder="1" applyAlignme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32" fillId="0" borderId="46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0" fontId="21" fillId="0" borderId="49" xfId="0" applyFont="1" applyBorder="1" applyAlignment="1"/>
    <xf numFmtId="0" fontId="21" fillId="0" borderId="122" xfId="0" applyFont="1" applyBorder="1" applyAlignment="1">
      <alignment vertical="center"/>
    </xf>
    <xf numFmtId="0" fontId="21" fillId="0" borderId="3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19" fillId="0" borderId="221" xfId="0" applyFont="1" applyBorder="1" applyAlignment="1">
      <alignment horizontal="right"/>
    </xf>
    <xf numFmtId="0" fontId="41" fillId="0" borderId="0" xfId="0" applyFont="1" applyBorder="1" applyAlignment="1">
      <alignment horizontal="center"/>
    </xf>
    <xf numFmtId="0" fontId="61" fillId="0" borderId="0" xfId="0" applyFont="1" applyAlignment="1">
      <alignment horizontal="center"/>
    </xf>
  </cellXfs>
  <cellStyles count="4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2" xfId="34"/>
    <cellStyle name="Normál_eimÓd7" xfId="35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K32"/>
  <sheetViews>
    <sheetView tabSelected="1" workbookViewId="0">
      <selection activeCell="B6" sqref="B6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1384" t="s">
        <v>918</v>
      </c>
      <c r="B1" s="1384"/>
      <c r="C1" s="1384"/>
      <c r="D1" s="1384"/>
      <c r="E1" s="1384"/>
      <c r="F1" s="1384"/>
      <c r="G1" s="1384"/>
      <c r="H1" s="1384"/>
      <c r="I1" s="1384"/>
    </row>
    <row r="2" spans="1:9" s="2" customFormat="1" ht="14.25" customHeight="1">
      <c r="B2" s="1385" t="s">
        <v>0</v>
      </c>
      <c r="C2" s="1385"/>
      <c r="D2" s="1385"/>
      <c r="E2" s="1385"/>
      <c r="F2" s="1385"/>
      <c r="G2" s="1385"/>
      <c r="H2" s="1385"/>
      <c r="I2" s="1385"/>
    </row>
    <row r="3" spans="1:9" s="2" customFormat="1" ht="13.5" customHeight="1">
      <c r="B3" s="1385" t="s">
        <v>309</v>
      </c>
      <c r="C3" s="1385"/>
      <c r="D3" s="1385"/>
      <c r="E3" s="1385"/>
      <c r="F3" s="1385"/>
      <c r="G3" s="1385"/>
      <c r="H3" s="1385"/>
      <c r="I3" s="1385"/>
    </row>
    <row r="4" spans="1:9" s="2" customFormat="1" ht="12" customHeight="1" thickBot="1">
      <c r="B4" s="515"/>
      <c r="C4" s="515"/>
      <c r="D4" s="515"/>
      <c r="E4" s="515"/>
      <c r="F4" s="515"/>
      <c r="G4" s="515"/>
      <c r="H4" s="515"/>
      <c r="I4" s="515" t="s">
        <v>797</v>
      </c>
    </row>
    <row r="5" spans="1:9" ht="13.5" thickBot="1">
      <c r="A5" s="1391" t="s">
        <v>228</v>
      </c>
      <c r="B5" s="1386" t="s">
        <v>1</v>
      </c>
      <c r="C5" s="1387"/>
      <c r="D5" s="1387"/>
      <c r="E5" s="1388"/>
      <c r="F5" s="1388" t="s">
        <v>2</v>
      </c>
      <c r="G5" s="1389"/>
      <c r="H5" s="1389"/>
      <c r="I5" s="1390"/>
    </row>
    <row r="6" spans="1:9" s="3" customFormat="1" ht="24" customHeight="1" thickBot="1">
      <c r="A6" s="1392"/>
      <c r="B6" s="514" t="s">
        <v>3</v>
      </c>
      <c r="C6" s="530" t="s">
        <v>889</v>
      </c>
      <c r="D6" s="301" t="s">
        <v>890</v>
      </c>
      <c r="E6" s="513" t="s">
        <v>15</v>
      </c>
      <c r="F6" s="391" t="s">
        <v>3</v>
      </c>
      <c r="G6" s="301" t="s">
        <v>889</v>
      </c>
      <c r="H6" s="301" t="s">
        <v>891</v>
      </c>
      <c r="I6" s="513" t="s">
        <v>15</v>
      </c>
    </row>
    <row r="7" spans="1:9" s="302" customFormat="1" ht="12" thickBot="1">
      <c r="A7" s="524" t="s">
        <v>229</v>
      </c>
      <c r="B7" s="525" t="s">
        <v>230</v>
      </c>
      <c r="C7" s="525" t="s">
        <v>231</v>
      </c>
      <c r="D7" s="526" t="s">
        <v>232</v>
      </c>
      <c r="E7" s="527" t="s">
        <v>252</v>
      </c>
      <c r="F7" s="528" t="s">
        <v>277</v>
      </c>
      <c r="G7" s="526" t="s">
        <v>252</v>
      </c>
      <c r="H7" s="526" t="s">
        <v>278</v>
      </c>
      <c r="I7" s="527" t="s">
        <v>289</v>
      </c>
    </row>
    <row r="8" spans="1:9" s="3" customFormat="1" ht="26.25" customHeight="1">
      <c r="A8" s="300" t="s">
        <v>299</v>
      </c>
      <c r="B8" s="511" t="s">
        <v>418</v>
      </c>
      <c r="C8" s="223">
        <v>54625191</v>
      </c>
      <c r="D8" s="223">
        <v>12067621</v>
      </c>
      <c r="E8" s="110">
        <v>66692812</v>
      </c>
      <c r="F8" s="511" t="s">
        <v>297</v>
      </c>
      <c r="G8" s="671">
        <v>59207755</v>
      </c>
      <c r="H8" s="969">
        <v>22793672</v>
      </c>
      <c r="I8" s="520">
        <v>82001427</v>
      </c>
    </row>
    <row r="9" spans="1:9" s="3" customFormat="1" ht="13.7" customHeight="1">
      <c r="A9" s="300" t="s">
        <v>300</v>
      </c>
      <c r="B9" s="512" t="s">
        <v>419</v>
      </c>
      <c r="C9" s="112">
        <v>5200131</v>
      </c>
      <c r="D9" s="112">
        <v>1502128</v>
      </c>
      <c r="E9" s="106">
        <v>6702259</v>
      </c>
      <c r="F9" s="512" t="s">
        <v>573</v>
      </c>
      <c r="G9" s="672">
        <v>12676220</v>
      </c>
      <c r="H9" s="672">
        <v>6225556</v>
      </c>
      <c r="I9" s="785">
        <v>18901776</v>
      </c>
    </row>
    <row r="10" spans="1:9" s="3" customFormat="1" ht="23.25" customHeight="1">
      <c r="A10" s="300" t="s">
        <v>301</v>
      </c>
      <c r="B10" s="512" t="s">
        <v>420</v>
      </c>
      <c r="C10" s="112">
        <v>4850000</v>
      </c>
      <c r="D10" s="112">
        <v>479833</v>
      </c>
      <c r="E10" s="106">
        <v>5329833</v>
      </c>
      <c r="F10" s="696" t="s">
        <v>574</v>
      </c>
      <c r="G10" s="672">
        <v>2515850</v>
      </c>
      <c r="H10" s="672">
        <v>857819</v>
      </c>
      <c r="I10" s="785">
        <v>3373669</v>
      </c>
    </row>
    <row r="11" spans="1:9" s="3" customFormat="1" ht="23.25" customHeight="1">
      <c r="A11" s="300" t="s">
        <v>302</v>
      </c>
      <c r="B11" s="512" t="s">
        <v>490</v>
      </c>
      <c r="C11" s="112">
        <v>44575060</v>
      </c>
      <c r="D11" s="112">
        <v>10085660</v>
      </c>
      <c r="E11" s="106">
        <v>54660720</v>
      </c>
      <c r="F11" s="182" t="s">
        <v>575</v>
      </c>
      <c r="G11" s="672">
        <v>17184050</v>
      </c>
      <c r="H11" s="672">
        <v>9669047</v>
      </c>
      <c r="I11" s="785">
        <v>26853097</v>
      </c>
    </row>
    <row r="12" spans="1:9" s="3" customFormat="1" ht="13.7" customHeight="1">
      <c r="A12" s="300" t="s">
        <v>303</v>
      </c>
      <c r="B12" s="863" t="s">
        <v>218</v>
      </c>
      <c r="C12" s="112">
        <v>0</v>
      </c>
      <c r="D12" s="112">
        <v>0</v>
      </c>
      <c r="E12" s="106">
        <v>0</v>
      </c>
      <c r="F12" s="182" t="s">
        <v>576</v>
      </c>
      <c r="G12" s="672">
        <v>21981785</v>
      </c>
      <c r="H12" s="672">
        <v>5039950</v>
      </c>
      <c r="I12" s="785">
        <v>27021735</v>
      </c>
    </row>
    <row r="13" spans="1:9" s="3" customFormat="1" ht="26.25" customHeight="1">
      <c r="A13" s="300" t="s">
        <v>304</v>
      </c>
      <c r="B13" s="268" t="s">
        <v>489</v>
      </c>
      <c r="C13" s="116"/>
      <c r="D13" s="116"/>
      <c r="E13" s="108"/>
      <c r="F13" s="142" t="s">
        <v>505</v>
      </c>
      <c r="G13" s="672">
        <v>4849850</v>
      </c>
      <c r="H13" s="672">
        <v>1001300</v>
      </c>
      <c r="I13" s="1287">
        <v>5851150</v>
      </c>
    </row>
    <row r="14" spans="1:9" s="3" customFormat="1" ht="6" customHeight="1">
      <c r="A14" s="300"/>
      <c r="B14" s="268"/>
      <c r="C14" s="116"/>
      <c r="D14" s="116"/>
      <c r="E14" s="108"/>
      <c r="F14" s="614"/>
      <c r="G14" s="673"/>
      <c r="H14" s="672"/>
      <c r="I14" s="521"/>
    </row>
    <row r="15" spans="1:9" s="3" customFormat="1" ht="21" customHeight="1">
      <c r="A15" s="300" t="s">
        <v>239</v>
      </c>
      <c r="B15" s="268" t="s">
        <v>307</v>
      </c>
      <c r="C15" s="116">
        <v>0</v>
      </c>
      <c r="D15" s="116">
        <v>46113127</v>
      </c>
      <c r="E15" s="108">
        <v>46113127</v>
      </c>
      <c r="F15" s="268" t="s">
        <v>298</v>
      </c>
      <c r="G15" s="673">
        <v>46105614</v>
      </c>
      <c r="H15" s="673">
        <v>35387076</v>
      </c>
      <c r="I15" s="521">
        <v>81492690</v>
      </c>
    </row>
    <row r="16" spans="1:9" s="3" customFormat="1" ht="25.5" customHeight="1">
      <c r="A16" s="300" t="s">
        <v>240</v>
      </c>
      <c r="B16" s="512" t="s">
        <v>389</v>
      </c>
      <c r="C16" s="112">
        <v>0</v>
      </c>
      <c r="D16" s="112">
        <v>130000</v>
      </c>
      <c r="E16" s="106">
        <v>130000</v>
      </c>
      <c r="F16" s="182" t="s">
        <v>577</v>
      </c>
      <c r="G16" s="672">
        <v>36105695</v>
      </c>
      <c r="H16" s="672">
        <v>20511627</v>
      </c>
      <c r="I16" s="785">
        <v>56617322</v>
      </c>
    </row>
    <row r="17" spans="1:11" s="3" customFormat="1" ht="36.75" customHeight="1">
      <c r="A17" s="300" t="s">
        <v>241</v>
      </c>
      <c r="B17" s="512" t="s">
        <v>390</v>
      </c>
      <c r="C17" s="112">
        <v>0</v>
      </c>
      <c r="D17" s="112">
        <v>45983127</v>
      </c>
      <c r="E17" s="106">
        <v>45983127</v>
      </c>
      <c r="F17" s="182" t="s">
        <v>578</v>
      </c>
      <c r="G17" s="672">
        <v>9999919</v>
      </c>
      <c r="H17" s="672">
        <v>14875449</v>
      </c>
      <c r="I17" s="785">
        <v>24875368</v>
      </c>
    </row>
    <row r="18" spans="1:11" s="3" customFormat="1" ht="15" customHeight="1">
      <c r="A18" s="300" t="s">
        <v>242</v>
      </c>
      <c r="B18" s="512" t="s">
        <v>219</v>
      </c>
      <c r="C18" s="112">
        <v>0</v>
      </c>
      <c r="D18" s="112">
        <v>0</v>
      </c>
      <c r="E18" s="106">
        <f>'12_sz_ melléklet'!E38</f>
        <v>0</v>
      </c>
      <c r="F18" s="182" t="s">
        <v>579</v>
      </c>
      <c r="G18" s="672"/>
      <c r="H18" s="672"/>
      <c r="I18" s="785"/>
    </row>
    <row r="19" spans="1:11" s="3" customFormat="1" ht="15.75" customHeight="1">
      <c r="A19" s="300" t="s">
        <v>243</v>
      </c>
      <c r="B19" s="863" t="s">
        <v>587</v>
      </c>
      <c r="C19" s="112">
        <v>0</v>
      </c>
      <c r="D19" s="112">
        <v>0</v>
      </c>
      <c r="E19" s="106">
        <v>0</v>
      </c>
      <c r="F19" s="863" t="s">
        <v>586</v>
      </c>
      <c r="G19" s="672">
        <v>0</v>
      </c>
      <c r="H19" s="672"/>
      <c r="I19" s="785"/>
    </row>
    <row r="20" spans="1:11" s="3" customFormat="1" ht="6.75" customHeight="1">
      <c r="A20" s="300"/>
      <c r="B20" s="863"/>
      <c r="C20" s="116"/>
      <c r="D20" s="108"/>
      <c r="E20" s="108"/>
      <c r="F20" s="863"/>
      <c r="G20" s="673"/>
      <c r="H20" s="673"/>
      <c r="I20" s="521"/>
    </row>
    <row r="21" spans="1:11" s="3" customFormat="1" ht="16.5" customHeight="1">
      <c r="A21" s="300" t="s">
        <v>244</v>
      </c>
      <c r="B21" s="268" t="s">
        <v>391</v>
      </c>
      <c r="C21" s="116">
        <v>53013809</v>
      </c>
      <c r="D21" s="108"/>
      <c r="E21" s="108">
        <v>53013809</v>
      </c>
      <c r="F21" s="268" t="s">
        <v>580</v>
      </c>
      <c r="G21" s="835">
        <v>2325631</v>
      </c>
      <c r="H21" s="835"/>
      <c r="I21" s="521">
        <v>2325631</v>
      </c>
    </row>
    <row r="22" spans="1:11" s="3" customFormat="1" ht="23.25" customHeight="1">
      <c r="A22" s="300" t="s">
        <v>245</v>
      </c>
      <c r="B22" s="865" t="s">
        <v>725</v>
      </c>
      <c r="C22" s="112">
        <v>53013809</v>
      </c>
      <c r="D22" s="112"/>
      <c r="E22" s="106">
        <v>53013809</v>
      </c>
      <c r="F22" s="864" t="s">
        <v>888</v>
      </c>
      <c r="G22" s="672">
        <v>500000</v>
      </c>
      <c r="H22" s="672"/>
      <c r="I22" s="521">
        <v>500000</v>
      </c>
    </row>
    <row r="23" spans="1:11" s="3" customFormat="1" ht="15" customHeight="1">
      <c r="A23" s="300" t="s">
        <v>246</v>
      </c>
      <c r="B23" s="865" t="s">
        <v>726</v>
      </c>
      <c r="C23" s="112">
        <v>0</v>
      </c>
      <c r="D23" s="112"/>
      <c r="E23" s="106">
        <f>'12_sz_ melléklet'!E51</f>
        <v>0</v>
      </c>
      <c r="F23" s="864" t="s">
        <v>581</v>
      </c>
      <c r="G23" s="672">
        <v>0</v>
      </c>
      <c r="H23" s="672"/>
      <c r="I23" s="521">
        <v>0</v>
      </c>
    </row>
    <row r="24" spans="1:11" s="3" customFormat="1" ht="15" customHeight="1">
      <c r="A24" s="300" t="s">
        <v>247</v>
      </c>
      <c r="B24" s="865" t="s">
        <v>727</v>
      </c>
      <c r="C24" s="112">
        <v>0</v>
      </c>
      <c r="D24" s="112"/>
      <c r="E24" s="106">
        <f>'12_sz_ melléklet'!E54</f>
        <v>0</v>
      </c>
      <c r="F24" s="864" t="s">
        <v>798</v>
      </c>
      <c r="G24" s="672">
        <v>1415631</v>
      </c>
      <c r="H24" s="672"/>
      <c r="I24" s="521">
        <v>1415631</v>
      </c>
    </row>
    <row r="25" spans="1:11" s="3" customFormat="1" ht="15" customHeight="1">
      <c r="A25" s="300" t="s">
        <v>248</v>
      </c>
      <c r="B25" s="865" t="s">
        <v>728</v>
      </c>
      <c r="C25" s="112">
        <v>0</v>
      </c>
      <c r="D25" s="112">
        <v>0</v>
      </c>
      <c r="E25" s="106">
        <f>'12_sz_ melléklet'!E53</f>
        <v>0</v>
      </c>
      <c r="F25" s="866" t="s">
        <v>582</v>
      </c>
      <c r="G25" s="672"/>
      <c r="H25" s="672"/>
      <c r="I25" s="521"/>
    </row>
    <row r="26" spans="1:11" s="3" customFormat="1" ht="21" customHeight="1">
      <c r="A26" s="300" t="s">
        <v>249</v>
      </c>
      <c r="B26" s="1098" t="s">
        <v>724</v>
      </c>
      <c r="C26" s="112">
        <v>0</v>
      </c>
      <c r="D26" s="112"/>
      <c r="E26" s="106">
        <f>'12_sz_ melléklet'!E51</f>
        <v>0</v>
      </c>
      <c r="F26" s="965" t="s">
        <v>583</v>
      </c>
      <c r="G26" s="672">
        <v>0</v>
      </c>
      <c r="H26" s="672"/>
      <c r="I26" s="521">
        <f>'2_sz_ melléklet'!E48</f>
        <v>0</v>
      </c>
    </row>
    <row r="27" spans="1:11" s="3" customFormat="1" ht="15" customHeight="1">
      <c r="A27" s="300" t="s">
        <v>250</v>
      </c>
      <c r="B27" s="867" t="s">
        <v>730</v>
      </c>
      <c r="C27" s="112">
        <v>0</v>
      </c>
      <c r="D27" s="112"/>
      <c r="E27" s="106">
        <f>'12_sz_ melléklet'!E48</f>
        <v>0</v>
      </c>
      <c r="F27" s="867" t="s">
        <v>584</v>
      </c>
      <c r="G27" s="672"/>
      <c r="H27" s="672">
        <v>410000</v>
      </c>
      <c r="I27" s="521">
        <f>'2_sz_ melléklet'!E49</f>
        <v>410000</v>
      </c>
    </row>
    <row r="28" spans="1:11" s="3" customFormat="1" ht="15" customHeight="1">
      <c r="A28" s="300" t="s">
        <v>251</v>
      </c>
      <c r="B28" s="968" t="s">
        <v>723</v>
      </c>
      <c r="C28" s="112">
        <v>0</v>
      </c>
      <c r="D28" s="112">
        <v>0</v>
      </c>
      <c r="E28" s="106">
        <f>'12_sz_ melléklet'!E46</f>
        <v>0</v>
      </c>
      <c r="F28" s="968" t="s">
        <v>585</v>
      </c>
      <c r="G28" s="672">
        <v>410000</v>
      </c>
      <c r="H28" s="672"/>
      <c r="I28" s="521"/>
    </row>
    <row r="29" spans="1:11" s="3" customFormat="1" ht="15" customHeight="1" thickBot="1">
      <c r="A29" s="531"/>
      <c r="B29" s="868" t="s">
        <v>729</v>
      </c>
      <c r="C29" s="120">
        <v>0</v>
      </c>
      <c r="D29" s="120"/>
      <c r="E29" s="111">
        <f>'12_sz_ melléklet'!E47</f>
        <v>0</v>
      </c>
      <c r="F29" s="868" t="s">
        <v>588</v>
      </c>
      <c r="G29" s="966"/>
      <c r="H29" s="970"/>
      <c r="I29" s="967"/>
    </row>
    <row r="30" spans="1:11" s="7" customFormat="1" ht="29.25" customHeight="1" thickBot="1">
      <c r="A30" s="321" t="s">
        <v>255</v>
      </c>
      <c r="B30" s="532" t="s">
        <v>519</v>
      </c>
      <c r="C30" s="119">
        <v>107639000</v>
      </c>
      <c r="D30" s="119">
        <f>D8+D15+D19+D21</f>
        <v>58180748</v>
      </c>
      <c r="E30" s="119">
        <v>165819748</v>
      </c>
      <c r="F30" s="533" t="s">
        <v>520</v>
      </c>
      <c r="G30" s="703">
        <v>107639000</v>
      </c>
      <c r="H30" s="674">
        <f>H8+H15+H19+H21</f>
        <v>58180748</v>
      </c>
      <c r="I30" s="703">
        <v>165819748</v>
      </c>
    </row>
    <row r="31" spans="1:11" s="7" customFormat="1" ht="29.25" customHeight="1">
      <c r="A31" s="523"/>
      <c r="B31" s="510"/>
      <c r="C31" s="516"/>
      <c r="D31" s="516"/>
      <c r="E31" s="517"/>
      <c r="F31" s="510"/>
      <c r="G31" s="297"/>
      <c r="H31" s="297"/>
      <c r="I31" s="518"/>
      <c r="J31" s="519"/>
      <c r="K31" s="519"/>
    </row>
    <row r="32" spans="1:11" s="7" customFormat="1" ht="29.25" customHeight="1">
      <c r="A32" s="523"/>
      <c r="B32" s="510"/>
      <c r="C32" s="516"/>
      <c r="D32" s="516"/>
      <c r="E32" s="517"/>
      <c r="F32" s="510"/>
      <c r="G32" s="297"/>
      <c r="H32" s="297"/>
      <c r="I32" s="518"/>
      <c r="J32" s="519"/>
      <c r="K32" s="519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2:E183"/>
  <sheetViews>
    <sheetView zoomScale="120" zoomScaleNormal="120" workbookViewId="0">
      <selection activeCell="B59" sqref="B59"/>
    </sheetView>
  </sheetViews>
  <sheetFormatPr defaultRowHeight="12.75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2" spans="1:5">
      <c r="A2" s="1293"/>
      <c r="B2" s="1381" t="s">
        <v>935</v>
      </c>
      <c r="C2" s="1294"/>
      <c r="D2" s="311"/>
      <c r="E2" s="311"/>
    </row>
    <row r="3" spans="1:5" ht="11.25" customHeight="1">
      <c r="B3" s="1"/>
      <c r="C3" s="39"/>
    </row>
    <row r="4" spans="1:5" ht="15.75">
      <c r="B4" s="1403" t="s">
        <v>387</v>
      </c>
      <c r="C4" s="1403"/>
    </row>
    <row r="5" spans="1:5" ht="7.5" customHeight="1">
      <c r="B5" s="40"/>
      <c r="C5" s="40"/>
    </row>
    <row r="6" spans="1:5" ht="13.5" thickBot="1">
      <c r="B6" s="1"/>
      <c r="C6" s="1306" t="s">
        <v>813</v>
      </c>
    </row>
    <row r="7" spans="1:5" ht="27" customHeight="1" thickBot="1">
      <c r="A7" s="317" t="s">
        <v>228</v>
      </c>
      <c r="B7" s="882" t="s">
        <v>24</v>
      </c>
      <c r="C7" s="385" t="s">
        <v>14</v>
      </c>
    </row>
    <row r="8" spans="1:5" ht="12.75" customHeight="1" thickBot="1">
      <c r="A8" s="382" t="s">
        <v>229</v>
      </c>
      <c r="B8" s="327" t="s">
        <v>230</v>
      </c>
      <c r="C8" s="327" t="s">
        <v>231</v>
      </c>
    </row>
    <row r="9" spans="1:5" ht="12.75" customHeight="1">
      <c r="A9" s="589" t="s">
        <v>233</v>
      </c>
      <c r="B9" s="883" t="s">
        <v>428</v>
      </c>
      <c r="C9" s="1284"/>
    </row>
    <row r="10" spans="1:5" ht="12.75" customHeight="1">
      <c r="A10" s="587" t="s">
        <v>234</v>
      </c>
      <c r="B10" s="880" t="s">
        <v>342</v>
      </c>
      <c r="C10" s="1235"/>
    </row>
    <row r="11" spans="1:5" ht="12.75" customHeight="1">
      <c r="A11" s="587" t="s">
        <v>235</v>
      </c>
      <c r="B11" s="880" t="s">
        <v>341</v>
      </c>
      <c r="C11" s="1282"/>
    </row>
    <row r="12" spans="1:5" ht="12.75" customHeight="1">
      <c r="A12" s="587" t="s">
        <v>236</v>
      </c>
      <c r="B12" s="880" t="s">
        <v>343</v>
      </c>
      <c r="C12" s="1279">
        <v>1942330</v>
      </c>
    </row>
    <row r="13" spans="1:5" ht="12.75" customHeight="1">
      <c r="A13" s="587" t="s">
        <v>237</v>
      </c>
      <c r="B13" s="880" t="s">
        <v>344</v>
      </c>
      <c r="C13" s="1279">
        <v>2272000</v>
      </c>
    </row>
    <row r="14" spans="1:5" ht="12.75" customHeight="1">
      <c r="A14" s="587" t="s">
        <v>238</v>
      </c>
      <c r="B14" s="880" t="s">
        <v>345</v>
      </c>
      <c r="C14" s="1279">
        <v>0</v>
      </c>
    </row>
    <row r="15" spans="1:5" ht="12.75" customHeight="1">
      <c r="A15" s="587" t="s">
        <v>239</v>
      </c>
      <c r="B15" s="880" t="s">
        <v>346</v>
      </c>
      <c r="C15" s="1279">
        <v>1448260</v>
      </c>
    </row>
    <row r="16" spans="1:5" ht="12.75" customHeight="1">
      <c r="A16" s="587" t="s">
        <v>240</v>
      </c>
      <c r="B16" s="880" t="s">
        <v>396</v>
      </c>
      <c r="C16" s="1283">
        <v>5000000</v>
      </c>
    </row>
    <row r="17" spans="1:4" ht="12.75" customHeight="1">
      <c r="A17" s="587" t="s">
        <v>241</v>
      </c>
      <c r="B17" s="880" t="s">
        <v>398</v>
      </c>
      <c r="C17" s="1280">
        <v>0</v>
      </c>
    </row>
    <row r="18" spans="1:4" ht="12.75" customHeight="1">
      <c r="A18" s="587" t="s">
        <v>242</v>
      </c>
      <c r="B18" s="1281" t="s">
        <v>788</v>
      </c>
      <c r="C18" s="1283">
        <v>4798166</v>
      </c>
    </row>
    <row r="19" spans="1:4" ht="12.75" customHeight="1">
      <c r="A19" s="587">
        <v>11</v>
      </c>
      <c r="B19" s="1309" t="s">
        <v>850</v>
      </c>
      <c r="C19" s="1283">
        <v>15460756</v>
      </c>
    </row>
    <row r="20" spans="1:4" ht="12.75" customHeight="1">
      <c r="A20" s="587">
        <v>12</v>
      </c>
      <c r="B20" s="1309" t="s">
        <v>851</v>
      </c>
      <c r="C20" s="1283">
        <v>1170400</v>
      </c>
    </row>
    <row r="21" spans="1:4" ht="12.75" customHeight="1">
      <c r="A21" s="587">
        <v>13</v>
      </c>
      <c r="B21" s="1309" t="s">
        <v>428</v>
      </c>
      <c r="C21" s="1311">
        <v>16631156</v>
      </c>
    </row>
    <row r="22" spans="1:4" ht="17.25" customHeight="1">
      <c r="A22" s="587">
        <v>14</v>
      </c>
      <c r="B22" s="884" t="s">
        <v>421</v>
      </c>
      <c r="C22" s="1285"/>
    </row>
    <row r="23" spans="1:4" ht="12.75" customHeight="1">
      <c r="A23" s="587">
        <v>15</v>
      </c>
      <c r="B23" s="885" t="s">
        <v>347</v>
      </c>
      <c r="C23" s="1279">
        <v>5597400</v>
      </c>
    </row>
    <row r="24" spans="1:4" ht="12.75" customHeight="1">
      <c r="A24" s="587">
        <v>16</v>
      </c>
      <c r="B24" s="886" t="s">
        <v>348</v>
      </c>
      <c r="C24" s="1279">
        <v>1470000</v>
      </c>
    </row>
    <row r="25" spans="1:4" ht="12.75" customHeight="1">
      <c r="A25" s="587">
        <v>17</v>
      </c>
      <c r="B25" s="885" t="s">
        <v>349</v>
      </c>
      <c r="C25" s="1279">
        <v>3162234</v>
      </c>
    </row>
    <row r="26" spans="1:4" ht="12.75" customHeight="1">
      <c r="A26" s="587">
        <v>18</v>
      </c>
      <c r="B26" s="885" t="s">
        <v>397</v>
      </c>
      <c r="C26" s="1279">
        <v>0</v>
      </c>
    </row>
    <row r="27" spans="1:4" ht="12.75" customHeight="1">
      <c r="A27" s="587">
        <v>19</v>
      </c>
      <c r="B27" s="886" t="s">
        <v>350</v>
      </c>
      <c r="C27" s="1279">
        <v>735000</v>
      </c>
    </row>
    <row r="28" spans="1:4" ht="12.75" customHeight="1">
      <c r="A28" s="587">
        <v>20</v>
      </c>
      <c r="B28" s="1310" t="s">
        <v>852</v>
      </c>
      <c r="C28" s="1279">
        <v>1463000</v>
      </c>
    </row>
    <row r="29" spans="1:4" ht="12.75" customHeight="1">
      <c r="A29" s="587">
        <v>21</v>
      </c>
      <c r="B29" s="880" t="s">
        <v>351</v>
      </c>
      <c r="C29" s="1279">
        <v>871467</v>
      </c>
    </row>
    <row r="30" spans="1:4" ht="12.75" customHeight="1">
      <c r="A30" s="587">
        <v>22</v>
      </c>
      <c r="B30" s="880" t="s">
        <v>352</v>
      </c>
      <c r="C30" s="1279">
        <v>435733</v>
      </c>
      <c r="D30" s="64"/>
    </row>
    <row r="31" spans="1:4" ht="12.75" customHeight="1">
      <c r="A31" s="587">
        <v>23</v>
      </c>
      <c r="B31" s="880" t="s">
        <v>774</v>
      </c>
      <c r="C31" s="1279">
        <v>378000</v>
      </c>
      <c r="D31" s="64"/>
    </row>
    <row r="32" spans="1:4" ht="12.75" customHeight="1">
      <c r="A32" s="587">
        <v>24</v>
      </c>
      <c r="B32" s="880" t="s">
        <v>775</v>
      </c>
      <c r="C32" s="1279">
        <v>0</v>
      </c>
      <c r="D32" s="64"/>
    </row>
    <row r="33" spans="1:4" ht="12.75" customHeight="1">
      <c r="A33" s="587">
        <v>25</v>
      </c>
      <c r="B33" s="880" t="s">
        <v>853</v>
      </c>
      <c r="C33" s="1235">
        <v>14112834</v>
      </c>
      <c r="D33" s="64"/>
    </row>
    <row r="34" spans="1:4" ht="25.5" customHeight="1">
      <c r="A34" s="587">
        <v>26</v>
      </c>
      <c r="B34" s="887" t="s">
        <v>422</v>
      </c>
      <c r="C34" s="1235">
        <v>8493109</v>
      </c>
    </row>
    <row r="35" spans="1:4" ht="12.75" customHeight="1">
      <c r="A35" s="587">
        <v>27</v>
      </c>
      <c r="B35" s="880" t="s">
        <v>854</v>
      </c>
      <c r="C35" s="1279"/>
    </row>
    <row r="36" spans="1:4" ht="12.75" customHeight="1">
      <c r="A36" s="587">
        <v>28</v>
      </c>
      <c r="B36" s="880" t="s">
        <v>401</v>
      </c>
      <c r="C36" s="1279">
        <v>0</v>
      </c>
    </row>
    <row r="37" spans="1:4" ht="12.75" customHeight="1">
      <c r="A37" s="587">
        <v>29</v>
      </c>
      <c r="B37" s="880" t="s">
        <v>402</v>
      </c>
      <c r="C37" s="1279">
        <v>0</v>
      </c>
    </row>
    <row r="38" spans="1:4" ht="12.75" customHeight="1">
      <c r="A38" s="587">
        <v>30</v>
      </c>
      <c r="B38" s="880" t="s">
        <v>403</v>
      </c>
      <c r="C38" s="1279">
        <v>0</v>
      </c>
    </row>
    <row r="39" spans="1:4" ht="12.75" customHeight="1">
      <c r="A39" s="587">
        <v>31</v>
      </c>
      <c r="B39" s="880" t="s">
        <v>404</v>
      </c>
      <c r="C39" s="1279">
        <v>0</v>
      </c>
    </row>
    <row r="40" spans="1:4" ht="12.75" customHeight="1">
      <c r="A40" s="587">
        <v>32</v>
      </c>
      <c r="B40" s="880" t="s">
        <v>353</v>
      </c>
      <c r="C40" s="1279">
        <v>1439360</v>
      </c>
    </row>
    <row r="41" spans="1:4" ht="12.75" customHeight="1">
      <c r="A41" s="587">
        <v>33</v>
      </c>
      <c r="B41" s="880" t="s">
        <v>399</v>
      </c>
      <c r="C41" s="1279">
        <v>0</v>
      </c>
    </row>
    <row r="42" spans="1:4" ht="12.75" customHeight="1">
      <c r="A42" s="587">
        <v>34</v>
      </c>
      <c r="B42" s="880" t="s">
        <v>400</v>
      </c>
      <c r="C42" s="1279">
        <v>0</v>
      </c>
    </row>
    <row r="43" spans="1:4" ht="24" customHeight="1">
      <c r="A43" s="587" t="s">
        <v>268</v>
      </c>
      <c r="B43" s="881" t="s">
        <v>776</v>
      </c>
      <c r="C43" s="1279">
        <v>4521000</v>
      </c>
      <c r="D43" s="64"/>
    </row>
    <row r="44" spans="1:4" ht="24" customHeight="1">
      <c r="A44" s="587" t="s">
        <v>269</v>
      </c>
      <c r="B44" s="881" t="s">
        <v>405</v>
      </c>
      <c r="C44" s="1279">
        <v>0</v>
      </c>
      <c r="D44" s="64"/>
    </row>
    <row r="45" spans="1:4" ht="13.5" customHeight="1">
      <c r="A45" s="587" t="s">
        <v>270</v>
      </c>
      <c r="B45" s="881" t="s">
        <v>406</v>
      </c>
      <c r="C45" s="1279">
        <v>988000</v>
      </c>
      <c r="D45" s="64"/>
    </row>
    <row r="46" spans="1:4" ht="12.75" customHeight="1">
      <c r="A46" s="587" t="s">
        <v>271</v>
      </c>
      <c r="B46" s="921" t="s">
        <v>407</v>
      </c>
      <c r="C46" s="1286">
        <v>1544749</v>
      </c>
      <c r="D46" s="64"/>
    </row>
    <row r="47" spans="1:4" ht="12.75" customHeight="1">
      <c r="A47" s="587" t="s">
        <v>272</v>
      </c>
      <c r="B47" s="907" t="s">
        <v>795</v>
      </c>
      <c r="C47" s="1286"/>
    </row>
    <row r="48" spans="1:4" ht="12.75" customHeight="1">
      <c r="A48" s="587" t="s">
        <v>273</v>
      </c>
      <c r="B48" s="888" t="s">
        <v>423</v>
      </c>
      <c r="C48" s="1235">
        <v>1800000</v>
      </c>
    </row>
    <row r="49" spans="1:4" ht="12.75" customHeight="1">
      <c r="A49" s="587" t="s">
        <v>274</v>
      </c>
      <c r="B49" s="916" t="s">
        <v>355</v>
      </c>
      <c r="C49" s="917">
        <v>1975254</v>
      </c>
    </row>
    <row r="50" spans="1:4" ht="12.75" customHeight="1">
      <c r="A50" s="587" t="s">
        <v>275</v>
      </c>
      <c r="B50" s="907" t="s">
        <v>356</v>
      </c>
      <c r="C50" s="745">
        <v>0</v>
      </c>
    </row>
    <row r="51" spans="1:4" ht="12.75" customHeight="1" thickBot="1">
      <c r="A51" s="587" t="s">
        <v>276</v>
      </c>
      <c r="B51" s="889"/>
      <c r="C51" s="746"/>
    </row>
    <row r="52" spans="1:4" ht="12.75" customHeight="1" thickBot="1">
      <c r="A52" s="587" t="s">
        <v>280</v>
      </c>
      <c r="B52" s="890" t="s">
        <v>429</v>
      </c>
      <c r="C52" s="747">
        <v>41212353</v>
      </c>
      <c r="D52" s="64"/>
    </row>
    <row r="53" spans="1:4" ht="12.75" customHeight="1"/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/>
    <row r="62" spans="1:4" ht="12.75" customHeight="1"/>
    <row r="63" spans="1:4" ht="12.75" customHeight="1">
      <c r="A63" s="1384" t="s">
        <v>936</v>
      </c>
      <c r="B63" s="1384"/>
      <c r="C63" s="1384"/>
    </row>
    <row r="64" spans="1:4" ht="12.75" customHeight="1">
      <c r="A64" s="311"/>
      <c r="B64" s="311"/>
      <c r="C64" s="311"/>
    </row>
    <row r="65" spans="1:3" ht="12.75" customHeight="1">
      <c r="A65" s="311"/>
      <c r="B65" s="311"/>
      <c r="C65" s="311"/>
    </row>
    <row r="66" spans="1:3" ht="12.75" customHeight="1">
      <c r="A66" s="1415" t="s">
        <v>597</v>
      </c>
      <c r="B66" s="1408"/>
      <c r="C66" s="1408"/>
    </row>
    <row r="67" spans="1:3" ht="12.75" customHeight="1">
      <c r="A67" s="36"/>
      <c r="B67" s="126"/>
      <c r="C67" s="126"/>
    </row>
    <row r="68" spans="1:3" ht="12.75" customHeight="1" thickBot="1">
      <c r="B68" s="1"/>
      <c r="C68" s="1306" t="s">
        <v>813</v>
      </c>
    </row>
    <row r="69" spans="1:3" ht="21.75" customHeight="1" thickBot="1">
      <c r="A69" s="384" t="s">
        <v>228</v>
      </c>
      <c r="B69" s="719" t="s">
        <v>24</v>
      </c>
      <c r="C69" s="720" t="s">
        <v>14</v>
      </c>
    </row>
    <row r="70" spans="1:3" s="822" customFormat="1" ht="12.75" customHeight="1" thickBot="1">
      <c r="A70" s="382" t="s">
        <v>229</v>
      </c>
      <c r="B70" s="820" t="s">
        <v>230</v>
      </c>
      <c r="C70" s="821" t="s">
        <v>231</v>
      </c>
    </row>
    <row r="71" spans="1:3" ht="14.25" customHeight="1">
      <c r="A71" s="721" t="s">
        <v>233</v>
      </c>
      <c r="B71" s="979"/>
      <c r="C71" s="403"/>
    </row>
    <row r="72" spans="1:3" ht="12.75" customHeight="1">
      <c r="A72" s="589" t="s">
        <v>234</v>
      </c>
      <c r="B72" s="884"/>
      <c r="C72" s="534"/>
    </row>
    <row r="73" spans="1:3" ht="12.75" customHeight="1">
      <c r="A73" s="589" t="s">
        <v>235</v>
      </c>
      <c r="B73" s="880"/>
      <c r="C73" s="744"/>
    </row>
    <row r="74" spans="1:3" ht="12.75" customHeight="1">
      <c r="A74" s="587" t="s">
        <v>236</v>
      </c>
      <c r="B74" s="880"/>
      <c r="C74" s="744"/>
    </row>
    <row r="75" spans="1:3" ht="12.75" customHeight="1">
      <c r="A75" s="587" t="s">
        <v>237</v>
      </c>
      <c r="B75" s="880"/>
      <c r="C75" s="744"/>
    </row>
    <row r="76" spans="1:3" ht="12.75" customHeight="1">
      <c r="A76" s="587" t="s">
        <v>238</v>
      </c>
      <c r="B76" s="880"/>
      <c r="C76" s="745"/>
    </row>
    <row r="77" spans="1:3" ht="12.75" customHeight="1">
      <c r="A77" s="587" t="s">
        <v>239</v>
      </c>
      <c r="B77" s="880"/>
      <c r="C77" s="744"/>
    </row>
    <row r="78" spans="1:3" ht="12.75" customHeight="1" thickBot="1">
      <c r="A78" s="594" t="s">
        <v>240</v>
      </c>
      <c r="B78" s="980"/>
      <c r="C78" s="819"/>
    </row>
    <row r="79" spans="1:3" ht="26.25" customHeight="1" thickBot="1">
      <c r="A79" s="386" t="s">
        <v>241</v>
      </c>
      <c r="B79" s="981" t="s">
        <v>598</v>
      </c>
      <c r="C79" s="119">
        <f>SUM(C73:C78)</f>
        <v>0</v>
      </c>
    </row>
    <row r="80" spans="1:3" ht="12.75" customHeight="1"/>
    <row r="81" spans="2:5" ht="12.75" customHeight="1"/>
    <row r="82" spans="2:5" ht="12.75" customHeight="1"/>
    <row r="83" spans="2:5" ht="12.75" customHeight="1">
      <c r="C83" s="64"/>
    </row>
    <row r="84" spans="2:5" ht="12.75" customHeight="1"/>
    <row r="85" spans="2:5" ht="12.75" customHeight="1"/>
    <row r="86" spans="2:5" ht="12.75" customHeight="1"/>
    <row r="87" spans="2:5" ht="12.75" customHeight="1"/>
    <row r="88" spans="2:5" ht="12.75" customHeight="1"/>
    <row r="89" spans="2:5" ht="12.75" customHeight="1"/>
    <row r="90" spans="2:5" ht="12.75" customHeight="1"/>
    <row r="91" spans="2:5" ht="12.75" customHeight="1"/>
    <row r="92" spans="2:5" ht="12.75" customHeight="1">
      <c r="B92" s="1"/>
      <c r="C92" s="1"/>
    </row>
    <row r="93" spans="2:5" ht="12.75" customHeight="1">
      <c r="B93" s="1"/>
      <c r="C93" s="1"/>
    </row>
    <row r="94" spans="2:5" ht="12.75" customHeight="1">
      <c r="B94" s="1"/>
      <c r="C94" s="1"/>
    </row>
    <row r="95" spans="2:5">
      <c r="B95" s="1"/>
      <c r="C95" s="1"/>
      <c r="D95" s="311"/>
      <c r="E95" s="311"/>
    </row>
    <row r="96" spans="2:5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9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  <c r="D140" s="410"/>
      <c r="E140" s="410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5" ht="12.75" customHeight="1">
      <c r="B145" s="1"/>
      <c r="C145" s="1"/>
    </row>
    <row r="146" spans="2:5" ht="12.75" customHeight="1">
      <c r="B146" s="1"/>
      <c r="C146" s="1"/>
    </row>
    <row r="147" spans="2:5" ht="12.75" customHeight="1">
      <c r="B147" s="1"/>
      <c r="C147" s="1"/>
    </row>
    <row r="148" spans="2:5" ht="12.75" customHeight="1">
      <c r="B148" s="1"/>
      <c r="C148" s="1"/>
    </row>
    <row r="149" spans="2:5" ht="12.75" customHeight="1">
      <c r="B149" s="1"/>
      <c r="C149" s="1"/>
    </row>
    <row r="150" spans="2:5" ht="12.75" customHeight="1">
      <c r="B150" s="1"/>
      <c r="C150" s="1"/>
    </row>
    <row r="151" spans="2:5" ht="12.75" customHeight="1">
      <c r="B151" s="1"/>
      <c r="C151" s="1"/>
    </row>
    <row r="152" spans="2:5">
      <c r="B152" s="1"/>
      <c r="C152" s="1"/>
    </row>
    <row r="153" spans="2:5">
      <c r="B153" s="1"/>
      <c r="C153" s="1"/>
      <c r="D153" s="64"/>
      <c r="E153" t="s">
        <v>340</v>
      </c>
    </row>
    <row r="154" spans="2:5">
      <c r="B154" s="1"/>
      <c r="C154" s="1"/>
      <c r="D154" s="64"/>
    </row>
    <row r="155" spans="2:5">
      <c r="B155" s="1"/>
      <c r="C155" s="1"/>
      <c r="D155" s="64"/>
    </row>
    <row r="156" spans="2:5">
      <c r="B156" s="1"/>
      <c r="C156" s="1"/>
      <c r="D156" s="64"/>
    </row>
    <row r="157" spans="2:5">
      <c r="B157" s="1"/>
      <c r="C157" s="1"/>
      <c r="D157" s="64"/>
    </row>
    <row r="158" spans="2:5">
      <c r="B158" s="1"/>
      <c r="C158" s="1"/>
      <c r="D158" s="64"/>
    </row>
    <row r="159" spans="2:5">
      <c r="B159" s="1"/>
      <c r="C159" s="1"/>
      <c r="D159" s="64"/>
    </row>
    <row r="160" spans="2:5">
      <c r="B160" s="1"/>
      <c r="C160" s="1"/>
      <c r="D160" s="64"/>
    </row>
    <row r="161" spans="2:4">
      <c r="B161" s="1"/>
      <c r="C161" s="1"/>
      <c r="D161" s="64"/>
    </row>
    <row r="162" spans="2:4">
      <c r="B162" s="1"/>
      <c r="C162" s="1"/>
      <c r="D162" s="64"/>
    </row>
    <row r="163" spans="2:4">
      <c r="B163" s="1"/>
      <c r="C163" s="1"/>
      <c r="D163" s="64"/>
    </row>
    <row r="164" spans="2:4">
      <c r="B164" s="1"/>
      <c r="C164" s="1"/>
      <c r="D164" s="64"/>
    </row>
    <row r="165" spans="2:4">
      <c r="B165" s="1"/>
      <c r="C165" s="1"/>
      <c r="D165" s="64"/>
    </row>
    <row r="166" spans="2:4">
      <c r="B166" s="1"/>
      <c r="C166" s="1"/>
      <c r="D166" s="64"/>
    </row>
    <row r="167" spans="2:4">
      <c r="B167" s="1"/>
      <c r="C167" s="1"/>
    </row>
    <row r="168" spans="2:4">
      <c r="B168" s="1"/>
      <c r="C168" s="1"/>
    </row>
    <row r="169" spans="2:4">
      <c r="B169" s="1"/>
      <c r="C169" s="1"/>
    </row>
    <row r="170" spans="2:4">
      <c r="B170" s="1"/>
      <c r="C170" s="1"/>
    </row>
    <row r="171" spans="2:4">
      <c r="B171" s="1"/>
      <c r="C171" s="1"/>
    </row>
    <row r="172" spans="2:4">
      <c r="B172" s="1"/>
      <c r="C172" s="1"/>
    </row>
    <row r="173" spans="2:4">
      <c r="B173" s="1"/>
      <c r="C173" s="1"/>
    </row>
    <row r="174" spans="2:4">
      <c r="B174" s="1"/>
      <c r="C174" s="1"/>
    </row>
    <row r="175" spans="2:4">
      <c r="B175" s="1"/>
      <c r="C175" s="1"/>
    </row>
    <row r="176" spans="2:4">
      <c r="B176" s="1"/>
      <c r="C176" s="1"/>
    </row>
    <row r="177" spans="2:5">
      <c r="B177" s="1"/>
      <c r="C177" s="1"/>
    </row>
    <row r="178" spans="2:5">
      <c r="B178" s="1"/>
      <c r="C178" s="1"/>
    </row>
    <row r="181" spans="2:5">
      <c r="E181" s="64"/>
    </row>
    <row r="183" spans="2:5">
      <c r="E183" s="64"/>
    </row>
  </sheetData>
  <mergeCells count="3">
    <mergeCell ref="B4:C4"/>
    <mergeCell ref="A63:C63"/>
    <mergeCell ref="A66:C66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H112"/>
  <sheetViews>
    <sheetView workbookViewId="0">
      <selection activeCell="C35" sqref="C35"/>
    </sheetView>
  </sheetViews>
  <sheetFormatPr defaultRowHeight="12.75"/>
  <cols>
    <col min="1" max="1" width="6.7109375" customWidth="1"/>
    <col min="2" max="2" width="55" customWidth="1"/>
    <col min="3" max="3" width="21.85546875" customWidth="1"/>
  </cols>
  <sheetData>
    <row r="1" spans="1:5">
      <c r="A1" s="1293"/>
      <c r="B1" s="1381" t="s">
        <v>937</v>
      </c>
      <c r="C1" s="1300"/>
      <c r="D1" s="311"/>
      <c r="E1" s="311"/>
    </row>
    <row r="2" spans="1:5" ht="15.75">
      <c r="B2" s="75"/>
      <c r="C2" s="1"/>
    </row>
    <row r="3" spans="1:5" ht="15.75">
      <c r="A3" s="1403" t="s">
        <v>590</v>
      </c>
      <c r="B3" s="1404"/>
      <c r="C3" s="1404"/>
    </row>
    <row r="4" spans="1:5" ht="15.75">
      <c r="B4" s="40"/>
      <c r="C4" s="74"/>
    </row>
    <row r="5" spans="1:5" ht="13.5" thickBot="1">
      <c r="B5" s="1407" t="s">
        <v>818</v>
      </c>
      <c r="C5" s="1407"/>
    </row>
    <row r="6" spans="1:5" ht="15.75">
      <c r="A6" s="1417" t="s">
        <v>228</v>
      </c>
      <c r="B6" s="91" t="s">
        <v>26</v>
      </c>
      <c r="C6" s="252" t="s">
        <v>19</v>
      </c>
    </row>
    <row r="7" spans="1:5" ht="13.5" thickBot="1">
      <c r="A7" s="1418"/>
      <c r="B7" s="100"/>
      <c r="C7" s="387" t="s">
        <v>5</v>
      </c>
    </row>
    <row r="8" spans="1:5" ht="13.5" thickBot="1">
      <c r="A8" s="374" t="s">
        <v>229</v>
      </c>
      <c r="B8" s="162" t="s">
        <v>230</v>
      </c>
      <c r="C8" s="327" t="s">
        <v>231</v>
      </c>
    </row>
    <row r="9" spans="1:5">
      <c r="A9" s="355" t="s">
        <v>233</v>
      </c>
      <c r="B9" s="84" t="s">
        <v>424</v>
      </c>
      <c r="C9" s="913">
        <v>0</v>
      </c>
    </row>
    <row r="10" spans="1:5">
      <c r="A10" s="339" t="s">
        <v>234</v>
      </c>
      <c r="B10" s="84" t="s">
        <v>425</v>
      </c>
      <c r="C10" s="914">
        <v>0</v>
      </c>
    </row>
    <row r="11" spans="1:5" ht="13.5" thickBot="1">
      <c r="A11" s="341" t="s">
        <v>235</v>
      </c>
      <c r="B11" s="100"/>
      <c r="C11" s="256"/>
    </row>
    <row r="12" spans="1:5" ht="13.5" thickBot="1">
      <c r="A12" s="321" t="s">
        <v>236</v>
      </c>
      <c r="B12" s="144" t="s">
        <v>670</v>
      </c>
      <c r="C12" s="388">
        <f>SUM(C9:C11)</f>
        <v>0</v>
      </c>
    </row>
    <row r="13" spans="1:5">
      <c r="A13" s="319"/>
      <c r="B13" s="42"/>
      <c r="C13" s="332"/>
    </row>
    <row r="14" spans="1:5">
      <c r="A14" s="319"/>
      <c r="B14" s="42"/>
      <c r="C14" s="332"/>
    </row>
    <row r="15" spans="1:5">
      <c r="A15" s="319"/>
      <c r="B15" s="42"/>
      <c r="C15" s="332"/>
    </row>
    <row r="16" spans="1:5">
      <c r="A16" s="319"/>
      <c r="B16" s="42"/>
      <c r="C16" s="332"/>
    </row>
    <row r="17" spans="1:5">
      <c r="B17" s="42"/>
      <c r="C17" s="200"/>
    </row>
    <row r="18" spans="1:5">
      <c r="A18" s="1293"/>
      <c r="B18" s="1381" t="s">
        <v>938</v>
      </c>
      <c r="C18" s="1300"/>
      <c r="D18" s="311"/>
      <c r="E18" s="311"/>
    </row>
    <row r="19" spans="1:5">
      <c r="B19" s="1"/>
      <c r="C19" s="1"/>
    </row>
    <row r="20" spans="1:5" ht="15.75">
      <c r="A20" s="1403" t="s">
        <v>671</v>
      </c>
      <c r="B20" s="1404"/>
      <c r="C20" s="1404"/>
    </row>
    <row r="21" spans="1:5" ht="15.75">
      <c r="B21" s="75"/>
      <c r="C21" s="1"/>
    </row>
    <row r="22" spans="1:5" ht="13.5" thickBot="1">
      <c r="B22" s="1407" t="s">
        <v>818</v>
      </c>
      <c r="C22" s="1407"/>
    </row>
    <row r="23" spans="1:5" ht="15.75">
      <c r="A23" s="1417" t="s">
        <v>228</v>
      </c>
      <c r="B23" s="91" t="s">
        <v>26</v>
      </c>
      <c r="C23" s="252" t="s">
        <v>19</v>
      </c>
    </row>
    <row r="24" spans="1:5" ht="13.5" thickBot="1">
      <c r="A24" s="1418"/>
      <c r="B24" s="100"/>
      <c r="C24" s="253" t="s">
        <v>5</v>
      </c>
    </row>
    <row r="25" spans="1:5" ht="13.5" thickBot="1">
      <c r="A25" s="374" t="s">
        <v>229</v>
      </c>
      <c r="B25" s="162" t="s">
        <v>230</v>
      </c>
      <c r="C25" s="362" t="s">
        <v>231</v>
      </c>
    </row>
    <row r="26" spans="1:5">
      <c r="A26" s="355" t="s">
        <v>233</v>
      </c>
      <c r="B26" s="911" t="s">
        <v>913</v>
      </c>
      <c r="C26" s="1278">
        <v>290234</v>
      </c>
    </row>
    <row r="27" spans="1:5" ht="25.5">
      <c r="A27" s="339" t="s">
        <v>234</v>
      </c>
      <c r="B27" s="912" t="s">
        <v>672</v>
      </c>
      <c r="C27" s="239">
        <v>0</v>
      </c>
    </row>
    <row r="28" spans="1:5" ht="13.5" thickBot="1">
      <c r="A28" s="341"/>
      <c r="B28" s="100"/>
      <c r="C28" s="240"/>
    </row>
    <row r="29" spans="1:5" ht="13.5" thickBot="1">
      <c r="A29" s="321" t="s">
        <v>235</v>
      </c>
      <c r="B29" s="144" t="s">
        <v>673</v>
      </c>
      <c r="C29" s="257">
        <f>SUM(C26:C28)</f>
        <v>290234</v>
      </c>
    </row>
    <row r="30" spans="1:5">
      <c r="B30" s="42"/>
      <c r="C30" s="200"/>
    </row>
    <row r="31" spans="1:5">
      <c r="B31" s="42"/>
      <c r="C31" s="200"/>
    </row>
    <row r="32" spans="1:5">
      <c r="B32" s="42"/>
      <c r="C32" s="200"/>
    </row>
    <row r="33" spans="1:5">
      <c r="B33" s="42"/>
      <c r="C33" s="200"/>
    </row>
    <row r="34" spans="1:5">
      <c r="B34" s="42"/>
      <c r="C34" s="200"/>
    </row>
    <row r="35" spans="1:5">
      <c r="B35" s="42"/>
      <c r="C35" s="200"/>
    </row>
    <row r="36" spans="1:5">
      <c r="A36" s="1293"/>
      <c r="B36" s="1381" t="s">
        <v>939</v>
      </c>
      <c r="C36" s="1300"/>
      <c r="D36" s="311"/>
      <c r="E36" s="311"/>
    </row>
    <row r="37" spans="1:5">
      <c r="B37" s="1"/>
      <c r="C37" s="1"/>
    </row>
    <row r="38" spans="1:5" ht="15.75">
      <c r="A38" s="1416" t="s">
        <v>675</v>
      </c>
      <c r="B38" s="1404"/>
      <c r="C38" s="1404"/>
    </row>
    <row r="39" spans="1:5" ht="11.25" customHeight="1">
      <c r="B39" s="40"/>
      <c r="C39" s="40"/>
      <c r="D39" s="13"/>
      <c r="E39" s="13"/>
    </row>
    <row r="40" spans="1:5" ht="13.5" thickBot="1">
      <c r="B40" s="96"/>
      <c r="C40" s="1302" t="s">
        <v>828</v>
      </c>
    </row>
    <row r="41" spans="1:5" ht="27" thickBot="1">
      <c r="A41" s="1014" t="s">
        <v>228</v>
      </c>
      <c r="B41" s="1029" t="s">
        <v>26</v>
      </c>
      <c r="C41" s="468" t="s">
        <v>15</v>
      </c>
    </row>
    <row r="42" spans="1:5" s="1018" customFormat="1" thickBot="1">
      <c r="A42" s="958" t="s">
        <v>229</v>
      </c>
      <c r="B42" s="1015" t="s">
        <v>230</v>
      </c>
      <c r="C42" s="1015" t="s">
        <v>231</v>
      </c>
    </row>
    <row r="43" spans="1:5" ht="13.5" thickBot="1">
      <c r="A43" s="409" t="s">
        <v>233</v>
      </c>
      <c r="B43" s="1012" t="s">
        <v>674</v>
      </c>
      <c r="C43" s="273"/>
    </row>
    <row r="44" spans="1:5" ht="13.5" thickBot="1">
      <c r="A44" s="321" t="s">
        <v>234</v>
      </c>
      <c r="B44" s="272" t="s">
        <v>227</v>
      </c>
      <c r="C44" s="119">
        <f>C45+C47+C46</f>
        <v>0</v>
      </c>
    </row>
    <row r="45" spans="1:5">
      <c r="A45" s="355" t="s">
        <v>235</v>
      </c>
      <c r="B45" s="84" t="s">
        <v>225</v>
      </c>
      <c r="C45" s="220">
        <v>0</v>
      </c>
    </row>
    <row r="46" spans="1:5">
      <c r="A46" s="355" t="s">
        <v>236</v>
      </c>
      <c r="B46" s="99" t="s">
        <v>354</v>
      </c>
      <c r="C46" s="138">
        <v>0</v>
      </c>
    </row>
    <row r="47" spans="1:5">
      <c r="A47" s="355" t="s">
        <v>237</v>
      </c>
      <c r="B47" s="99"/>
      <c r="C47" s="138"/>
    </row>
    <row r="48" spans="1:5" ht="13.5" thickBot="1">
      <c r="A48" s="375" t="s">
        <v>238</v>
      </c>
      <c r="B48" s="100"/>
      <c r="C48" s="120"/>
    </row>
    <row r="49" spans="1:8" ht="13.5" thickBot="1">
      <c r="A49" s="321" t="s">
        <v>239</v>
      </c>
      <c r="B49" s="101" t="s">
        <v>427</v>
      </c>
      <c r="C49" s="119">
        <f>C50+C51+C52+C53</f>
        <v>0</v>
      </c>
    </row>
    <row r="50" spans="1:8">
      <c r="A50" s="355" t="s">
        <v>240</v>
      </c>
      <c r="B50" s="446" t="s">
        <v>360</v>
      </c>
      <c r="C50" s="908"/>
    </row>
    <row r="51" spans="1:8">
      <c r="A51" s="355" t="s">
        <v>241</v>
      </c>
      <c r="B51" s="90" t="s">
        <v>362</v>
      </c>
      <c r="C51" s="922"/>
    </row>
    <row r="52" spans="1:8">
      <c r="A52" s="355" t="s">
        <v>242</v>
      </c>
      <c r="B52" s="90"/>
      <c r="C52" s="695"/>
    </row>
    <row r="53" spans="1:8" ht="13.5" thickBot="1">
      <c r="A53" s="375" t="s">
        <v>243</v>
      </c>
      <c r="B53" s="261"/>
      <c r="C53" s="227"/>
    </row>
    <row r="54" spans="1:8" ht="13.5" thickBot="1">
      <c r="A54" s="321" t="s">
        <v>244</v>
      </c>
      <c r="B54" s="1013" t="s">
        <v>426</v>
      </c>
      <c r="C54" s="224"/>
    </row>
    <row r="55" spans="1:8">
      <c r="A55" s="421" t="s">
        <v>245</v>
      </c>
      <c r="B55" s="35" t="s">
        <v>226</v>
      </c>
      <c r="C55" s="909">
        <v>0</v>
      </c>
    </row>
    <row r="56" spans="1:8">
      <c r="A56" s="300" t="s">
        <v>246</v>
      </c>
      <c r="B56" s="127" t="s">
        <v>414</v>
      </c>
      <c r="C56" s="899"/>
    </row>
    <row r="57" spans="1:8">
      <c r="A57" s="300" t="s">
        <v>247</v>
      </c>
      <c r="B57" s="1030" t="s">
        <v>796</v>
      </c>
      <c r="C57" s="899"/>
    </row>
    <row r="58" spans="1:8">
      <c r="A58" s="300" t="s">
        <v>248</v>
      </c>
      <c r="B58" s="1030"/>
      <c r="C58" s="908"/>
    </row>
    <row r="59" spans="1:8">
      <c r="A59" s="300" t="s">
        <v>249</v>
      </c>
      <c r="B59" s="1030"/>
      <c r="C59" s="908">
        <v>0</v>
      </c>
    </row>
    <row r="60" spans="1:8">
      <c r="A60" s="300" t="s">
        <v>250</v>
      </c>
      <c r="B60" s="1030"/>
      <c r="C60" s="908"/>
    </row>
    <row r="61" spans="1:8">
      <c r="A61" s="300" t="s">
        <v>251</v>
      </c>
      <c r="B61" s="1030"/>
      <c r="C61" s="221"/>
    </row>
    <row r="62" spans="1:8">
      <c r="A62" s="300" t="s">
        <v>253</v>
      </c>
      <c r="B62" s="1030"/>
      <c r="C62" s="221"/>
    </row>
    <row r="63" spans="1:8">
      <c r="A63" s="300" t="s">
        <v>254</v>
      </c>
      <c r="B63" s="1030"/>
      <c r="C63" s="221"/>
    </row>
    <row r="64" spans="1:8" s="16" customFormat="1" ht="13.5" thickBot="1">
      <c r="A64" s="381" t="s">
        <v>255</v>
      </c>
      <c r="B64" s="1031"/>
      <c r="C64" s="648"/>
      <c r="H64" s="37"/>
    </row>
    <row r="65" spans="1:8" s="16" customFormat="1">
      <c r="A65" s="319"/>
      <c r="B65" s="1011"/>
      <c r="C65" s="30"/>
    </row>
    <row r="66" spans="1:8" s="16" customFormat="1" ht="15.75">
      <c r="A66" s="1416" t="s">
        <v>678</v>
      </c>
      <c r="B66" s="1416"/>
      <c r="C66" s="1416"/>
    </row>
    <row r="67" spans="1:8" s="16" customFormat="1" ht="15.75">
      <c r="A67" s="40"/>
      <c r="B67" s="14"/>
      <c r="C67" s="14"/>
    </row>
    <row r="68" spans="1:8" s="16" customFormat="1" ht="13.5" thickBot="1">
      <c r="A68"/>
      <c r="B68" s="96"/>
      <c r="C68" s="1302" t="s">
        <v>828</v>
      </c>
    </row>
    <row r="69" spans="1:8" s="37" customFormat="1" ht="28.5" customHeight="1" thickBot="1">
      <c r="A69" s="1014" t="s">
        <v>228</v>
      </c>
      <c r="B69" s="1029" t="s">
        <v>26</v>
      </c>
      <c r="C69" s="468" t="s">
        <v>15</v>
      </c>
      <c r="H69" s="16"/>
    </row>
    <row r="70" spans="1:8" s="1016" customFormat="1" thickBot="1">
      <c r="A70" s="1023" t="s">
        <v>229</v>
      </c>
      <c r="B70" s="1020" t="s">
        <v>230</v>
      </c>
      <c r="C70" s="1020" t="s">
        <v>231</v>
      </c>
      <c r="H70" s="1017"/>
    </row>
    <row r="71" spans="1:8" ht="13.5" thickBot="1">
      <c r="A71" s="1024" t="s">
        <v>263</v>
      </c>
      <c r="B71" s="1027" t="s">
        <v>679</v>
      </c>
      <c r="C71" s="406">
        <f>C72+C76+C81</f>
        <v>0</v>
      </c>
    </row>
    <row r="72" spans="1:8" ht="13.5" thickBot="1">
      <c r="A72" s="333" t="s">
        <v>264</v>
      </c>
      <c r="B72" s="134" t="s">
        <v>8</v>
      </c>
      <c r="C72" s="114">
        <f>SUM(C73:C75)</f>
        <v>0</v>
      </c>
    </row>
    <row r="73" spans="1:8">
      <c r="A73" s="682" t="s">
        <v>265</v>
      </c>
      <c r="B73" s="164"/>
      <c r="C73" s="115"/>
    </row>
    <row r="74" spans="1:8">
      <c r="A74" s="683">
        <v>33</v>
      </c>
      <c r="B74" s="97"/>
      <c r="C74" s="112"/>
    </row>
    <row r="75" spans="1:8" ht="13.5" thickBot="1">
      <c r="A75" s="683">
        <v>34</v>
      </c>
      <c r="B75" s="274"/>
      <c r="C75" s="117"/>
    </row>
    <row r="76" spans="1:8" ht="13.5" thickBot="1">
      <c r="A76" s="333" t="s">
        <v>268</v>
      </c>
      <c r="B76" s="134"/>
      <c r="C76" s="114">
        <f>SUM(C77:C80)</f>
        <v>0</v>
      </c>
    </row>
    <row r="77" spans="1:8">
      <c r="A77" s="682" t="s">
        <v>269</v>
      </c>
      <c r="B77" s="164"/>
      <c r="C77" s="115"/>
    </row>
    <row r="78" spans="1:8">
      <c r="A78" s="683" t="s">
        <v>270</v>
      </c>
      <c r="B78" s="97"/>
      <c r="C78" s="112"/>
    </row>
    <row r="79" spans="1:8">
      <c r="A79" s="683" t="s">
        <v>271</v>
      </c>
      <c r="B79" s="97"/>
      <c r="C79" s="112"/>
    </row>
    <row r="80" spans="1:8" ht="13.5" thickBot="1">
      <c r="A80" s="684" t="s">
        <v>272</v>
      </c>
      <c r="B80" s="274"/>
      <c r="C80" s="117"/>
    </row>
    <row r="81" spans="1:8" ht="13.5" thickBot="1">
      <c r="A81" s="333" t="s">
        <v>273</v>
      </c>
      <c r="B81" s="134" t="s">
        <v>37</v>
      </c>
      <c r="C81" s="114">
        <f>SUM(C82:C86)</f>
        <v>0</v>
      </c>
    </row>
    <row r="82" spans="1:8">
      <c r="A82" s="1025" t="s">
        <v>274</v>
      </c>
      <c r="B82" s="164"/>
      <c r="C82" s="115"/>
    </row>
    <row r="83" spans="1:8">
      <c r="A83" s="1026" t="s">
        <v>275</v>
      </c>
      <c r="B83" s="97"/>
      <c r="C83" s="1021"/>
    </row>
    <row r="84" spans="1:8">
      <c r="A84" s="1026" t="s">
        <v>276</v>
      </c>
      <c r="B84" s="97"/>
      <c r="C84" s="1021"/>
    </row>
    <row r="85" spans="1:8">
      <c r="A85" s="1026" t="s">
        <v>280</v>
      </c>
      <c r="B85" s="97"/>
      <c r="C85" s="1021"/>
    </row>
    <row r="86" spans="1:8" ht="13.5" thickBot="1">
      <c r="A86" s="934" t="s">
        <v>281</v>
      </c>
      <c r="B86" s="1028"/>
      <c r="C86" s="1022"/>
    </row>
    <row r="87" spans="1:8" s="18" customFormat="1">
      <c r="H87"/>
    </row>
    <row r="88" spans="1:8">
      <c r="H88" s="18"/>
    </row>
    <row r="95" spans="1:8">
      <c r="B95" s="1"/>
      <c r="C95" s="1"/>
    </row>
    <row r="96" spans="1:8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</sheetData>
  <mergeCells count="8">
    <mergeCell ref="A3:C3"/>
    <mergeCell ref="A20:C20"/>
    <mergeCell ref="A38:C38"/>
    <mergeCell ref="A66:C66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70"/>
  <sheetViews>
    <sheetView workbookViewId="0">
      <selection activeCell="E32" sqref="E32"/>
    </sheetView>
  </sheetViews>
  <sheetFormatPr defaultRowHeight="12.75"/>
  <cols>
    <col min="1" max="1" width="5" customWidth="1"/>
    <col min="2" max="2" width="35.7109375" customWidth="1"/>
    <col min="3" max="3" width="12.42578125" customWidth="1"/>
    <col min="4" max="4" width="12.85546875" customWidth="1"/>
    <col min="5" max="5" width="10.85546875" customWidth="1"/>
  </cols>
  <sheetData>
    <row r="1" spans="1:5">
      <c r="A1" s="1384" t="s">
        <v>940</v>
      </c>
      <c r="B1" s="1384"/>
      <c r="C1" s="1384"/>
      <c r="D1" s="1384"/>
    </row>
    <row r="2" spans="1:5" ht="15.75">
      <c r="B2" s="1403" t="s">
        <v>690</v>
      </c>
      <c r="C2" s="1403"/>
      <c r="D2" s="1403"/>
      <c r="E2" s="22"/>
    </row>
    <row r="3" spans="1:5" ht="7.5" customHeight="1">
      <c r="B3" s="19"/>
      <c r="C3" s="19"/>
      <c r="D3" s="19"/>
    </row>
    <row r="4" spans="1:5" ht="15.75" thickBot="1">
      <c r="B4" s="19"/>
      <c r="C4" s="19"/>
      <c r="D4" s="1304" t="s">
        <v>813</v>
      </c>
      <c r="E4" s="36"/>
    </row>
    <row r="5" spans="1:5" ht="13.5" thickBot="1">
      <c r="A5" s="1424" t="s">
        <v>228</v>
      </c>
      <c r="B5" s="1426" t="s">
        <v>28</v>
      </c>
      <c r="C5" s="1428" t="s">
        <v>29</v>
      </c>
      <c r="D5" s="1429"/>
      <c r="E5" s="1430"/>
    </row>
    <row r="6" spans="1:5" ht="13.5" thickBot="1">
      <c r="A6" s="1425"/>
      <c r="B6" s="1427"/>
      <c r="C6" s="623" t="s">
        <v>30</v>
      </c>
      <c r="D6" s="624" t="s">
        <v>19</v>
      </c>
      <c r="E6" s="625" t="s">
        <v>114</v>
      </c>
    </row>
    <row r="7" spans="1:5" ht="13.5" thickBot="1">
      <c r="A7" s="891" t="s">
        <v>229</v>
      </c>
      <c r="B7" s="389" t="s">
        <v>230</v>
      </c>
      <c r="C7" s="390" t="s">
        <v>231</v>
      </c>
      <c r="D7" s="705" t="s">
        <v>252</v>
      </c>
      <c r="E7" s="135" t="s">
        <v>277</v>
      </c>
    </row>
    <row r="8" spans="1:5">
      <c r="A8" s="1032" t="s">
        <v>233</v>
      </c>
      <c r="B8" s="1039" t="s">
        <v>691</v>
      </c>
      <c r="C8" s="1034"/>
      <c r="D8" s="1037"/>
      <c r="E8" s="535">
        <f>SUM(C8:D8)</f>
        <v>0</v>
      </c>
    </row>
    <row r="9" spans="1:5">
      <c r="A9" s="683" t="s">
        <v>234</v>
      </c>
      <c r="B9" s="758" t="s">
        <v>692</v>
      </c>
      <c r="C9" s="1035"/>
      <c r="D9" s="1382">
        <v>130000</v>
      </c>
      <c r="E9" s="892">
        <f>SUM(C9:D9)</f>
        <v>130000</v>
      </c>
    </row>
    <row r="10" spans="1:5">
      <c r="A10" s="683" t="s">
        <v>235</v>
      </c>
      <c r="B10" s="758" t="s">
        <v>693</v>
      </c>
      <c r="C10" s="1035"/>
      <c r="D10" s="1038"/>
      <c r="E10" s="892">
        <f>SUM(C10:D10)</f>
        <v>0</v>
      </c>
    </row>
    <row r="11" spans="1:5">
      <c r="A11" s="683" t="s">
        <v>236</v>
      </c>
      <c r="B11" s="758" t="s">
        <v>694</v>
      </c>
      <c r="C11" s="1035"/>
      <c r="D11" s="1038"/>
      <c r="E11" s="892">
        <f>SUM(C11:D11)</f>
        <v>0</v>
      </c>
    </row>
    <row r="12" spans="1:5" ht="13.5" thickBot="1">
      <c r="A12" s="683" t="s">
        <v>237</v>
      </c>
      <c r="B12" s="758" t="s">
        <v>695</v>
      </c>
      <c r="C12" s="1035"/>
      <c r="D12" s="1038"/>
      <c r="E12" s="1040">
        <f>SUM(C12:D12)</f>
        <v>0</v>
      </c>
    </row>
    <row r="13" spans="1:5" ht="13.5" thickBot="1">
      <c r="A13" s="333" t="s">
        <v>238</v>
      </c>
      <c r="B13" s="1033" t="s">
        <v>696</v>
      </c>
      <c r="C13" s="1036">
        <f>SUM(C8:C12)</f>
        <v>0</v>
      </c>
      <c r="D13" s="270">
        <f>SUM(D8:D12)</f>
        <v>130000</v>
      </c>
      <c r="E13" s="270">
        <f>SUM(E8:E12)</f>
        <v>130000</v>
      </c>
    </row>
    <row r="14" spans="1:5" ht="12.75" customHeight="1">
      <c r="B14" s="19"/>
      <c r="C14" s="19"/>
      <c r="D14" s="19"/>
    </row>
    <row r="15" spans="1:5" ht="12.75" customHeight="1">
      <c r="B15" s="19"/>
      <c r="C15" s="19"/>
      <c r="D15" s="19"/>
    </row>
    <row r="16" spans="1:5">
      <c r="A16" s="1384" t="s">
        <v>941</v>
      </c>
      <c r="B16" s="1384"/>
      <c r="C16" s="1384"/>
      <c r="D16" s="1384"/>
    </row>
    <row r="17" spans="1:5" ht="15">
      <c r="B17" s="19"/>
      <c r="C17" s="19"/>
      <c r="D17" s="19"/>
    </row>
    <row r="18" spans="1:5" ht="15.75">
      <c r="A18" s="1403" t="s">
        <v>914</v>
      </c>
      <c r="B18" s="1404"/>
      <c r="C18" s="1404"/>
      <c r="D18" s="1404"/>
      <c r="E18" s="1404"/>
    </row>
    <row r="19" spans="1:5" ht="14.25">
      <c r="B19" s="1431"/>
      <c r="C19" s="1431"/>
      <c r="D19" s="1431"/>
    </row>
    <row r="20" spans="1:5" ht="14.25">
      <c r="B20" s="258"/>
      <c r="C20" s="258"/>
      <c r="D20" s="258"/>
    </row>
    <row r="21" spans="1:5" ht="15.75" thickBot="1">
      <c r="B21" s="19"/>
      <c r="C21" s="19"/>
      <c r="D21" s="1304" t="s">
        <v>813</v>
      </c>
    </row>
    <row r="22" spans="1:5" ht="13.5" thickBot="1">
      <c r="A22" s="1417" t="s">
        <v>228</v>
      </c>
      <c r="B22" s="1422" t="s">
        <v>24</v>
      </c>
      <c r="C22" s="1419" t="s">
        <v>29</v>
      </c>
      <c r="D22" s="1420"/>
      <c r="E22" s="1421"/>
    </row>
    <row r="23" spans="1:5" ht="13.5" thickBot="1">
      <c r="A23" s="1418"/>
      <c r="B23" s="1432"/>
      <c r="C23" s="621" t="s">
        <v>30</v>
      </c>
      <c r="D23" s="259" t="s">
        <v>19</v>
      </c>
      <c r="E23" s="618" t="s">
        <v>114</v>
      </c>
    </row>
    <row r="24" spans="1:5" ht="13.5" thickBot="1">
      <c r="A24" s="374" t="s">
        <v>229</v>
      </c>
      <c r="B24" s="399" t="s">
        <v>230</v>
      </c>
      <c r="C24" s="389" t="s">
        <v>231</v>
      </c>
      <c r="D24" s="398" t="s">
        <v>252</v>
      </c>
      <c r="E24" s="468" t="s">
        <v>277</v>
      </c>
    </row>
    <row r="25" spans="1:5" ht="26.25">
      <c r="A25" s="355" t="s">
        <v>233</v>
      </c>
      <c r="B25" s="619" t="s">
        <v>829</v>
      </c>
      <c r="C25" s="1071">
        <f>'29_ sz_ melléklet'!E11</f>
        <v>0</v>
      </c>
      <c r="D25" s="905">
        <v>2874489</v>
      </c>
      <c r="E25" s="107">
        <f>SUM(C25:D25)</f>
        <v>2874489</v>
      </c>
    </row>
    <row r="26" spans="1:5" ht="15">
      <c r="A26" s="339" t="s">
        <v>234</v>
      </c>
      <c r="B26" s="122" t="s">
        <v>32</v>
      </c>
      <c r="C26" s="734">
        <v>0</v>
      </c>
      <c r="D26" s="906">
        <v>240000</v>
      </c>
      <c r="E26" s="107">
        <f>SUM(C26:D26)</f>
        <v>240000</v>
      </c>
    </row>
    <row r="27" spans="1:5" ht="26.25">
      <c r="A27" s="341" t="s">
        <v>235</v>
      </c>
      <c r="B27" s="1070" t="s">
        <v>716</v>
      </c>
      <c r="C27" s="735"/>
      <c r="D27" s="836">
        <v>0</v>
      </c>
      <c r="E27" s="107">
        <f>SUM(C27:D27)</f>
        <v>0</v>
      </c>
    </row>
    <row r="28" spans="1:5" ht="15.75" thickBot="1">
      <c r="A28" s="341" t="s">
        <v>236</v>
      </c>
      <c r="B28" s="269" t="s">
        <v>717</v>
      </c>
      <c r="C28" s="735">
        <v>0</v>
      </c>
      <c r="D28" s="736">
        <v>0</v>
      </c>
      <c r="E28" s="111">
        <f>SUM(C28:D28)</f>
        <v>0</v>
      </c>
    </row>
    <row r="29" spans="1:5" ht="24.75" thickBot="1">
      <c r="A29" s="321" t="s">
        <v>237</v>
      </c>
      <c r="B29" s="620" t="s">
        <v>710</v>
      </c>
      <c r="C29" s="737">
        <f>SUM(C25:C28)</f>
        <v>0</v>
      </c>
      <c r="D29" s="270">
        <f>SUM(D25:D28)</f>
        <v>3114489</v>
      </c>
      <c r="E29" s="119">
        <f>SUM(C29:D29)</f>
        <v>3114489</v>
      </c>
    </row>
    <row r="30" spans="1:5" ht="15">
      <c r="B30" s="19"/>
      <c r="C30" s="19"/>
      <c r="D30" s="19"/>
    </row>
    <row r="31" spans="1:5" ht="15">
      <c r="B31" s="19"/>
      <c r="C31" s="19"/>
      <c r="D31" s="19"/>
    </row>
    <row r="32" spans="1:5">
      <c r="A32" s="1384" t="s">
        <v>942</v>
      </c>
      <c r="B32" s="1384"/>
      <c r="C32" s="1384"/>
      <c r="D32" s="1384"/>
    </row>
    <row r="33" spans="1:5" ht="15">
      <c r="B33" s="19"/>
      <c r="C33" s="19"/>
      <c r="D33" s="19"/>
    </row>
    <row r="34" spans="1:5" ht="15.75">
      <c r="B34" s="1416" t="s">
        <v>711</v>
      </c>
      <c r="C34" s="1416"/>
      <c r="D34" s="1416"/>
      <c r="E34" s="1404"/>
    </row>
    <row r="35" spans="1:5" ht="15">
      <c r="B35" s="19"/>
      <c r="C35" s="19"/>
      <c r="D35" s="19"/>
    </row>
    <row r="36" spans="1:5" ht="15.75" thickBot="1">
      <c r="B36" s="19"/>
      <c r="C36" s="19"/>
      <c r="D36" s="1304" t="s">
        <v>813</v>
      </c>
    </row>
    <row r="37" spans="1:5" ht="13.5" thickBot="1">
      <c r="A37" s="1417" t="s">
        <v>228</v>
      </c>
      <c r="B37" s="1422" t="s">
        <v>24</v>
      </c>
      <c r="C37" s="1419" t="s">
        <v>29</v>
      </c>
      <c r="D37" s="1420"/>
      <c r="E37" s="1421"/>
    </row>
    <row r="38" spans="1:5" ht="13.5" thickBot="1">
      <c r="A38" s="1418"/>
      <c r="B38" s="1423"/>
      <c r="C38" s="617" t="s">
        <v>30</v>
      </c>
      <c r="D38" s="393" t="s">
        <v>31</v>
      </c>
      <c r="E38" s="618" t="s">
        <v>114</v>
      </c>
    </row>
    <row r="39" spans="1:5" ht="13.5" thickBot="1">
      <c r="A39" s="374" t="s">
        <v>229</v>
      </c>
      <c r="B39" s="399" t="s">
        <v>230</v>
      </c>
      <c r="C39" s="389" t="s">
        <v>231</v>
      </c>
      <c r="D39" s="398" t="s">
        <v>252</v>
      </c>
      <c r="E39" s="468" t="s">
        <v>277</v>
      </c>
    </row>
    <row r="40" spans="1:5" ht="29.25" customHeight="1">
      <c r="A40" s="355" t="s">
        <v>233</v>
      </c>
      <c r="B40" s="1067" t="s">
        <v>712</v>
      </c>
      <c r="C40" s="731">
        <f>'29_ sz_ melléklet'!E15</f>
        <v>0</v>
      </c>
      <c r="D40" s="733">
        <v>0</v>
      </c>
      <c r="E40" s="565">
        <f>SUM(C40:D40)</f>
        <v>0</v>
      </c>
    </row>
    <row r="41" spans="1:5" ht="29.25" customHeight="1">
      <c r="A41" s="355" t="s">
        <v>234</v>
      </c>
      <c r="B41" s="1067" t="s">
        <v>750</v>
      </c>
      <c r="C41" s="731"/>
      <c r="D41" s="1159">
        <v>0</v>
      </c>
      <c r="E41" s="115">
        <f>SUM(C41:D41)</f>
        <v>0</v>
      </c>
    </row>
    <row r="42" spans="1:5" ht="36">
      <c r="A42" s="355" t="s">
        <v>235</v>
      </c>
      <c r="B42" s="1068" t="s">
        <v>713</v>
      </c>
      <c r="C42" s="1065"/>
      <c r="D42" s="1066"/>
      <c r="E42" s="115"/>
    </row>
    <row r="43" spans="1:5" ht="24">
      <c r="A43" s="355" t="s">
        <v>236</v>
      </c>
      <c r="B43" s="1068" t="s">
        <v>718</v>
      </c>
      <c r="C43" s="1065"/>
      <c r="D43" s="1066"/>
      <c r="E43" s="115"/>
    </row>
    <row r="44" spans="1:5" ht="24">
      <c r="A44" s="355" t="s">
        <v>237</v>
      </c>
      <c r="B44" s="1068" t="s">
        <v>714</v>
      </c>
      <c r="C44" s="1065"/>
      <c r="D44" s="1066"/>
      <c r="E44" s="115"/>
    </row>
    <row r="45" spans="1:5" ht="15">
      <c r="A45" s="355" t="s">
        <v>238</v>
      </c>
      <c r="B45" s="1068"/>
      <c r="C45" s="1065"/>
      <c r="D45" s="1066"/>
      <c r="E45" s="115"/>
    </row>
    <row r="46" spans="1:5" ht="15">
      <c r="A46" s="355" t="s">
        <v>239</v>
      </c>
      <c r="B46" s="1068"/>
      <c r="C46" s="1065"/>
      <c r="D46" s="1066"/>
      <c r="E46" s="115"/>
    </row>
    <row r="47" spans="1:5" ht="15.75" thickBot="1">
      <c r="A47" s="355" t="s">
        <v>240</v>
      </c>
      <c r="B47" s="1069"/>
      <c r="C47" s="732">
        <v>0</v>
      </c>
      <c r="D47" s="1240"/>
      <c r="E47" s="115"/>
    </row>
    <row r="48" spans="1:5" ht="15" thickBot="1">
      <c r="A48" s="321" t="s">
        <v>241</v>
      </c>
      <c r="B48" s="616" t="s">
        <v>715</v>
      </c>
      <c r="C48" s="322">
        <f>SUM(C40:C47)-C41</f>
        <v>0</v>
      </c>
      <c r="D48" s="322">
        <f>SUM(D40:D47)-D41</f>
        <v>0</v>
      </c>
      <c r="E48" s="322">
        <f>SUM(E40:E47)-E41</f>
        <v>0</v>
      </c>
    </row>
    <row r="49" spans="2:4" ht="15">
      <c r="B49" s="19"/>
      <c r="C49" s="19"/>
      <c r="D49" s="19"/>
    </row>
    <row r="50" spans="2:4" ht="15">
      <c r="B50" s="19"/>
      <c r="C50" s="19"/>
      <c r="D50" s="19"/>
    </row>
    <row r="51" spans="2:4" ht="15">
      <c r="B51" s="19"/>
      <c r="C51" s="19"/>
      <c r="D51" s="19"/>
    </row>
    <row r="52" spans="2:4" ht="15">
      <c r="B52" s="19"/>
      <c r="C52" s="19"/>
      <c r="D52" s="19"/>
    </row>
    <row r="53" spans="2:4" ht="15">
      <c r="B53" s="19"/>
      <c r="C53" s="19"/>
      <c r="D53" s="19"/>
    </row>
    <row r="54" spans="2:4" ht="15">
      <c r="B54" s="19"/>
      <c r="C54" s="19"/>
      <c r="D54" s="19"/>
    </row>
    <row r="55" spans="2:4">
      <c r="B55" s="1"/>
      <c r="C55" s="1"/>
      <c r="D55" s="1"/>
    </row>
    <row r="68" ht="16.5" customHeight="1"/>
    <row r="69" ht="16.5" customHeight="1"/>
    <row r="70" ht="16.5" customHeight="1"/>
  </sheetData>
  <mergeCells count="16">
    <mergeCell ref="A5:A6"/>
    <mergeCell ref="A1:D1"/>
    <mergeCell ref="A16:D16"/>
    <mergeCell ref="A32:D32"/>
    <mergeCell ref="B5:B6"/>
    <mergeCell ref="B2:D2"/>
    <mergeCell ref="C5:E5"/>
    <mergeCell ref="B19:D19"/>
    <mergeCell ref="B22:B23"/>
    <mergeCell ref="C37:E37"/>
    <mergeCell ref="B34:E34"/>
    <mergeCell ref="C22:E22"/>
    <mergeCell ref="A18:E18"/>
    <mergeCell ref="A37:A38"/>
    <mergeCell ref="A22:A23"/>
    <mergeCell ref="B37:B38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2:E41"/>
  <sheetViews>
    <sheetView workbookViewId="0">
      <selection activeCell="B24" sqref="B24"/>
    </sheetView>
  </sheetViews>
  <sheetFormatPr defaultRowHeight="12.75"/>
  <cols>
    <col min="1" max="1" width="5.5703125" customWidth="1"/>
    <col min="2" max="2" width="63.140625" customWidth="1"/>
    <col min="3" max="3" width="19.42578125" customWidth="1"/>
  </cols>
  <sheetData>
    <row r="2" spans="1:5">
      <c r="A2" s="1293"/>
      <c r="B2" s="1381" t="s">
        <v>943</v>
      </c>
      <c r="C2" s="1300"/>
      <c r="D2" s="311"/>
      <c r="E2" s="311"/>
    </row>
    <row r="3" spans="1:5" ht="15.75">
      <c r="B3" s="75"/>
      <c r="C3" s="1"/>
    </row>
    <row r="4" spans="1:5" ht="15.75">
      <c r="B4" s="1403" t="s">
        <v>697</v>
      </c>
      <c r="C4" s="1403"/>
    </row>
    <row r="5" spans="1:5" ht="15.75">
      <c r="B5" s="40"/>
      <c r="C5" s="74"/>
    </row>
    <row r="6" spans="1:5" ht="13.5" thickBot="1">
      <c r="B6" s="1407" t="s">
        <v>817</v>
      </c>
      <c r="C6" s="1407"/>
    </row>
    <row r="7" spans="1:5" ht="15.75">
      <c r="A7" s="1417" t="s">
        <v>228</v>
      </c>
      <c r="B7" s="91" t="s">
        <v>26</v>
      </c>
      <c r="C7" s="252" t="s">
        <v>19</v>
      </c>
    </row>
    <row r="8" spans="1:5" ht="13.5" thickBot="1">
      <c r="A8" s="1418"/>
      <c r="B8" s="143"/>
      <c r="C8" s="253" t="s">
        <v>5</v>
      </c>
    </row>
    <row r="9" spans="1:5" ht="13.5" thickBot="1">
      <c r="A9" s="374" t="s">
        <v>229</v>
      </c>
      <c r="B9" s="389" t="s">
        <v>230</v>
      </c>
      <c r="C9" s="394" t="s">
        <v>231</v>
      </c>
    </row>
    <row r="10" spans="1:5">
      <c r="A10" s="355" t="s">
        <v>233</v>
      </c>
      <c r="B10" s="99" t="s">
        <v>699</v>
      </c>
      <c r="C10" s="254"/>
    </row>
    <row r="11" spans="1:5">
      <c r="A11" s="339" t="s">
        <v>234</v>
      </c>
      <c r="B11" s="260" t="s">
        <v>700</v>
      </c>
      <c r="C11" s="255"/>
    </row>
    <row r="12" spans="1:5">
      <c r="A12" s="341" t="s">
        <v>235</v>
      </c>
      <c r="B12" s="1041" t="s">
        <v>701</v>
      </c>
      <c r="C12" s="255">
        <v>0</v>
      </c>
    </row>
    <row r="13" spans="1:5">
      <c r="A13" s="341" t="s">
        <v>236</v>
      </c>
      <c r="B13" s="100" t="s">
        <v>915</v>
      </c>
      <c r="C13" s="255">
        <v>34850448</v>
      </c>
    </row>
    <row r="14" spans="1:5">
      <c r="A14" s="341" t="s">
        <v>237</v>
      </c>
      <c r="B14" s="99"/>
      <c r="C14" s="255"/>
    </row>
    <row r="15" spans="1:5">
      <c r="A15" s="341" t="s">
        <v>238</v>
      </c>
      <c r="B15" s="84"/>
      <c r="C15" s="255"/>
    </row>
    <row r="16" spans="1:5" ht="13.5" thickBot="1">
      <c r="A16" s="341" t="s">
        <v>239</v>
      </c>
      <c r="B16" s="100"/>
      <c r="C16" s="256"/>
    </row>
    <row r="17" spans="1:5" ht="13.5" thickBot="1">
      <c r="A17" s="321" t="s">
        <v>240</v>
      </c>
      <c r="B17" s="144" t="s">
        <v>698</v>
      </c>
      <c r="C17" s="1042">
        <f>SUM(C10:C16)</f>
        <v>34850448</v>
      </c>
    </row>
    <row r="21" spans="1:5">
      <c r="A21" s="1293"/>
      <c r="B21" s="1381" t="s">
        <v>944</v>
      </c>
      <c r="C21" s="1300"/>
      <c r="D21" s="311"/>
      <c r="E21" s="311"/>
    </row>
    <row r="22" spans="1:5" ht="15.75">
      <c r="B22" s="75"/>
      <c r="C22" s="1"/>
    </row>
    <row r="23" spans="1:5" ht="15.75">
      <c r="B23" s="1403" t="s">
        <v>709</v>
      </c>
      <c r="C23" s="1403"/>
    </row>
    <row r="24" spans="1:5" ht="15.75">
      <c r="A24" s="825"/>
      <c r="B24" s="1043"/>
      <c r="C24" s="1044"/>
    </row>
    <row r="25" spans="1:5" ht="13.5" thickBot="1">
      <c r="A25" s="825"/>
      <c r="B25" s="1435" t="s">
        <v>817</v>
      </c>
      <c r="C25" s="1435"/>
    </row>
    <row r="26" spans="1:5" ht="15.75">
      <c r="A26" s="1433" t="s">
        <v>228</v>
      </c>
      <c r="B26" s="1045" t="s">
        <v>26</v>
      </c>
      <c r="C26" s="1046" t="s">
        <v>19</v>
      </c>
    </row>
    <row r="27" spans="1:5" ht="13.5" thickBot="1">
      <c r="A27" s="1434"/>
      <c r="B27" s="1047"/>
      <c r="C27" s="1048" t="s">
        <v>5</v>
      </c>
    </row>
    <row r="28" spans="1:5" ht="13.5" thickBot="1">
      <c r="A28" s="919" t="s">
        <v>229</v>
      </c>
      <c r="B28" s="1049" t="s">
        <v>230</v>
      </c>
      <c r="C28" s="1050" t="s">
        <v>231</v>
      </c>
    </row>
    <row r="29" spans="1:5">
      <c r="A29" s="1061" t="s">
        <v>233</v>
      </c>
      <c r="B29" s="1055" t="s">
        <v>491</v>
      </c>
      <c r="C29" s="1051"/>
    </row>
    <row r="30" spans="1:5">
      <c r="A30" s="1062" t="s">
        <v>234</v>
      </c>
      <c r="B30" s="1056"/>
      <c r="C30" s="1052"/>
    </row>
    <row r="31" spans="1:5" ht="25.5">
      <c r="A31" s="1062" t="s">
        <v>235</v>
      </c>
      <c r="B31" s="948" t="s">
        <v>430</v>
      </c>
      <c r="C31" s="1053"/>
    </row>
    <row r="32" spans="1:5">
      <c r="A32" s="1062" t="s">
        <v>236</v>
      </c>
      <c r="B32" s="948"/>
      <c r="C32" s="1053"/>
    </row>
    <row r="33" spans="1:3">
      <c r="A33" s="1062" t="s">
        <v>237</v>
      </c>
      <c r="B33" s="948"/>
      <c r="C33" s="1053"/>
    </row>
    <row r="34" spans="1:3">
      <c r="A34" s="1062" t="s">
        <v>238</v>
      </c>
      <c r="B34" s="1057"/>
      <c r="C34" s="1053"/>
    </row>
    <row r="35" spans="1:3">
      <c r="A35" s="1062" t="s">
        <v>239</v>
      </c>
      <c r="B35" s="1058" t="s">
        <v>492</v>
      </c>
      <c r="C35" s="1053"/>
    </row>
    <row r="36" spans="1:3">
      <c r="A36" s="1062" t="s">
        <v>240</v>
      </c>
      <c r="B36" s="1058"/>
      <c r="C36" s="1054"/>
    </row>
    <row r="37" spans="1:3">
      <c r="A37" s="1062" t="s">
        <v>241</v>
      </c>
      <c r="B37" s="1059" t="s">
        <v>431</v>
      </c>
      <c r="C37" s="1054"/>
    </row>
    <row r="38" spans="1:3">
      <c r="A38" s="1062" t="s">
        <v>242</v>
      </c>
      <c r="B38" s="1060"/>
      <c r="C38" s="906"/>
    </row>
    <row r="39" spans="1:3">
      <c r="A39" s="1062" t="s">
        <v>243</v>
      </c>
      <c r="B39" s="1060"/>
      <c r="C39" s="906"/>
    </row>
    <row r="40" spans="1:3" ht="13.5" thickBot="1">
      <c r="A40" s="1063" t="s">
        <v>244</v>
      </c>
      <c r="B40" s="1059"/>
      <c r="C40" s="900"/>
    </row>
    <row r="41" spans="1:3" ht="26.25" thickBot="1">
      <c r="A41" s="849" t="s">
        <v>245</v>
      </c>
      <c r="B41" s="380" t="s">
        <v>761</v>
      </c>
      <c r="C41" s="1064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R155"/>
  <sheetViews>
    <sheetView workbookViewId="0">
      <selection activeCell="A37" sqref="A37:E37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7109375" customWidth="1"/>
    <col min="5" max="5" width="16.85546875" customWidth="1"/>
  </cols>
  <sheetData>
    <row r="1" spans="1:5">
      <c r="A1" s="1384" t="s">
        <v>945</v>
      </c>
      <c r="B1" s="1384"/>
      <c r="C1" s="1384"/>
      <c r="D1" s="1384"/>
      <c r="E1" s="36"/>
    </row>
    <row r="2" spans="1:5" ht="9.75" customHeight="1"/>
    <row r="3" spans="1:5" ht="15.75">
      <c r="A3" s="1403" t="s">
        <v>702</v>
      </c>
      <c r="B3" s="1408"/>
      <c r="C3" s="1408"/>
      <c r="D3" s="1408"/>
      <c r="E3" s="1408"/>
    </row>
    <row r="4" spans="1:5" ht="11.25" customHeight="1">
      <c r="B4" s="40"/>
      <c r="C4" s="40"/>
      <c r="D4" s="40"/>
      <c r="E4" s="1"/>
    </row>
    <row r="5" spans="1:5" ht="13.5" thickBot="1">
      <c r="B5" s="96"/>
      <c r="C5" s="96"/>
      <c r="D5" s="1302" t="s">
        <v>818</v>
      </c>
      <c r="E5" s="1"/>
    </row>
    <row r="6" spans="1:5" ht="15.75">
      <c r="A6" s="1417" t="s">
        <v>228</v>
      </c>
      <c r="B6" s="395" t="s">
        <v>26</v>
      </c>
      <c r="C6" s="230" t="s">
        <v>27</v>
      </c>
      <c r="D6" s="631" t="s">
        <v>19</v>
      </c>
      <c r="E6" s="1436" t="s">
        <v>306</v>
      </c>
    </row>
    <row r="7" spans="1:5" ht="13.5" thickBot="1">
      <c r="A7" s="1418"/>
      <c r="B7" s="88"/>
      <c r="C7" s="250" t="s">
        <v>5</v>
      </c>
      <c r="D7" s="632" t="s">
        <v>5</v>
      </c>
      <c r="E7" s="1437"/>
    </row>
    <row r="8" spans="1:5" ht="13.5" thickBot="1">
      <c r="A8" s="374" t="s">
        <v>229</v>
      </c>
      <c r="B8" s="389" t="s">
        <v>230</v>
      </c>
      <c r="C8" s="390" t="s">
        <v>231</v>
      </c>
      <c r="D8" s="466" t="s">
        <v>252</v>
      </c>
      <c r="E8" s="398" t="s">
        <v>277</v>
      </c>
    </row>
    <row r="9" spans="1:5" ht="26.25" customHeight="1">
      <c r="A9" s="355" t="s">
        <v>233</v>
      </c>
      <c r="B9" s="626" t="s">
        <v>777</v>
      </c>
      <c r="C9" s="397"/>
      <c r="D9" s="1383">
        <v>11132679</v>
      </c>
      <c r="E9" s="115">
        <v>11132679</v>
      </c>
    </row>
    <row r="10" spans="1:5" ht="24" customHeight="1">
      <c r="A10" s="341" t="s">
        <v>234</v>
      </c>
      <c r="B10" s="627"/>
      <c r="C10" s="707"/>
      <c r="D10" s="708"/>
      <c r="E10" s="115">
        <f>SUM(C10:D10)</f>
        <v>0</v>
      </c>
    </row>
    <row r="11" spans="1:5">
      <c r="A11" s="341" t="s">
        <v>235</v>
      </c>
      <c r="B11" s="559"/>
      <c r="C11" s="89"/>
      <c r="D11" s="265"/>
      <c r="E11" s="115">
        <f>SUM(C11:D11)</f>
        <v>0</v>
      </c>
    </row>
    <row r="12" spans="1:5" ht="13.5" thickBot="1">
      <c r="A12" s="341" t="s">
        <v>236</v>
      </c>
      <c r="B12" s="628"/>
      <c r="C12" s="622"/>
      <c r="D12" s="622"/>
      <c r="E12" s="120">
        <f>SUM(C12:D12)</f>
        <v>0</v>
      </c>
    </row>
    <row r="13" spans="1:5" ht="13.5" thickBot="1">
      <c r="A13" s="321" t="s">
        <v>237</v>
      </c>
      <c r="B13" s="1276" t="s">
        <v>8</v>
      </c>
      <c r="C13" s="119">
        <f>SUM(C9:C12)</f>
        <v>0</v>
      </c>
      <c r="D13" s="709">
        <f>SUM(D9:D12)</f>
        <v>11132679</v>
      </c>
      <c r="E13" s="119">
        <f>SUM(C13:D13)</f>
        <v>11132679</v>
      </c>
    </row>
    <row r="14" spans="1:5">
      <c r="A14" s="375" t="s">
        <v>238</v>
      </c>
      <c r="B14" s="626"/>
      <c r="C14" s="323"/>
      <c r="D14" s="324"/>
      <c r="E14" s="115">
        <f>C14+D14</f>
        <v>0</v>
      </c>
    </row>
    <row r="15" spans="1:5">
      <c r="A15" s="341" t="s">
        <v>239</v>
      </c>
      <c r="B15" s="629"/>
      <c r="C15" s="25"/>
      <c r="D15" s="197"/>
      <c r="E15" s="115">
        <f>C15+D15</f>
        <v>0</v>
      </c>
    </row>
    <row r="16" spans="1:5">
      <c r="A16" s="341" t="s">
        <v>240</v>
      </c>
      <c r="B16" s="529"/>
      <c r="C16" s="25"/>
      <c r="D16" s="197"/>
      <c r="E16" s="115">
        <f>C16+D16</f>
        <v>0</v>
      </c>
    </row>
    <row r="17" spans="1:5" ht="13.5" thickBot="1">
      <c r="A17" s="341" t="s">
        <v>241</v>
      </c>
      <c r="B17" s="630"/>
      <c r="C17" s="28"/>
      <c r="D17" s="195"/>
      <c r="E17" s="115">
        <f>C17+D17</f>
        <v>0</v>
      </c>
    </row>
    <row r="18" spans="1:5" ht="13.5" thickBot="1">
      <c r="A18" s="699" t="s">
        <v>242</v>
      </c>
      <c r="B18" s="823" t="s">
        <v>388</v>
      </c>
      <c r="C18" s="77">
        <f>SUM(C14:C17)</f>
        <v>0</v>
      </c>
      <c r="D18" s="203">
        <f>SUM(D14:D17)</f>
        <v>0</v>
      </c>
      <c r="E18" s="119">
        <f>SUM(C18:D18)</f>
        <v>0</v>
      </c>
    </row>
    <row r="19" spans="1:5">
      <c r="A19" s="421" t="s">
        <v>243</v>
      </c>
      <c r="B19" s="696" t="s">
        <v>279</v>
      </c>
      <c r="C19" s="25"/>
      <c r="D19" s="197"/>
      <c r="E19" s="164"/>
    </row>
    <row r="20" spans="1:5">
      <c r="A20" s="299" t="s">
        <v>244</v>
      </c>
      <c r="B20" s="697"/>
      <c r="C20" s="8"/>
      <c r="D20" s="722"/>
      <c r="E20" s="112">
        <f>SUM(C20:D20)</f>
        <v>0</v>
      </c>
    </row>
    <row r="21" spans="1:5">
      <c r="A21" s="299" t="s">
        <v>245</v>
      </c>
      <c r="B21" s="697"/>
      <c r="C21" s="11"/>
      <c r="D21" s="251"/>
      <c r="E21" s="112">
        <f t="shared" ref="E21:E31" si="0">SUM(C21:D21)</f>
        <v>0</v>
      </c>
    </row>
    <row r="22" spans="1:5">
      <c r="A22" s="299" t="s">
        <v>246</v>
      </c>
      <c r="B22" s="697"/>
      <c r="C22" s="130"/>
      <c r="D22" s="251"/>
      <c r="E22" s="112">
        <f t="shared" si="0"/>
        <v>0</v>
      </c>
    </row>
    <row r="23" spans="1:5">
      <c r="A23" s="299" t="s">
        <v>247</v>
      </c>
      <c r="B23" s="698"/>
      <c r="C23" s="130"/>
      <c r="D23" s="251"/>
      <c r="E23" s="112">
        <f t="shared" si="0"/>
        <v>0</v>
      </c>
    </row>
    <row r="24" spans="1:5">
      <c r="A24" s="299" t="s">
        <v>248</v>
      </c>
      <c r="B24" s="698"/>
      <c r="C24" s="130"/>
      <c r="D24" s="251"/>
      <c r="E24" s="112">
        <f t="shared" si="0"/>
        <v>0</v>
      </c>
    </row>
    <row r="25" spans="1:5">
      <c r="A25" s="299" t="s">
        <v>249</v>
      </c>
      <c r="B25" s="698"/>
      <c r="C25" s="130"/>
      <c r="D25" s="251"/>
      <c r="E25" s="112">
        <f t="shared" si="0"/>
        <v>0</v>
      </c>
    </row>
    <row r="26" spans="1:5">
      <c r="A26" s="299" t="s">
        <v>250</v>
      </c>
      <c r="B26" s="698"/>
      <c r="C26" s="130"/>
      <c r="D26" s="251"/>
      <c r="E26" s="112">
        <f t="shared" si="0"/>
        <v>0</v>
      </c>
    </row>
    <row r="27" spans="1:5">
      <c r="A27" s="299" t="s">
        <v>251</v>
      </c>
      <c r="B27" s="698"/>
      <c r="C27" s="130"/>
      <c r="D27" s="251"/>
      <c r="E27" s="112">
        <f t="shared" si="0"/>
        <v>0</v>
      </c>
    </row>
    <row r="28" spans="1:5" ht="13.5" customHeight="1">
      <c r="A28" s="299" t="s">
        <v>253</v>
      </c>
      <c r="B28" s="698"/>
      <c r="C28" s="130"/>
      <c r="D28" s="251"/>
      <c r="E28" s="112">
        <f t="shared" si="0"/>
        <v>0</v>
      </c>
    </row>
    <row r="29" spans="1:5">
      <c r="A29" s="299" t="s">
        <v>254</v>
      </c>
      <c r="B29" s="698"/>
      <c r="C29" s="130"/>
      <c r="D29" s="251"/>
      <c r="E29" s="112">
        <f t="shared" si="0"/>
        <v>0</v>
      </c>
    </row>
    <row r="30" spans="1:5">
      <c r="A30" s="299" t="s">
        <v>255</v>
      </c>
      <c r="B30" s="698"/>
      <c r="C30" s="130"/>
      <c r="D30" s="251"/>
      <c r="E30" s="112">
        <f t="shared" si="0"/>
        <v>0</v>
      </c>
    </row>
    <row r="31" spans="1:5" ht="13.5" thickBot="1">
      <c r="A31" s="310" t="s">
        <v>256</v>
      </c>
      <c r="B31" s="698"/>
      <c r="C31" s="130"/>
      <c r="D31" s="251"/>
      <c r="E31" s="112">
        <f t="shared" si="0"/>
        <v>0</v>
      </c>
    </row>
    <row r="32" spans="1:5" ht="13.5" thickBot="1">
      <c r="A32" s="700" t="s">
        <v>257</v>
      </c>
      <c r="B32" s="823" t="s">
        <v>333</v>
      </c>
      <c r="C32" s="824">
        <f>SUM(C20:C31)</f>
        <v>0</v>
      </c>
      <c r="D32" s="824">
        <f>SUM(D20:D31)</f>
        <v>0</v>
      </c>
      <c r="E32" s="119">
        <f>SUM(C32:D32)</f>
        <v>0</v>
      </c>
    </row>
    <row r="33" spans="1:5" ht="39" thickBot="1">
      <c r="A33" s="321" t="s">
        <v>258</v>
      </c>
      <c r="B33" s="533" t="s">
        <v>703</v>
      </c>
      <c r="C33" s="119">
        <f>C13+C18+C32</f>
        <v>0</v>
      </c>
      <c r="D33" s="1277">
        <f>D13+D18+D32</f>
        <v>11132679</v>
      </c>
      <c r="E33" s="119">
        <f>SUM(C33:D33)</f>
        <v>11132679</v>
      </c>
    </row>
    <row r="34" spans="1:5">
      <c r="B34" s="1"/>
      <c r="C34" s="1"/>
      <c r="D34" s="1"/>
      <c r="E34" s="1"/>
    </row>
    <row r="35" spans="1:5">
      <c r="A35" s="1384" t="s">
        <v>946</v>
      </c>
      <c r="B35" s="1384"/>
      <c r="C35" s="1384"/>
      <c r="D35" s="1384"/>
      <c r="E35" s="1"/>
    </row>
    <row r="36" spans="1:5">
      <c r="B36" s="1"/>
      <c r="C36" s="1"/>
      <c r="D36" s="1"/>
      <c r="E36" s="1"/>
    </row>
    <row r="37" spans="1:5" ht="15.75">
      <c r="A37" s="1403" t="s">
        <v>704</v>
      </c>
      <c r="B37" s="1408"/>
      <c r="C37" s="1408"/>
      <c r="D37" s="1408"/>
      <c r="E37" s="1408"/>
    </row>
    <row r="38" spans="1:5">
      <c r="B38" s="1"/>
      <c r="C38" s="1"/>
      <c r="D38" s="1"/>
      <c r="E38" s="1"/>
    </row>
    <row r="39" spans="1:5" ht="13.5" thickBot="1">
      <c r="B39" s="96"/>
      <c r="C39" s="96"/>
      <c r="D39" s="1302" t="s">
        <v>818</v>
      </c>
      <c r="E39" s="1"/>
    </row>
    <row r="40" spans="1:5" ht="15.75">
      <c r="A40" s="1417" t="s">
        <v>228</v>
      </c>
      <c r="B40" s="395" t="s">
        <v>26</v>
      </c>
      <c r="C40" s="400" t="s">
        <v>27</v>
      </c>
      <c r="D40" s="231" t="s">
        <v>19</v>
      </c>
      <c r="E40" s="1436" t="s">
        <v>306</v>
      </c>
    </row>
    <row r="41" spans="1:5" ht="13.5" thickBot="1">
      <c r="A41" s="1418"/>
      <c r="B41" s="180"/>
      <c r="C41" s="401" t="s">
        <v>5</v>
      </c>
      <c r="D41" s="404" t="s">
        <v>5</v>
      </c>
      <c r="E41" s="1437"/>
    </row>
    <row r="42" spans="1:5" ht="13.5" thickBot="1">
      <c r="A42" s="374" t="s">
        <v>229</v>
      </c>
      <c r="B42" s="399" t="s">
        <v>230</v>
      </c>
      <c r="C42" s="402" t="s">
        <v>231</v>
      </c>
      <c r="D42" s="392" t="s">
        <v>252</v>
      </c>
      <c r="E42" s="636" t="s">
        <v>277</v>
      </c>
    </row>
    <row r="43" spans="1:5" ht="15">
      <c r="A43" s="355" t="s">
        <v>233</v>
      </c>
      <c r="B43" s="637"/>
      <c r="C43" s="403"/>
      <c r="D43" s="633"/>
      <c r="E43" s="565">
        <f>SUM(C43:D43)</f>
        <v>0</v>
      </c>
    </row>
    <row r="44" spans="1:5" ht="15">
      <c r="A44" s="341" t="s">
        <v>234</v>
      </c>
      <c r="B44" s="638"/>
      <c r="C44" s="97"/>
      <c r="D44" s="634"/>
      <c r="E44" s="112">
        <f>SUM(C44:D44)</f>
        <v>0</v>
      </c>
    </row>
    <row r="45" spans="1:5" ht="15">
      <c r="A45" s="341" t="s">
        <v>235</v>
      </c>
      <c r="B45" s="638"/>
      <c r="C45" s="97"/>
      <c r="D45" s="741"/>
      <c r="E45" s="112">
        <f>SUM(C45:D45)</f>
        <v>0</v>
      </c>
    </row>
    <row r="46" spans="1:5" ht="15.75" thickBot="1">
      <c r="A46" s="341" t="s">
        <v>236</v>
      </c>
      <c r="B46" s="639"/>
      <c r="C46" s="274"/>
      <c r="D46" s="635"/>
      <c r="E46" s="115">
        <f>SUM(C46:D46)</f>
        <v>0</v>
      </c>
    </row>
    <row r="47" spans="1:5" ht="24.75" thickBot="1">
      <c r="A47" s="321" t="s">
        <v>237</v>
      </c>
      <c r="B47" s="371" t="s">
        <v>432</v>
      </c>
      <c r="C47" s="405">
        <f>SUM(C43:C46)</f>
        <v>0</v>
      </c>
      <c r="D47" s="405">
        <f>SUM(D43:D46)</f>
        <v>0</v>
      </c>
      <c r="E47" s="405">
        <f>SUM(E43:E46)</f>
        <v>0</v>
      </c>
    </row>
    <row r="48" spans="1:5">
      <c r="B48" s="1"/>
      <c r="C48" s="1"/>
      <c r="D48" s="1"/>
      <c r="E48" s="1"/>
    </row>
    <row r="49" spans="2:5">
      <c r="B49" s="1438"/>
      <c r="C49" s="1438"/>
      <c r="D49" s="1"/>
      <c r="E49" s="1"/>
    </row>
    <row r="50" spans="2:5" ht="12.75" customHeight="1">
      <c r="B50" s="36"/>
    </row>
    <row r="51" spans="2:5">
      <c r="B51" s="1"/>
    </row>
    <row r="52" spans="2:5" ht="15.75">
      <c r="B52" s="22"/>
    </row>
    <row r="53" spans="2:5" ht="12.75" customHeight="1">
      <c r="B53" s="22"/>
    </row>
    <row r="54" spans="2:5" ht="16.5" customHeight="1">
      <c r="B54" s="1"/>
    </row>
    <row r="55" spans="2:5" ht="16.5" customHeight="1"/>
    <row r="56" spans="2:5" ht="16.5" customHeight="1"/>
    <row r="60" spans="2:5">
      <c r="B60" s="1"/>
    </row>
    <row r="61" spans="2:5">
      <c r="B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 ht="13.5" customHeight="1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 s="3" customFormat="1" ht="1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 ht="32.25" customHeight="1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 ht="28.5" customHeight="1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1:18">
      <c r="B97" s="1"/>
      <c r="C97" s="1"/>
      <c r="D97" s="1"/>
      <c r="E97" s="1"/>
    </row>
    <row r="98" spans="1:18">
      <c r="B98" s="1"/>
      <c r="C98" s="1"/>
      <c r="D98" s="1"/>
      <c r="E98" s="1"/>
    </row>
    <row r="99" spans="1:18">
      <c r="B99" s="1"/>
      <c r="C99" s="1"/>
      <c r="D99" s="1"/>
      <c r="E99" s="1"/>
    </row>
    <row r="100" spans="1:18" ht="13.5" thickBot="1">
      <c r="B100" s="1"/>
      <c r="C100" s="1"/>
      <c r="D100" s="1"/>
      <c r="E100" s="1"/>
    </row>
    <row r="101" spans="1:18" s="38" customFormat="1" ht="13.5" thickBot="1">
      <c r="A101" s="37"/>
      <c r="B101" s="1"/>
      <c r="C101" s="1"/>
      <c r="D101" s="1"/>
      <c r="E101" s="1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</row>
    <row r="102" spans="1:18" s="18" customFormat="1">
      <c r="B102" s="1"/>
      <c r="C102" s="1"/>
      <c r="D102" s="1"/>
      <c r="E102" s="1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</row>
    <row r="103" spans="1:18" s="18" customFormat="1">
      <c r="B103" s="1"/>
      <c r="C103" s="1"/>
      <c r="D103" s="1"/>
      <c r="E103" s="1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</row>
    <row r="104" spans="1:18" s="18" customFormat="1">
      <c r="B104" s="1"/>
      <c r="C104" s="1"/>
      <c r="D104" s="1"/>
      <c r="E104" s="1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</row>
    <row r="105" spans="1:18" s="18" customFormat="1">
      <c r="B105" s="1"/>
      <c r="C105" s="1"/>
      <c r="D105" s="1"/>
      <c r="E105" s="1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</row>
    <row r="106" spans="1:18" s="18" customFormat="1" ht="13.5" thickBot="1">
      <c r="B106" s="1"/>
      <c r="C106" s="1"/>
      <c r="D106" s="1"/>
      <c r="E106" s="1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</row>
    <row r="107" spans="1:18" s="38" customFormat="1" ht="13.5" thickBot="1">
      <c r="A107" s="37"/>
      <c r="B107" s="1"/>
      <c r="C107" s="1"/>
      <c r="D107" s="1"/>
      <c r="E107" s="1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</row>
    <row r="108" spans="1:18">
      <c r="B108" s="1"/>
      <c r="C108" s="1"/>
      <c r="D108" s="1"/>
      <c r="E108" s="1"/>
    </row>
    <row r="109" spans="1:18" ht="27" customHeight="1">
      <c r="B109" s="1"/>
      <c r="C109" s="1"/>
      <c r="D109" s="1"/>
      <c r="E109" s="1"/>
    </row>
    <row r="110" spans="1:18" ht="27" customHeight="1">
      <c r="B110" s="1"/>
      <c r="C110" s="1"/>
      <c r="D110" s="1"/>
      <c r="E110" s="1"/>
    </row>
    <row r="111" spans="1:18" ht="27" customHeight="1">
      <c r="B111" s="1"/>
      <c r="C111" s="1"/>
      <c r="D111" s="1"/>
      <c r="E111" s="1"/>
    </row>
    <row r="112" spans="1:18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  <row r="141" spans="2:5">
      <c r="B141" s="1"/>
      <c r="C141" s="1"/>
      <c r="D141" s="1"/>
      <c r="E141" s="1"/>
    </row>
    <row r="142" spans="2:5">
      <c r="B142" s="1"/>
      <c r="C142" s="1"/>
      <c r="D142" s="1"/>
      <c r="E142" s="1"/>
    </row>
    <row r="143" spans="2:5">
      <c r="B143" s="1"/>
      <c r="C143" s="1"/>
      <c r="D143" s="1"/>
      <c r="E143" s="1"/>
    </row>
    <row r="144" spans="2:5">
      <c r="B144" s="1"/>
      <c r="C144" s="1"/>
      <c r="D144" s="1"/>
      <c r="E144" s="1"/>
    </row>
    <row r="145" spans="2:5">
      <c r="B145" s="1"/>
      <c r="C145" s="1"/>
      <c r="D145" s="1"/>
      <c r="E145" s="1"/>
    </row>
    <row r="146" spans="2:5">
      <c r="B146" s="1"/>
      <c r="C146" s="1"/>
      <c r="D146" s="1"/>
      <c r="E146" s="1"/>
    </row>
    <row r="147" spans="2:5">
      <c r="B147" s="1"/>
      <c r="C147" s="1"/>
      <c r="D147" s="1"/>
      <c r="E147" s="1"/>
    </row>
    <row r="148" spans="2:5">
      <c r="B148" s="1"/>
      <c r="C148" s="1"/>
      <c r="D148" s="1"/>
      <c r="E148" s="1"/>
    </row>
    <row r="149" spans="2:5">
      <c r="B149" s="1"/>
      <c r="C149" s="1"/>
      <c r="D149" s="1"/>
      <c r="E149" s="1"/>
    </row>
    <row r="150" spans="2:5">
      <c r="B150" s="1"/>
      <c r="C150" s="1"/>
      <c r="D150" s="1"/>
      <c r="E150" s="1"/>
    </row>
    <row r="151" spans="2:5">
      <c r="B151" s="1"/>
      <c r="C151" s="1"/>
      <c r="D151" s="1"/>
      <c r="E151" s="1"/>
    </row>
    <row r="152" spans="2:5">
      <c r="B152" s="1"/>
      <c r="C152" s="1"/>
      <c r="D152" s="1"/>
      <c r="E152" s="1"/>
    </row>
    <row r="153" spans="2:5">
      <c r="B153" s="1"/>
      <c r="C153" s="1"/>
      <c r="D153" s="1"/>
      <c r="E153" s="1"/>
    </row>
    <row r="154" spans="2:5">
      <c r="B154" s="1"/>
      <c r="C154" s="1"/>
      <c r="D154" s="1"/>
      <c r="E154" s="1"/>
    </row>
    <row r="155" spans="2:5">
      <c r="B155" s="1"/>
      <c r="C155" s="1"/>
      <c r="D155" s="1"/>
      <c r="E155" s="1"/>
    </row>
  </sheetData>
  <mergeCells count="9">
    <mergeCell ref="A1:D1"/>
    <mergeCell ref="A35:D35"/>
    <mergeCell ref="E6:E7"/>
    <mergeCell ref="E40:E41"/>
    <mergeCell ref="B49:C49"/>
    <mergeCell ref="A6:A7"/>
    <mergeCell ref="A40:A41"/>
    <mergeCell ref="A3:E3"/>
    <mergeCell ref="A37:E37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2:E28"/>
  <sheetViews>
    <sheetView workbookViewId="0">
      <selection activeCell="B20" sqref="B20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1293"/>
      <c r="B2" s="1381" t="s">
        <v>947</v>
      </c>
      <c r="C2" s="1300"/>
      <c r="D2" s="311"/>
      <c r="E2" s="311"/>
    </row>
    <row r="3" spans="1:5">
      <c r="A3" s="311"/>
      <c r="B3" s="311"/>
      <c r="C3" s="311"/>
      <c r="D3" s="311"/>
      <c r="E3" s="311"/>
    </row>
    <row r="4" spans="1:5" ht="15.75">
      <c r="B4" s="1403" t="s">
        <v>708</v>
      </c>
      <c r="C4" s="1403"/>
    </row>
    <row r="5" spans="1:5" ht="15.75">
      <c r="B5" s="75"/>
      <c r="C5" s="1"/>
    </row>
    <row r="6" spans="1:5" ht="13.5" thickBot="1">
      <c r="B6" s="1"/>
      <c r="C6" s="23" t="s">
        <v>818</v>
      </c>
    </row>
    <row r="7" spans="1:5" ht="15.75">
      <c r="A7" s="1417" t="s">
        <v>228</v>
      </c>
      <c r="B7" s="141" t="s">
        <v>18</v>
      </c>
      <c r="C7" s="135" t="s">
        <v>19</v>
      </c>
    </row>
    <row r="8" spans="1:5" ht="13.5" thickBot="1">
      <c r="A8" s="1418"/>
      <c r="B8" s="100"/>
      <c r="C8" s="136" t="s">
        <v>5</v>
      </c>
    </row>
    <row r="9" spans="1:5" ht="13.5" thickBot="1">
      <c r="A9" s="374" t="s">
        <v>229</v>
      </c>
      <c r="B9" s="389" t="s">
        <v>230</v>
      </c>
      <c r="C9" s="394" t="s">
        <v>231</v>
      </c>
    </row>
    <row r="10" spans="1:5">
      <c r="A10" s="355" t="s">
        <v>233</v>
      </c>
      <c r="B10" s="783" t="s">
        <v>491</v>
      </c>
      <c r="C10" s="786"/>
    </row>
    <row r="11" spans="1:5">
      <c r="A11" s="341" t="s">
        <v>234</v>
      </c>
      <c r="B11" s="136"/>
      <c r="C11" s="787"/>
    </row>
    <row r="12" spans="1:5">
      <c r="A12" s="341" t="s">
        <v>236</v>
      </c>
      <c r="B12" s="97" t="s">
        <v>680</v>
      </c>
      <c r="C12" s="521">
        <f>C13+C14</f>
        <v>0</v>
      </c>
    </row>
    <row r="13" spans="1:5">
      <c r="A13" s="341" t="s">
        <v>237</v>
      </c>
      <c r="B13" s="97" t="s">
        <v>681</v>
      </c>
      <c r="C13" s="923">
        <v>0</v>
      </c>
    </row>
    <row r="14" spans="1:5" ht="13.5" thickBot="1">
      <c r="A14" s="341" t="s">
        <v>238</v>
      </c>
      <c r="B14" s="274" t="s">
        <v>778</v>
      </c>
      <c r="C14" s="789">
        <v>0</v>
      </c>
    </row>
    <row r="15" spans="1:5" ht="26.25" thickBot="1">
      <c r="A15" s="341" t="s">
        <v>239</v>
      </c>
      <c r="B15" s="380" t="s">
        <v>706</v>
      </c>
      <c r="C15" s="788">
        <f>C12</f>
        <v>0</v>
      </c>
    </row>
    <row r="16" spans="1:5">
      <c r="A16" s="341" t="s">
        <v>240</v>
      </c>
      <c r="B16" s="831"/>
      <c r="C16" s="834"/>
    </row>
    <row r="17" spans="1:3">
      <c r="A17" s="341" t="s">
        <v>241</v>
      </c>
      <c r="B17" s="122"/>
      <c r="C17" s="835"/>
    </row>
    <row r="18" spans="1:3">
      <c r="A18" s="341" t="s">
        <v>242</v>
      </c>
      <c r="B18" s="832" t="s">
        <v>492</v>
      </c>
      <c r="C18" s="835"/>
    </row>
    <row r="19" spans="1:3">
      <c r="A19" s="341" t="s">
        <v>243</v>
      </c>
      <c r="B19" s="122"/>
      <c r="C19" s="578"/>
    </row>
    <row r="20" spans="1:3">
      <c r="A20" s="341" t="s">
        <v>245</v>
      </c>
      <c r="B20" s="833" t="s">
        <v>682</v>
      </c>
      <c r="C20" s="578">
        <f>C21+C22+C23+C24+C25</f>
        <v>0</v>
      </c>
    </row>
    <row r="21" spans="1:3">
      <c r="A21" s="341" t="s">
        <v>246</v>
      </c>
      <c r="B21" s="99" t="s">
        <v>683</v>
      </c>
      <c r="C21" s="906">
        <v>0</v>
      </c>
    </row>
    <row r="22" spans="1:3">
      <c r="A22" s="341" t="s">
        <v>247</v>
      </c>
      <c r="B22" s="99" t="s">
        <v>684</v>
      </c>
      <c r="C22" s="900">
        <v>0</v>
      </c>
    </row>
    <row r="23" spans="1:3">
      <c r="A23" s="341" t="s">
        <v>248</v>
      </c>
      <c r="B23" s="830" t="s">
        <v>685</v>
      </c>
      <c r="C23" s="900">
        <v>0</v>
      </c>
    </row>
    <row r="24" spans="1:3">
      <c r="A24" s="341" t="s">
        <v>249</v>
      </c>
      <c r="B24" s="6" t="s">
        <v>686</v>
      </c>
      <c r="C24" s="900">
        <v>0</v>
      </c>
    </row>
    <row r="25" spans="1:3" ht="13.5" thickBot="1">
      <c r="A25" s="341" t="s">
        <v>250</v>
      </c>
      <c r="B25" s="99" t="s">
        <v>687</v>
      </c>
      <c r="C25" s="901">
        <v>0</v>
      </c>
    </row>
    <row r="26" spans="1:3" ht="26.25" thickBot="1">
      <c r="A26" s="321" t="s">
        <v>251</v>
      </c>
      <c r="B26" s="380" t="s">
        <v>707</v>
      </c>
      <c r="C26" s="788">
        <f>C20</f>
        <v>0</v>
      </c>
    </row>
    <row r="27" spans="1:3" ht="13.5" thickBot="1">
      <c r="A27" s="375" t="s">
        <v>253</v>
      </c>
      <c r="B27" s="164"/>
      <c r="C27" s="790"/>
    </row>
    <row r="28" spans="1:3" ht="26.25" thickBot="1">
      <c r="A28" s="321" t="s">
        <v>254</v>
      </c>
      <c r="B28" s="380" t="s">
        <v>705</v>
      </c>
      <c r="C28" s="788">
        <f>C26+C15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176"/>
  <sheetViews>
    <sheetView workbookViewId="0">
      <selection activeCell="E23" sqref="E23"/>
    </sheetView>
  </sheetViews>
  <sheetFormatPr defaultRowHeight="12.75"/>
  <cols>
    <col min="1" max="2" width="5" customWidth="1"/>
    <col min="3" max="3" width="38.42578125" customWidth="1"/>
    <col min="4" max="4" width="13.7109375" customWidth="1"/>
    <col min="5" max="5" width="14" customWidth="1"/>
  </cols>
  <sheetData>
    <row r="1" spans="1:6">
      <c r="B1" s="1384" t="s">
        <v>948</v>
      </c>
      <c r="C1" s="1384"/>
      <c r="D1" s="1384"/>
      <c r="E1" s="1"/>
    </row>
    <row r="2" spans="1:6" ht="15.75">
      <c r="A2" s="1403" t="s">
        <v>886</v>
      </c>
      <c r="B2" s="1403"/>
      <c r="C2" s="1403"/>
      <c r="D2" s="1403"/>
      <c r="E2" s="1403"/>
      <c r="F2" s="1403"/>
    </row>
    <row r="3" spans="1:6" ht="13.5" thickBot="1">
      <c r="C3" s="1"/>
      <c r="D3" s="41"/>
      <c r="E3" s="1306" t="s">
        <v>799</v>
      </c>
    </row>
    <row r="4" spans="1:6" ht="39" customHeight="1" thickBot="1">
      <c r="B4" s="640" t="s">
        <v>228</v>
      </c>
      <c r="C4" s="641" t="s">
        <v>24</v>
      </c>
      <c r="D4" s="315" t="s">
        <v>772</v>
      </c>
      <c r="E4" s="315" t="s">
        <v>330</v>
      </c>
    </row>
    <row r="5" spans="1:6" ht="12" customHeight="1" thickBot="1">
      <c r="B5" s="468" t="s">
        <v>229</v>
      </c>
      <c r="C5" s="398" t="s">
        <v>230</v>
      </c>
      <c r="D5" s="642" t="s">
        <v>232</v>
      </c>
      <c r="E5" s="318" t="s">
        <v>232</v>
      </c>
    </row>
    <row r="6" spans="1:6" ht="15" customHeight="1" thickBot="1">
      <c r="B6" s="468" t="s">
        <v>233</v>
      </c>
      <c r="C6" s="1078" t="s">
        <v>721</v>
      </c>
      <c r="D6" s="875">
        <f>D7+D18+D27</f>
        <v>0</v>
      </c>
      <c r="E6" s="876">
        <f>E7+E18+E27</f>
        <v>0</v>
      </c>
    </row>
    <row r="7" spans="1:6" ht="12" customHeight="1">
      <c r="B7" s="602" t="s">
        <v>234</v>
      </c>
      <c r="C7" s="1079" t="s">
        <v>210</v>
      </c>
      <c r="D7" s="1075">
        <f>D8+D9+D10+D11+D12+D13+D14+D15+D16+D17</f>
        <v>0</v>
      </c>
      <c r="E7" s="1214">
        <f>E8+E9+E10+E11+E12+E13+E14+E15+E16+E17</f>
        <v>0</v>
      </c>
    </row>
    <row r="8" spans="1:6" ht="12.75" customHeight="1">
      <c r="B8" s="137" t="s">
        <v>235</v>
      </c>
      <c r="C8" s="1080" t="s">
        <v>660</v>
      </c>
      <c r="D8" s="123"/>
      <c r="E8" s="645">
        <f t="shared" ref="E8:E17" si="0">SUM(D8:D8)</f>
        <v>0</v>
      </c>
    </row>
    <row r="9" spans="1:6" ht="12.75" customHeight="1">
      <c r="B9" s="137" t="s">
        <v>236</v>
      </c>
      <c r="C9" s="1080" t="s">
        <v>661</v>
      </c>
      <c r="D9" s="729">
        <v>0</v>
      </c>
      <c r="E9" s="645">
        <f t="shared" si="0"/>
        <v>0</v>
      </c>
    </row>
    <row r="10" spans="1:6" ht="12.75" customHeight="1">
      <c r="B10" s="137" t="s">
        <v>237</v>
      </c>
      <c r="C10" s="1081" t="s">
        <v>662</v>
      </c>
      <c r="D10" s="123"/>
      <c r="E10" s="645">
        <f t="shared" si="0"/>
        <v>0</v>
      </c>
    </row>
    <row r="11" spans="1:6" ht="12.75" customHeight="1">
      <c r="B11" s="137" t="s">
        <v>238</v>
      </c>
      <c r="C11" s="1082" t="s">
        <v>663</v>
      </c>
      <c r="D11" s="123"/>
      <c r="E11" s="645">
        <f t="shared" si="0"/>
        <v>0</v>
      </c>
    </row>
    <row r="12" spans="1:6" ht="12.75" customHeight="1">
      <c r="B12" s="137" t="s">
        <v>239</v>
      </c>
      <c r="C12" s="1082" t="s">
        <v>664</v>
      </c>
      <c r="D12" s="123"/>
      <c r="E12" s="645">
        <f t="shared" si="0"/>
        <v>0</v>
      </c>
    </row>
    <row r="13" spans="1:6" ht="12.75" customHeight="1">
      <c r="B13" s="137" t="s">
        <v>240</v>
      </c>
      <c r="C13" s="1082" t="s">
        <v>665</v>
      </c>
      <c r="D13" s="123"/>
      <c r="E13" s="645">
        <f t="shared" si="0"/>
        <v>0</v>
      </c>
    </row>
    <row r="14" spans="1:6" ht="12.75" customHeight="1">
      <c r="B14" s="137" t="s">
        <v>241</v>
      </c>
      <c r="C14" s="1082" t="s">
        <v>666</v>
      </c>
      <c r="D14" s="123"/>
      <c r="E14" s="645">
        <f t="shared" si="0"/>
        <v>0</v>
      </c>
    </row>
    <row r="15" spans="1:6" ht="12.75" customHeight="1">
      <c r="B15" s="137" t="s">
        <v>242</v>
      </c>
      <c r="C15" s="1082" t="s">
        <v>667</v>
      </c>
      <c r="D15" s="209"/>
      <c r="E15" s="645">
        <f t="shared" si="0"/>
        <v>0</v>
      </c>
    </row>
    <row r="16" spans="1:6" ht="12.75" customHeight="1" thickBot="1">
      <c r="B16" s="137" t="s">
        <v>243</v>
      </c>
      <c r="C16" s="1083" t="s">
        <v>668</v>
      </c>
      <c r="D16" s="209"/>
      <c r="E16" s="1215">
        <f t="shared" si="0"/>
        <v>0</v>
      </c>
    </row>
    <row r="17" spans="2:5" s="18" customFormat="1" ht="12.75" customHeight="1" thickBot="1">
      <c r="B17" s="643" t="s">
        <v>244</v>
      </c>
      <c r="C17" s="1084" t="s">
        <v>669</v>
      </c>
      <c r="D17" s="646"/>
      <c r="E17" s="645">
        <f t="shared" si="0"/>
        <v>0</v>
      </c>
    </row>
    <row r="18" spans="2:5" ht="16.5" customHeight="1" thickBot="1">
      <c r="B18" s="468" t="s">
        <v>245</v>
      </c>
      <c r="C18" s="134" t="s">
        <v>720</v>
      </c>
      <c r="D18" s="213">
        <f>D19+D23+D24+D25+D26</f>
        <v>0</v>
      </c>
      <c r="E18" s="119">
        <f>E19+E23+E24+E25+E26</f>
        <v>0</v>
      </c>
    </row>
    <row r="19" spans="2:5" ht="11.25" customHeight="1">
      <c r="B19" s="783" t="s">
        <v>246</v>
      </c>
      <c r="C19" s="998" t="s">
        <v>589</v>
      </c>
      <c r="D19" s="281">
        <f>D20+D21+D22</f>
        <v>0</v>
      </c>
      <c r="E19" s="118">
        <f>E20+E21+E22+E23</f>
        <v>0</v>
      </c>
    </row>
    <row r="20" spans="2:5" ht="11.25" customHeight="1">
      <c r="B20" s="783" t="s">
        <v>247</v>
      </c>
      <c r="C20" s="973" t="s">
        <v>592</v>
      </c>
      <c r="D20" s="201"/>
      <c r="E20" s="116"/>
    </row>
    <row r="21" spans="2:5" ht="11.25" customHeight="1">
      <c r="B21" s="783" t="s">
        <v>248</v>
      </c>
      <c r="C21" s="974" t="s">
        <v>591</v>
      </c>
      <c r="D21" s="201"/>
      <c r="E21" s="116"/>
    </row>
    <row r="22" spans="2:5" ht="11.25" customHeight="1">
      <c r="B22" s="783" t="s">
        <v>249</v>
      </c>
      <c r="C22" s="974" t="s">
        <v>593</v>
      </c>
      <c r="D22" s="873"/>
      <c r="E22" s="118"/>
    </row>
    <row r="23" spans="2:5" ht="12.75" customHeight="1">
      <c r="B23" s="783" t="s">
        <v>250</v>
      </c>
      <c r="C23" s="975" t="s">
        <v>594</v>
      </c>
      <c r="D23" s="197"/>
      <c r="E23" s="220">
        <f>SUM(D23:D23)</f>
        <v>0</v>
      </c>
    </row>
    <row r="24" spans="2:5" ht="12.75" customHeight="1">
      <c r="B24" s="783" t="s">
        <v>251</v>
      </c>
      <c r="C24" s="976" t="s">
        <v>595</v>
      </c>
      <c r="D24" s="196"/>
      <c r="E24" s="220">
        <f>SUM(D24:D24)</f>
        <v>0</v>
      </c>
    </row>
    <row r="25" spans="2:5" ht="12.75" customHeight="1">
      <c r="B25" s="783" t="s">
        <v>253</v>
      </c>
      <c r="C25" s="1085" t="s">
        <v>596</v>
      </c>
      <c r="D25" s="196"/>
      <c r="E25" s="220">
        <f>SUM(D25:D25)</f>
        <v>0</v>
      </c>
    </row>
    <row r="26" spans="2:5" s="18" customFormat="1" ht="12.75" customHeight="1" thickBot="1">
      <c r="B26" s="136" t="s">
        <v>254</v>
      </c>
      <c r="C26" s="975" t="s">
        <v>642</v>
      </c>
      <c r="D26" s="1072"/>
      <c r="E26" s="120">
        <f>SUM(D26:D26)</f>
        <v>0</v>
      </c>
    </row>
    <row r="27" spans="2:5" s="18" customFormat="1" ht="12.75" customHeight="1" thickBot="1">
      <c r="B27" s="468" t="s">
        <v>255</v>
      </c>
      <c r="C27" s="995" t="s">
        <v>643</v>
      </c>
      <c r="D27" s="1074">
        <f>D28+D29</f>
        <v>0</v>
      </c>
      <c r="E27" s="1095">
        <f>E28+E29</f>
        <v>0</v>
      </c>
    </row>
    <row r="28" spans="2:5" s="18" customFormat="1" ht="12.75" customHeight="1">
      <c r="B28" s="783" t="s">
        <v>256</v>
      </c>
      <c r="C28" s="1073" t="s">
        <v>676</v>
      </c>
      <c r="D28" s="874"/>
      <c r="E28" s="115"/>
    </row>
    <row r="29" spans="2:5" s="18" customFormat="1" ht="12.75" customHeight="1" thickBot="1">
      <c r="B29" s="136" t="s">
        <v>257</v>
      </c>
      <c r="C29" s="1091" t="s">
        <v>677</v>
      </c>
      <c r="D29" s="1076"/>
      <c r="E29" s="117"/>
    </row>
    <row r="30" spans="2:5" ht="15" customHeight="1" thickTop="1" thickBot="1">
      <c r="B30" s="1092" t="s">
        <v>258</v>
      </c>
      <c r="C30" s="1093" t="s">
        <v>719</v>
      </c>
      <c r="D30" s="1094">
        <f>D31+D37+D42</f>
        <v>0</v>
      </c>
      <c r="E30" s="1094">
        <f>E31+E37+E42</f>
        <v>0</v>
      </c>
    </row>
    <row r="31" spans="2:5" ht="15" customHeight="1">
      <c r="B31" s="602" t="s">
        <v>259</v>
      </c>
      <c r="C31" s="1086" t="s">
        <v>630</v>
      </c>
      <c r="D31" s="214">
        <f>SUM(D32:D36)</f>
        <v>0</v>
      </c>
      <c r="E31" s="1077">
        <f>SUM(E32:E36)</f>
        <v>0</v>
      </c>
    </row>
    <row r="32" spans="2:5" ht="12.75" customHeight="1">
      <c r="B32" s="137" t="s">
        <v>260</v>
      </c>
      <c r="C32" s="1080" t="s">
        <v>631</v>
      </c>
      <c r="D32" s="32"/>
      <c r="E32" s="220"/>
    </row>
    <row r="33" spans="2:6" ht="12.75" customHeight="1">
      <c r="B33" s="137" t="s">
        <v>261</v>
      </c>
      <c r="C33" s="228" t="s">
        <v>632</v>
      </c>
      <c r="D33" s="199"/>
      <c r="E33" s="220"/>
    </row>
    <row r="34" spans="2:6" ht="14.25" customHeight="1">
      <c r="B34" s="137" t="s">
        <v>262</v>
      </c>
      <c r="C34" s="606" t="s">
        <v>633</v>
      </c>
      <c r="D34" s="199"/>
      <c r="E34" s="220"/>
    </row>
    <row r="35" spans="2:6" ht="15" customHeight="1">
      <c r="B35" s="137" t="s">
        <v>263</v>
      </c>
      <c r="C35" s="606" t="s">
        <v>634</v>
      </c>
      <c r="D35" s="818"/>
      <c r="E35" s="115"/>
    </row>
    <row r="36" spans="2:6" ht="15" customHeight="1" thickBot="1">
      <c r="B36" s="643" t="s">
        <v>264</v>
      </c>
      <c r="C36" s="228" t="s">
        <v>635</v>
      </c>
      <c r="D36" s="211"/>
      <c r="E36" s="117"/>
    </row>
    <row r="37" spans="2:6" ht="12.75" customHeight="1" thickBot="1">
      <c r="B37" s="468" t="s">
        <v>265</v>
      </c>
      <c r="C37" s="1087" t="s">
        <v>636</v>
      </c>
      <c r="D37" s="213">
        <f>D38+D39+D40+D41</f>
        <v>0</v>
      </c>
      <c r="E37" s="119">
        <f>E38+E39+E40+E41</f>
        <v>0</v>
      </c>
    </row>
    <row r="38" spans="2:6" ht="15" customHeight="1">
      <c r="B38" s="783" t="s">
        <v>266</v>
      </c>
      <c r="C38" s="607" t="s">
        <v>637</v>
      </c>
      <c r="D38" s="204"/>
      <c r="E38" s="220"/>
    </row>
    <row r="39" spans="2:6" ht="15" customHeight="1">
      <c r="B39" s="137" t="s">
        <v>267</v>
      </c>
      <c r="C39" s="809" t="s">
        <v>639</v>
      </c>
      <c r="D39" s="202"/>
      <c r="E39" s="220"/>
    </row>
    <row r="40" spans="2:6" ht="15" customHeight="1">
      <c r="B40" s="137" t="s">
        <v>268</v>
      </c>
      <c r="C40" s="811" t="s">
        <v>638</v>
      </c>
      <c r="D40" s="812"/>
      <c r="E40" s="220"/>
    </row>
    <row r="41" spans="2:6" ht="15" customHeight="1" thickBot="1">
      <c r="B41" s="643" t="s">
        <v>269</v>
      </c>
      <c r="C41" s="228" t="s">
        <v>640</v>
      </c>
      <c r="D41" s="816"/>
      <c r="E41" s="120"/>
    </row>
    <row r="42" spans="2:6" ht="15" customHeight="1" thickBot="1">
      <c r="B42" s="468" t="s">
        <v>270</v>
      </c>
      <c r="C42" s="1033" t="s">
        <v>641</v>
      </c>
      <c r="D42" s="213">
        <f>D43+D44</f>
        <v>0</v>
      </c>
      <c r="E42" s="119">
        <f>E43+E44</f>
        <v>0</v>
      </c>
    </row>
    <row r="43" spans="2:6" ht="15" customHeight="1">
      <c r="B43" s="783" t="s">
        <v>271</v>
      </c>
      <c r="C43" s="811" t="s">
        <v>688</v>
      </c>
      <c r="D43" s="204"/>
      <c r="E43" s="115"/>
    </row>
    <row r="44" spans="2:6" ht="15" customHeight="1" thickBot="1">
      <c r="B44" s="137" t="s">
        <v>272</v>
      </c>
      <c r="C44" s="1080" t="s">
        <v>689</v>
      </c>
      <c r="D44" s="202"/>
      <c r="E44" s="112"/>
    </row>
    <row r="45" spans="2:6" ht="17.25" customHeight="1" thickBot="1">
      <c r="B45" s="468" t="s">
        <v>273</v>
      </c>
      <c r="C45" s="1088" t="s">
        <v>722</v>
      </c>
      <c r="D45" s="213">
        <f>D6+D30</f>
        <v>0</v>
      </c>
      <c r="E45" s="119">
        <f>E6+E30</f>
        <v>0</v>
      </c>
      <c r="F45" s="64"/>
    </row>
    <row r="46" spans="2:6" s="18" customFormat="1" ht="3" customHeight="1" thickBot="1">
      <c r="B46" s="644"/>
      <c r="C46" s="104"/>
      <c r="D46" s="198"/>
      <c r="E46" s="222"/>
    </row>
    <row r="47" spans="2:6" ht="14.25" customHeight="1" thickBot="1">
      <c r="B47" s="135" t="s">
        <v>274</v>
      </c>
      <c r="C47" s="1033" t="s">
        <v>384</v>
      </c>
      <c r="D47" s="119">
        <f>SUM(D48:D57)</f>
        <v>0</v>
      </c>
      <c r="E47" s="119">
        <f>SUM(E48:E57)</f>
        <v>0</v>
      </c>
    </row>
    <row r="48" spans="2:6" ht="12.75" customHeight="1">
      <c r="B48" s="602" t="s">
        <v>275</v>
      </c>
      <c r="C48" s="226" t="s">
        <v>647</v>
      </c>
      <c r="D48" s="118"/>
      <c r="E48" s="118"/>
    </row>
    <row r="49" spans="2:5" ht="12.75" customHeight="1">
      <c r="B49" s="137" t="s">
        <v>276</v>
      </c>
      <c r="C49" s="529" t="s">
        <v>646</v>
      </c>
      <c r="D49" s="116"/>
      <c r="E49" s="220"/>
    </row>
    <row r="50" spans="2:5" ht="12.75" customHeight="1">
      <c r="B50" s="137" t="s">
        <v>280</v>
      </c>
      <c r="C50" s="529" t="s">
        <v>648</v>
      </c>
      <c r="D50" s="116"/>
      <c r="E50" s="220"/>
    </row>
    <row r="51" spans="2:5" ht="15" customHeight="1">
      <c r="B51" s="137" t="s">
        <v>281</v>
      </c>
      <c r="C51" s="529" t="s">
        <v>649</v>
      </c>
      <c r="D51" s="220"/>
      <c r="E51" s="220"/>
    </row>
    <row r="52" spans="2:5">
      <c r="B52" s="137" t="s">
        <v>282</v>
      </c>
      <c r="C52" s="751" t="s">
        <v>650</v>
      </c>
      <c r="D52" s="138"/>
      <c r="E52" s="220"/>
    </row>
    <row r="53" spans="2:5">
      <c r="B53" s="137" t="s">
        <v>283</v>
      </c>
      <c r="C53" s="752" t="s">
        <v>651</v>
      </c>
      <c r="D53" s="139"/>
      <c r="E53" s="115"/>
    </row>
    <row r="54" spans="2:5" ht="15" customHeight="1">
      <c r="B54" s="137" t="s">
        <v>284</v>
      </c>
      <c r="C54" s="753" t="s">
        <v>652</v>
      </c>
      <c r="D54" s="116"/>
      <c r="E54" s="116"/>
    </row>
    <row r="55" spans="2:5">
      <c r="B55" s="137" t="s">
        <v>285</v>
      </c>
      <c r="C55" s="753" t="s">
        <v>653</v>
      </c>
      <c r="D55" s="80"/>
      <c r="E55" s="112">
        <f>SUM(D55:D55)</f>
        <v>0</v>
      </c>
    </row>
    <row r="56" spans="2:5">
      <c r="B56" s="137" t="s">
        <v>286</v>
      </c>
      <c r="C56" s="753" t="s">
        <v>654</v>
      </c>
      <c r="D56" s="1089"/>
      <c r="E56" s="1090"/>
    </row>
    <row r="57" spans="2:5" ht="12" customHeight="1" thickBot="1">
      <c r="B57" s="137" t="s">
        <v>287</v>
      </c>
      <c r="C57" s="309" t="s">
        <v>655</v>
      </c>
      <c r="D57" s="740"/>
      <c r="E57" s="284"/>
    </row>
    <row r="58" spans="2:5" ht="15.75" customHeight="1" thickBot="1">
      <c r="B58" s="468" t="s">
        <v>288</v>
      </c>
      <c r="C58" s="813" t="s">
        <v>385</v>
      </c>
      <c r="D58" s="77">
        <f>D45+D47</f>
        <v>0</v>
      </c>
      <c r="E58" s="77">
        <f>E45+E47</f>
        <v>0</v>
      </c>
    </row>
    <row r="59" spans="2:5" ht="14.25" customHeight="1"/>
    <row r="60" spans="2:5" ht="13.5" customHeight="1"/>
    <row r="61" spans="2:5" ht="16.5" customHeight="1"/>
    <row r="62" spans="2:5" ht="12.75" customHeight="1"/>
    <row r="63" spans="2:5" ht="38.25" customHeight="1"/>
    <row r="64" spans="2:5" ht="12" customHeight="1"/>
    <row r="65" ht="12" customHeight="1"/>
    <row r="66" ht="11.25" customHeight="1"/>
    <row r="67" ht="12" customHeight="1"/>
    <row r="68" ht="14.25" customHeight="1"/>
    <row r="69" ht="15" customHeight="1"/>
    <row r="70" ht="13.5" customHeight="1"/>
    <row r="71" ht="12.75" customHeight="1"/>
    <row r="72" ht="12.75" customHeight="1"/>
    <row r="73" ht="12.75" customHeight="1"/>
    <row r="74" ht="12.75" customHeight="1"/>
    <row r="75" ht="12.75" customHeight="1"/>
    <row r="76" ht="15" customHeight="1"/>
    <row r="77" ht="18" customHeight="1"/>
    <row r="78" ht="15" customHeight="1"/>
    <row r="79" ht="3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6.5" customHeight="1"/>
    <row r="89" ht="15.75" customHeight="1"/>
    <row r="90" ht="3.75" customHeight="1"/>
    <row r="91" ht="26.25" customHeight="1"/>
    <row r="92" ht="2.25" customHeight="1"/>
    <row r="93" ht="16.5" customHeight="1"/>
    <row r="94" ht="10.5" customHeight="1"/>
    <row r="95" ht="4.5" customHeight="1"/>
    <row r="96" ht="27.75" customHeight="1"/>
    <row r="97" ht="6.75" customHeight="1"/>
    <row r="98" ht="24.75" customHeight="1"/>
    <row r="99" ht="12.75" customHeight="1"/>
    <row r="100" ht="12.75" customHeight="1"/>
    <row r="101" ht="12.75" customHeight="1"/>
    <row r="102" ht="12" customHeight="1"/>
    <row r="103" ht="11.25" customHeight="1"/>
    <row r="104" ht="13.5" customHeight="1"/>
    <row r="105" ht="7.5" customHeight="1"/>
    <row r="108" ht="12" customHeight="1"/>
    <row r="110" ht="5.25" customHeight="1"/>
    <row r="111" ht="16.5" customHeight="1"/>
    <row r="112" ht="13.5" customHeight="1"/>
    <row r="114" ht="3" customHeight="1"/>
    <row r="115" ht="17.25" customHeight="1"/>
    <row r="116" ht="7.5" customHeight="1"/>
    <row r="122" ht="36" customHeight="1"/>
    <row r="138" ht="5.25" customHeight="1"/>
    <row r="149" ht="6.75" customHeight="1"/>
    <row r="151" ht="6" customHeight="1"/>
    <row r="154" ht="9" customHeight="1"/>
    <row r="156" ht="5.25" customHeight="1"/>
    <row r="157" ht="28.5" customHeight="1"/>
    <row r="164" ht="5.25" customHeight="1"/>
    <row r="169" ht="5.25" customHeight="1"/>
    <row r="173" ht="5.25" customHeight="1"/>
    <row r="174" ht="18.75" customHeight="1"/>
    <row r="175" ht="6" customHeight="1"/>
    <row r="176" ht="20.25" customHeight="1"/>
  </sheetData>
  <mergeCells count="2">
    <mergeCell ref="B1:D1"/>
    <mergeCell ref="A2:F2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42"/>
  <sheetViews>
    <sheetView workbookViewId="0">
      <selection activeCell="C7" sqref="C7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1293"/>
      <c r="B1" s="1381" t="s">
        <v>949</v>
      </c>
      <c r="C1" s="1300"/>
      <c r="D1" s="311"/>
      <c r="E1" s="311"/>
    </row>
    <row r="2" spans="1:5">
      <c r="B2" s="1"/>
      <c r="C2" s="39"/>
    </row>
    <row r="3" spans="1:5">
      <c r="B3" s="1"/>
      <c r="C3" s="39"/>
    </row>
    <row r="4" spans="1:5" ht="15.75">
      <c r="B4" s="1439" t="s">
        <v>34</v>
      </c>
      <c r="C4" s="1439"/>
    </row>
    <row r="5" spans="1:5" ht="15.75">
      <c r="B5" s="1439" t="s">
        <v>35</v>
      </c>
      <c r="C5" s="1439"/>
    </row>
    <row r="6" spans="1:5" ht="15.75">
      <c r="B6" s="1439" t="s">
        <v>309</v>
      </c>
      <c r="C6" s="1439"/>
    </row>
    <row r="7" spans="1:5" ht="15.75">
      <c r="B7" s="145"/>
      <c r="C7" s="145"/>
    </row>
    <row r="8" spans="1:5">
      <c r="B8" s="1"/>
      <c r="C8" s="1306" t="s">
        <v>799</v>
      </c>
    </row>
    <row r="9" spans="1:5" ht="13.5" thickBot="1">
      <c r="B9" s="1"/>
      <c r="C9" s="41"/>
    </row>
    <row r="10" spans="1:5" ht="26.25" thickBot="1">
      <c r="A10" s="372" t="s">
        <v>228</v>
      </c>
      <c r="B10" s="411" t="s">
        <v>36</v>
      </c>
      <c r="C10" s="412" t="s">
        <v>859</v>
      </c>
    </row>
    <row r="11" spans="1:5" ht="13.5" thickBot="1">
      <c r="A11" s="408" t="s">
        <v>229</v>
      </c>
      <c r="B11" s="389" t="s">
        <v>230</v>
      </c>
      <c r="C11" s="394" t="s">
        <v>231</v>
      </c>
    </row>
    <row r="12" spans="1:5" ht="16.5" thickBot="1">
      <c r="A12" s="333" t="s">
        <v>233</v>
      </c>
      <c r="B12" s="690" t="s">
        <v>13</v>
      </c>
      <c r="C12" s="685">
        <v>0</v>
      </c>
    </row>
    <row r="13" spans="1:5" ht="15.75">
      <c r="A13" s="682" t="s">
        <v>234</v>
      </c>
      <c r="B13" s="691"/>
      <c r="C13" s="686"/>
    </row>
    <row r="14" spans="1:5" ht="15.75">
      <c r="A14" s="683" t="s">
        <v>235</v>
      </c>
      <c r="B14" s="692"/>
      <c r="C14" s="686"/>
    </row>
    <row r="15" spans="1:5" ht="15.75">
      <c r="A15" s="683" t="s">
        <v>236</v>
      </c>
      <c r="B15" s="691"/>
      <c r="C15" s="687">
        <f>SUM(C13:C14)</f>
        <v>0</v>
      </c>
    </row>
    <row r="16" spans="1:5" ht="15.75">
      <c r="A16" s="683" t="s">
        <v>237</v>
      </c>
      <c r="B16" s="726"/>
      <c r="C16" s="686"/>
    </row>
    <row r="17" spans="1:3" ht="15.75">
      <c r="A17" s="684"/>
      <c r="B17" s="725"/>
      <c r="C17" s="685"/>
    </row>
    <row r="18" spans="1:3" s="7" customFormat="1" ht="16.5" thickBot="1">
      <c r="A18" s="684" t="s">
        <v>238</v>
      </c>
      <c r="B18" s="691"/>
      <c r="C18" s="694">
        <f>SUM(C16:C17)</f>
        <v>0</v>
      </c>
    </row>
    <row r="19" spans="1:3" s="7" customFormat="1" ht="16.5" thickBot="1">
      <c r="A19" s="333" t="s">
        <v>239</v>
      </c>
      <c r="B19" s="693"/>
      <c r="C19" s="688"/>
    </row>
    <row r="20" spans="1:3" s="18" customFormat="1" ht="16.5" thickBot="1">
      <c r="A20" s="321" t="s">
        <v>240</v>
      </c>
      <c r="B20" s="689" t="s">
        <v>20</v>
      </c>
      <c r="C20" s="413">
        <f>C18+C15</f>
        <v>0</v>
      </c>
    </row>
    <row r="21" spans="1:3" ht="15.75">
      <c r="A21" s="683" t="s">
        <v>244</v>
      </c>
      <c r="B21" s="1234"/>
      <c r="C21" s="1233">
        <v>0</v>
      </c>
    </row>
    <row r="22" spans="1:3" ht="15.75">
      <c r="A22" s="300" t="s">
        <v>246</v>
      </c>
      <c r="B22" s="963" t="s">
        <v>522</v>
      </c>
      <c r="C22" s="962"/>
    </row>
    <row r="23" spans="1:3" ht="15.75">
      <c r="A23" s="300" t="s">
        <v>247</v>
      </c>
      <c r="B23" s="895" t="s">
        <v>831</v>
      </c>
      <c r="C23" s="414">
        <v>24875368</v>
      </c>
    </row>
    <row r="24" spans="1:3" ht="15.75">
      <c r="A24" s="300" t="s">
        <v>248</v>
      </c>
      <c r="B24" s="896"/>
      <c r="C24" s="415">
        <v>0</v>
      </c>
    </row>
    <row r="25" spans="1:3" ht="15.75">
      <c r="A25" s="300" t="s">
        <v>249</v>
      </c>
      <c r="B25" s="894"/>
      <c r="C25" s="415">
        <v>0</v>
      </c>
    </row>
    <row r="26" spans="1:3" ht="15.75">
      <c r="A26" s="300" t="s">
        <v>250</v>
      </c>
      <c r="B26" s="680" t="s">
        <v>830</v>
      </c>
      <c r="C26" s="416">
        <f>SUM(C23:C25)</f>
        <v>24875368</v>
      </c>
    </row>
    <row r="27" spans="1:3" ht="15.75">
      <c r="A27" s="300" t="s">
        <v>251</v>
      </c>
      <c r="B27" s="680"/>
      <c r="C27" s="416"/>
    </row>
    <row r="28" spans="1:3" ht="15.75">
      <c r="A28" s="300" t="s">
        <v>253</v>
      </c>
      <c r="B28" s="679"/>
      <c r="C28" s="415"/>
    </row>
    <row r="29" spans="1:3" s="18" customFormat="1" ht="15.75">
      <c r="A29" s="300" t="s">
        <v>254</v>
      </c>
      <c r="B29" s="680" t="s">
        <v>773</v>
      </c>
      <c r="C29" s="417">
        <f>SUM(C28:C28)</f>
        <v>0</v>
      </c>
    </row>
    <row r="30" spans="1:3" s="18" customFormat="1" ht="15.75">
      <c r="A30" s="300" t="s">
        <v>255</v>
      </c>
      <c r="B30" s="964"/>
      <c r="C30" s="417"/>
    </row>
    <row r="31" spans="1:3" s="18" customFormat="1" ht="15.75">
      <c r="A31" s="300" t="s">
        <v>256</v>
      </c>
      <c r="B31" s="963" t="s">
        <v>856</v>
      </c>
      <c r="C31" s="417">
        <v>56617322</v>
      </c>
    </row>
    <row r="32" spans="1:3" ht="15.75">
      <c r="A32" s="300" t="s">
        <v>257</v>
      </c>
      <c r="B32" s="679" t="s">
        <v>857</v>
      </c>
      <c r="C32" s="415">
        <v>33393370</v>
      </c>
    </row>
    <row r="33" spans="1:3" s="18" customFormat="1" ht="15.75">
      <c r="A33" s="300" t="s">
        <v>258</v>
      </c>
      <c r="B33" s="679" t="s">
        <v>858</v>
      </c>
      <c r="C33" s="416">
        <v>1248953</v>
      </c>
    </row>
    <row r="34" spans="1:3" s="18" customFormat="1" ht="15.75">
      <c r="A34" s="300" t="s">
        <v>259</v>
      </c>
      <c r="B34" s="679" t="s">
        <v>905</v>
      </c>
      <c r="C34" s="415">
        <v>19974999</v>
      </c>
    </row>
    <row r="35" spans="1:3" s="18" customFormat="1" ht="15.75">
      <c r="A35" s="300" t="s">
        <v>260</v>
      </c>
      <c r="B35" s="679" t="s">
        <v>906</v>
      </c>
      <c r="C35" s="415">
        <v>2000000</v>
      </c>
    </row>
    <row r="36" spans="1:3" s="18" customFormat="1" ht="15.75">
      <c r="A36" s="300" t="s">
        <v>261</v>
      </c>
      <c r="B36" s="680"/>
      <c r="C36" s="416"/>
    </row>
    <row r="37" spans="1:3" s="18" customFormat="1" ht="16.5" thickBot="1">
      <c r="A37" s="300" t="s">
        <v>262</v>
      </c>
      <c r="B37" s="679"/>
      <c r="C37" s="415"/>
    </row>
    <row r="38" spans="1:3" ht="16.5" thickBot="1">
      <c r="A38" s="321" t="s">
        <v>263</v>
      </c>
      <c r="B38" s="423" t="s">
        <v>14</v>
      </c>
      <c r="C38" s="418">
        <v>81492690</v>
      </c>
    </row>
    <row r="39" spans="1:3" ht="16.5" thickBot="1">
      <c r="A39" s="531" t="s">
        <v>264</v>
      </c>
      <c r="B39" s="681"/>
      <c r="C39" s="419"/>
    </row>
    <row r="40" spans="1:3" ht="16.5" thickBot="1">
      <c r="A40" s="321" t="s">
        <v>265</v>
      </c>
      <c r="B40" s="486" t="s">
        <v>306</v>
      </c>
      <c r="C40" s="420">
        <f>SUM(C20+C38+C21)</f>
        <v>81492690</v>
      </c>
    </row>
    <row r="41" spans="1:3" ht="15.75">
      <c r="B41" s="46"/>
      <c r="C41" s="47"/>
    </row>
    <row r="42" spans="1:3" ht="15.75">
      <c r="B42" s="46"/>
      <c r="C42" s="47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K138"/>
  <sheetViews>
    <sheetView topLeftCell="A5" workbookViewId="0">
      <selection activeCell="B17" sqref="B17"/>
    </sheetView>
  </sheetViews>
  <sheetFormatPr defaultRowHeight="12.75"/>
  <cols>
    <col min="1" max="1" width="5.5703125" customWidth="1"/>
    <col min="2" max="2" width="61" customWidth="1"/>
    <col min="3" max="3" width="18.28515625" customWidth="1"/>
  </cols>
  <sheetData>
    <row r="1" spans="1:5">
      <c r="A1" s="1384" t="s">
        <v>950</v>
      </c>
      <c r="B1" s="1384"/>
      <c r="C1" s="1384"/>
      <c r="D1" s="311"/>
      <c r="E1" s="311"/>
    </row>
    <row r="2" spans="1:5">
      <c r="A2" s="311"/>
      <c r="B2" s="311"/>
      <c r="C2" s="311"/>
      <c r="D2" s="311"/>
      <c r="E2" s="311"/>
    </row>
    <row r="3" spans="1:5" ht="15.75">
      <c r="B3" s="1439" t="s">
        <v>38</v>
      </c>
      <c r="C3" s="1439"/>
    </row>
    <row r="4" spans="1:5" ht="15.75">
      <c r="B4" s="1439" t="s">
        <v>39</v>
      </c>
      <c r="C4" s="1439"/>
    </row>
    <row r="5" spans="1:5" ht="15.75">
      <c r="B5" s="1439" t="s">
        <v>309</v>
      </c>
      <c r="C5" s="1439"/>
    </row>
    <row r="6" spans="1:5" ht="15.75">
      <c r="B6" s="738"/>
      <c r="C6" s="738"/>
    </row>
    <row r="7" spans="1:5" ht="16.5" thickBot="1">
      <c r="B7" s="738"/>
      <c r="C7" s="1301" t="s">
        <v>813</v>
      </c>
    </row>
    <row r="8" spans="1:5" ht="26.25" thickBot="1">
      <c r="A8" s="372" t="s">
        <v>228</v>
      </c>
      <c r="B8" s="425" t="s">
        <v>40</v>
      </c>
      <c r="C8" s="426" t="s">
        <v>910</v>
      </c>
    </row>
    <row r="9" spans="1:5" ht="13.5" thickBot="1">
      <c r="A9" s="408" t="s">
        <v>229</v>
      </c>
      <c r="B9" s="389" t="s">
        <v>230</v>
      </c>
      <c r="C9" s="394" t="s">
        <v>231</v>
      </c>
    </row>
    <row r="10" spans="1:5" ht="13.5" thickBot="1">
      <c r="A10" s="444" t="s">
        <v>233</v>
      </c>
      <c r="B10" s="961" t="s">
        <v>517</v>
      </c>
      <c r="C10" s="1232">
        <f>C11+C12</f>
        <v>0</v>
      </c>
    </row>
    <row r="11" spans="1:5">
      <c r="A11" s="1219" t="s">
        <v>234</v>
      </c>
      <c r="B11" s="133" t="s">
        <v>766</v>
      </c>
      <c r="C11" s="1220"/>
    </row>
    <row r="12" spans="1:5" ht="13.5" thickBot="1">
      <c r="A12" s="503" t="s">
        <v>235</v>
      </c>
      <c r="B12" s="1226" t="s">
        <v>767</v>
      </c>
      <c r="C12" s="1221"/>
    </row>
    <row r="13" spans="1:5" ht="13.5" thickBot="1">
      <c r="A13" s="409" t="s">
        <v>236</v>
      </c>
      <c r="B13" s="1192" t="s">
        <v>521</v>
      </c>
      <c r="C13" s="1222"/>
    </row>
    <row r="14" spans="1:5">
      <c r="A14" s="1219" t="s">
        <v>237</v>
      </c>
      <c r="B14" s="133" t="s">
        <v>766</v>
      </c>
      <c r="C14" s="1224"/>
    </row>
    <row r="15" spans="1:5" ht="13.5" thickBot="1">
      <c r="A15" s="503" t="s">
        <v>238</v>
      </c>
      <c r="B15" s="1226" t="s">
        <v>832</v>
      </c>
      <c r="C15" s="1225"/>
    </row>
    <row r="16" spans="1:5" ht="13.5" thickBot="1">
      <c r="A16" s="355" t="s">
        <v>239</v>
      </c>
      <c r="B16" s="1191" t="s">
        <v>764</v>
      </c>
      <c r="C16" s="1223">
        <v>2381000</v>
      </c>
    </row>
    <row r="17" spans="1:11">
      <c r="A17" s="1219" t="s">
        <v>240</v>
      </c>
      <c r="B17" s="133" t="s">
        <v>766</v>
      </c>
      <c r="C17" s="1220"/>
    </row>
    <row r="18" spans="1:11" ht="13.5" thickBot="1">
      <c r="A18" s="503" t="s">
        <v>241</v>
      </c>
      <c r="B18" s="1226" t="s">
        <v>833</v>
      </c>
      <c r="C18" s="1221"/>
    </row>
    <row r="19" spans="1:11" ht="13.5" thickBot="1">
      <c r="A19" s="355" t="s">
        <v>242</v>
      </c>
      <c r="B19" s="961" t="s">
        <v>518</v>
      </c>
      <c r="C19" s="1217">
        <f>C20+C21</f>
        <v>0</v>
      </c>
    </row>
    <row r="20" spans="1:11">
      <c r="A20" s="1219" t="s">
        <v>243</v>
      </c>
      <c r="B20" s="133" t="s">
        <v>766</v>
      </c>
      <c r="C20" s="1220"/>
    </row>
    <row r="21" spans="1:11">
      <c r="A21" s="373" t="s">
        <v>244</v>
      </c>
      <c r="B21" s="90" t="s">
        <v>767</v>
      </c>
      <c r="C21" s="1231"/>
    </row>
    <row r="22" spans="1:11">
      <c r="A22" s="373" t="s">
        <v>245</v>
      </c>
      <c r="B22" s="1227"/>
      <c r="C22" s="1228"/>
    </row>
    <row r="23" spans="1:11">
      <c r="A23" s="373" t="s">
        <v>246</v>
      </c>
      <c r="B23" s="1227"/>
      <c r="C23" s="1228"/>
    </row>
    <row r="24" spans="1:11">
      <c r="A24" s="373" t="s">
        <v>247</v>
      </c>
      <c r="B24" s="90"/>
      <c r="C24" s="1229"/>
    </row>
    <row r="25" spans="1:11" ht="13.5" thickBot="1">
      <c r="A25" s="503" t="s">
        <v>248</v>
      </c>
      <c r="B25" s="1226"/>
      <c r="C25" s="1230"/>
    </row>
    <row r="26" spans="1:11" ht="13.5" thickBot="1">
      <c r="A26" s="424" t="s">
        <v>249</v>
      </c>
      <c r="B26" s="1218" t="s">
        <v>765</v>
      </c>
      <c r="C26" s="1166">
        <f>C10+C13+C16+C19</f>
        <v>2381000</v>
      </c>
    </row>
    <row r="27" spans="1:11" ht="15.75">
      <c r="B27" s="738"/>
      <c r="C27" s="738"/>
    </row>
    <row r="28" spans="1:11">
      <c r="A28" s="1"/>
      <c r="B28" s="1"/>
      <c r="K28" s="285"/>
    </row>
    <row r="29" spans="1:11">
      <c r="B29" s="1"/>
      <c r="C29" s="1"/>
      <c r="K29" s="285"/>
    </row>
    <row r="30" spans="1:11">
      <c r="B30" s="1"/>
      <c r="C30" s="1"/>
      <c r="K30" s="285"/>
    </row>
    <row r="31" spans="1:11">
      <c r="B31" s="1"/>
      <c r="C31" s="1"/>
      <c r="K31" s="285"/>
    </row>
    <row r="32" spans="1:11">
      <c r="B32" s="1"/>
      <c r="C32" s="1"/>
      <c r="K32" s="285"/>
    </row>
    <row r="33" spans="2:11">
      <c r="B33" s="1"/>
      <c r="C33" s="1"/>
      <c r="K33" s="285"/>
    </row>
    <row r="34" spans="2:11">
      <c r="H34" s="285"/>
    </row>
    <row r="35" spans="2:11">
      <c r="H35" s="285"/>
    </row>
    <row r="36" spans="2:11">
      <c r="G36" s="285"/>
    </row>
    <row r="37" spans="2:11">
      <c r="G37" s="285"/>
    </row>
    <row r="38" spans="2:11">
      <c r="H38" s="285"/>
    </row>
    <row r="39" spans="2:11">
      <c r="H39" s="285"/>
    </row>
    <row r="40" spans="2:11">
      <c r="H40" s="285"/>
    </row>
    <row r="44" spans="2:11">
      <c r="B44" s="1"/>
      <c r="C44" s="1"/>
    </row>
    <row r="45" spans="2:11">
      <c r="B45" s="1"/>
      <c r="C45" s="1"/>
    </row>
    <row r="46" spans="2:11">
      <c r="B46" s="1"/>
      <c r="C46" s="1"/>
    </row>
    <row r="47" spans="2:11">
      <c r="B47" s="1"/>
      <c r="C47" s="1"/>
    </row>
    <row r="48" spans="2:11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  <row r="134" spans="2:3">
      <c r="B134" s="1"/>
      <c r="C134" s="1"/>
    </row>
    <row r="135" spans="2:3">
      <c r="B135" s="1"/>
      <c r="C135" s="1"/>
    </row>
    <row r="136" spans="2:3">
      <c r="B136" s="1"/>
      <c r="C136" s="1"/>
    </row>
    <row r="137" spans="2:3">
      <c r="B137" s="1"/>
      <c r="C137" s="1"/>
    </row>
    <row r="138" spans="2:3">
      <c r="B138" s="1"/>
      <c r="C138" s="1"/>
    </row>
  </sheetData>
  <mergeCells count="4">
    <mergeCell ref="A1:C1"/>
    <mergeCell ref="B3:C3"/>
    <mergeCell ref="B4:C4"/>
    <mergeCell ref="B5:C5"/>
  </mergeCells>
  <pageMargins left="0.74803149606299213" right="0.7480314960629921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41"/>
  <sheetViews>
    <sheetView topLeftCell="A8" workbookViewId="0">
      <selection activeCell="B15" sqref="B15"/>
    </sheetView>
  </sheetViews>
  <sheetFormatPr defaultRowHeight="12.75"/>
  <cols>
    <col min="1" max="1" width="4.85546875" customWidth="1"/>
    <col min="2" max="2" width="64" customWidth="1"/>
    <col min="3" max="3" width="18.42578125" customWidth="1"/>
  </cols>
  <sheetData>
    <row r="1" spans="1:5">
      <c r="A1" s="1384" t="s">
        <v>951</v>
      </c>
      <c r="B1" s="1384"/>
      <c r="C1" s="1384"/>
      <c r="D1" s="311"/>
      <c r="E1" s="311"/>
    </row>
    <row r="2" spans="1:5">
      <c r="A2" s="311"/>
      <c r="B2" s="311"/>
      <c r="C2" s="311"/>
      <c r="D2" s="311"/>
      <c r="E2" s="311"/>
    </row>
    <row r="3" spans="1:5" ht="15.75">
      <c r="B3" s="1439" t="s">
        <v>834</v>
      </c>
      <c r="C3" s="1439"/>
    </row>
    <row r="4" spans="1:5" ht="15.75">
      <c r="B4" s="1439" t="s">
        <v>309</v>
      </c>
      <c r="C4" s="1439"/>
    </row>
    <row r="5" spans="1:5" ht="15.75">
      <c r="B5" s="145"/>
      <c r="C5" s="145"/>
    </row>
    <row r="6" spans="1:5" ht="13.5" thickBot="1">
      <c r="B6" s="1"/>
      <c r="C6" s="41" t="s">
        <v>799</v>
      </c>
    </row>
    <row r="7" spans="1:5" ht="32.25" thickBot="1">
      <c r="A7" s="372" t="s">
        <v>228</v>
      </c>
      <c r="B7" s="411" t="s">
        <v>41</v>
      </c>
      <c r="C7" s="428" t="s">
        <v>860</v>
      </c>
    </row>
    <row r="8" spans="1:5" ht="13.5" thickBot="1">
      <c r="A8" s="374" t="s">
        <v>229</v>
      </c>
      <c r="B8" s="389" t="s">
        <v>230</v>
      </c>
      <c r="C8" s="394" t="s">
        <v>231</v>
      </c>
    </row>
    <row r="9" spans="1:5" ht="16.5" thickBot="1">
      <c r="A9" s="321" t="s">
        <v>233</v>
      </c>
      <c r="B9" s="146" t="s">
        <v>375</v>
      </c>
      <c r="C9" s="429"/>
    </row>
    <row r="10" spans="1:5" ht="15.75">
      <c r="A10" s="377" t="s">
        <v>234</v>
      </c>
      <c r="B10" s="147" t="s">
        <v>762</v>
      </c>
      <c r="C10" s="430">
        <v>0</v>
      </c>
    </row>
    <row r="11" spans="1:5" ht="15.75">
      <c r="A11" s="373" t="s">
        <v>235</v>
      </c>
      <c r="B11" s="148" t="s">
        <v>377</v>
      </c>
      <c r="C11" s="431">
        <v>0</v>
      </c>
    </row>
    <row r="12" spans="1:5" ht="15.75">
      <c r="A12" s="373" t="s">
        <v>236</v>
      </c>
      <c r="B12" s="149" t="s">
        <v>408</v>
      </c>
      <c r="C12" s="432">
        <v>0</v>
      </c>
    </row>
    <row r="13" spans="1:5" ht="15.75">
      <c r="A13" s="373" t="s">
        <v>237</v>
      </c>
      <c r="B13" s="148" t="s">
        <v>409</v>
      </c>
      <c r="C13" s="431">
        <v>0</v>
      </c>
    </row>
    <row r="14" spans="1:5" ht="15.75">
      <c r="A14" s="373" t="s">
        <v>238</v>
      </c>
      <c r="B14" s="150" t="s">
        <v>416</v>
      </c>
      <c r="C14" s="432"/>
    </row>
    <row r="15" spans="1:5" ht="15.75">
      <c r="A15" s="373" t="s">
        <v>239</v>
      </c>
      <c r="B15" s="148" t="s">
        <v>410</v>
      </c>
      <c r="C15" s="431">
        <v>0</v>
      </c>
    </row>
    <row r="16" spans="1:5" ht="15.75">
      <c r="A16" s="373" t="s">
        <v>240</v>
      </c>
      <c r="B16" s="151" t="s">
        <v>411</v>
      </c>
      <c r="C16" s="803">
        <v>0</v>
      </c>
    </row>
    <row r="17" spans="1:3" ht="16.5" thickBot="1">
      <c r="A17" s="373" t="s">
        <v>241</v>
      </c>
      <c r="B17" s="802" t="s">
        <v>412</v>
      </c>
      <c r="C17" s="433">
        <v>500000</v>
      </c>
    </row>
    <row r="18" spans="1:3" ht="26.25" customHeight="1" thickBot="1">
      <c r="A18" s="321" t="s">
        <v>242</v>
      </c>
      <c r="B18" s="427" t="s">
        <v>381</v>
      </c>
      <c r="C18" s="434">
        <f>SUM(C10:C17)</f>
        <v>500000</v>
      </c>
    </row>
    <row r="19" spans="1:3" ht="15.75">
      <c r="A19" s="364"/>
      <c r="B19" s="151"/>
      <c r="C19" s="435"/>
    </row>
    <row r="20" spans="1:3" ht="15.75">
      <c r="A20" s="339" t="s">
        <v>243</v>
      </c>
      <c r="B20" s="152" t="s">
        <v>376</v>
      </c>
      <c r="C20" s="436"/>
    </row>
    <row r="21" spans="1:3" ht="15.75">
      <c r="A21" s="339" t="s">
        <v>244</v>
      </c>
      <c r="B21" s="148" t="s">
        <v>413</v>
      </c>
      <c r="C21" s="431">
        <v>0</v>
      </c>
    </row>
    <row r="22" spans="1:3" ht="15.75">
      <c r="A22" s="339" t="s">
        <v>245</v>
      </c>
      <c r="B22" s="148" t="s">
        <v>378</v>
      </c>
      <c r="C22" s="431">
        <v>0</v>
      </c>
    </row>
    <row r="23" spans="1:3" ht="15.75">
      <c r="A23" s="339" t="s">
        <v>246</v>
      </c>
      <c r="B23" s="148" t="s">
        <v>379</v>
      </c>
      <c r="C23" s="431">
        <v>0</v>
      </c>
    </row>
    <row r="24" spans="1:3" ht="15.75">
      <c r="A24" s="339" t="s">
        <v>247</v>
      </c>
      <c r="B24" s="148" t="s">
        <v>380</v>
      </c>
      <c r="C24" s="431">
        <v>0</v>
      </c>
    </row>
    <row r="25" spans="1:3" ht="15.75">
      <c r="A25" s="339" t="s">
        <v>249</v>
      </c>
      <c r="B25" s="649" t="s">
        <v>415</v>
      </c>
      <c r="C25" s="650">
        <v>0</v>
      </c>
    </row>
    <row r="26" spans="1:3" ht="15.75">
      <c r="A26" s="339" t="s">
        <v>250</v>
      </c>
      <c r="B26" s="902" t="s">
        <v>417</v>
      </c>
      <c r="C26" s="650">
        <v>0</v>
      </c>
    </row>
    <row r="27" spans="1:3" ht="15.75">
      <c r="A27" s="339" t="s">
        <v>251</v>
      </c>
      <c r="B27" s="902"/>
      <c r="C27" s="650"/>
    </row>
    <row r="28" spans="1:3" ht="15.75">
      <c r="A28" s="339" t="s">
        <v>253</v>
      </c>
      <c r="B28" s="649"/>
      <c r="C28" s="650"/>
    </row>
    <row r="29" spans="1:3" ht="15.75">
      <c r="A29" s="339" t="s">
        <v>254</v>
      </c>
      <c r="B29" s="649"/>
      <c r="C29" s="650"/>
    </row>
    <row r="30" spans="1:3" ht="18" customHeight="1">
      <c r="A30" s="339" t="s">
        <v>255</v>
      </c>
      <c r="B30" s="649"/>
      <c r="C30" s="650"/>
    </row>
    <row r="31" spans="1:3" ht="16.5" customHeight="1" thickBot="1">
      <c r="A31" s="341" t="s">
        <v>258</v>
      </c>
      <c r="B31" s="149"/>
      <c r="C31" s="433"/>
    </row>
    <row r="32" spans="1:3" ht="16.5" thickBot="1">
      <c r="A32" s="321" t="s">
        <v>259</v>
      </c>
      <c r="B32" s="706" t="s">
        <v>382</v>
      </c>
      <c r="C32" s="437">
        <f>SUM(C21:C31)</f>
        <v>0</v>
      </c>
    </row>
    <row r="33" spans="1:3" ht="16.5" thickBot="1">
      <c r="A33" s="375" t="s">
        <v>260</v>
      </c>
      <c r="B33" s="87"/>
      <c r="C33" s="437"/>
    </row>
    <row r="34" spans="1:3" ht="16.5" thickBot="1">
      <c r="A34" s="321" t="s">
        <v>261</v>
      </c>
      <c r="B34" s="903" t="s">
        <v>557</v>
      </c>
      <c r="C34" s="438">
        <f>C18+C32</f>
        <v>500000</v>
      </c>
    </row>
    <row r="35" spans="1:3">
      <c r="A35" s="1"/>
      <c r="B35" s="1"/>
    </row>
    <row r="36" spans="1:3">
      <c r="A36" s="1"/>
      <c r="B36" s="1"/>
    </row>
    <row r="37" spans="1:3">
      <c r="A37" s="1"/>
      <c r="B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  <row r="41" spans="1:3" ht="15.75">
      <c r="B41" s="328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104"/>
  <sheetViews>
    <sheetView workbookViewId="0">
      <selection activeCell="B4" sqref="B4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384" t="s">
        <v>919</v>
      </c>
      <c r="B1" s="1384"/>
      <c r="C1" s="1384"/>
      <c r="D1" s="1384"/>
    </row>
    <row r="2" spans="1:5">
      <c r="A2" s="311"/>
      <c r="B2" s="311"/>
      <c r="C2" s="311"/>
      <c r="D2" s="311"/>
    </row>
    <row r="3" spans="1:5" ht="15.75">
      <c r="B3" s="1403" t="s">
        <v>848</v>
      </c>
      <c r="C3" s="1403"/>
      <c r="D3" s="1403"/>
      <c r="E3" s="1404"/>
    </row>
    <row r="4" spans="1:5" ht="15.75">
      <c r="B4" s="22"/>
      <c r="C4" s="22"/>
      <c r="D4" s="22"/>
      <c r="E4" s="14"/>
    </row>
    <row r="5" spans="1:5" ht="12.75" customHeight="1" thickBot="1">
      <c r="B5" s="75"/>
      <c r="C5" s="21"/>
      <c r="D5" s="1"/>
      <c r="E5" s="23" t="s">
        <v>813</v>
      </c>
    </row>
    <row r="6" spans="1:5" ht="12.75" customHeight="1">
      <c r="A6" s="1395" t="s">
        <v>228</v>
      </c>
      <c r="B6" s="1401" t="s">
        <v>9</v>
      </c>
      <c r="C6" s="1397" t="s">
        <v>305</v>
      </c>
      <c r="D6" s="1399" t="s">
        <v>308</v>
      </c>
      <c r="E6" s="1393" t="s">
        <v>306</v>
      </c>
    </row>
    <row r="7" spans="1:5" ht="27" customHeight="1" thickBot="1">
      <c r="A7" s="1396"/>
      <c r="B7" s="1402"/>
      <c r="C7" s="1398"/>
      <c r="D7" s="1400"/>
      <c r="E7" s="1394"/>
    </row>
    <row r="8" spans="1:5" s="244" customFormat="1" ht="9.75" customHeight="1">
      <c r="A8" s="538" t="s">
        <v>229</v>
      </c>
      <c r="B8" s="539" t="s">
        <v>230</v>
      </c>
      <c r="C8" s="540" t="s">
        <v>231</v>
      </c>
      <c r="D8" s="541" t="s">
        <v>232</v>
      </c>
      <c r="E8" s="764" t="s">
        <v>277</v>
      </c>
    </row>
    <row r="9" spans="1:5">
      <c r="A9" s="300" t="s">
        <v>233</v>
      </c>
      <c r="B9" s="306" t="s">
        <v>179</v>
      </c>
      <c r="C9" s="27"/>
      <c r="D9" s="35"/>
      <c r="E9" s="112"/>
    </row>
    <row r="10" spans="1:5">
      <c r="A10" s="299" t="s">
        <v>234</v>
      </c>
      <c r="B10" s="157" t="s">
        <v>493</v>
      </c>
      <c r="C10" s="8">
        <f>'3_sz_melléklet'!E9</f>
        <v>0</v>
      </c>
      <c r="D10" s="31"/>
      <c r="E10" s="112">
        <f>D10+C10</f>
        <v>0</v>
      </c>
    </row>
    <row r="11" spans="1:5">
      <c r="A11" s="299" t="s">
        <v>235</v>
      </c>
      <c r="B11" s="181" t="s">
        <v>495</v>
      </c>
      <c r="C11" s="8">
        <f>'3_sz_melléklet'!E10</f>
        <v>0</v>
      </c>
      <c r="D11" s="31"/>
      <c r="E11" s="112">
        <f>D11+C11</f>
        <v>0</v>
      </c>
    </row>
    <row r="12" spans="1:5" ht="12.75" customHeight="1">
      <c r="A12" s="299" t="s">
        <v>236</v>
      </c>
      <c r="B12" s="181" t="s">
        <v>494</v>
      </c>
      <c r="C12" s="8">
        <f>'3_sz_melléklet'!E11</f>
        <v>0</v>
      </c>
      <c r="D12" s="31"/>
      <c r="E12" s="112">
        <f>D12+C12</f>
        <v>0</v>
      </c>
    </row>
    <row r="13" spans="1:5">
      <c r="A13" s="299" t="s">
        <v>237</v>
      </c>
      <c r="B13" s="181" t="s">
        <v>496</v>
      </c>
      <c r="C13" s="8">
        <f>'3_sz_melléklet'!E12</f>
        <v>0</v>
      </c>
      <c r="D13" s="31"/>
      <c r="E13" s="112">
        <f>D13+C13</f>
        <v>0</v>
      </c>
    </row>
    <row r="14" spans="1:5">
      <c r="A14" s="299" t="s">
        <v>238</v>
      </c>
      <c r="B14" s="181" t="s">
        <v>497</v>
      </c>
      <c r="C14" s="8">
        <f>'3_sz_melléklet'!E13</f>
        <v>0</v>
      </c>
      <c r="D14" s="31"/>
      <c r="E14" s="112">
        <f>D14+C14</f>
        <v>0</v>
      </c>
    </row>
    <row r="15" spans="1:5">
      <c r="A15" s="299" t="s">
        <v>239</v>
      </c>
      <c r="B15" s="181" t="s">
        <v>498</v>
      </c>
      <c r="C15" s="8">
        <f>C16+C17+C18+C19+C20+C21+C22</f>
        <v>0</v>
      </c>
      <c r="D15" s="8"/>
      <c r="E15" s="8"/>
    </row>
    <row r="16" spans="1:5">
      <c r="A16" s="299" t="s">
        <v>240</v>
      </c>
      <c r="B16" s="181" t="s">
        <v>502</v>
      </c>
      <c r="C16" s="8">
        <f>'3_sz_melléklet'!E15</f>
        <v>0</v>
      </c>
      <c r="D16" s="31"/>
      <c r="E16" s="112">
        <f t="shared" ref="E16:E22" si="0">SUM(C16:D16)</f>
        <v>0</v>
      </c>
    </row>
    <row r="17" spans="1:5">
      <c r="A17" s="299" t="s">
        <v>241</v>
      </c>
      <c r="B17" s="181" t="s">
        <v>503</v>
      </c>
      <c r="C17" s="8">
        <f>'3_sz_melléklet'!E16</f>
        <v>0</v>
      </c>
      <c r="D17" s="31">
        <v>0</v>
      </c>
      <c r="E17" s="112">
        <f t="shared" si="0"/>
        <v>0</v>
      </c>
    </row>
    <row r="18" spans="1:5">
      <c r="A18" s="299" t="s">
        <v>242</v>
      </c>
      <c r="B18" s="181" t="s">
        <v>504</v>
      </c>
      <c r="C18" s="8">
        <f>'3_sz_melléklet'!E17</f>
        <v>0</v>
      </c>
      <c r="D18" s="31">
        <v>0</v>
      </c>
      <c r="E18" s="112">
        <f t="shared" si="0"/>
        <v>0</v>
      </c>
    </row>
    <row r="19" spans="1:5">
      <c r="A19" s="299" t="s">
        <v>243</v>
      </c>
      <c r="B19" s="307" t="s">
        <v>825</v>
      </c>
      <c r="C19" s="8">
        <f>'3_sz_melléklet'!E18</f>
        <v>0</v>
      </c>
      <c r="D19" s="31"/>
      <c r="E19" s="112">
        <f t="shared" si="0"/>
        <v>0</v>
      </c>
    </row>
    <row r="20" spans="1:5">
      <c r="A20" s="299" t="s">
        <v>244</v>
      </c>
      <c r="B20" s="749" t="s">
        <v>501</v>
      </c>
      <c r="C20" s="8">
        <f>'3_sz_melléklet'!E19</f>
        <v>0</v>
      </c>
      <c r="D20" s="31">
        <f>'4_sz_ melléklet'!E554</f>
        <v>0</v>
      </c>
      <c r="E20" s="112">
        <f t="shared" si="0"/>
        <v>0</v>
      </c>
    </row>
    <row r="21" spans="1:5">
      <c r="A21" s="299" t="s">
        <v>245</v>
      </c>
      <c r="B21" s="750" t="s">
        <v>824</v>
      </c>
      <c r="C21" s="8">
        <f>'3_sz_melléklet'!E20</f>
        <v>0</v>
      </c>
      <c r="D21" s="31"/>
      <c r="E21" s="112"/>
    </row>
    <row r="22" spans="1:5">
      <c r="A22" s="299" t="s">
        <v>246</v>
      </c>
      <c r="B22" s="260" t="s">
        <v>759</v>
      </c>
      <c r="C22" s="8"/>
      <c r="D22" s="31"/>
      <c r="E22" s="112">
        <f t="shared" si="0"/>
        <v>0</v>
      </c>
    </row>
    <row r="23" spans="1:5" ht="13.5" thickBot="1">
      <c r="A23" s="299" t="s">
        <v>247</v>
      </c>
      <c r="B23" s="183" t="s">
        <v>506</v>
      </c>
      <c r="C23" s="8">
        <f>'3_sz_melléklet'!E22</f>
        <v>0</v>
      </c>
      <c r="D23" s="31"/>
      <c r="E23" s="112">
        <f>D23+C23</f>
        <v>0</v>
      </c>
    </row>
    <row r="24" spans="1:5" ht="13.5" thickBot="1">
      <c r="A24" s="542" t="s">
        <v>248</v>
      </c>
      <c r="B24" s="543" t="s">
        <v>6</v>
      </c>
      <c r="C24" s="544">
        <f>C10+C11+C12+C13+C15+C23</f>
        <v>0</v>
      </c>
      <c r="D24" s="545"/>
      <c r="E24" s="557">
        <f>SUM(C24:D24)</f>
        <v>0</v>
      </c>
    </row>
    <row r="25" spans="1:5" ht="13.5" thickTop="1">
      <c r="A25" s="531"/>
      <c r="B25" s="306"/>
      <c r="C25" s="760"/>
      <c r="D25" s="740"/>
      <c r="E25" s="120"/>
    </row>
    <row r="26" spans="1:5">
      <c r="A26" s="300" t="s">
        <v>249</v>
      </c>
      <c r="B26" s="308" t="s">
        <v>180</v>
      </c>
      <c r="C26" s="25"/>
      <c r="D26" s="29"/>
      <c r="E26" s="115"/>
    </row>
    <row r="27" spans="1:5">
      <c r="A27" s="300" t="s">
        <v>250</v>
      </c>
      <c r="B27" s="181" t="s">
        <v>507</v>
      </c>
      <c r="C27" s="25">
        <f>'3_sz_melléklet'!E26</f>
        <v>0</v>
      </c>
      <c r="D27" s="31"/>
      <c r="E27" s="112">
        <f>D27+C27</f>
        <v>0</v>
      </c>
    </row>
    <row r="28" spans="1:5">
      <c r="A28" s="300" t="s">
        <v>251</v>
      </c>
      <c r="B28" s="181" t="s">
        <v>508</v>
      </c>
      <c r="C28" s="25">
        <f>'3_sz_melléklet'!E27</f>
        <v>0</v>
      </c>
      <c r="D28" s="31"/>
      <c r="E28" s="112">
        <f t="shared" ref="E28:E34" si="1">D28+C28</f>
        <v>0</v>
      </c>
    </row>
    <row r="29" spans="1:5">
      <c r="A29" s="300" t="s">
        <v>253</v>
      </c>
      <c r="B29" s="181" t="s">
        <v>509</v>
      </c>
      <c r="C29" s="25">
        <f>'3_sz_melléklet'!E28</f>
        <v>0</v>
      </c>
      <c r="D29" s="31">
        <f>D30+D31+D32+D33+D34+D35</f>
        <v>0</v>
      </c>
      <c r="E29" s="112">
        <f t="shared" si="1"/>
        <v>0</v>
      </c>
    </row>
    <row r="30" spans="1:5">
      <c r="A30" s="300" t="s">
        <v>254</v>
      </c>
      <c r="B30" s="307" t="s">
        <v>510</v>
      </c>
      <c r="C30" s="25">
        <f>'3_sz_melléklet'!E29</f>
        <v>0</v>
      </c>
      <c r="D30" s="31">
        <f>'4_sz_ melléklet'!E564</f>
        <v>0</v>
      </c>
      <c r="E30" s="112">
        <f t="shared" si="1"/>
        <v>0</v>
      </c>
    </row>
    <row r="31" spans="1:5">
      <c r="A31" s="300" t="s">
        <v>255</v>
      </c>
      <c r="B31" s="307" t="s">
        <v>511</v>
      </c>
      <c r="C31" s="25"/>
      <c r="D31" s="31">
        <f>'4_sz_ melléklet'!E565</f>
        <v>0</v>
      </c>
      <c r="E31" s="112">
        <f t="shared" si="1"/>
        <v>0</v>
      </c>
    </row>
    <row r="32" spans="1:5">
      <c r="A32" s="300" t="s">
        <v>256</v>
      </c>
      <c r="B32" s="307" t="s">
        <v>512</v>
      </c>
      <c r="C32" s="25"/>
      <c r="D32" s="31">
        <f>'4_sz_ melléklet'!E566</f>
        <v>0</v>
      </c>
      <c r="E32" s="112">
        <f t="shared" si="1"/>
        <v>0</v>
      </c>
    </row>
    <row r="33" spans="1:5">
      <c r="A33" s="300" t="s">
        <v>257</v>
      </c>
      <c r="B33" s="307" t="s">
        <v>513</v>
      </c>
      <c r="C33" s="25">
        <f>'3_sz_melléklet'!E30</f>
        <v>0</v>
      </c>
      <c r="D33" s="31">
        <f>'4_sz_ melléklet'!E567</f>
        <v>0</v>
      </c>
      <c r="E33" s="112">
        <f t="shared" si="1"/>
        <v>0</v>
      </c>
    </row>
    <row r="34" spans="1:5">
      <c r="A34" s="300" t="s">
        <v>258</v>
      </c>
      <c r="B34" s="749" t="s">
        <v>514</v>
      </c>
      <c r="C34" s="25"/>
      <c r="D34" s="31">
        <f>'4_sz_ melléklet'!E568</f>
        <v>0</v>
      </c>
      <c r="E34" s="112">
        <f t="shared" si="1"/>
        <v>0</v>
      </c>
    </row>
    <row r="35" spans="1:5">
      <c r="A35" s="300" t="s">
        <v>259</v>
      </c>
      <c r="B35" s="260" t="s">
        <v>515</v>
      </c>
      <c r="C35" s="25"/>
      <c r="D35" s="31">
        <f>'4_sz_ melléklet'!E569</f>
        <v>0</v>
      </c>
      <c r="E35" s="112">
        <f>D35+C35</f>
        <v>0</v>
      </c>
    </row>
    <row r="36" spans="1:5">
      <c r="A36" s="300" t="s">
        <v>260</v>
      </c>
      <c r="B36" s="959" t="s">
        <v>516</v>
      </c>
      <c r="C36" s="25">
        <f>-C13</f>
        <v>0</v>
      </c>
      <c r="D36" s="25"/>
      <c r="E36" s="25"/>
    </row>
    <row r="37" spans="1:5" ht="12.75" customHeight="1">
      <c r="A37" s="300" t="s">
        <v>261</v>
      </c>
      <c r="B37" s="181"/>
      <c r="C37" s="25"/>
      <c r="D37" s="31"/>
      <c r="E37" s="112"/>
    </row>
    <row r="38" spans="1:5" ht="13.5" thickBot="1">
      <c r="A38" s="300" t="s">
        <v>262</v>
      </c>
      <c r="B38" s="183"/>
      <c r="C38" s="25"/>
      <c r="D38" s="31"/>
      <c r="E38" s="112"/>
    </row>
    <row r="39" spans="1:5" ht="13.5" thickBot="1">
      <c r="A39" s="542" t="s">
        <v>263</v>
      </c>
      <c r="B39" s="543" t="s">
        <v>7</v>
      </c>
      <c r="C39" s="544">
        <f>SUM(C27:C29)+C37+C38</f>
        <v>0</v>
      </c>
      <c r="D39" s="545">
        <f>SUM(D27:D29)+D37+D38+D36</f>
        <v>0</v>
      </c>
      <c r="E39" s="557">
        <f>SUM(C39:D39)</f>
        <v>0</v>
      </c>
    </row>
    <row r="40" spans="1:5" ht="32.25" customHeight="1" thickTop="1" thickBot="1">
      <c r="A40" s="542" t="s">
        <v>264</v>
      </c>
      <c r="B40" s="547" t="s">
        <v>363</v>
      </c>
      <c r="C40" s="546">
        <f>C39+C24</f>
        <v>0</v>
      </c>
      <c r="D40" s="546">
        <f>D39+D24</f>
        <v>0</v>
      </c>
      <c r="E40" s="546">
        <f>E39+E24</f>
        <v>0</v>
      </c>
    </row>
    <row r="41" spans="1:5" ht="14.25" customHeight="1" thickTop="1">
      <c r="A41" s="531"/>
      <c r="B41" s="761"/>
      <c r="C41" s="762"/>
      <c r="D41" s="613"/>
      <c r="E41" s="612"/>
    </row>
    <row r="42" spans="1:5" ht="12.75" customHeight="1">
      <c r="A42" s="300" t="s">
        <v>265</v>
      </c>
      <c r="B42" s="407" t="s">
        <v>364</v>
      </c>
      <c r="C42" s="25"/>
      <c r="D42" s="29"/>
      <c r="E42" s="115"/>
    </row>
    <row r="43" spans="1:5" s="17" customFormat="1">
      <c r="A43" s="299" t="s">
        <v>266</v>
      </c>
      <c r="B43" s="182" t="s">
        <v>526</v>
      </c>
      <c r="C43" s="25">
        <f>'3_sz_melléklet'!E42</f>
        <v>0</v>
      </c>
      <c r="D43" s="31">
        <f>'4_sz_ melléklet'!E577</f>
        <v>0</v>
      </c>
      <c r="E43" s="112">
        <f>D43+C43</f>
        <v>0</v>
      </c>
    </row>
    <row r="44" spans="1:5" s="17" customFormat="1">
      <c r="A44" s="299" t="s">
        <v>267</v>
      </c>
      <c r="B44" s="614" t="s">
        <v>524</v>
      </c>
      <c r="C44" s="25">
        <f>'3_sz_melléklet'!E43</f>
        <v>0</v>
      </c>
      <c r="D44" s="31">
        <f>'4_sz_ melléklet'!E578</f>
        <v>0</v>
      </c>
      <c r="E44" s="112">
        <f t="shared" ref="E44:E50" si="2">D44+C44</f>
        <v>0</v>
      </c>
    </row>
    <row r="45" spans="1:5" s="17" customFormat="1">
      <c r="A45" s="299" t="s">
        <v>268</v>
      </c>
      <c r="B45" s="614" t="s">
        <v>523</v>
      </c>
      <c r="C45" s="25">
        <f>'3_sz_melléklet'!E44</f>
        <v>0</v>
      </c>
      <c r="D45" s="31">
        <f>'4_sz_ melléklet'!E579</f>
        <v>0</v>
      </c>
      <c r="E45" s="112">
        <f t="shared" si="2"/>
        <v>0</v>
      </c>
    </row>
    <row r="46" spans="1:5" s="17" customFormat="1">
      <c r="A46" s="299" t="s">
        <v>269</v>
      </c>
      <c r="B46" s="614" t="s">
        <v>525</v>
      </c>
      <c r="C46" s="25">
        <f>'3_sz_melléklet'!E45</f>
        <v>0</v>
      </c>
      <c r="D46" s="31"/>
      <c r="E46" s="112">
        <f t="shared" si="2"/>
        <v>0</v>
      </c>
    </row>
    <row r="47" spans="1:5">
      <c r="A47" s="299" t="s">
        <v>270</v>
      </c>
      <c r="B47" s="751" t="s">
        <v>527</v>
      </c>
      <c r="C47" s="25">
        <f>'3_sz_melléklet'!E46</f>
        <v>0</v>
      </c>
      <c r="D47" s="31"/>
      <c r="E47" s="112">
        <f t="shared" si="2"/>
        <v>0</v>
      </c>
    </row>
    <row r="48" spans="1:5">
      <c r="A48" s="299" t="s">
        <v>271</v>
      </c>
      <c r="B48" s="752" t="s">
        <v>530</v>
      </c>
      <c r="C48" s="25">
        <f>'3_sz_melléklet'!E47</f>
        <v>0</v>
      </c>
      <c r="D48" s="31">
        <f>'4_sz_ melléklet'!E582</f>
        <v>0</v>
      </c>
      <c r="E48" s="112">
        <f t="shared" si="2"/>
        <v>0</v>
      </c>
    </row>
    <row r="49" spans="1:5">
      <c r="A49" s="299" t="s">
        <v>272</v>
      </c>
      <c r="B49" s="753" t="s">
        <v>529</v>
      </c>
      <c r="C49" s="25">
        <f>'3_sz_melléklet'!E48</f>
        <v>0</v>
      </c>
      <c r="D49" s="31">
        <f>'4_sz_ melléklet'!E583</f>
        <v>410000</v>
      </c>
      <c r="E49" s="112">
        <f t="shared" si="2"/>
        <v>410000</v>
      </c>
    </row>
    <row r="50" spans="1:5" s="17" customFormat="1" ht="13.5" thickBot="1">
      <c r="A50" s="299" t="s">
        <v>273</v>
      </c>
      <c r="B50" s="309" t="s">
        <v>528</v>
      </c>
      <c r="C50" s="25">
        <f>'3_sz_melléklet'!E49</f>
        <v>0</v>
      </c>
      <c r="D50" s="31"/>
      <c r="E50" s="112">
        <f t="shared" si="2"/>
        <v>0</v>
      </c>
    </row>
    <row r="51" spans="1:5" s="17" customFormat="1" ht="13.5" thickBot="1">
      <c r="A51" s="321" t="s">
        <v>274</v>
      </c>
      <c r="B51" s="267" t="s">
        <v>365</v>
      </c>
      <c r="C51" s="77">
        <f>SUM(C43:C50)</f>
        <v>0</v>
      </c>
      <c r="D51" s="77">
        <f>SUM(D43:D50)</f>
        <v>410000</v>
      </c>
      <c r="E51" s="77">
        <f>SUM(E43:E50)</f>
        <v>410000</v>
      </c>
    </row>
    <row r="52" spans="1:5" s="17" customFormat="1">
      <c r="A52" s="531"/>
      <c r="B52" s="42"/>
      <c r="C52" s="760"/>
      <c r="D52" s="198"/>
      <c r="E52" s="120"/>
    </row>
    <row r="53" spans="1:5" ht="18.75" customHeight="1" thickBot="1">
      <c r="A53" s="558" t="s">
        <v>275</v>
      </c>
      <c r="B53" s="754" t="s">
        <v>366</v>
      </c>
      <c r="C53" s="755">
        <f>C40+C51</f>
        <v>0</v>
      </c>
      <c r="D53" s="763">
        <f>D40+D51</f>
        <v>410000</v>
      </c>
      <c r="E53" s="765">
        <f>E40+E51</f>
        <v>410000</v>
      </c>
    </row>
    <row r="54" spans="1:5" ht="13.5" thickTop="1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40"/>
  <sheetViews>
    <sheetView workbookViewId="0">
      <selection activeCell="C24" sqref="C24"/>
    </sheetView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1293"/>
      <c r="B1" s="1381" t="s">
        <v>952</v>
      </c>
      <c r="C1" s="1300"/>
      <c r="D1" s="311"/>
      <c r="E1" s="311"/>
    </row>
    <row r="2" spans="1:5">
      <c r="B2" s="1"/>
      <c r="C2" s="1"/>
    </row>
    <row r="3" spans="1:5" ht="15.75">
      <c r="B3" s="1439" t="s">
        <v>42</v>
      </c>
      <c r="C3" s="1439"/>
    </row>
    <row r="4" spans="1:5" ht="15.75">
      <c r="B4" s="145"/>
      <c r="C4" s="145"/>
    </row>
    <row r="5" spans="1:5" ht="15.75">
      <c r="B5" s="145"/>
      <c r="C5" s="145"/>
    </row>
    <row r="6" spans="1:5" ht="13.5" thickBot="1">
      <c r="B6" s="1"/>
      <c r="C6" s="1"/>
    </row>
    <row r="7" spans="1:5" ht="26.25" thickBot="1">
      <c r="A7" s="372" t="s">
        <v>228</v>
      </c>
      <c r="B7" s="425" t="s">
        <v>43</v>
      </c>
      <c r="C7" s="439" t="s">
        <v>44</v>
      </c>
    </row>
    <row r="8" spans="1:5" ht="13.5" thickBot="1">
      <c r="A8" s="374" t="s">
        <v>229</v>
      </c>
      <c r="B8" s="389" t="s">
        <v>230</v>
      </c>
      <c r="C8" s="394" t="s">
        <v>231</v>
      </c>
    </row>
    <row r="9" spans="1:5" ht="15.75">
      <c r="A9" s="422" t="s">
        <v>233</v>
      </c>
      <c r="B9" s="153" t="s">
        <v>19</v>
      </c>
      <c r="C9" s="440">
        <v>3</v>
      </c>
    </row>
    <row r="10" spans="1:5" ht="15.75">
      <c r="A10" s="377" t="s">
        <v>234</v>
      </c>
      <c r="C10" s="440"/>
    </row>
    <row r="11" spans="1:5" ht="15.75">
      <c r="A11" s="373" t="s">
        <v>235</v>
      </c>
      <c r="B11" s="153"/>
      <c r="C11" s="440"/>
    </row>
    <row r="12" spans="1:5" ht="15.75">
      <c r="A12" s="373" t="s">
        <v>236</v>
      </c>
      <c r="B12" s="153"/>
      <c r="C12" s="440"/>
    </row>
    <row r="13" spans="1:5" ht="15.75">
      <c r="A13" s="373" t="s">
        <v>237</v>
      </c>
      <c r="B13" s="153"/>
      <c r="C13" s="440"/>
    </row>
    <row r="14" spans="1:5" ht="15.75">
      <c r="A14" s="339" t="s">
        <v>238</v>
      </c>
      <c r="B14" s="153"/>
      <c r="C14" s="440"/>
    </row>
    <row r="15" spans="1:5" ht="16.5" thickBot="1">
      <c r="A15" s="341" t="s">
        <v>239</v>
      </c>
      <c r="B15" s="153"/>
      <c r="C15" s="440"/>
    </row>
    <row r="16" spans="1:5" ht="16.5" thickBot="1">
      <c r="A16" s="321" t="s">
        <v>240</v>
      </c>
      <c r="B16" s="442" t="s">
        <v>45</v>
      </c>
      <c r="C16" s="443">
        <f>SUM(C9:C15)</f>
        <v>3</v>
      </c>
    </row>
    <row r="17" spans="1:5" ht="15.75">
      <c r="B17" s="35"/>
      <c r="C17" s="154"/>
    </row>
    <row r="18" spans="1:5" ht="15.75">
      <c r="B18" s="35"/>
      <c r="C18" s="154"/>
    </row>
    <row r="19" spans="1:5">
      <c r="B19" s="1"/>
      <c r="C19" s="1"/>
    </row>
    <row r="20" spans="1:5">
      <c r="B20" s="1"/>
      <c r="C20" s="1"/>
    </row>
    <row r="21" spans="1:5">
      <c r="A21" s="1293"/>
      <c r="B21" s="1381" t="s">
        <v>953</v>
      </c>
      <c r="C21" s="1300"/>
      <c r="D21" s="311"/>
      <c r="E21" s="311"/>
    </row>
    <row r="22" spans="1:5">
      <c r="B22" s="1"/>
      <c r="C22" s="1"/>
    </row>
    <row r="23" spans="1:5" ht="15.75">
      <c r="B23" s="1439" t="s">
        <v>186</v>
      </c>
      <c r="C23" s="1439"/>
    </row>
    <row r="24" spans="1:5" ht="15.75">
      <c r="B24" s="145"/>
      <c r="C24" s="145"/>
    </row>
    <row r="25" spans="1:5" ht="15.75">
      <c r="B25" s="145"/>
      <c r="C25" s="145"/>
    </row>
    <row r="26" spans="1:5" ht="13.5" thickBot="1">
      <c r="B26" s="1"/>
      <c r="C26" s="1"/>
    </row>
    <row r="27" spans="1:5" ht="26.25" thickBot="1">
      <c r="A27" s="372" t="s">
        <v>228</v>
      </c>
      <c r="B27" s="425" t="s">
        <v>43</v>
      </c>
      <c r="C27" s="439" t="s">
        <v>44</v>
      </c>
    </row>
    <row r="28" spans="1:5" ht="13.5" thickBot="1">
      <c r="A28" s="374" t="s">
        <v>229</v>
      </c>
      <c r="B28" s="389" t="s">
        <v>230</v>
      </c>
      <c r="C28" s="394" t="s">
        <v>231</v>
      </c>
    </row>
    <row r="29" spans="1:5" ht="15.75">
      <c r="A29" s="422" t="s">
        <v>233</v>
      </c>
      <c r="B29" s="153" t="s">
        <v>19</v>
      </c>
      <c r="C29" s="440">
        <v>6</v>
      </c>
    </row>
    <row r="30" spans="1:5" ht="15.75">
      <c r="A30" s="339" t="s">
        <v>234</v>
      </c>
      <c r="B30" s="153"/>
      <c r="C30" s="441"/>
    </row>
    <row r="31" spans="1:5" ht="15.75">
      <c r="A31" s="339" t="s">
        <v>235</v>
      </c>
      <c r="B31" s="153"/>
      <c r="C31" s="441"/>
    </row>
    <row r="32" spans="1:5" ht="15.75">
      <c r="A32" s="339" t="s">
        <v>236</v>
      </c>
      <c r="B32" s="153"/>
      <c r="C32" s="441"/>
    </row>
    <row r="33" spans="1:3" ht="15.75">
      <c r="A33" s="339" t="s">
        <v>237</v>
      </c>
      <c r="B33" s="153"/>
      <c r="C33" s="441"/>
    </row>
    <row r="34" spans="1:3" ht="16.5" thickBot="1">
      <c r="A34" s="355" t="s">
        <v>238</v>
      </c>
      <c r="B34" s="153"/>
      <c r="C34" s="441"/>
    </row>
    <row r="35" spans="1:3" ht="16.5" thickBot="1">
      <c r="A35" s="321" t="s">
        <v>239</v>
      </c>
      <c r="B35" s="442" t="s">
        <v>334</v>
      </c>
      <c r="C35" s="443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H60"/>
  <sheetViews>
    <sheetView workbookViewId="0">
      <selection activeCell="D15" sqref="D15"/>
    </sheetView>
  </sheetViews>
  <sheetFormatPr defaultRowHeight="12.75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>
      <c r="A1" s="1384" t="s">
        <v>954</v>
      </c>
      <c r="B1" s="1384"/>
      <c r="C1" s="1384"/>
      <c r="D1" s="1384"/>
      <c r="E1" s="1384"/>
    </row>
    <row r="2" spans="1:5">
      <c r="A2" s="311"/>
      <c r="B2" s="311"/>
      <c r="C2" s="311"/>
      <c r="D2" s="311"/>
      <c r="E2" s="311"/>
    </row>
    <row r="3" spans="1:5" ht="15.75">
      <c r="A3" s="1440" t="s">
        <v>46</v>
      </c>
      <c r="B3" s="1404"/>
      <c r="C3" s="1404"/>
      <c r="D3" s="1404"/>
      <c r="E3" s="1404"/>
    </row>
    <row r="4" spans="1:5" ht="9" customHeight="1">
      <c r="B4" s="48"/>
      <c r="C4" s="48"/>
      <c r="D4" s="48"/>
      <c r="E4" s="48"/>
    </row>
    <row r="5" spans="1:5" ht="13.5" thickBot="1">
      <c r="B5" s="48"/>
      <c r="C5" s="48"/>
      <c r="D5" s="1441" t="s">
        <v>813</v>
      </c>
      <c r="E5" s="1441"/>
    </row>
    <row r="6" spans="1:5" ht="13.5" thickBot="1">
      <c r="A6" s="1444" t="s">
        <v>228</v>
      </c>
      <c r="B6" s="1442" t="s">
        <v>29</v>
      </c>
      <c r="C6" s="1442"/>
      <c r="D6" s="1442" t="s">
        <v>47</v>
      </c>
      <c r="E6" s="1443"/>
    </row>
    <row r="7" spans="1:5" ht="18" customHeight="1" thickBot="1">
      <c r="A7" s="1445"/>
      <c r="B7" s="49" t="s">
        <v>41</v>
      </c>
      <c r="C7" s="50" t="s">
        <v>909</v>
      </c>
      <c r="D7" s="49" t="s">
        <v>41</v>
      </c>
      <c r="E7" s="448" t="s">
        <v>908</v>
      </c>
    </row>
    <row r="8" spans="1:5" ht="12.75" customHeight="1" thickBot="1">
      <c r="A8" s="408" t="s">
        <v>229</v>
      </c>
      <c r="B8" s="399" t="s">
        <v>230</v>
      </c>
      <c r="C8" s="402" t="s">
        <v>231</v>
      </c>
      <c r="D8" s="402" t="s">
        <v>232</v>
      </c>
      <c r="E8" s="392" t="s">
        <v>252</v>
      </c>
    </row>
    <row r="9" spans="1:5">
      <c r="A9" s="422" t="s">
        <v>233</v>
      </c>
      <c r="B9" s="51" t="s">
        <v>731</v>
      </c>
      <c r="C9" s="52">
        <f>'12_sz_ melléklet'!E9</f>
        <v>6702259</v>
      </c>
      <c r="D9" s="51" t="s">
        <v>558</v>
      </c>
      <c r="E9" s="449">
        <v>18901776</v>
      </c>
    </row>
    <row r="10" spans="1:5">
      <c r="A10" s="377" t="s">
        <v>234</v>
      </c>
      <c r="B10" s="51" t="s">
        <v>740</v>
      </c>
      <c r="C10" s="52"/>
      <c r="D10" s="51" t="s">
        <v>559</v>
      </c>
      <c r="E10" s="449">
        <v>3373669</v>
      </c>
    </row>
    <row r="11" spans="1:5">
      <c r="A11" s="373" t="s">
        <v>235</v>
      </c>
      <c r="B11" s="51" t="s">
        <v>732</v>
      </c>
      <c r="C11" s="52">
        <f>'12_sz_ melléklet'!E10</f>
        <v>5329833</v>
      </c>
      <c r="D11" s="51" t="s">
        <v>560</v>
      </c>
      <c r="E11" s="449">
        <v>26853097</v>
      </c>
    </row>
    <row r="12" spans="1:5">
      <c r="A12" s="373" t="s">
        <v>236</v>
      </c>
      <c r="B12" s="51" t="s">
        <v>733</v>
      </c>
      <c r="C12" s="53">
        <f>'12_sz_ melléklet'!E15</f>
        <v>54660720</v>
      </c>
      <c r="D12" s="51" t="s">
        <v>561</v>
      </c>
      <c r="E12" s="449">
        <f>'2_sz_ melléklet'!E14</f>
        <v>0</v>
      </c>
    </row>
    <row r="13" spans="1:5">
      <c r="A13" s="373" t="s">
        <v>237</v>
      </c>
      <c r="B13" s="51" t="s">
        <v>734</v>
      </c>
      <c r="C13" s="53">
        <f>'12_sz_ melléklet'!E24</f>
        <v>0</v>
      </c>
      <c r="D13" s="51" t="s">
        <v>562</v>
      </c>
      <c r="E13" s="449">
        <v>-130000</v>
      </c>
    </row>
    <row r="14" spans="1:5">
      <c r="A14" s="339" t="s">
        <v>238</v>
      </c>
      <c r="B14" s="271"/>
      <c r="C14" s="53"/>
      <c r="D14" s="51" t="s">
        <v>48</v>
      </c>
      <c r="E14" s="449"/>
    </row>
    <row r="15" spans="1:5">
      <c r="A15" s="339" t="s">
        <v>239</v>
      </c>
      <c r="B15" s="54"/>
      <c r="C15" s="52"/>
      <c r="D15" s="51" t="s">
        <v>563</v>
      </c>
      <c r="E15" s="449">
        <v>27021735</v>
      </c>
    </row>
    <row r="16" spans="1:5">
      <c r="A16" s="377" t="s">
        <v>240</v>
      </c>
      <c r="B16" s="271"/>
      <c r="C16" s="52"/>
      <c r="D16" s="54" t="s">
        <v>746</v>
      </c>
      <c r="E16" s="449">
        <f>-'32 sz melléklet'!C32</f>
        <v>0</v>
      </c>
    </row>
    <row r="17" spans="1:8" ht="12" customHeight="1">
      <c r="A17" s="373"/>
      <c r="B17" s="1119"/>
      <c r="C17" s="1120"/>
      <c r="D17" s="54" t="s">
        <v>564</v>
      </c>
      <c r="E17" s="449">
        <v>5851150</v>
      </c>
    </row>
    <row r="18" spans="1:8" ht="4.5" customHeight="1" thickBot="1">
      <c r="A18" s="409"/>
      <c r="B18" s="1118"/>
      <c r="C18" s="60"/>
      <c r="D18" s="1118"/>
      <c r="E18" s="452"/>
    </row>
    <row r="19" spans="1:8" ht="13.5" thickBot="1">
      <c r="A19" s="445" t="s">
        <v>241</v>
      </c>
      <c r="B19" s="858" t="s">
        <v>49</v>
      </c>
      <c r="C19" s="859">
        <v>66692812</v>
      </c>
      <c r="D19" s="858" t="s">
        <v>50</v>
      </c>
      <c r="E19" s="860">
        <v>82001427</v>
      </c>
    </row>
    <row r="20" spans="1:8" ht="6.75" customHeight="1" thickBot="1">
      <c r="A20" s="381"/>
      <c r="B20" s="856"/>
      <c r="C20" s="857"/>
      <c r="D20" s="856"/>
      <c r="E20" s="857"/>
    </row>
    <row r="21" spans="1:8" ht="14.25" customHeight="1">
      <c r="A21" s="1061" t="s">
        <v>242</v>
      </c>
      <c r="B21" s="1117" t="s">
        <v>735</v>
      </c>
      <c r="C21" s="1099">
        <f>'12_sz_ melléklet'!E47</f>
        <v>0</v>
      </c>
      <c r="D21" s="1100"/>
      <c r="E21" s="1099"/>
    </row>
    <row r="22" spans="1:8" ht="12.75" customHeight="1">
      <c r="A22" s="376" t="s">
        <v>243</v>
      </c>
      <c r="B22" s="1113" t="s">
        <v>736</v>
      </c>
      <c r="C22" s="651">
        <f>'12_sz_ melléklet'!E48</f>
        <v>0</v>
      </c>
      <c r="D22" s="652" t="s">
        <v>569</v>
      </c>
      <c r="E22" s="651">
        <f>'2_sz_ melléklet'!E47</f>
        <v>0</v>
      </c>
    </row>
    <row r="23" spans="1:8" ht="12.75" customHeight="1">
      <c r="A23" s="376" t="s">
        <v>244</v>
      </c>
      <c r="B23" s="1116" t="s">
        <v>737</v>
      </c>
      <c r="C23" s="651">
        <f>'12_sz_ melléklet'!E49</f>
        <v>0</v>
      </c>
      <c r="D23" s="652" t="s">
        <v>747</v>
      </c>
      <c r="E23" s="651"/>
    </row>
    <row r="24" spans="1:8" ht="12.75" customHeight="1">
      <c r="A24" s="376" t="s">
        <v>245</v>
      </c>
      <c r="B24" s="1114" t="s">
        <v>739</v>
      </c>
      <c r="C24" s="651"/>
      <c r="D24" s="652" t="s">
        <v>835</v>
      </c>
      <c r="E24" s="651">
        <v>1415631</v>
      </c>
    </row>
    <row r="25" spans="1:8" ht="12.75" customHeight="1">
      <c r="A25" s="376" t="s">
        <v>246</v>
      </c>
      <c r="B25" s="1115" t="s">
        <v>738</v>
      </c>
      <c r="C25" s="1101">
        <v>8540148</v>
      </c>
      <c r="D25" s="1102" t="s">
        <v>887</v>
      </c>
      <c r="E25" s="1101">
        <v>500000</v>
      </c>
    </row>
    <row r="26" spans="1:8" ht="12.75" customHeight="1">
      <c r="A26" s="376" t="s">
        <v>247</v>
      </c>
      <c r="B26" s="1114" t="s">
        <v>739</v>
      </c>
      <c r="C26" s="1101">
        <v>0</v>
      </c>
      <c r="D26" s="1102"/>
      <c r="E26" s="1101"/>
    </row>
    <row r="27" spans="1:8" ht="12.75" customHeight="1">
      <c r="A27" s="376" t="s">
        <v>248</v>
      </c>
      <c r="B27" s="1114" t="s">
        <v>745</v>
      </c>
      <c r="C27" s="1101" t="s">
        <v>756</v>
      </c>
      <c r="D27" s="1102"/>
      <c r="E27" s="1101"/>
    </row>
    <row r="28" spans="1:8" ht="13.5" thickBot="1">
      <c r="A28" s="1103" t="s">
        <v>249</v>
      </c>
      <c r="B28" s="850"/>
      <c r="C28" s="848"/>
      <c r="D28" s="851" t="s">
        <v>565</v>
      </c>
      <c r="E28" s="852">
        <f>'39_sz_ melléklet'!C12</f>
        <v>0</v>
      </c>
    </row>
    <row r="29" spans="1:8" ht="13.5" thickBot="1">
      <c r="A29" s="849" t="s">
        <v>250</v>
      </c>
      <c r="B29" s="853" t="s">
        <v>52</v>
      </c>
      <c r="C29" s="854">
        <f>SUM(C19:C28)</f>
        <v>75232960</v>
      </c>
      <c r="D29" s="855" t="s">
        <v>53</v>
      </c>
      <c r="E29" s="854">
        <f>SUM(E19:E28)</f>
        <v>83917058</v>
      </c>
      <c r="H29" s="64"/>
    </row>
    <row r="30" spans="1:8" ht="8.25" customHeight="1">
      <c r="B30" s="48"/>
      <c r="C30" s="48"/>
      <c r="D30" s="48"/>
      <c r="E30" s="48"/>
    </row>
    <row r="31" spans="1:8" ht="15.75">
      <c r="B31" s="1440" t="s">
        <v>54</v>
      </c>
      <c r="C31" s="1440"/>
      <c r="D31" s="1440"/>
      <c r="E31" s="1440"/>
    </row>
    <row r="32" spans="1:8" ht="9.75" customHeight="1">
      <c r="B32" s="48"/>
      <c r="C32" s="48"/>
      <c r="D32" s="48"/>
      <c r="E32" s="48"/>
    </row>
    <row r="33" spans="1:8" ht="13.5" thickBot="1">
      <c r="B33" s="48"/>
      <c r="C33" s="48"/>
      <c r="D33" s="1441" t="s">
        <v>813</v>
      </c>
      <c r="E33" s="1441"/>
    </row>
    <row r="34" spans="1:8" ht="13.5" thickBot="1">
      <c r="A34" s="1444" t="s">
        <v>228</v>
      </c>
      <c r="B34" s="1442" t="s">
        <v>29</v>
      </c>
      <c r="C34" s="1442"/>
      <c r="D34" s="1442" t="s">
        <v>47</v>
      </c>
      <c r="E34" s="1443"/>
    </row>
    <row r="35" spans="1:8" ht="19.5" customHeight="1" thickBot="1">
      <c r="A35" s="1445"/>
      <c r="B35" s="55" t="s">
        <v>41</v>
      </c>
      <c r="C35" s="56" t="s">
        <v>786</v>
      </c>
      <c r="D35" s="55" t="s">
        <v>41</v>
      </c>
      <c r="E35" s="451" t="s">
        <v>861</v>
      </c>
    </row>
    <row r="36" spans="1:8" ht="13.5" thickBot="1">
      <c r="A36" s="374" t="s">
        <v>229</v>
      </c>
      <c r="B36" s="399" t="s">
        <v>230</v>
      </c>
      <c r="C36" s="402" t="s">
        <v>231</v>
      </c>
      <c r="D36" s="402" t="s">
        <v>232</v>
      </c>
      <c r="E36" s="392" t="s">
        <v>252</v>
      </c>
    </row>
    <row r="37" spans="1:8">
      <c r="A37" s="682" t="s">
        <v>251</v>
      </c>
      <c r="B37" s="1133" t="s">
        <v>741</v>
      </c>
      <c r="C37" s="1121">
        <f>'12_sz_ melléklet'!E29</f>
        <v>130000</v>
      </c>
      <c r="D37" s="57" t="s">
        <v>566</v>
      </c>
      <c r="E37" s="449">
        <v>56617322</v>
      </c>
    </row>
    <row r="38" spans="1:8">
      <c r="A38" s="682" t="s">
        <v>253</v>
      </c>
      <c r="B38" s="1134" t="s">
        <v>742</v>
      </c>
      <c r="C38" s="1122">
        <f>'12_sz_ melléklet'!E35</f>
        <v>45983127</v>
      </c>
      <c r="D38" s="57" t="s">
        <v>567</v>
      </c>
      <c r="E38" s="449">
        <v>24875368</v>
      </c>
    </row>
    <row r="39" spans="1:8">
      <c r="A39" s="682" t="s">
        <v>254</v>
      </c>
      <c r="B39" s="1135" t="s">
        <v>743</v>
      </c>
      <c r="C39" s="1122">
        <f>'12_sz_ melléklet'!E40</f>
        <v>0</v>
      </c>
      <c r="D39" s="58" t="s">
        <v>568</v>
      </c>
      <c r="E39" s="450">
        <f>'2_sz_ melléklet'!E29</f>
        <v>0</v>
      </c>
    </row>
    <row r="40" spans="1:8">
      <c r="A40" s="682" t="s">
        <v>255</v>
      </c>
      <c r="B40" s="1136" t="s">
        <v>744</v>
      </c>
      <c r="C40" s="1122">
        <f>-C10</f>
        <v>0</v>
      </c>
      <c r="D40" s="58" t="s">
        <v>55</v>
      </c>
      <c r="E40" s="450"/>
    </row>
    <row r="41" spans="1:8">
      <c r="A41" s="682" t="s">
        <v>256</v>
      </c>
      <c r="B41" s="1136"/>
      <c r="C41" s="1122"/>
      <c r="D41" s="58" t="s">
        <v>748</v>
      </c>
      <c r="E41" s="450">
        <f>-E16</f>
        <v>0</v>
      </c>
    </row>
    <row r="42" spans="1:8" ht="13.5" thickBot="1">
      <c r="A42" s="827" t="s">
        <v>257</v>
      </c>
      <c r="B42" s="1136"/>
      <c r="C42" s="1122"/>
      <c r="D42" s="58"/>
      <c r="E42" s="450"/>
    </row>
    <row r="43" spans="1:8" ht="13.5" thickBot="1">
      <c r="A43" s="321" t="s">
        <v>258</v>
      </c>
      <c r="B43" s="1137" t="s">
        <v>56</v>
      </c>
      <c r="C43" s="1123">
        <v>121346087</v>
      </c>
      <c r="D43" s="59" t="s">
        <v>57</v>
      </c>
      <c r="E43" s="1106">
        <f>E37+E38+E39+E40+E41+E42</f>
        <v>81492690</v>
      </c>
    </row>
    <row r="44" spans="1:8">
      <c r="A44" s="682" t="s">
        <v>259</v>
      </c>
      <c r="B44" s="1152" t="s">
        <v>749</v>
      </c>
      <c r="C44" s="1124">
        <f>'12_sz_ melléklet'!E46</f>
        <v>0</v>
      </c>
      <c r="D44" s="1112"/>
      <c r="E44" s="1108"/>
    </row>
    <row r="45" spans="1:8" ht="15" customHeight="1">
      <c r="A45" s="682" t="s">
        <v>260</v>
      </c>
      <c r="B45" s="1138" t="s">
        <v>737</v>
      </c>
      <c r="C45" s="1125">
        <f>-C24</f>
        <v>0</v>
      </c>
      <c r="D45" s="652" t="s">
        <v>569</v>
      </c>
      <c r="E45" s="1109">
        <f>-E23</f>
        <v>0</v>
      </c>
    </row>
    <row r="46" spans="1:8" ht="15" customHeight="1">
      <c r="A46" s="682" t="s">
        <v>261</v>
      </c>
      <c r="B46" s="1139" t="s">
        <v>738</v>
      </c>
      <c r="C46" s="1126">
        <v>44473661</v>
      </c>
      <c r="D46" s="1104"/>
      <c r="E46" s="1110"/>
      <c r="H46" s="64"/>
    </row>
    <row r="47" spans="1:8" ht="15" customHeight="1">
      <c r="A47" s="682" t="s">
        <v>262</v>
      </c>
      <c r="B47" s="1140"/>
      <c r="C47" s="1127"/>
      <c r="D47" s="1105"/>
      <c r="E47" s="1109"/>
    </row>
    <row r="48" spans="1:8" ht="12" customHeight="1" thickBot="1">
      <c r="A48" s="827" t="s">
        <v>263</v>
      </c>
      <c r="B48" s="1141"/>
      <c r="C48" s="1128">
        <v>0</v>
      </c>
      <c r="D48" s="1143" t="s">
        <v>570</v>
      </c>
      <c r="E48" s="1111">
        <f>'2_sz_ melléklet'!E50</f>
        <v>0</v>
      </c>
    </row>
    <row r="49" spans="1:5" ht="13.5" thickBot="1">
      <c r="A49" s="321" t="s">
        <v>264</v>
      </c>
      <c r="B49" s="1137" t="s">
        <v>59</v>
      </c>
      <c r="C49" s="1123">
        <v>44473661</v>
      </c>
      <c r="D49" s="59" t="s">
        <v>60</v>
      </c>
      <c r="E49" s="1107">
        <f>SUM(E43:E48)</f>
        <v>81492690</v>
      </c>
    </row>
    <row r="50" spans="1:5" ht="7.5" customHeight="1" thickBot="1">
      <c r="A50" s="1144"/>
      <c r="B50" s="1145"/>
      <c r="C50" s="1146"/>
      <c r="D50" s="1147"/>
      <c r="E50" s="845"/>
    </row>
    <row r="51" spans="1:5" ht="15.75" customHeight="1" thickBot="1">
      <c r="A51" s="333" t="s">
        <v>265</v>
      </c>
      <c r="B51" s="1148" t="s">
        <v>61</v>
      </c>
      <c r="C51" s="1132">
        <v>165819748</v>
      </c>
      <c r="D51" s="1149" t="s">
        <v>62</v>
      </c>
      <c r="E51" s="854">
        <v>165409748</v>
      </c>
    </row>
    <row r="52" spans="1:5">
      <c r="A52" s="1032" t="s">
        <v>266</v>
      </c>
      <c r="B52" s="1153" t="s">
        <v>735</v>
      </c>
      <c r="C52" s="1155">
        <f>C21</f>
        <v>0</v>
      </c>
      <c r="D52" s="1156" t="s">
        <v>571</v>
      </c>
      <c r="E52" s="846">
        <f>E22</f>
        <v>0</v>
      </c>
    </row>
    <row r="53" spans="1:5">
      <c r="A53" s="683" t="s">
        <v>267</v>
      </c>
      <c r="B53" s="1158" t="s">
        <v>736</v>
      </c>
      <c r="C53" s="1129">
        <f>C22</f>
        <v>0</v>
      </c>
      <c r="D53" s="844"/>
      <c r="E53" s="847"/>
    </row>
    <row r="54" spans="1:5">
      <c r="A54" s="683" t="s">
        <v>268</v>
      </c>
      <c r="B54" s="1157" t="s">
        <v>749</v>
      </c>
      <c r="C54" s="1129">
        <f>C44</f>
        <v>0</v>
      </c>
      <c r="D54" s="844"/>
      <c r="E54" s="847"/>
    </row>
    <row r="55" spans="1:5">
      <c r="A55" s="683" t="s">
        <v>269</v>
      </c>
      <c r="B55" s="1138" t="s">
        <v>737</v>
      </c>
      <c r="C55" s="1129">
        <f>C23</f>
        <v>0</v>
      </c>
      <c r="D55" s="844"/>
      <c r="E55" s="847"/>
    </row>
    <row r="56" spans="1:5">
      <c r="A56" s="683" t="s">
        <v>270</v>
      </c>
      <c r="B56" s="1139" t="s">
        <v>738</v>
      </c>
      <c r="C56" s="1121"/>
      <c r="D56" s="844"/>
      <c r="E56" s="847"/>
    </row>
    <row r="57" spans="1:5">
      <c r="A57" s="683" t="s">
        <v>271</v>
      </c>
      <c r="B57" s="1138" t="s">
        <v>745</v>
      </c>
      <c r="C57" s="1130"/>
      <c r="D57" s="1150" t="s">
        <v>63</v>
      </c>
      <c r="E57" s="1151">
        <v>410000</v>
      </c>
    </row>
    <row r="58" spans="1:5" ht="13.5" thickBot="1">
      <c r="A58" s="684" t="s">
        <v>272</v>
      </c>
      <c r="B58" s="1154" t="s">
        <v>653</v>
      </c>
      <c r="C58" s="1131">
        <f>'12_sz_ melléklet'!E53</f>
        <v>0</v>
      </c>
      <c r="D58" s="861" t="s">
        <v>572</v>
      </c>
      <c r="E58" s="848">
        <f>'2_sz_ melléklet'!E45</f>
        <v>0</v>
      </c>
    </row>
    <row r="59" spans="1:5" ht="13.5" thickBot="1">
      <c r="A59" s="321" t="s">
        <v>273</v>
      </c>
      <c r="B59" s="1142" t="s">
        <v>64</v>
      </c>
      <c r="C59" s="1132">
        <v>165819748</v>
      </c>
      <c r="D59" s="862" t="s">
        <v>65</v>
      </c>
      <c r="E59" s="854">
        <v>165819748</v>
      </c>
    </row>
    <row r="60" spans="1:5">
      <c r="B60" s="1"/>
      <c r="C60" s="1"/>
      <c r="D60" s="1"/>
      <c r="E60" s="1"/>
    </row>
  </sheetData>
  <mergeCells count="11">
    <mergeCell ref="A1:E1"/>
    <mergeCell ref="A3:E3"/>
    <mergeCell ref="D33:E33"/>
    <mergeCell ref="B34:C34"/>
    <mergeCell ref="D34:E34"/>
    <mergeCell ref="D5:E5"/>
    <mergeCell ref="B6:C6"/>
    <mergeCell ref="D6:E6"/>
    <mergeCell ref="B31:E31"/>
    <mergeCell ref="A6:A7"/>
    <mergeCell ref="A34:A3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K178"/>
  <sheetViews>
    <sheetView workbookViewId="0">
      <selection activeCell="E9" sqref="E9"/>
    </sheetView>
  </sheetViews>
  <sheetFormatPr defaultRowHeight="12.75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</cols>
  <sheetData>
    <row r="1" spans="1:10">
      <c r="A1" s="1384" t="s">
        <v>955</v>
      </c>
      <c r="B1" s="1384"/>
      <c r="C1" s="1384"/>
      <c r="D1" s="1384"/>
      <c r="E1" s="1384"/>
      <c r="H1" s="23"/>
      <c r="I1" s="126"/>
      <c r="J1" s="126"/>
    </row>
    <row r="2" spans="1:10" s="17" customFormat="1" ht="8.25" customHeight="1">
      <c r="B2"/>
      <c r="C2"/>
      <c r="D2"/>
      <c r="E2"/>
      <c r="F2"/>
      <c r="G2"/>
      <c r="H2"/>
      <c r="I2"/>
      <c r="J2"/>
    </row>
    <row r="3" spans="1:10" s="1" customFormat="1" ht="15.75">
      <c r="A3" s="1446" t="s">
        <v>196</v>
      </c>
      <c r="B3" s="1404"/>
      <c r="C3" s="1404"/>
      <c r="D3" s="1404"/>
      <c r="E3" s="1404"/>
      <c r="F3" s="262"/>
      <c r="G3" s="262"/>
      <c r="H3" s="40"/>
    </row>
    <row r="4" spans="1:10" s="1" customFormat="1" ht="15.75">
      <c r="A4" s="1446" t="s">
        <v>197</v>
      </c>
      <c r="B4" s="1408"/>
      <c r="C4" s="1408"/>
      <c r="D4" s="1408"/>
      <c r="E4" s="1408"/>
      <c r="F4"/>
      <c r="G4"/>
      <c r="H4" s="40"/>
    </row>
    <row r="5" spans="1:10" s="1" customFormat="1" ht="15.75">
      <c r="A5" s="1446" t="s">
        <v>862</v>
      </c>
      <c r="B5" s="1404"/>
      <c r="C5" s="1404"/>
      <c r="D5" s="1404"/>
      <c r="E5" s="1404"/>
      <c r="F5"/>
      <c r="G5"/>
      <c r="H5" s="40"/>
    </row>
    <row r="7" spans="1:10" ht="14.25" customHeight="1">
      <c r="A7" s="1447" t="s">
        <v>198</v>
      </c>
      <c r="B7" s="1448"/>
      <c r="C7" s="1448"/>
      <c r="D7" s="1448"/>
      <c r="E7" s="1448"/>
      <c r="H7" s="263"/>
    </row>
    <row r="8" spans="1:10" ht="31.5" customHeight="1">
      <c r="A8" s="1460" t="s">
        <v>779</v>
      </c>
      <c r="B8" s="1408"/>
      <c r="C8" s="1408"/>
      <c r="D8" s="1408"/>
      <c r="E8" s="1408"/>
    </row>
    <row r="9" spans="1:10" ht="15.75">
      <c r="A9" s="1460" t="s">
        <v>780</v>
      </c>
      <c r="B9" s="1408"/>
      <c r="C9" s="1408"/>
      <c r="D9" s="262"/>
      <c r="E9" s="262"/>
    </row>
    <row r="10" spans="1:10" ht="15.75" thickBot="1">
      <c r="B10" s="158"/>
      <c r="C10" s="158"/>
      <c r="D10" s="158"/>
      <c r="E10" s="158" t="s">
        <v>799</v>
      </c>
    </row>
    <row r="11" spans="1:10" ht="27" thickBot="1">
      <c r="A11" s="447" t="s">
        <v>228</v>
      </c>
      <c r="B11" s="168" t="s">
        <v>199</v>
      </c>
      <c r="C11" s="459">
        <v>2018</v>
      </c>
      <c r="D11" s="459">
        <v>2019</v>
      </c>
      <c r="E11" s="454" t="s">
        <v>5</v>
      </c>
    </row>
    <row r="12" spans="1:10" ht="13.5" thickBot="1">
      <c r="A12" s="408" t="s">
        <v>229</v>
      </c>
      <c r="B12" s="399" t="s">
        <v>230</v>
      </c>
      <c r="C12" s="402" t="s">
        <v>231</v>
      </c>
      <c r="D12" s="402" t="s">
        <v>232</v>
      </c>
      <c r="E12" s="392" t="s">
        <v>252</v>
      </c>
    </row>
    <row r="13" spans="1:10" ht="15">
      <c r="A13" s="422" t="s">
        <v>233</v>
      </c>
      <c r="B13" s="169" t="s">
        <v>200</v>
      </c>
      <c r="C13" s="701">
        <v>0</v>
      </c>
      <c r="D13" s="460"/>
      <c r="E13" s="918">
        <f t="shared" ref="E13:E18" si="0">SUM(C13:D13)</f>
        <v>0</v>
      </c>
    </row>
    <row r="14" spans="1:10" ht="15">
      <c r="A14" s="377" t="s">
        <v>234</v>
      </c>
      <c r="B14" s="170" t="s">
        <v>201</v>
      </c>
      <c r="C14" s="465">
        <v>0</v>
      </c>
      <c r="D14" s="461"/>
      <c r="E14" s="458">
        <f t="shared" si="0"/>
        <v>0</v>
      </c>
    </row>
    <row r="15" spans="1:10" ht="15">
      <c r="A15" s="373" t="s">
        <v>235</v>
      </c>
      <c r="B15" s="169" t="s">
        <v>202</v>
      </c>
      <c r="C15" s="464">
        <f>'26_27 sz. melléklet'!D20</f>
        <v>0</v>
      </c>
      <c r="D15" s="460"/>
      <c r="E15" s="458">
        <f t="shared" si="0"/>
        <v>0</v>
      </c>
    </row>
    <row r="16" spans="1:10" s="17" customFormat="1" ht="15">
      <c r="A16" s="373" t="s">
        <v>236</v>
      </c>
      <c r="B16" s="171" t="s">
        <v>203</v>
      </c>
      <c r="C16" s="461">
        <v>0</v>
      </c>
      <c r="D16" s="461"/>
      <c r="E16" s="455">
        <f t="shared" si="0"/>
        <v>0</v>
      </c>
    </row>
    <row r="17" spans="1:10" ht="15">
      <c r="A17" s="373" t="s">
        <v>237</v>
      </c>
      <c r="B17" s="172" t="s">
        <v>188</v>
      </c>
      <c r="C17" s="460">
        <v>0</v>
      </c>
      <c r="D17" s="460"/>
      <c r="E17" s="455">
        <f t="shared" si="0"/>
        <v>0</v>
      </c>
    </row>
    <row r="18" spans="1:10" ht="15.75" thickBot="1">
      <c r="A18" s="341" t="s">
        <v>238</v>
      </c>
      <c r="B18" s="288" t="s">
        <v>204</v>
      </c>
      <c r="C18" s="462">
        <v>0</v>
      </c>
      <c r="D18" s="462"/>
      <c r="E18" s="456">
        <f t="shared" si="0"/>
        <v>0</v>
      </c>
    </row>
    <row r="19" spans="1:10" ht="15" thickBot="1">
      <c r="A19" s="321" t="s">
        <v>239</v>
      </c>
      <c r="B19" s="166" t="s">
        <v>205</v>
      </c>
      <c r="C19" s="702">
        <f>SUM(C13:C18)-C14</f>
        <v>0</v>
      </c>
      <c r="D19" s="702">
        <f>SUM(D13:D18)-D14</f>
        <v>0</v>
      </c>
      <c r="E19" s="702">
        <f>SUM(E13:E18)-E14</f>
        <v>0</v>
      </c>
    </row>
    <row r="20" spans="1:10" ht="13.5" thickBot="1">
      <c r="A20" s="375" t="s">
        <v>240</v>
      </c>
      <c r="B20" s="16"/>
      <c r="C20" s="283"/>
      <c r="D20" s="283"/>
      <c r="E20" s="276"/>
    </row>
    <row r="21" spans="1:10" ht="15.75" thickBot="1">
      <c r="A21" s="321" t="s">
        <v>241</v>
      </c>
      <c r="B21" s="168" t="s">
        <v>206</v>
      </c>
      <c r="C21" s="459">
        <v>2018</v>
      </c>
      <c r="D21" s="459">
        <v>2019</v>
      </c>
      <c r="E21" s="454" t="s">
        <v>15</v>
      </c>
    </row>
    <row r="22" spans="1:10" ht="15.75">
      <c r="A22" s="355" t="s">
        <v>242</v>
      </c>
      <c r="B22" s="289" t="s">
        <v>220</v>
      </c>
      <c r="C22" s="463">
        <v>0</v>
      </c>
      <c r="D22" s="460"/>
      <c r="E22" s="457">
        <f>SUM(C22:D22)</f>
        <v>0</v>
      </c>
    </row>
    <row r="23" spans="1:10" ht="15.75">
      <c r="A23" s="339" t="s">
        <v>243</v>
      </c>
      <c r="B23" s="290" t="s">
        <v>221</v>
      </c>
      <c r="C23" s="461">
        <v>0</v>
      </c>
      <c r="D23" s="461"/>
      <c r="E23" s="455">
        <f>SUM(C23:D23)</f>
        <v>0</v>
      </c>
    </row>
    <row r="24" spans="1:10" ht="15.75">
      <c r="A24" s="339" t="s">
        <v>244</v>
      </c>
      <c r="B24" s="290" t="s">
        <v>222</v>
      </c>
      <c r="C24" s="461">
        <v>0</v>
      </c>
      <c r="D24" s="461"/>
      <c r="E24" s="455">
        <f>SUM(C24:D24)</f>
        <v>0</v>
      </c>
    </row>
    <row r="25" spans="1:10" ht="15.75">
      <c r="A25" s="339" t="s">
        <v>245</v>
      </c>
      <c r="B25" s="290" t="s">
        <v>223</v>
      </c>
      <c r="C25" s="464">
        <v>0</v>
      </c>
      <c r="D25" s="461"/>
      <c r="E25" s="458">
        <f>SUM(C25:D25)</f>
        <v>0</v>
      </c>
    </row>
    <row r="26" spans="1:10" ht="16.5" thickBot="1">
      <c r="A26" s="359" t="s">
        <v>246</v>
      </c>
      <c r="B26" s="453" t="s">
        <v>224</v>
      </c>
      <c r="C26" s="462">
        <v>0</v>
      </c>
      <c r="D26" s="462"/>
      <c r="E26" s="456">
        <f>SUM(C26:D26)</f>
        <v>0</v>
      </c>
    </row>
    <row r="27" spans="1:10" ht="15" thickBot="1">
      <c r="A27" s="321" t="s">
        <v>247</v>
      </c>
      <c r="B27" s="173" t="s">
        <v>209</v>
      </c>
      <c r="C27" s="702">
        <f>SUM(C22:C26)</f>
        <v>0</v>
      </c>
      <c r="D27" s="702">
        <f>SUM(D22:D26)</f>
        <v>0</v>
      </c>
      <c r="E27" s="702">
        <f>SUM(E22:E26)</f>
        <v>0</v>
      </c>
      <c r="F27" s="17"/>
      <c r="G27" s="17"/>
      <c r="H27" s="17"/>
      <c r="I27" s="17"/>
      <c r="J27" s="17"/>
    </row>
    <row r="28" spans="1:10" ht="14.25">
      <c r="B28" s="266"/>
      <c r="C28" s="73"/>
      <c r="D28" s="73"/>
      <c r="E28" s="73"/>
      <c r="F28" s="17"/>
      <c r="G28" s="17"/>
      <c r="H28" s="17"/>
      <c r="I28" s="17"/>
      <c r="J28" s="17"/>
    </row>
    <row r="29" spans="1:10" ht="14.25">
      <c r="A29" s="319"/>
      <c r="B29" s="266"/>
      <c r="C29" s="287"/>
      <c r="D29" s="287"/>
      <c r="E29" s="287"/>
    </row>
    <row r="30" spans="1:10" ht="14.25">
      <c r="A30" s="319"/>
      <c r="B30" s="266"/>
      <c r="C30" s="287"/>
      <c r="D30" s="287"/>
      <c r="E30" s="287"/>
    </row>
    <row r="31" spans="1:10" ht="14.25">
      <c r="A31" s="319"/>
      <c r="B31" s="266"/>
      <c r="C31" s="287"/>
      <c r="D31" s="287"/>
      <c r="E31" s="287"/>
    </row>
    <row r="32" spans="1:10" ht="14.25">
      <c r="B32" s="266"/>
      <c r="C32" s="287"/>
      <c r="D32" s="287"/>
      <c r="E32" s="287"/>
    </row>
    <row r="33" spans="1:10" ht="15.75">
      <c r="A33" s="1459" t="s">
        <v>916</v>
      </c>
      <c r="B33" s="1459"/>
      <c r="C33" s="1459"/>
      <c r="D33" s="1459"/>
      <c r="E33" s="1459"/>
    </row>
    <row r="34" spans="1:10" ht="15.75">
      <c r="B34" s="262"/>
      <c r="C34" s="262"/>
      <c r="D34" s="262"/>
      <c r="E34" s="262"/>
    </row>
    <row r="35" spans="1:10" ht="16.5" thickBot="1">
      <c r="B35" s="262"/>
      <c r="C35" s="262"/>
      <c r="D35" s="262"/>
      <c r="E35" s="1307" t="s">
        <v>799</v>
      </c>
    </row>
    <row r="36" spans="1:10" ht="27" thickBot="1">
      <c r="A36" s="447" t="s">
        <v>228</v>
      </c>
      <c r="B36" s="1469" t="s">
        <v>207</v>
      </c>
      <c r="C36" s="1470"/>
      <c r="D36" s="167" t="s">
        <v>208</v>
      </c>
      <c r="E36" s="165"/>
    </row>
    <row r="37" spans="1:10" s="17" customFormat="1" ht="13.5" thickBot="1">
      <c r="A37" s="408" t="s">
        <v>229</v>
      </c>
      <c r="B37" s="1467" t="s">
        <v>230</v>
      </c>
      <c r="C37" s="1468"/>
      <c r="D37" s="1467" t="s">
        <v>231</v>
      </c>
      <c r="E37" s="1468"/>
    </row>
    <row r="38" spans="1:10" ht="15.75">
      <c r="A38" s="422" t="s">
        <v>233</v>
      </c>
      <c r="B38" s="1453"/>
      <c r="C38" s="1454"/>
      <c r="D38" s="1455">
        <v>0</v>
      </c>
      <c r="E38" s="1456"/>
    </row>
    <row r="39" spans="1:10" ht="15.75">
      <c r="A39" s="377" t="s">
        <v>234</v>
      </c>
      <c r="B39" s="1457"/>
      <c r="C39" s="1458"/>
      <c r="D39" s="1461">
        <v>0</v>
      </c>
      <c r="E39" s="1462"/>
    </row>
    <row r="40" spans="1:10" ht="16.5" thickBot="1">
      <c r="A40" s="378" t="s">
        <v>235</v>
      </c>
      <c r="B40" s="1463"/>
      <c r="C40" s="1464"/>
      <c r="D40" s="1465"/>
      <c r="E40" s="1466"/>
    </row>
    <row r="41" spans="1:10" ht="16.5" thickBot="1">
      <c r="A41" s="321" t="s">
        <v>236</v>
      </c>
      <c r="B41" s="1449" t="s">
        <v>15</v>
      </c>
      <c r="C41" s="1450"/>
      <c r="D41" s="1451">
        <f>SUM(D38:D40)</f>
        <v>0</v>
      </c>
      <c r="E41" s="1452"/>
    </row>
    <row r="42" spans="1:10" ht="14.25">
      <c r="B42" s="266"/>
      <c r="C42" s="73"/>
      <c r="D42" s="73"/>
      <c r="E42" s="73"/>
    </row>
    <row r="43" spans="1:10" ht="14.25">
      <c r="B43" s="266"/>
      <c r="C43" s="73"/>
      <c r="D43" s="73"/>
      <c r="E43" s="73"/>
    </row>
    <row r="44" spans="1:10" ht="14.25">
      <c r="B44" s="266"/>
      <c r="C44" s="73"/>
      <c r="D44" s="73"/>
      <c r="E44" s="73"/>
    </row>
    <row r="45" spans="1:10" ht="14.25">
      <c r="B45" s="266"/>
      <c r="C45" s="73"/>
      <c r="D45" s="73"/>
      <c r="E45" s="73"/>
    </row>
    <row r="46" spans="1:10" ht="14.25">
      <c r="B46" s="266"/>
      <c r="C46" s="73"/>
      <c r="D46" s="73"/>
      <c r="E46" s="73"/>
    </row>
    <row r="47" spans="1:10" ht="14.25">
      <c r="B47" s="266"/>
      <c r="C47" s="73"/>
      <c r="D47" s="73"/>
      <c r="E47" s="73"/>
    </row>
    <row r="48" spans="1:10" ht="14.25">
      <c r="B48" s="266"/>
      <c r="C48" s="73"/>
      <c r="D48" s="73"/>
      <c r="E48" s="73"/>
      <c r="F48" s="17"/>
      <c r="G48" s="17"/>
      <c r="H48" s="17"/>
      <c r="I48" s="17"/>
      <c r="J48" s="17"/>
    </row>
    <row r="49" spans="2:10" ht="14.25">
      <c r="B49" s="266"/>
      <c r="C49" s="73"/>
      <c r="D49" s="73"/>
      <c r="E49" s="73"/>
      <c r="F49" s="17"/>
      <c r="G49" s="17"/>
      <c r="H49" s="17"/>
      <c r="I49" s="17"/>
      <c r="J49" s="17"/>
    </row>
    <row r="50" spans="2:10" ht="14.25">
      <c r="B50" s="266"/>
      <c r="C50" s="73"/>
      <c r="D50" s="73"/>
      <c r="E50" s="73"/>
      <c r="F50" s="17"/>
      <c r="G50" s="17"/>
      <c r="H50" s="17"/>
      <c r="I50" s="17"/>
      <c r="J50" s="17"/>
    </row>
    <row r="51" spans="2:10" ht="14.25">
      <c r="B51" s="266"/>
      <c r="C51" s="73"/>
      <c r="D51" s="73"/>
      <c r="E51" s="73"/>
      <c r="F51" s="17"/>
      <c r="G51" s="17"/>
      <c r="H51" s="17"/>
      <c r="I51" s="17"/>
      <c r="J51" s="17"/>
    </row>
    <row r="52" spans="2:10" ht="14.25">
      <c r="B52" s="266"/>
      <c r="C52" s="73"/>
      <c r="D52" s="73"/>
      <c r="E52" s="73"/>
      <c r="F52" s="17"/>
      <c r="G52" s="17"/>
      <c r="H52" s="17"/>
      <c r="I52" s="17"/>
      <c r="J52" s="17"/>
    </row>
    <row r="53" spans="2:10" ht="14.25">
      <c r="B53" s="266"/>
      <c r="C53" s="73"/>
      <c r="D53" s="73"/>
      <c r="E53" s="73"/>
      <c r="F53" s="17"/>
      <c r="G53" s="17"/>
      <c r="H53" s="17"/>
      <c r="I53" s="17"/>
      <c r="J53" s="17"/>
    </row>
    <row r="54" spans="2:10" ht="14.25">
      <c r="B54" s="266"/>
      <c r="C54" s="73"/>
      <c r="D54" s="73"/>
      <c r="E54" s="73"/>
      <c r="F54" s="17"/>
      <c r="G54" s="17"/>
      <c r="H54" s="17"/>
      <c r="I54" s="17"/>
      <c r="J54" s="17"/>
    </row>
    <row r="55" spans="2:10" ht="14.25">
      <c r="B55" s="266"/>
      <c r="C55" s="73"/>
      <c r="D55" s="73"/>
      <c r="E55" s="73"/>
      <c r="F55" s="17"/>
      <c r="G55" s="17"/>
      <c r="H55" s="17"/>
      <c r="I55" s="17"/>
      <c r="J55" s="17"/>
    </row>
    <row r="56" spans="2:10" ht="14.25">
      <c r="B56" s="266"/>
      <c r="C56" s="73"/>
      <c r="D56" s="73"/>
      <c r="E56" s="73"/>
      <c r="F56" s="17"/>
      <c r="G56" s="17"/>
      <c r="H56" s="17"/>
      <c r="I56" s="17"/>
      <c r="J56" s="17"/>
    </row>
    <row r="57" spans="2:10" ht="15.75" customHeight="1">
      <c r="B57" s="266"/>
      <c r="C57" s="73"/>
      <c r="D57" s="73"/>
      <c r="E57" s="73"/>
      <c r="F57" s="17"/>
      <c r="G57" s="17"/>
      <c r="H57" s="17"/>
      <c r="I57" s="17"/>
      <c r="J57" s="17"/>
    </row>
    <row r="58" spans="2:10" ht="15.75" customHeight="1">
      <c r="B58" s="266"/>
      <c r="C58" s="73"/>
      <c r="D58" s="73"/>
      <c r="E58" s="73"/>
      <c r="F58" s="17"/>
      <c r="G58" s="17"/>
      <c r="H58" s="17"/>
      <c r="I58" s="17"/>
      <c r="J58" s="17"/>
    </row>
    <row r="59" spans="2:10" ht="14.25">
      <c r="B59" s="266"/>
      <c r="C59" s="73"/>
      <c r="D59" s="73"/>
      <c r="E59" s="73"/>
      <c r="F59" s="17"/>
      <c r="G59" s="17"/>
      <c r="H59" s="17"/>
      <c r="I59" s="17"/>
      <c r="J59" s="17"/>
    </row>
    <row r="60" spans="2:10" ht="14.25">
      <c r="B60" s="266"/>
      <c r="C60" s="73"/>
      <c r="D60" s="73"/>
      <c r="E60" s="73"/>
      <c r="F60" s="17"/>
      <c r="G60" s="17"/>
      <c r="H60" s="17"/>
      <c r="I60" s="17"/>
      <c r="J60" s="17"/>
    </row>
    <row r="61" spans="2:10" ht="14.25">
      <c r="B61" s="266"/>
      <c r="C61" s="73"/>
      <c r="D61" s="73"/>
      <c r="E61" s="73"/>
      <c r="F61" s="17"/>
      <c r="G61" s="17"/>
      <c r="H61" s="17"/>
      <c r="I61" s="17"/>
      <c r="J61" s="17"/>
    </row>
    <row r="62" spans="2:10" ht="14.25">
      <c r="B62" s="266"/>
      <c r="C62" s="73"/>
      <c r="D62" s="73"/>
      <c r="E62" s="73"/>
      <c r="F62" s="17"/>
      <c r="G62" s="17"/>
      <c r="H62" s="17"/>
      <c r="I62" s="17"/>
      <c r="J62" s="17"/>
    </row>
    <row r="63" spans="2:10" ht="14.25">
      <c r="B63" s="266"/>
      <c r="C63" s="73"/>
      <c r="D63" s="73"/>
      <c r="E63" s="73"/>
      <c r="F63" s="17"/>
      <c r="G63" s="17"/>
      <c r="H63" s="17"/>
      <c r="I63" s="17"/>
      <c r="J63" s="17"/>
    </row>
    <row r="64" spans="2:10" ht="14.25">
      <c r="B64" s="266"/>
      <c r="C64" s="73"/>
      <c r="D64" s="73"/>
      <c r="E64" s="73"/>
      <c r="F64" s="17"/>
      <c r="G64" s="17"/>
      <c r="H64" s="17"/>
      <c r="I64" s="17"/>
      <c r="J64" s="17"/>
    </row>
    <row r="65" spans="1:10" ht="14.25">
      <c r="B65" s="266"/>
      <c r="C65" s="73"/>
      <c r="D65" s="73"/>
      <c r="E65" s="73"/>
      <c r="F65" s="17"/>
      <c r="G65" s="17"/>
      <c r="H65" s="17"/>
      <c r="I65" s="17"/>
      <c r="J65" s="17"/>
    </row>
    <row r="66" spans="1:10" ht="14.25">
      <c r="B66" s="266"/>
      <c r="C66" s="73"/>
      <c r="D66" s="73"/>
      <c r="E66" s="73"/>
      <c r="F66" s="17"/>
      <c r="G66" s="17"/>
      <c r="H66" s="17"/>
      <c r="I66" s="17"/>
      <c r="J66" s="17"/>
    </row>
    <row r="67" spans="1:10" ht="14.25">
      <c r="B67" s="266"/>
      <c r="C67" s="73"/>
      <c r="D67" s="73"/>
      <c r="E67" s="73"/>
      <c r="F67" s="17"/>
      <c r="G67" s="17"/>
      <c r="H67" s="17"/>
      <c r="I67" s="17"/>
      <c r="J67" s="17"/>
    </row>
    <row r="68" spans="1:10">
      <c r="F68" s="17"/>
      <c r="G68" s="17"/>
      <c r="H68" s="17"/>
      <c r="I68" s="17"/>
      <c r="J68" s="17"/>
    </row>
    <row r="69" spans="1:10">
      <c r="F69" s="17"/>
      <c r="G69" s="17"/>
      <c r="H69" s="17"/>
      <c r="I69" s="17"/>
      <c r="J69" s="17"/>
    </row>
    <row r="70" spans="1:10">
      <c r="F70" s="17"/>
      <c r="G70" s="17"/>
      <c r="H70" s="17"/>
      <c r="I70" s="17"/>
      <c r="J70" s="17"/>
    </row>
    <row r="71" spans="1:10">
      <c r="F71" s="17"/>
      <c r="G71" s="17"/>
      <c r="H71" s="17"/>
      <c r="I71" s="17"/>
      <c r="J71" s="17"/>
    </row>
    <row r="72" spans="1:10">
      <c r="A72" s="17"/>
      <c r="F72" s="17"/>
      <c r="G72" s="17"/>
      <c r="H72" s="17"/>
      <c r="I72" s="17"/>
      <c r="J72" s="17"/>
    </row>
    <row r="73" spans="1:10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>
      <c r="B75" s="17"/>
      <c r="C75" s="17"/>
      <c r="D75" s="17"/>
      <c r="E75" s="17"/>
      <c r="F75" s="17"/>
      <c r="G75" s="17"/>
      <c r="H75" s="17"/>
      <c r="I75" s="17"/>
      <c r="J75" s="17"/>
    </row>
    <row r="76" spans="1:10">
      <c r="F76" s="17"/>
      <c r="G76" s="17"/>
      <c r="H76" s="17"/>
      <c r="I76" s="17"/>
      <c r="J76" s="17"/>
    </row>
    <row r="77" spans="1:10">
      <c r="F77" s="17"/>
      <c r="G77" s="17"/>
      <c r="H77" s="17"/>
      <c r="I77" s="17"/>
      <c r="J77" s="17"/>
    </row>
    <row r="78" spans="1:10">
      <c r="F78" s="17"/>
      <c r="G78" s="17"/>
      <c r="H78" s="17"/>
      <c r="I78" s="17"/>
      <c r="J78" s="17"/>
    </row>
    <row r="79" spans="1:10">
      <c r="F79" s="17"/>
      <c r="G79" s="17"/>
      <c r="H79" s="17"/>
      <c r="I79" s="17"/>
      <c r="J79" s="17"/>
    </row>
    <row r="80" spans="1:10">
      <c r="F80" s="17"/>
      <c r="G80" s="17"/>
      <c r="H80" s="17"/>
      <c r="I80" s="17"/>
      <c r="J80" s="17"/>
    </row>
    <row r="81" spans="6:10">
      <c r="F81" s="17"/>
      <c r="G81" s="17"/>
      <c r="H81" s="17"/>
      <c r="I81" s="17"/>
      <c r="J81" s="17"/>
    </row>
    <row r="82" spans="6:10">
      <c r="F82" s="17"/>
      <c r="G82" s="17"/>
      <c r="H82" s="17"/>
      <c r="I82" s="17"/>
      <c r="J82" s="17"/>
    </row>
    <row r="83" spans="6:10">
      <c r="F83" s="17"/>
      <c r="G83" s="17"/>
      <c r="H83" s="17"/>
      <c r="I83" s="17"/>
      <c r="J83" s="17"/>
    </row>
    <row r="84" spans="6:10">
      <c r="F84" s="17"/>
      <c r="G84" s="17"/>
      <c r="H84" s="17"/>
      <c r="I84" s="17"/>
      <c r="J84" s="17"/>
    </row>
    <row r="85" spans="6:10">
      <c r="F85" s="17"/>
      <c r="G85" s="17"/>
      <c r="H85" s="17"/>
      <c r="I85" s="17"/>
      <c r="J85" s="17"/>
    </row>
    <row r="86" spans="6:10">
      <c r="F86" s="17"/>
      <c r="G86" s="17"/>
      <c r="H86" s="17"/>
      <c r="I86" s="17"/>
      <c r="J86" s="17"/>
    </row>
    <row r="87" spans="6:10">
      <c r="F87" s="17"/>
      <c r="G87" s="17"/>
      <c r="H87" s="17"/>
      <c r="I87" s="17"/>
      <c r="J87" s="17"/>
    </row>
    <row r="88" spans="6:10">
      <c r="F88" s="17"/>
      <c r="G88" s="17"/>
      <c r="H88" s="17"/>
      <c r="I88" s="17"/>
      <c r="J88" s="17"/>
    </row>
    <row r="89" spans="6:10">
      <c r="F89" s="17"/>
      <c r="G89" s="17"/>
      <c r="H89" s="17"/>
      <c r="I89" s="17"/>
      <c r="J89" s="17"/>
    </row>
    <row r="90" spans="6:10">
      <c r="F90" s="17"/>
      <c r="G90" s="17"/>
      <c r="H90" s="17"/>
      <c r="I90" s="17"/>
      <c r="J90" s="17"/>
    </row>
    <row r="91" spans="6:10">
      <c r="F91" s="17"/>
      <c r="G91" s="17"/>
      <c r="H91" s="17"/>
      <c r="I91" s="17"/>
      <c r="J91" s="17"/>
    </row>
    <row r="92" spans="6:10">
      <c r="F92" s="17"/>
      <c r="G92" s="17"/>
      <c r="H92" s="17"/>
      <c r="I92" s="17"/>
      <c r="J92" s="17"/>
    </row>
    <row r="93" spans="6:10">
      <c r="F93" s="17"/>
      <c r="G93" s="17"/>
      <c r="H93" s="17"/>
      <c r="I93" s="17"/>
      <c r="J93" s="17"/>
    </row>
    <row r="94" spans="6:10">
      <c r="F94" s="17"/>
      <c r="G94" s="17"/>
      <c r="H94" s="17"/>
      <c r="I94" s="17"/>
      <c r="J94" s="17"/>
    </row>
    <row r="95" spans="6:10">
      <c r="F95" s="17"/>
      <c r="G95" s="17"/>
      <c r="H95" s="17"/>
      <c r="I95" s="17"/>
      <c r="J95" s="17"/>
    </row>
    <row r="96" spans="6:10">
      <c r="F96" s="17"/>
      <c r="G96" s="17"/>
      <c r="H96" s="17"/>
      <c r="I96" s="17"/>
      <c r="J96" s="17"/>
    </row>
    <row r="97" spans="6:10">
      <c r="F97" s="17"/>
      <c r="G97" s="17"/>
      <c r="H97" s="17"/>
      <c r="I97" s="17"/>
      <c r="J97" s="17"/>
    </row>
    <row r="98" spans="6:10">
      <c r="F98" s="17"/>
      <c r="G98" s="17"/>
      <c r="H98" s="17"/>
      <c r="I98" s="17"/>
      <c r="J98" s="17"/>
    </row>
    <row r="99" spans="6:10">
      <c r="F99" s="17"/>
      <c r="G99" s="17"/>
      <c r="H99" s="17"/>
      <c r="I99" s="17"/>
      <c r="J99" s="17"/>
    </row>
    <row r="100" spans="6:10">
      <c r="F100" s="17"/>
      <c r="G100" s="17"/>
      <c r="H100" s="17"/>
      <c r="I100" s="17"/>
      <c r="J100" s="17"/>
    </row>
    <row r="101" spans="6:10">
      <c r="F101" s="17"/>
      <c r="G101" s="17"/>
      <c r="H101" s="17"/>
      <c r="I101" s="17"/>
      <c r="J101" s="17"/>
    </row>
    <row r="102" spans="6:10">
      <c r="F102" s="17"/>
      <c r="G102" s="17"/>
      <c r="H102" s="17"/>
      <c r="I102" s="17"/>
      <c r="J102" s="17"/>
    </row>
    <row r="103" spans="6:10">
      <c r="F103" s="17"/>
      <c r="G103" s="17"/>
      <c r="H103" s="17"/>
      <c r="I103" s="17"/>
      <c r="J103" s="17"/>
    </row>
    <row r="104" spans="6:10">
      <c r="F104" s="17"/>
      <c r="G104" s="17"/>
      <c r="H104" s="17"/>
      <c r="I104" s="17"/>
      <c r="J104" s="17"/>
    </row>
    <row r="105" spans="6:10">
      <c r="F105" s="17"/>
      <c r="G105" s="17"/>
      <c r="H105" s="17"/>
      <c r="I105" s="17"/>
      <c r="J105" s="17"/>
    </row>
    <row r="106" spans="6:10">
      <c r="F106" s="17"/>
      <c r="G106" s="17"/>
      <c r="H106" s="17"/>
      <c r="I106" s="17"/>
      <c r="J106" s="17"/>
    </row>
    <row r="107" spans="6:10">
      <c r="F107" s="17"/>
      <c r="G107" s="17"/>
      <c r="H107" s="17"/>
      <c r="I107" s="17"/>
      <c r="J107" s="17"/>
    </row>
    <row r="108" spans="6:10">
      <c r="F108" s="17"/>
      <c r="G108" s="17"/>
      <c r="H108" s="17"/>
      <c r="I108" s="17"/>
      <c r="J108" s="17"/>
    </row>
    <row r="109" spans="6:10">
      <c r="F109" s="17"/>
      <c r="G109" s="17"/>
      <c r="H109" s="17"/>
      <c r="I109" s="17"/>
      <c r="J109" s="17"/>
    </row>
    <row r="110" spans="6:10">
      <c r="F110" s="17"/>
      <c r="G110" s="17"/>
      <c r="H110" s="17"/>
      <c r="I110" s="17"/>
      <c r="J110" s="17"/>
    </row>
    <row r="111" spans="6:10">
      <c r="F111" s="17"/>
      <c r="G111" s="17"/>
      <c r="H111" s="17"/>
      <c r="I111" s="17"/>
      <c r="J111" s="17"/>
    </row>
    <row r="120" spans="1:5" s="17" customFormat="1">
      <c r="A120"/>
      <c r="B120"/>
      <c r="C120"/>
      <c r="D120"/>
      <c r="E120"/>
    </row>
    <row r="131" spans="6:11">
      <c r="F131" s="17"/>
      <c r="G131" s="17"/>
      <c r="H131" s="17"/>
      <c r="I131" s="17"/>
      <c r="J131" s="17"/>
    </row>
    <row r="132" spans="6:11">
      <c r="F132" s="17"/>
      <c r="G132" s="17"/>
      <c r="H132" s="17"/>
      <c r="I132" s="17"/>
      <c r="J132" s="17"/>
    </row>
    <row r="133" spans="6:11">
      <c r="F133" s="17"/>
      <c r="G133" s="17"/>
      <c r="H133" s="17"/>
      <c r="I133" s="17"/>
      <c r="J133" s="17"/>
    </row>
    <row r="134" spans="6:11">
      <c r="F134" s="17"/>
      <c r="G134" s="17"/>
      <c r="H134" s="17"/>
      <c r="I134" s="17"/>
      <c r="J134" s="17"/>
    </row>
    <row r="135" spans="6:11">
      <c r="F135" s="17"/>
      <c r="G135" s="17"/>
      <c r="H135" s="17"/>
      <c r="I135" s="17"/>
      <c r="J135" s="17"/>
    </row>
    <row r="136" spans="6:11" ht="15.75">
      <c r="F136" s="17"/>
      <c r="G136" s="17"/>
      <c r="H136" s="17"/>
      <c r="I136" s="17"/>
      <c r="J136" s="17"/>
      <c r="K136" s="262"/>
    </row>
    <row r="137" spans="6:11" ht="15.75">
      <c r="F137" s="17"/>
      <c r="G137" s="17"/>
      <c r="H137" s="17"/>
      <c r="I137" s="17"/>
      <c r="J137" s="17"/>
      <c r="K137" s="262"/>
    </row>
    <row r="138" spans="6:11" ht="15.75">
      <c r="F138" s="17"/>
      <c r="G138" s="17"/>
      <c r="H138" s="17"/>
      <c r="I138" s="17"/>
      <c r="J138" s="17"/>
      <c r="K138" s="262"/>
    </row>
    <row r="145" spans="6:10">
      <c r="F145" s="17"/>
      <c r="G145" s="17"/>
      <c r="H145" s="17"/>
      <c r="I145" s="17"/>
      <c r="J145" s="17"/>
    </row>
    <row r="146" spans="6:10">
      <c r="F146" s="17"/>
      <c r="G146" s="17"/>
      <c r="H146" s="17"/>
      <c r="I146" s="17"/>
      <c r="J146" s="17"/>
    </row>
    <row r="147" spans="6:10">
      <c r="F147" s="17"/>
      <c r="G147" s="17"/>
      <c r="H147" s="17"/>
      <c r="I147" s="17"/>
      <c r="J147" s="17"/>
    </row>
    <row r="148" spans="6:10">
      <c r="F148" s="17"/>
      <c r="G148" s="17"/>
      <c r="H148" s="17"/>
      <c r="I148" s="17"/>
      <c r="J148" s="17"/>
    </row>
    <row r="149" spans="6:10">
      <c r="F149" s="17"/>
      <c r="G149" s="17"/>
      <c r="H149" s="17"/>
      <c r="I149" s="17"/>
      <c r="J149" s="17"/>
    </row>
    <row r="150" spans="6:10">
      <c r="F150" s="17"/>
      <c r="G150" s="17"/>
      <c r="H150" s="17"/>
      <c r="I150" s="17"/>
      <c r="J150" s="17"/>
    </row>
    <row r="151" spans="6:10">
      <c r="F151" s="17"/>
      <c r="G151" s="17"/>
      <c r="H151" s="17"/>
      <c r="I151" s="17"/>
      <c r="J151" s="17"/>
    </row>
    <row r="152" spans="6:10">
      <c r="F152" s="17"/>
      <c r="G152" s="17"/>
      <c r="H152" s="17"/>
      <c r="I152" s="17"/>
      <c r="J152" s="17"/>
    </row>
    <row r="153" spans="6:10">
      <c r="F153" s="17"/>
      <c r="G153" s="17"/>
      <c r="H153" s="17"/>
      <c r="I153" s="17"/>
      <c r="J153" s="17"/>
    </row>
    <row r="154" spans="6:10">
      <c r="F154" s="17"/>
      <c r="G154" s="17"/>
      <c r="H154" s="17"/>
      <c r="I154" s="17"/>
      <c r="J154" s="17"/>
    </row>
    <row r="155" spans="6:10">
      <c r="F155" s="17"/>
      <c r="G155" s="17"/>
      <c r="H155" s="17"/>
      <c r="I155" s="17"/>
      <c r="J155" s="17"/>
    </row>
    <row r="156" spans="6:10">
      <c r="F156" s="17"/>
      <c r="G156" s="17"/>
      <c r="H156" s="17"/>
      <c r="I156" s="17"/>
      <c r="J156" s="17"/>
    </row>
    <row r="157" spans="6:10">
      <c r="F157" s="17"/>
      <c r="G157" s="17"/>
      <c r="H157" s="17"/>
      <c r="I157" s="17"/>
      <c r="J157" s="17"/>
    </row>
    <row r="158" spans="6:10">
      <c r="F158" s="17"/>
      <c r="G158" s="17"/>
      <c r="H158" s="17"/>
      <c r="I158" s="17"/>
      <c r="J158" s="17"/>
    </row>
    <row r="159" spans="6:10">
      <c r="F159" s="17"/>
      <c r="G159" s="17"/>
      <c r="H159" s="17"/>
      <c r="I159" s="17"/>
      <c r="J159" s="17"/>
    </row>
    <row r="160" spans="6:10">
      <c r="F160" s="17"/>
      <c r="G160" s="17"/>
      <c r="H160" s="17"/>
      <c r="I160" s="17"/>
      <c r="J160" s="17"/>
    </row>
    <row r="161" spans="1:10">
      <c r="F161" s="17"/>
      <c r="G161" s="17"/>
      <c r="H161" s="17"/>
      <c r="I161" s="17"/>
      <c r="J161" s="17"/>
    </row>
    <row r="162" spans="1:10">
      <c r="F162" s="17"/>
      <c r="G162" s="17"/>
      <c r="H162" s="17"/>
      <c r="I162" s="17"/>
      <c r="J162" s="17"/>
    </row>
    <row r="163" spans="1:10">
      <c r="F163" s="17"/>
      <c r="G163" s="17"/>
      <c r="H163" s="17"/>
      <c r="I163" s="17"/>
      <c r="J163" s="17"/>
    </row>
    <row r="164" spans="1:10">
      <c r="F164" s="17"/>
      <c r="G164" s="17"/>
      <c r="H164" s="17"/>
      <c r="I164" s="17"/>
      <c r="J164" s="17"/>
    </row>
    <row r="165" spans="1:10">
      <c r="F165" s="17"/>
      <c r="G165" s="17"/>
      <c r="H165" s="17"/>
      <c r="I165" s="17"/>
      <c r="J165" s="17"/>
    </row>
    <row r="166" spans="1:10">
      <c r="F166" s="17"/>
      <c r="G166" s="17"/>
      <c r="H166" s="17"/>
      <c r="I166" s="17"/>
      <c r="J166" s="17"/>
    </row>
    <row r="167" spans="1:10">
      <c r="F167" s="17"/>
      <c r="G167" s="17"/>
      <c r="H167" s="17"/>
      <c r="I167" s="17"/>
      <c r="J167" s="17"/>
    </row>
    <row r="168" spans="1:10">
      <c r="F168" s="17"/>
      <c r="G168" s="17"/>
      <c r="H168" s="17"/>
      <c r="I168" s="17"/>
      <c r="J168" s="17"/>
    </row>
    <row r="169" spans="1:10">
      <c r="F169" s="17"/>
      <c r="G169" s="17"/>
      <c r="H169" s="17"/>
      <c r="I169" s="17"/>
      <c r="J169" s="17"/>
    </row>
    <row r="170" spans="1:10">
      <c r="F170" s="17"/>
      <c r="G170" s="17"/>
      <c r="H170" s="17"/>
      <c r="I170" s="17"/>
      <c r="J170" s="17"/>
    </row>
    <row r="176" spans="1:10" s="17" customFormat="1">
      <c r="A176"/>
      <c r="B176"/>
      <c r="C176"/>
      <c r="D176"/>
      <c r="E176"/>
      <c r="F176"/>
      <c r="G176"/>
      <c r="H176"/>
      <c r="I176"/>
      <c r="J176"/>
    </row>
    <row r="177" spans="1:10" s="17" customFormat="1">
      <c r="A177"/>
      <c r="B177"/>
      <c r="C177"/>
      <c r="D177"/>
      <c r="E177"/>
      <c r="F177"/>
      <c r="G177"/>
      <c r="H177"/>
      <c r="I177"/>
      <c r="J177"/>
    </row>
    <row r="178" spans="1:10" s="17" customFormat="1">
      <c r="A178"/>
      <c r="B178"/>
      <c r="C178"/>
      <c r="D178"/>
      <c r="E178"/>
      <c r="F178"/>
      <c r="G178"/>
      <c r="H178"/>
      <c r="I178"/>
      <c r="J178"/>
    </row>
  </sheetData>
  <mergeCells count="19">
    <mergeCell ref="A33:E33"/>
    <mergeCell ref="A8:E8"/>
    <mergeCell ref="A9:C9"/>
    <mergeCell ref="D39:E39"/>
    <mergeCell ref="B40:C40"/>
    <mergeCell ref="D40:E40"/>
    <mergeCell ref="B37:C37"/>
    <mergeCell ref="D37:E37"/>
    <mergeCell ref="B36:C36"/>
    <mergeCell ref="B41:C41"/>
    <mergeCell ref="D41:E41"/>
    <mergeCell ref="B38:C38"/>
    <mergeCell ref="D38:E38"/>
    <mergeCell ref="B39:C39"/>
    <mergeCell ref="A1:E1"/>
    <mergeCell ref="A3:E3"/>
    <mergeCell ref="A4:E4"/>
    <mergeCell ref="A5:E5"/>
    <mergeCell ref="A7:E7"/>
  </mergeCells>
  <pageMargins left="0.59055118110236227" right="0.59055118110236227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2:G46"/>
  <sheetViews>
    <sheetView workbookViewId="0">
      <selection activeCell="D13" sqref="D13"/>
    </sheetView>
  </sheetViews>
  <sheetFormatPr defaultRowHeight="12.75"/>
  <cols>
    <col min="1" max="2" width="9.140625" customWidth="1"/>
    <col min="4" max="4" width="22" customWidth="1"/>
    <col min="5" max="5" width="18.85546875" customWidth="1"/>
  </cols>
  <sheetData>
    <row r="2" spans="1:7">
      <c r="A2" s="1384" t="s">
        <v>956</v>
      </c>
      <c r="B2" s="1384"/>
      <c r="C2" s="1384"/>
      <c r="D2" s="1384"/>
      <c r="E2" s="1384"/>
      <c r="F2" s="1"/>
      <c r="G2" s="1"/>
    </row>
    <row r="3" spans="1:7">
      <c r="A3" s="1"/>
      <c r="B3" s="1"/>
      <c r="C3" s="1"/>
      <c r="D3" s="1"/>
      <c r="E3" s="39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 ht="15.75">
      <c r="A5" s="1"/>
      <c r="B5" s="75" t="s">
        <v>66</v>
      </c>
      <c r="C5" s="1"/>
      <c r="D5" s="1"/>
      <c r="E5" s="1"/>
      <c r="F5" s="1"/>
      <c r="G5" s="1"/>
    </row>
    <row r="6" spans="1:7" ht="15.75">
      <c r="A6" s="1"/>
      <c r="B6" s="75" t="s">
        <v>67</v>
      </c>
      <c r="C6" s="75"/>
      <c r="D6" s="75"/>
      <c r="E6" s="75"/>
      <c r="F6" s="1"/>
      <c r="G6" s="1"/>
    </row>
    <row r="7" spans="1:7" ht="15.75">
      <c r="A7" s="1"/>
      <c r="B7" s="75"/>
      <c r="C7" s="75"/>
      <c r="D7" s="75"/>
      <c r="E7" s="75"/>
      <c r="F7" s="1"/>
      <c r="G7" s="1"/>
    </row>
    <row r="8" spans="1:7" ht="15.75">
      <c r="A8" s="1"/>
      <c r="B8" s="75"/>
      <c r="C8" s="75"/>
      <c r="D8" s="75" t="s">
        <v>863</v>
      </c>
      <c r="E8" s="75"/>
      <c r="F8" s="1"/>
      <c r="G8" s="1"/>
    </row>
    <row r="9" spans="1:7" ht="15.75">
      <c r="A9" s="1"/>
      <c r="B9" s="75"/>
      <c r="C9" s="75"/>
      <c r="D9" s="75"/>
      <c r="E9" s="75"/>
      <c r="F9" s="1"/>
      <c r="G9" s="1"/>
    </row>
    <row r="10" spans="1:7" ht="15.75">
      <c r="A10" s="1"/>
      <c r="B10" s="75"/>
      <c r="C10" s="75"/>
      <c r="D10" s="75"/>
      <c r="E10" s="75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 ht="15.75">
      <c r="A12" s="21" t="s">
        <v>68</v>
      </c>
      <c r="B12" s="15"/>
      <c r="C12" s="15"/>
      <c r="D12" s="15"/>
    </row>
    <row r="15" spans="1:7" ht="15.75">
      <c r="A15" s="21" t="s">
        <v>69</v>
      </c>
      <c r="B15" s="21"/>
      <c r="C15" s="21"/>
      <c r="D15" s="21"/>
      <c r="E15" s="21" t="s">
        <v>836</v>
      </c>
      <c r="F15" s="1"/>
    </row>
    <row r="16" spans="1:7" ht="15.75">
      <c r="A16" s="21" t="s">
        <v>70</v>
      </c>
      <c r="B16" s="21"/>
      <c r="C16" s="21"/>
      <c r="D16" s="21"/>
      <c r="E16" s="21" t="s">
        <v>837</v>
      </c>
      <c r="F16" s="1"/>
    </row>
    <row r="17" spans="1:6">
      <c r="A17" s="345" t="s">
        <v>71</v>
      </c>
      <c r="B17" s="1"/>
      <c r="C17" s="1"/>
      <c r="D17" s="1"/>
      <c r="E17" s="1"/>
      <c r="F17" s="1"/>
    </row>
    <row r="18" spans="1:6">
      <c r="A18" s="345"/>
      <c r="B18" s="1"/>
      <c r="C18" s="1"/>
      <c r="D18" s="1"/>
      <c r="E18" s="1"/>
      <c r="F18" s="1"/>
    </row>
    <row r="19" spans="1:6">
      <c r="A19" s="345"/>
      <c r="B19" s="1"/>
      <c r="C19" s="1"/>
      <c r="D19" s="1"/>
      <c r="E19" s="1"/>
      <c r="F19" s="1"/>
    </row>
    <row r="20" spans="1:6" ht="13.5" thickBot="1">
      <c r="A20" s="1"/>
      <c r="B20" s="1"/>
      <c r="C20" s="1"/>
      <c r="D20" s="1"/>
      <c r="E20" s="1"/>
      <c r="F20" s="1"/>
    </row>
    <row r="21" spans="1:6">
      <c r="A21" s="346"/>
      <c r="B21" s="347"/>
      <c r="C21" s="348"/>
      <c r="D21" s="349"/>
      <c r="E21" s="350" t="s">
        <v>72</v>
      </c>
      <c r="F21" s="1"/>
    </row>
    <row r="22" spans="1:6">
      <c r="A22" s="351" t="s">
        <v>73</v>
      </c>
      <c r="B22" s="1471" t="s">
        <v>74</v>
      </c>
      <c r="C22" s="1472"/>
      <c r="D22" s="1473"/>
      <c r="E22" s="351" t="s">
        <v>75</v>
      </c>
      <c r="F22" s="1"/>
    </row>
    <row r="23" spans="1:6" ht="13.5" thickBot="1">
      <c r="A23" s="286"/>
      <c r="B23" s="180"/>
      <c r="C23" s="155"/>
      <c r="D23" s="352"/>
      <c r="E23" s="95" t="s">
        <v>76</v>
      </c>
      <c r="F23" s="1"/>
    </row>
    <row r="24" spans="1:6">
      <c r="A24" s="346"/>
      <c r="B24" s="35"/>
      <c r="C24" s="35"/>
      <c r="D24" s="35"/>
      <c r="E24" s="350"/>
      <c r="F24" s="1"/>
    </row>
    <row r="25" spans="1:6">
      <c r="A25" s="353">
        <v>1</v>
      </c>
      <c r="B25" s="182" t="s">
        <v>77</v>
      </c>
      <c r="C25" s="182"/>
      <c r="D25" s="182"/>
      <c r="E25" s="24"/>
      <c r="F25" s="1"/>
    </row>
    <row r="26" spans="1:6">
      <c r="A26" s="176">
        <v>2</v>
      </c>
      <c r="B26" s="35" t="s">
        <v>78</v>
      </c>
      <c r="C26" s="35"/>
      <c r="D26" s="183"/>
      <c r="E26" s="27"/>
      <c r="F26" s="1"/>
    </row>
    <row r="27" spans="1:6">
      <c r="A27" s="353"/>
      <c r="B27" s="182" t="s">
        <v>79</v>
      </c>
      <c r="C27" s="182"/>
      <c r="D27" s="181"/>
      <c r="E27" s="24"/>
      <c r="F27" s="1"/>
    </row>
    <row r="28" spans="1:6">
      <c r="A28" s="176">
        <v>3</v>
      </c>
      <c r="B28" s="35" t="s">
        <v>80</v>
      </c>
      <c r="C28" s="35"/>
      <c r="D28" s="183"/>
      <c r="E28" s="27"/>
      <c r="F28" s="1"/>
    </row>
    <row r="29" spans="1:6">
      <c r="A29" s="353"/>
      <c r="B29" s="182" t="s">
        <v>81</v>
      </c>
      <c r="C29" s="182"/>
      <c r="D29" s="181"/>
      <c r="E29" s="24"/>
      <c r="F29" s="1"/>
    </row>
    <row r="30" spans="1:6">
      <c r="A30" s="353">
        <v>4</v>
      </c>
      <c r="B30" s="182" t="s">
        <v>82</v>
      </c>
      <c r="C30" s="182"/>
      <c r="D30" s="181"/>
      <c r="E30" s="24"/>
      <c r="F30" s="1"/>
    </row>
    <row r="31" spans="1:6">
      <c r="A31" s="176">
        <v>5</v>
      </c>
      <c r="B31" s="35" t="s">
        <v>83</v>
      </c>
      <c r="C31" s="35"/>
      <c r="D31" s="183"/>
      <c r="E31" s="27"/>
      <c r="F31" s="1"/>
    </row>
    <row r="32" spans="1:6">
      <c r="A32" s="353"/>
      <c r="B32" s="182" t="s">
        <v>84</v>
      </c>
      <c r="C32" s="182"/>
      <c r="D32" s="181"/>
      <c r="E32" s="24"/>
      <c r="F32" s="1"/>
    </row>
    <row r="33" spans="1:6">
      <c r="A33" s="354">
        <v>6</v>
      </c>
      <c r="B33" s="6" t="s">
        <v>85</v>
      </c>
      <c r="C33" s="4"/>
      <c r="D33" s="157"/>
      <c r="E33" s="26"/>
      <c r="F33" s="1"/>
    </row>
    <row r="34" spans="1:6" ht="13.5" thickBot="1">
      <c r="A34" s="177">
        <v>7</v>
      </c>
      <c r="B34" s="155" t="s">
        <v>86</v>
      </c>
      <c r="C34" s="155"/>
      <c r="D34" s="352"/>
      <c r="E34" s="130"/>
      <c r="F34" s="1"/>
    </row>
    <row r="35" spans="1:6" ht="16.5" thickBot="1">
      <c r="A35" s="1"/>
      <c r="B35" s="87" t="s">
        <v>15</v>
      </c>
      <c r="C35" s="185"/>
      <c r="D35" s="186"/>
      <c r="E35" s="184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474" t="s">
        <v>296</v>
      </c>
      <c r="B37" s="1408"/>
      <c r="C37" s="1408"/>
      <c r="D37" s="1408"/>
      <c r="E37" s="1408"/>
      <c r="F37" s="1"/>
    </row>
    <row r="38" spans="1:6">
      <c r="A38" s="1474" t="s">
        <v>87</v>
      </c>
      <c r="B38" s="1408"/>
      <c r="C38" s="1408"/>
      <c r="D38" s="1408"/>
      <c r="E38" s="1408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 t="s">
        <v>785</v>
      </c>
      <c r="C40" s="1" t="s">
        <v>864</v>
      </c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 t="s">
        <v>88</v>
      </c>
      <c r="F43" s="1"/>
    </row>
    <row r="44" spans="1:6">
      <c r="A44" s="1"/>
      <c r="B44" s="1"/>
      <c r="C44" s="1"/>
      <c r="D44" s="1"/>
      <c r="E44" s="1" t="s">
        <v>89</v>
      </c>
      <c r="F44" s="1"/>
    </row>
    <row r="46" spans="1:6" ht="10.5" customHeight="1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M43"/>
  <sheetViews>
    <sheetView workbookViewId="0">
      <selection activeCell="F12" sqref="F12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384" t="s">
        <v>957</v>
      </c>
      <c r="B1" s="1408"/>
      <c r="C1" s="1408"/>
      <c r="D1" s="1408"/>
      <c r="E1" s="1408"/>
      <c r="F1" s="1408"/>
    </row>
    <row r="2" spans="1:13">
      <c r="A2" s="1446" t="s">
        <v>339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</row>
    <row r="3" spans="1:13" ht="13.5" thickBot="1">
      <c r="A3" s="1"/>
      <c r="B3" s="1475" t="s">
        <v>813</v>
      </c>
      <c r="C3" s="1476"/>
      <c r="D3" s="1476"/>
      <c r="E3" s="1476"/>
      <c r="F3" s="1476"/>
      <c r="G3" s="1476"/>
      <c r="H3" s="1476"/>
      <c r="I3" s="1476"/>
      <c r="J3" s="1476"/>
      <c r="K3" s="1476"/>
      <c r="L3" s="1476"/>
      <c r="M3" s="1476"/>
    </row>
    <row r="4" spans="1:13" ht="38.25">
      <c r="A4" s="132" t="s">
        <v>3</v>
      </c>
      <c r="B4" s="712" t="s">
        <v>865</v>
      </c>
      <c r="C4" s="712" t="s">
        <v>310</v>
      </c>
      <c r="D4" s="712" t="s">
        <v>866</v>
      </c>
      <c r="E4" s="712" t="s">
        <v>867</v>
      </c>
      <c r="F4" s="712" t="s">
        <v>311</v>
      </c>
      <c r="G4" s="712" t="s">
        <v>838</v>
      </c>
      <c r="H4" s="712" t="s">
        <v>868</v>
      </c>
      <c r="I4" s="712" t="s">
        <v>869</v>
      </c>
      <c r="J4" s="712" t="s">
        <v>839</v>
      </c>
      <c r="K4" s="712" t="s">
        <v>870</v>
      </c>
      <c r="L4" s="569" t="s">
        <v>871</v>
      </c>
      <c r="M4" s="570" t="s">
        <v>15</v>
      </c>
    </row>
    <row r="5" spans="1:13" ht="17.25" customHeight="1">
      <c r="A5" s="571" t="s">
        <v>312</v>
      </c>
      <c r="B5" s="710">
        <v>5079833</v>
      </c>
      <c r="C5" s="710">
        <f>B5*1.005</f>
        <v>5105232.1649999991</v>
      </c>
      <c r="D5" s="710">
        <f>C5*1.003</f>
        <v>5120547.8614949984</v>
      </c>
      <c r="E5" s="710">
        <f t="shared" ref="E5:L5" si="0">D5*1.003</f>
        <v>5135909.5050794827</v>
      </c>
      <c r="F5" s="710">
        <f t="shared" si="0"/>
        <v>5151317.2335947203</v>
      </c>
      <c r="G5" s="710">
        <f t="shared" si="0"/>
        <v>5166771.1852955036</v>
      </c>
      <c r="H5" s="710">
        <f t="shared" si="0"/>
        <v>5182271.4988513896</v>
      </c>
      <c r="I5" s="710">
        <f t="shared" si="0"/>
        <v>5197818.3133479431</v>
      </c>
      <c r="J5" s="710">
        <f t="shared" si="0"/>
        <v>5213411.7682879865</v>
      </c>
      <c r="K5" s="710"/>
      <c r="L5" s="710">
        <f t="shared" si="0"/>
        <v>0</v>
      </c>
      <c r="M5" s="715">
        <f t="shared" ref="M5:M12" si="1">SUM(B5:L5)</f>
        <v>46353112.530952021</v>
      </c>
    </row>
    <row r="6" spans="1:13" ht="24.75" customHeight="1">
      <c r="A6" s="571" t="s">
        <v>313</v>
      </c>
      <c r="B6" s="710">
        <v>3114489</v>
      </c>
      <c r="C6" s="710">
        <f>B6*1.03</f>
        <v>3207923.67</v>
      </c>
      <c r="D6" s="710">
        <f t="shared" ref="D6:L6" si="2">C6*1.03</f>
        <v>3304161.3801000002</v>
      </c>
      <c r="E6" s="710">
        <f t="shared" si="2"/>
        <v>3403286.2215030002</v>
      </c>
      <c r="F6" s="710">
        <f t="shared" si="2"/>
        <v>3505384.8081480903</v>
      </c>
      <c r="G6" s="710">
        <f t="shared" si="2"/>
        <v>3610546.3523925329</v>
      </c>
      <c r="H6" s="710">
        <f t="shared" si="2"/>
        <v>3718862.7429643092</v>
      </c>
      <c r="I6" s="710">
        <f t="shared" si="2"/>
        <v>3830428.6252532387</v>
      </c>
      <c r="J6" s="710">
        <f t="shared" si="2"/>
        <v>3945341.4840108361</v>
      </c>
      <c r="K6" s="710"/>
      <c r="L6" s="710">
        <f t="shared" si="2"/>
        <v>0</v>
      </c>
      <c r="M6" s="715">
        <f t="shared" si="1"/>
        <v>31640424.284372009</v>
      </c>
    </row>
    <row r="7" spans="1:13" ht="25.5" customHeight="1">
      <c r="A7" s="571" t="s">
        <v>314</v>
      </c>
      <c r="B7" s="710"/>
      <c r="C7" s="710"/>
      <c r="D7" s="710"/>
      <c r="E7" s="710"/>
      <c r="F7" s="710"/>
      <c r="G7" s="710"/>
      <c r="H7" s="710"/>
      <c r="I7" s="710"/>
      <c r="J7" s="710"/>
      <c r="K7" s="710"/>
      <c r="L7" s="710"/>
      <c r="M7" s="715">
        <f t="shared" si="1"/>
        <v>0</v>
      </c>
    </row>
    <row r="8" spans="1:13" ht="49.5" customHeight="1">
      <c r="A8" s="571" t="s">
        <v>315</v>
      </c>
      <c r="B8" s="710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5">
        <f t="shared" si="1"/>
        <v>0</v>
      </c>
    </row>
    <row r="9" spans="1:13" ht="18.75" customHeight="1">
      <c r="A9" s="571" t="s">
        <v>316</v>
      </c>
      <c r="B9" s="710">
        <v>250000</v>
      </c>
      <c r="C9" s="710">
        <f>B9*1.003</f>
        <v>250749.99999999997</v>
      </c>
      <c r="D9" s="710">
        <f t="shared" ref="D9:L9" si="3">C9*1.003</f>
        <v>251502.24999999994</v>
      </c>
      <c r="E9" s="710">
        <f t="shared" si="3"/>
        <v>252256.75674999991</v>
      </c>
      <c r="F9" s="710">
        <f t="shared" si="3"/>
        <v>253013.52702024989</v>
      </c>
      <c r="G9" s="710">
        <f t="shared" si="3"/>
        <v>253772.56760131061</v>
      </c>
      <c r="H9" s="710">
        <f t="shared" si="3"/>
        <v>254533.88530411452</v>
      </c>
      <c r="I9" s="710">
        <f t="shared" si="3"/>
        <v>255297.48696002684</v>
      </c>
      <c r="J9" s="710">
        <f t="shared" si="3"/>
        <v>256063.37942090689</v>
      </c>
      <c r="K9" s="710"/>
      <c r="L9" s="710">
        <f t="shared" si="3"/>
        <v>0</v>
      </c>
      <c r="M9" s="715">
        <f t="shared" si="1"/>
        <v>2277189.8530566087</v>
      </c>
    </row>
    <row r="10" spans="1:13" ht="25.5" customHeight="1" thickBot="1">
      <c r="A10" s="571" t="s">
        <v>317</v>
      </c>
      <c r="B10" s="710"/>
      <c r="C10" s="710"/>
      <c r="D10" s="710"/>
      <c r="E10" s="710"/>
      <c r="F10" s="710"/>
      <c r="G10" s="710"/>
      <c r="H10" s="710"/>
      <c r="I10" s="710"/>
      <c r="J10" s="710"/>
      <c r="K10" s="710"/>
      <c r="L10" s="710"/>
      <c r="M10" s="715">
        <f t="shared" si="1"/>
        <v>0</v>
      </c>
    </row>
    <row r="11" spans="1:13" ht="18" customHeight="1" thickBot="1">
      <c r="A11" s="567" t="s">
        <v>318</v>
      </c>
      <c r="B11" s="105">
        <f t="shared" ref="B11:L11" si="4">SUM(B5:B10)</f>
        <v>8444322</v>
      </c>
      <c r="C11" s="105">
        <f t="shared" si="4"/>
        <v>8563905.834999999</v>
      </c>
      <c r="D11" s="105">
        <f t="shared" si="4"/>
        <v>8676211.4915949982</v>
      </c>
      <c r="E11" s="105">
        <f t="shared" si="4"/>
        <v>8791452.4833324831</v>
      </c>
      <c r="F11" s="105">
        <f t="shared" si="4"/>
        <v>8909715.5687630605</v>
      </c>
      <c r="G11" s="105">
        <f t="shared" si="4"/>
        <v>9031090.1052893456</v>
      </c>
      <c r="H11" s="105">
        <f t="shared" si="4"/>
        <v>9155668.1271198131</v>
      </c>
      <c r="I11" s="105">
        <f t="shared" si="4"/>
        <v>9283544.4255612083</v>
      </c>
      <c r="J11" s="105">
        <f t="shared" si="4"/>
        <v>9414816.6317197289</v>
      </c>
      <c r="K11" s="105">
        <f t="shared" si="4"/>
        <v>0</v>
      </c>
      <c r="L11" s="105">
        <f t="shared" si="4"/>
        <v>0</v>
      </c>
      <c r="M11" s="713">
        <f t="shared" si="1"/>
        <v>80270726.668380633</v>
      </c>
    </row>
    <row r="12" spans="1:13" ht="16.5" customHeight="1">
      <c r="A12" s="572" t="s">
        <v>319</v>
      </c>
      <c r="B12" s="560">
        <f>B11/2</f>
        <v>4222161</v>
      </c>
      <c r="C12" s="560">
        <f t="shared" ref="C12:L12" si="5">C11/2</f>
        <v>4281952.9174999995</v>
      </c>
      <c r="D12" s="560">
        <f t="shared" si="5"/>
        <v>4338105.7457974991</v>
      </c>
      <c r="E12" s="560">
        <f t="shared" si="5"/>
        <v>4395726.2416662415</v>
      </c>
      <c r="F12" s="560">
        <f t="shared" si="5"/>
        <v>4454857.7843815302</v>
      </c>
      <c r="G12" s="560">
        <f t="shared" si="5"/>
        <v>4515545.0526446728</v>
      </c>
      <c r="H12" s="560">
        <f t="shared" si="5"/>
        <v>4577834.0635599066</v>
      </c>
      <c r="I12" s="560">
        <f t="shared" si="5"/>
        <v>4641772.2127806041</v>
      </c>
      <c r="J12" s="560">
        <f t="shared" si="5"/>
        <v>4707408.3158598645</v>
      </c>
      <c r="K12" s="560">
        <f t="shared" si="5"/>
        <v>0</v>
      </c>
      <c r="L12" s="560">
        <f t="shared" si="5"/>
        <v>0</v>
      </c>
      <c r="M12" s="714">
        <f t="shared" si="1"/>
        <v>40135363.334190316</v>
      </c>
    </row>
    <row r="13" spans="1:13" ht="33.75" customHeight="1">
      <c r="A13" s="573" t="s">
        <v>320</v>
      </c>
      <c r="B13" s="711">
        <v>410000</v>
      </c>
      <c r="C13" s="711">
        <v>410000</v>
      </c>
      <c r="D13" s="711">
        <v>410000</v>
      </c>
      <c r="E13" s="711">
        <v>410000</v>
      </c>
      <c r="F13" s="711">
        <v>410000</v>
      </c>
      <c r="G13" s="711">
        <v>410000</v>
      </c>
      <c r="H13" s="711">
        <v>410000</v>
      </c>
      <c r="I13" s="711">
        <v>410000</v>
      </c>
      <c r="J13" s="711">
        <v>338000</v>
      </c>
      <c r="K13" s="711"/>
      <c r="L13" s="711">
        <v>0</v>
      </c>
      <c r="M13" s="653">
        <v>0</v>
      </c>
    </row>
    <row r="14" spans="1:13" ht="25.5" customHeight="1">
      <c r="A14" s="571" t="s">
        <v>321</v>
      </c>
      <c r="B14" s="710">
        <v>0</v>
      </c>
      <c r="C14" s="710">
        <v>0</v>
      </c>
      <c r="D14" s="710">
        <v>0</v>
      </c>
      <c r="E14" s="710">
        <v>0</v>
      </c>
      <c r="F14" s="710">
        <v>0</v>
      </c>
      <c r="G14" s="710">
        <v>0</v>
      </c>
      <c r="H14" s="710">
        <v>0</v>
      </c>
      <c r="I14" s="710">
        <v>0</v>
      </c>
      <c r="J14" s="710">
        <v>0</v>
      </c>
      <c r="K14" s="710">
        <v>0</v>
      </c>
      <c r="L14" s="710">
        <v>0</v>
      </c>
      <c r="M14" s="695">
        <v>0</v>
      </c>
    </row>
    <row r="15" spans="1:13" ht="16.5" customHeight="1">
      <c r="A15" s="571" t="s">
        <v>322</v>
      </c>
      <c r="B15" s="710"/>
      <c r="C15" s="710"/>
      <c r="D15" s="710"/>
      <c r="E15" s="710"/>
      <c r="F15" s="710"/>
      <c r="G15" s="710"/>
      <c r="H15" s="710"/>
      <c r="I15" s="710"/>
      <c r="J15" s="710"/>
      <c r="K15" s="710"/>
      <c r="L15" s="710"/>
      <c r="M15" s="695"/>
    </row>
    <row r="16" spans="1:13" ht="24.75" customHeight="1">
      <c r="A16" s="571" t="s">
        <v>323</v>
      </c>
      <c r="B16" s="710"/>
      <c r="C16" s="710"/>
      <c r="D16" s="710"/>
      <c r="E16" s="710"/>
      <c r="F16" s="710"/>
      <c r="G16" s="710"/>
      <c r="H16" s="710"/>
      <c r="I16" s="710"/>
      <c r="J16" s="710"/>
      <c r="K16" s="710"/>
      <c r="L16" s="710"/>
      <c r="M16" s="695"/>
    </row>
    <row r="17" spans="1:13" ht="33" customHeight="1">
      <c r="A17" s="571" t="s">
        <v>324</v>
      </c>
      <c r="B17" s="710"/>
      <c r="C17" s="710"/>
      <c r="D17" s="710"/>
      <c r="E17" s="710"/>
      <c r="F17" s="710"/>
      <c r="G17" s="710"/>
      <c r="H17" s="710"/>
      <c r="I17" s="710"/>
      <c r="J17" s="710"/>
      <c r="K17" s="710"/>
      <c r="L17" s="710"/>
      <c r="M17" s="695"/>
    </row>
    <row r="18" spans="1:13" ht="51" customHeight="1">
      <c r="A18" s="571" t="s">
        <v>325</v>
      </c>
      <c r="B18" s="710"/>
      <c r="C18" s="710"/>
      <c r="D18" s="710"/>
      <c r="E18" s="710"/>
      <c r="F18" s="710"/>
      <c r="G18" s="710"/>
      <c r="H18" s="710"/>
      <c r="I18" s="710"/>
      <c r="J18" s="710"/>
      <c r="K18" s="710"/>
      <c r="L18" s="710"/>
      <c r="M18" s="695"/>
    </row>
    <row r="19" spans="1:13" ht="26.25" customHeight="1" thickBot="1">
      <c r="A19" s="574" t="s">
        <v>326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3">
        <f>SUM(B19:L19)</f>
        <v>0</v>
      </c>
    </row>
    <row r="20" spans="1:13" ht="24.75" customHeight="1" thickBot="1">
      <c r="A20" s="568" t="s">
        <v>327</v>
      </c>
      <c r="B20" s="561">
        <f>SUM(B13:B19)</f>
        <v>410000</v>
      </c>
      <c r="C20" s="561">
        <f t="shared" ref="C20:L20" si="6">SUM(C13:C19)</f>
        <v>410000</v>
      </c>
      <c r="D20" s="561">
        <f t="shared" si="6"/>
        <v>410000</v>
      </c>
      <c r="E20" s="561">
        <f t="shared" si="6"/>
        <v>410000</v>
      </c>
      <c r="F20" s="561">
        <f t="shared" si="6"/>
        <v>410000</v>
      </c>
      <c r="G20" s="561">
        <f t="shared" si="6"/>
        <v>410000</v>
      </c>
      <c r="H20" s="561">
        <f t="shared" si="6"/>
        <v>410000</v>
      </c>
      <c r="I20" s="561">
        <f t="shared" si="6"/>
        <v>410000</v>
      </c>
      <c r="J20" s="561">
        <f t="shared" si="6"/>
        <v>338000</v>
      </c>
      <c r="K20" s="561">
        <f t="shared" si="6"/>
        <v>0</v>
      </c>
      <c r="L20" s="561">
        <f t="shared" si="6"/>
        <v>0</v>
      </c>
      <c r="M20" s="562">
        <f>SUM(B20:L20)</f>
        <v>3618000</v>
      </c>
    </row>
    <row r="21" spans="1:13" ht="38.25" customHeight="1" thickBot="1">
      <c r="A21" s="567" t="s">
        <v>328</v>
      </c>
      <c r="B21" s="105">
        <f>B12-B20</f>
        <v>3812161</v>
      </c>
      <c r="C21" s="105">
        <f t="shared" ref="C21:M21" si="7">C12-C20</f>
        <v>3871952.9174999995</v>
      </c>
      <c r="D21" s="105">
        <f t="shared" si="7"/>
        <v>3928105.7457974991</v>
      </c>
      <c r="E21" s="105">
        <f t="shared" si="7"/>
        <v>3985726.2416662415</v>
      </c>
      <c r="F21" s="105">
        <f t="shared" si="7"/>
        <v>4044857.7843815302</v>
      </c>
      <c r="G21" s="105">
        <f t="shared" si="7"/>
        <v>4105545.0526446728</v>
      </c>
      <c r="H21" s="105">
        <f t="shared" si="7"/>
        <v>4167834.0635599066</v>
      </c>
      <c r="I21" s="105">
        <f t="shared" si="7"/>
        <v>4231772.2127806041</v>
      </c>
      <c r="J21" s="105">
        <f t="shared" si="7"/>
        <v>4369408.3158598645</v>
      </c>
      <c r="K21" s="105">
        <f t="shared" si="7"/>
        <v>0</v>
      </c>
      <c r="L21" s="105">
        <f t="shared" si="7"/>
        <v>0</v>
      </c>
      <c r="M21" s="713">
        <f t="shared" si="7"/>
        <v>36517363.334190316</v>
      </c>
    </row>
    <row r="22" spans="1:13">
      <c r="A22" s="1" t="s">
        <v>329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8" customFormat="1">
      <c r="A42" s="39"/>
    </row>
    <row r="43" spans="1:1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43"/>
  <sheetViews>
    <sheetView workbookViewId="0">
      <selection activeCell="H8" sqref="H8"/>
    </sheetView>
  </sheetViews>
  <sheetFormatPr defaultColWidth="11.28515625" defaultRowHeight="14.25"/>
  <cols>
    <col min="1" max="1" width="8.85546875" style="1242" bestFit="1" customWidth="1"/>
    <col min="2" max="2" width="23.42578125" style="1242" bestFit="1" customWidth="1"/>
    <col min="3" max="3" width="14.42578125" style="1242" customWidth="1"/>
    <col min="4" max="4" width="13.7109375" style="1242" customWidth="1"/>
    <col min="5" max="5" width="14.42578125" style="1242" customWidth="1"/>
    <col min="6" max="6" width="15.85546875" style="1242" customWidth="1"/>
    <col min="7" max="16384" width="11.28515625" style="1242"/>
  </cols>
  <sheetData>
    <row r="1" spans="1:6" ht="15">
      <c r="A1" s="1479" t="s">
        <v>958</v>
      </c>
      <c r="B1" s="1480"/>
      <c r="C1" s="1480"/>
      <c r="D1" s="1480"/>
      <c r="E1" s="1480"/>
      <c r="F1" s="1241"/>
    </row>
    <row r="2" spans="1:6" ht="7.5" customHeight="1">
      <c r="B2" s="158"/>
      <c r="C2" s="158"/>
      <c r="D2" s="158"/>
      <c r="E2" s="158"/>
      <c r="F2" s="158"/>
    </row>
    <row r="3" spans="1:6">
      <c r="B3" s="1481" t="s">
        <v>784</v>
      </c>
      <c r="C3" s="1481"/>
      <c r="D3" s="1481"/>
      <c r="E3" s="1481"/>
      <c r="F3" s="1481"/>
    </row>
    <row r="4" spans="1:6">
      <c r="B4" s="1481" t="s">
        <v>106</v>
      </c>
      <c r="C4" s="1481"/>
      <c r="D4" s="1481"/>
      <c r="E4" s="1481"/>
      <c r="F4" s="1481"/>
    </row>
    <row r="5" spans="1:6" ht="15" thickBot="1">
      <c r="B5" s="1243"/>
      <c r="C5" s="1243"/>
      <c r="D5" s="1243"/>
      <c r="E5" s="1243"/>
      <c r="F5" s="1305" t="s">
        <v>840</v>
      </c>
    </row>
    <row r="6" spans="1:6" ht="15" thickBot="1">
      <c r="A6" s="1477" t="s">
        <v>228</v>
      </c>
      <c r="B6" s="1482" t="s">
        <v>107</v>
      </c>
      <c r="C6" s="1484" t="s">
        <v>108</v>
      </c>
      <c r="D6" s="1484"/>
      <c r="E6" s="1244" t="s">
        <v>109</v>
      </c>
      <c r="F6" s="1485" t="s">
        <v>110</v>
      </c>
    </row>
    <row r="7" spans="1:6" ht="33.75" customHeight="1" thickBot="1">
      <c r="A7" s="1478"/>
      <c r="B7" s="1483"/>
      <c r="C7" s="1245" t="s">
        <v>111</v>
      </c>
      <c r="D7" s="1245" t="s">
        <v>112</v>
      </c>
      <c r="E7" s="1245" t="s">
        <v>781</v>
      </c>
      <c r="F7" s="1486"/>
    </row>
    <row r="8" spans="1:6" ht="15.75" thickBot="1">
      <c r="A8" s="1246" t="s">
        <v>292</v>
      </c>
      <c r="B8" s="1246" t="s">
        <v>293</v>
      </c>
      <c r="C8" s="1246" t="s">
        <v>231</v>
      </c>
      <c r="D8" s="1246" t="s">
        <v>232</v>
      </c>
      <c r="E8" s="1246" t="s">
        <v>252</v>
      </c>
      <c r="F8" s="1246" t="s">
        <v>295</v>
      </c>
    </row>
    <row r="9" spans="1:6" ht="30">
      <c r="A9" s="1247" t="s">
        <v>233</v>
      </c>
      <c r="B9" s="1248" t="s">
        <v>872</v>
      </c>
      <c r="C9" s="1249">
        <v>0</v>
      </c>
      <c r="D9" s="1250"/>
      <c r="E9" s="1251">
        <v>3207500</v>
      </c>
      <c r="F9" s="1252">
        <f>SUM(C9:E9)</f>
        <v>3207500</v>
      </c>
    </row>
    <row r="10" spans="1:6" ht="15">
      <c r="A10" s="1253" t="s">
        <v>234</v>
      </c>
      <c r="B10" s="1254" t="s">
        <v>873</v>
      </c>
      <c r="C10" s="1255"/>
      <c r="D10" s="1255">
        <v>0</v>
      </c>
      <c r="E10" s="1256"/>
      <c r="F10" s="1257">
        <f>SUM(C10:E10)</f>
        <v>0</v>
      </c>
    </row>
    <row r="11" spans="1:6" ht="15">
      <c r="A11" s="1258" t="s">
        <v>235</v>
      </c>
      <c r="B11" s="1254" t="s">
        <v>113</v>
      </c>
      <c r="C11" s="1259"/>
      <c r="D11" s="1255"/>
      <c r="E11" s="1256"/>
      <c r="F11" s="1257"/>
    </row>
    <row r="12" spans="1:6" ht="15">
      <c r="A12" s="1258" t="s">
        <v>237</v>
      </c>
      <c r="B12" s="1260">
        <v>2018</v>
      </c>
      <c r="C12" s="1261">
        <v>0</v>
      </c>
      <c r="D12" s="1262">
        <v>0</v>
      </c>
      <c r="E12" s="1263">
        <v>2797500</v>
      </c>
      <c r="F12" s="1264">
        <f t="shared" ref="F12:F22" si="0">SUM(C12:E12)</f>
        <v>2797500</v>
      </c>
    </row>
    <row r="13" spans="1:6" ht="15">
      <c r="A13" s="1258" t="s">
        <v>238</v>
      </c>
      <c r="B13" s="1260">
        <v>2019</v>
      </c>
      <c r="C13" s="1261">
        <v>0</v>
      </c>
      <c r="D13" s="1262">
        <v>0</v>
      </c>
      <c r="E13" s="1263">
        <v>2387500</v>
      </c>
      <c r="F13" s="1264">
        <f t="shared" si="0"/>
        <v>2387500</v>
      </c>
    </row>
    <row r="14" spans="1:6" ht="15">
      <c r="A14" s="1258" t="s">
        <v>239</v>
      </c>
      <c r="B14" s="1260">
        <v>2020</v>
      </c>
      <c r="C14" s="1261">
        <v>0</v>
      </c>
      <c r="D14" s="1262">
        <v>0</v>
      </c>
      <c r="E14" s="1263">
        <v>1977500</v>
      </c>
      <c r="F14" s="1264">
        <f t="shared" si="0"/>
        <v>1977500</v>
      </c>
    </row>
    <row r="15" spans="1:6" ht="15">
      <c r="A15" s="1258" t="s">
        <v>240</v>
      </c>
      <c r="B15" s="1260">
        <v>2021</v>
      </c>
      <c r="C15" s="1261">
        <v>0</v>
      </c>
      <c r="D15" s="1262">
        <v>0</v>
      </c>
      <c r="E15" s="1263">
        <v>1567500</v>
      </c>
      <c r="F15" s="1264">
        <f t="shared" si="0"/>
        <v>1567500</v>
      </c>
    </row>
    <row r="16" spans="1:6" ht="15">
      <c r="A16" s="1258" t="s">
        <v>241</v>
      </c>
      <c r="B16" s="1260">
        <v>2022</v>
      </c>
      <c r="C16" s="1261">
        <v>0</v>
      </c>
      <c r="D16" s="1262">
        <v>0</v>
      </c>
      <c r="E16" s="1263">
        <v>1157500</v>
      </c>
      <c r="F16" s="1264">
        <f t="shared" si="0"/>
        <v>1157500</v>
      </c>
    </row>
    <row r="17" spans="1:6" ht="15">
      <c r="A17" s="1258" t="s">
        <v>242</v>
      </c>
      <c r="B17" s="1260">
        <v>2023</v>
      </c>
      <c r="C17" s="1261">
        <v>0</v>
      </c>
      <c r="D17" s="1262">
        <v>0</v>
      </c>
      <c r="E17" s="1263">
        <v>747500</v>
      </c>
      <c r="F17" s="1264">
        <f t="shared" si="0"/>
        <v>747500</v>
      </c>
    </row>
    <row r="18" spans="1:6" ht="15">
      <c r="A18" s="1258" t="s">
        <v>243</v>
      </c>
      <c r="B18" s="1260">
        <v>2024</v>
      </c>
      <c r="C18" s="1261">
        <v>0</v>
      </c>
      <c r="D18" s="1262">
        <v>0</v>
      </c>
      <c r="E18" s="1263">
        <v>337500</v>
      </c>
      <c r="F18" s="1264">
        <f t="shared" si="0"/>
        <v>337500</v>
      </c>
    </row>
    <row r="19" spans="1:6" ht="15">
      <c r="A19" s="1258" t="s">
        <v>244</v>
      </c>
      <c r="B19" s="1260">
        <v>2025</v>
      </c>
      <c r="C19" s="1261">
        <v>0</v>
      </c>
      <c r="D19" s="1262">
        <v>0</v>
      </c>
      <c r="E19" s="1263">
        <v>0</v>
      </c>
      <c r="F19" s="1264">
        <v>0</v>
      </c>
    </row>
    <row r="20" spans="1:6" ht="15">
      <c r="A20" s="1258" t="s">
        <v>245</v>
      </c>
      <c r="B20" s="1260">
        <v>2025</v>
      </c>
      <c r="C20" s="1261">
        <v>0</v>
      </c>
      <c r="D20" s="1262">
        <v>0</v>
      </c>
      <c r="E20" s="1263">
        <v>0</v>
      </c>
      <c r="F20" s="1264">
        <v>0</v>
      </c>
    </row>
    <row r="21" spans="1:6" ht="15">
      <c r="A21" s="1258" t="s">
        <v>246</v>
      </c>
      <c r="B21" s="1260">
        <v>2026</v>
      </c>
      <c r="C21" s="1261">
        <v>0</v>
      </c>
      <c r="D21" s="1262">
        <v>0</v>
      </c>
      <c r="E21" s="1263">
        <v>0</v>
      </c>
      <c r="F21" s="1264">
        <v>0</v>
      </c>
    </row>
    <row r="22" spans="1:6" ht="15.75" thickBot="1">
      <c r="A22" s="1258"/>
      <c r="B22" s="1260"/>
      <c r="C22" s="1261">
        <v>0</v>
      </c>
      <c r="D22" s="1292">
        <v>0</v>
      </c>
      <c r="E22" s="1263">
        <v>0</v>
      </c>
      <c r="F22" s="1264">
        <f t="shared" si="0"/>
        <v>0</v>
      </c>
    </row>
    <row r="23" spans="1:6" ht="15">
      <c r="B23" s="1265"/>
      <c r="C23" s="1266"/>
      <c r="D23" s="1266"/>
      <c r="E23" s="1267"/>
      <c r="F23" s="826"/>
    </row>
    <row r="24" spans="1:6" ht="15">
      <c r="B24" s="1265"/>
      <c r="C24" s="1266"/>
      <c r="D24" s="1266"/>
      <c r="E24" s="1266"/>
      <c r="F24" s="826"/>
    </row>
    <row r="25" spans="1:6" ht="15">
      <c r="B25" s="1265"/>
      <c r="C25" s="1266"/>
      <c r="D25" s="1266"/>
      <c r="E25" s="1266"/>
      <c r="F25" s="826"/>
    </row>
    <row r="26" spans="1:6" ht="15">
      <c r="B26" s="1265"/>
      <c r="C26" s="1266"/>
      <c r="D26" s="1266"/>
      <c r="E26" s="1266"/>
      <c r="F26" s="826"/>
    </row>
    <row r="27" spans="1:6" ht="15">
      <c r="B27" s="1265"/>
      <c r="C27" s="1266"/>
      <c r="D27" s="1266"/>
      <c r="E27" s="1266"/>
      <c r="F27" s="826"/>
    </row>
    <row r="28" spans="1:6" ht="15">
      <c r="B28" s="1265"/>
      <c r="C28" s="1266"/>
      <c r="D28" s="1266"/>
      <c r="E28" s="1267"/>
      <c r="F28" s="826"/>
    </row>
    <row r="29" spans="1:6" ht="15">
      <c r="B29" s="1265"/>
      <c r="C29" s="1266"/>
      <c r="D29" s="1266"/>
      <c r="E29" s="1266"/>
      <c r="F29" s="826"/>
    </row>
    <row r="30" spans="1:6" ht="15">
      <c r="B30" s="1265"/>
      <c r="C30" s="1266"/>
      <c r="D30" s="1266"/>
      <c r="E30" s="1266"/>
      <c r="F30" s="826"/>
    </row>
    <row r="31" spans="1:6" ht="15">
      <c r="B31" s="1265"/>
      <c r="C31" s="1266"/>
      <c r="D31" s="1266"/>
      <c r="E31" s="1266"/>
      <c r="F31" s="826"/>
    </row>
    <row r="32" spans="1:6" ht="15">
      <c r="B32" s="1265"/>
      <c r="C32" s="1266"/>
      <c r="D32" s="1266"/>
      <c r="E32" s="1266"/>
      <c r="F32" s="826"/>
    </row>
    <row r="33" spans="2:6" ht="15">
      <c r="B33" s="1265"/>
      <c r="C33" s="1266"/>
      <c r="D33" s="1266"/>
      <c r="E33" s="1266"/>
      <c r="F33" s="826"/>
    </row>
    <row r="34" spans="2:6" ht="13.5" customHeight="1">
      <c r="B34" s="1265"/>
      <c r="C34" s="1266"/>
      <c r="D34" s="1266"/>
      <c r="E34" s="1266"/>
      <c r="F34" s="826"/>
    </row>
    <row r="35" spans="2:6" ht="15">
      <c r="B35" s="1265"/>
      <c r="C35" s="1266"/>
      <c r="D35" s="1266"/>
      <c r="E35" s="1266"/>
      <c r="F35" s="826"/>
    </row>
    <row r="36" spans="2:6" ht="15">
      <c r="B36" s="1265"/>
      <c r="C36" s="1266"/>
      <c r="D36" s="1266"/>
      <c r="E36" s="1266"/>
      <c r="F36" s="826"/>
    </row>
    <row r="37" spans="2:6" ht="15">
      <c r="B37" s="1265"/>
      <c r="C37" s="1266"/>
      <c r="D37" s="1266"/>
      <c r="E37" s="1266"/>
      <c r="F37" s="826"/>
    </row>
    <row r="38" spans="2:6" ht="15">
      <c r="B38" s="1265"/>
      <c r="C38" s="1266"/>
      <c r="D38" s="1266"/>
      <c r="E38" s="1266"/>
      <c r="F38" s="826"/>
    </row>
    <row r="39" spans="2:6" ht="15">
      <c r="B39" s="1265"/>
      <c r="C39" s="1266"/>
      <c r="D39" s="1266"/>
      <c r="E39" s="1266"/>
      <c r="F39" s="826"/>
    </row>
    <row r="40" spans="2:6" ht="15">
      <c r="B40" s="1265"/>
      <c r="C40" s="1266"/>
      <c r="D40" s="1266"/>
      <c r="E40" s="1266"/>
      <c r="F40" s="826"/>
    </row>
    <row r="41" spans="2:6" ht="15">
      <c r="B41" s="1265"/>
      <c r="C41" s="1266"/>
      <c r="D41" s="1266"/>
      <c r="E41" s="1266"/>
      <c r="F41" s="826"/>
    </row>
    <row r="42" spans="2:6" ht="15">
      <c r="B42" s="1265"/>
      <c r="C42" s="1266"/>
      <c r="D42" s="1266"/>
      <c r="E42" s="1266"/>
      <c r="F42" s="826"/>
    </row>
    <row r="43" spans="2:6">
      <c r="C43" s="1268"/>
      <c r="D43" s="1268"/>
      <c r="E43" s="1268"/>
      <c r="F43" s="1268"/>
    </row>
  </sheetData>
  <mergeCells count="7">
    <mergeCell ref="A6:A7"/>
    <mergeCell ref="A1:E1"/>
    <mergeCell ref="B3:F3"/>
    <mergeCell ref="B4:F4"/>
    <mergeCell ref="B6:B7"/>
    <mergeCell ref="C6:D6"/>
    <mergeCell ref="F6:F7"/>
  </mergeCells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38"/>
  <sheetViews>
    <sheetView workbookViewId="0">
      <selection activeCell="D31" sqref="D31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>
      <c r="B1" s="1"/>
      <c r="C1" s="1"/>
      <c r="D1" s="187"/>
    </row>
    <row r="2" spans="1:6">
      <c r="A2" s="1293"/>
      <c r="B2" s="1381" t="s">
        <v>959</v>
      </c>
      <c r="C2" s="1303"/>
      <c r="D2" s="126"/>
      <c r="E2" s="126"/>
      <c r="F2" s="126"/>
    </row>
    <row r="3" spans="1:6">
      <c r="B3" s="1"/>
      <c r="C3" s="1"/>
      <c r="D3" s="1"/>
    </row>
    <row r="4" spans="1:6">
      <c r="B4" s="1"/>
      <c r="C4" s="1"/>
      <c r="D4" s="1"/>
    </row>
    <row r="5" spans="1:6" ht="15.75">
      <c r="B5" s="1439" t="s">
        <v>115</v>
      </c>
      <c r="C5" s="1439"/>
      <c r="D5" s="1439"/>
    </row>
    <row r="6" spans="1:6" ht="15.75">
      <c r="B6" s="1403" t="s">
        <v>874</v>
      </c>
      <c r="C6" s="1403"/>
      <c r="D6" s="1403"/>
    </row>
    <row r="7" spans="1:6" ht="15.75">
      <c r="B7" s="1403" t="s">
        <v>116</v>
      </c>
      <c r="C7" s="1403"/>
      <c r="D7" s="1403"/>
    </row>
    <row r="8" spans="1:6" ht="15.75">
      <c r="B8" s="40"/>
      <c r="C8" s="40"/>
      <c r="D8" s="40"/>
    </row>
    <row r="9" spans="1:6">
      <c r="B9" s="1"/>
      <c r="C9" s="1"/>
      <c r="D9" s="1"/>
    </row>
    <row r="10" spans="1:6">
      <c r="B10" s="1"/>
      <c r="C10" s="1"/>
      <c r="D10" s="1"/>
    </row>
    <row r="11" spans="1:6">
      <c r="B11" s="1"/>
      <c r="C11" s="1"/>
      <c r="D11" s="1"/>
    </row>
    <row r="12" spans="1:6" ht="13.5" thickBot="1">
      <c r="B12" s="1"/>
      <c r="C12" s="1"/>
      <c r="D12" s="1306" t="s">
        <v>813</v>
      </c>
    </row>
    <row r="13" spans="1:6" ht="26.25" thickBot="1">
      <c r="A13" s="447" t="s">
        <v>228</v>
      </c>
      <c r="B13" s="411" t="s">
        <v>3</v>
      </c>
      <c r="C13" s="478" t="s">
        <v>117</v>
      </c>
      <c r="D13" s="479" t="s">
        <v>118</v>
      </c>
    </row>
    <row r="14" spans="1:6" ht="13.5" thickBot="1">
      <c r="A14" s="408" t="s">
        <v>229</v>
      </c>
      <c r="B14" s="466" t="s">
        <v>230</v>
      </c>
      <c r="C14" s="467" t="s">
        <v>231</v>
      </c>
      <c r="D14" s="468" t="s">
        <v>232</v>
      </c>
    </row>
    <row r="15" spans="1:6" ht="15.75">
      <c r="A15" s="422" t="s">
        <v>233</v>
      </c>
      <c r="B15" s="63" t="s">
        <v>119</v>
      </c>
      <c r="C15" s="188">
        <v>0</v>
      </c>
      <c r="D15" s="480" t="s">
        <v>782</v>
      </c>
    </row>
    <row r="16" spans="1:6" ht="15.75">
      <c r="A16" s="377" t="s">
        <v>234</v>
      </c>
      <c r="B16" s="44" t="s">
        <v>120</v>
      </c>
      <c r="C16" s="189">
        <v>0</v>
      </c>
      <c r="D16" s="481" t="s">
        <v>782</v>
      </c>
    </row>
    <row r="17" spans="1:6" ht="15.75">
      <c r="A17" s="339" t="s">
        <v>235</v>
      </c>
      <c r="B17" s="44" t="s">
        <v>121</v>
      </c>
      <c r="C17" s="189"/>
      <c r="D17" s="481" t="s">
        <v>782</v>
      </c>
    </row>
    <row r="18" spans="1:6" ht="15.75">
      <c r="A18" s="339" t="s">
        <v>236</v>
      </c>
      <c r="B18" s="156"/>
      <c r="C18" s="190"/>
      <c r="D18" s="482"/>
    </row>
    <row r="19" spans="1:6" ht="13.5" thickBot="1">
      <c r="A19" s="341" t="s">
        <v>237</v>
      </c>
      <c r="B19" s="10"/>
      <c r="C19" s="12"/>
      <c r="D19" s="483"/>
    </row>
    <row r="20" spans="1:6" ht="16.5" thickBot="1">
      <c r="A20" s="321" t="s">
        <v>238</v>
      </c>
      <c r="B20" s="486" t="s">
        <v>25</v>
      </c>
      <c r="C20" s="484">
        <f>SUM(C15:C18)</f>
        <v>0</v>
      </c>
      <c r="D20" s="485"/>
    </row>
    <row r="26" spans="1:6">
      <c r="A26" s="1293"/>
      <c r="B26" s="1381" t="s">
        <v>960</v>
      </c>
      <c r="C26" s="1303"/>
      <c r="D26" s="126"/>
      <c r="E26" s="126"/>
      <c r="F26" s="126"/>
    </row>
    <row r="27" spans="1:6" ht="14.25">
      <c r="B27" s="65"/>
      <c r="C27" s="66"/>
    </row>
    <row r="28" spans="1:6" ht="14.25">
      <c r="B28" s="65"/>
      <c r="C28" s="71"/>
    </row>
    <row r="29" spans="1:6" ht="15.75">
      <c r="B29" s="1489" t="s">
        <v>115</v>
      </c>
      <c r="C29" s="1489"/>
    </row>
    <row r="30" spans="1:6" ht="15.75">
      <c r="B30" s="1487" t="s">
        <v>875</v>
      </c>
      <c r="C30" s="1487"/>
    </row>
    <row r="31" spans="1:6">
      <c r="B31" s="1488"/>
      <c r="C31" s="1488"/>
    </row>
    <row r="32" spans="1:6" ht="13.5" thickBot="1">
      <c r="B32" s="65"/>
      <c r="C32" s="68" t="s">
        <v>813</v>
      </c>
    </row>
    <row r="33" spans="1:4" ht="26.25" thickBot="1">
      <c r="A33" s="447" t="s">
        <v>228</v>
      </c>
      <c r="B33" s="470" t="s">
        <v>137</v>
      </c>
      <c r="C33" s="471" t="s">
        <v>138</v>
      </c>
      <c r="D33" s="16"/>
    </row>
    <row r="34" spans="1:4" ht="13.5" thickBot="1">
      <c r="A34" s="408" t="s">
        <v>229</v>
      </c>
      <c r="B34" s="466" t="s">
        <v>230</v>
      </c>
      <c r="C34" s="472" t="s">
        <v>231</v>
      </c>
      <c r="D34" s="36"/>
    </row>
    <row r="35" spans="1:4">
      <c r="A35" s="422" t="s">
        <v>233</v>
      </c>
      <c r="B35" s="72" t="s">
        <v>876</v>
      </c>
      <c r="C35" s="473">
        <v>53235009</v>
      </c>
    </row>
    <row r="36" spans="1:4">
      <c r="A36" s="377" t="s">
        <v>234</v>
      </c>
      <c r="B36" s="72" t="s">
        <v>139</v>
      </c>
      <c r="C36" s="474">
        <v>113651917</v>
      </c>
    </row>
    <row r="37" spans="1:4">
      <c r="A37" s="339" t="s">
        <v>235</v>
      </c>
      <c r="B37" s="72" t="s">
        <v>140</v>
      </c>
      <c r="C37" s="475">
        <v>93806894</v>
      </c>
    </row>
    <row r="38" spans="1:4" ht="13.5" thickBot="1">
      <c r="A38" s="359" t="s">
        <v>236</v>
      </c>
      <c r="B38" s="476" t="s">
        <v>841</v>
      </c>
      <c r="C38" s="477">
        <f>C35+C36-C37</f>
        <v>73080032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37"/>
  <sheetViews>
    <sheetView workbookViewId="0">
      <selection activeCell="C14" sqref="C14"/>
    </sheetView>
  </sheetViews>
  <sheetFormatPr defaultRowHeight="12.75"/>
  <cols>
    <col min="1" max="1" width="5.42578125" customWidth="1"/>
    <col min="2" max="2" width="64.28515625" customWidth="1"/>
    <col min="3" max="3" width="17.5703125" customWidth="1"/>
  </cols>
  <sheetData>
    <row r="1" spans="1:6">
      <c r="A1" s="1293"/>
      <c r="B1" s="1381" t="s">
        <v>961</v>
      </c>
      <c r="C1" s="1303"/>
      <c r="D1" s="126"/>
      <c r="E1" s="126"/>
      <c r="F1" s="126"/>
    </row>
    <row r="2" spans="1:6" ht="12" customHeight="1">
      <c r="B2" s="65"/>
      <c r="C2" s="66"/>
    </row>
    <row r="3" spans="1:6" ht="15.75">
      <c r="B3" s="1489" t="s">
        <v>115</v>
      </c>
      <c r="C3" s="1489"/>
      <c r="D3" s="43"/>
      <c r="E3" s="43"/>
      <c r="F3" s="43"/>
    </row>
    <row r="4" spans="1:6" ht="15.75">
      <c r="B4" s="1487" t="s">
        <v>877</v>
      </c>
      <c r="C4" s="1487"/>
      <c r="D4" s="13"/>
      <c r="E4" s="13"/>
      <c r="F4" s="13"/>
    </row>
    <row r="5" spans="1:6">
      <c r="B5" s="67"/>
      <c r="C5" s="68"/>
    </row>
    <row r="6" spans="1:6" ht="13.5" thickBot="1">
      <c r="B6" s="67"/>
      <c r="C6" s="69" t="s">
        <v>813</v>
      </c>
    </row>
    <row r="7" spans="1:6" ht="12.75" customHeight="1">
      <c r="A7" s="1417" t="s">
        <v>228</v>
      </c>
      <c r="B7" s="1492" t="s">
        <v>122</v>
      </c>
      <c r="C7" s="1494" t="s">
        <v>123</v>
      </c>
    </row>
    <row r="8" spans="1:6" ht="13.5" customHeight="1" thickBot="1">
      <c r="A8" s="1490"/>
      <c r="B8" s="1493"/>
      <c r="C8" s="1495"/>
    </row>
    <row r="9" spans="1:6" ht="13.5" thickBot="1">
      <c r="A9" s="408" t="s">
        <v>292</v>
      </c>
      <c r="B9" s="466" t="s">
        <v>230</v>
      </c>
      <c r="C9" s="472" t="s">
        <v>231</v>
      </c>
    </row>
    <row r="10" spans="1:6" ht="15.75">
      <c r="A10" s="421" t="s">
        <v>233</v>
      </c>
      <c r="B10" s="497" t="s">
        <v>124</v>
      </c>
      <c r="C10" s="191"/>
    </row>
    <row r="11" spans="1:6" ht="15.75">
      <c r="A11" s="300" t="s">
        <v>234</v>
      </c>
      <c r="B11" s="497" t="s">
        <v>211</v>
      </c>
      <c r="C11" s="191"/>
    </row>
    <row r="12" spans="1:6" ht="15.75">
      <c r="A12" s="299" t="s">
        <v>235</v>
      </c>
      <c r="B12" s="497" t="s">
        <v>212</v>
      </c>
      <c r="C12" s="191"/>
    </row>
    <row r="13" spans="1:6" ht="15.75">
      <c r="A13" s="299" t="s">
        <v>236</v>
      </c>
      <c r="B13" s="497" t="s">
        <v>213</v>
      </c>
      <c r="C13" s="191"/>
    </row>
    <row r="14" spans="1:6" ht="15.75">
      <c r="A14" s="299" t="s">
        <v>237</v>
      </c>
      <c r="B14" s="498" t="s">
        <v>125</v>
      </c>
      <c r="C14" s="192"/>
    </row>
    <row r="15" spans="1:6" ht="15.75">
      <c r="A15" s="299" t="s">
        <v>238</v>
      </c>
      <c r="B15" s="499"/>
      <c r="C15" s="193"/>
    </row>
    <row r="16" spans="1:6" ht="15.75">
      <c r="A16" s="299" t="s">
        <v>239</v>
      </c>
      <c r="B16" s="498" t="s">
        <v>214</v>
      </c>
      <c r="C16" s="193"/>
    </row>
    <row r="17" spans="1:3" ht="15.75">
      <c r="A17" s="299" t="s">
        <v>240</v>
      </c>
      <c r="B17" s="500" t="s">
        <v>215</v>
      </c>
      <c r="C17" s="193">
        <v>0</v>
      </c>
    </row>
    <row r="18" spans="1:3" ht="15.75">
      <c r="A18" s="299" t="s">
        <v>241</v>
      </c>
      <c r="B18" s="500" t="s">
        <v>216</v>
      </c>
      <c r="C18" s="193">
        <v>0</v>
      </c>
    </row>
    <row r="19" spans="1:3" ht="15.75">
      <c r="A19" s="299" t="s">
        <v>242</v>
      </c>
      <c r="B19" s="500" t="s">
        <v>628</v>
      </c>
      <c r="C19" s="193">
        <v>0</v>
      </c>
    </row>
    <row r="20" spans="1:3" ht="15.75">
      <c r="A20" s="299" t="s">
        <v>243</v>
      </c>
      <c r="B20" s="500" t="s">
        <v>217</v>
      </c>
      <c r="C20" s="193">
        <v>0</v>
      </c>
    </row>
    <row r="21" spans="1:3" ht="15.75">
      <c r="A21" s="299" t="s">
        <v>244</v>
      </c>
      <c r="B21" s="500" t="s">
        <v>126</v>
      </c>
      <c r="C21" s="193"/>
    </row>
    <row r="22" spans="1:3" ht="17.25" customHeight="1">
      <c r="A22" s="299" t="s">
        <v>245</v>
      </c>
      <c r="B22" s="501" t="s">
        <v>127</v>
      </c>
      <c r="C22" s="193"/>
    </row>
    <row r="23" spans="1:3" ht="16.5" customHeight="1">
      <c r="A23" s="299" t="s">
        <v>246</v>
      </c>
      <c r="B23" s="501" t="s">
        <v>128</v>
      </c>
      <c r="C23" s="193"/>
    </row>
    <row r="24" spans="1:3" ht="26.25">
      <c r="A24" s="299" t="s">
        <v>247</v>
      </c>
      <c r="B24" s="501" t="s">
        <v>129</v>
      </c>
      <c r="C24" s="193"/>
    </row>
    <row r="25" spans="1:3" ht="15.75">
      <c r="A25" s="299" t="s">
        <v>248</v>
      </c>
      <c r="B25" s="501" t="s">
        <v>130</v>
      </c>
      <c r="C25" s="193"/>
    </row>
    <row r="26" spans="1:3" ht="16.5" thickBot="1">
      <c r="A26" s="299" t="s">
        <v>249</v>
      </c>
      <c r="B26" s="502" t="s">
        <v>131</v>
      </c>
      <c r="C26" s="194">
        <f>SUM(C10:C25)</f>
        <v>0</v>
      </c>
    </row>
    <row r="27" spans="1:3">
      <c r="B27" s="65"/>
      <c r="C27" s="65"/>
    </row>
    <row r="28" spans="1:3" ht="12.75" customHeight="1">
      <c r="B28" s="1491" t="s">
        <v>132</v>
      </c>
      <c r="C28" s="1491"/>
    </row>
    <row r="29" spans="1:3" ht="12.75" customHeight="1">
      <c r="B29" s="1491" t="s">
        <v>133</v>
      </c>
      <c r="C29" s="1491"/>
    </row>
    <row r="30" spans="1:3" ht="13.5" customHeight="1">
      <c r="B30" s="1491" t="s">
        <v>134</v>
      </c>
      <c r="C30" s="1491"/>
    </row>
    <row r="31" spans="1:3" ht="13.5" customHeight="1">
      <c r="B31" s="70"/>
      <c r="C31" s="70"/>
    </row>
    <row r="32" spans="1:3">
      <c r="B32" s="65"/>
      <c r="C32" s="65"/>
    </row>
    <row r="33" spans="2:3">
      <c r="B33" s="65" t="s">
        <v>135</v>
      </c>
      <c r="C33" s="65"/>
    </row>
    <row r="34" spans="2:3">
      <c r="B34" s="65" t="s">
        <v>136</v>
      </c>
      <c r="C34" s="65"/>
    </row>
    <row r="35" spans="2:3">
      <c r="B35" s="65"/>
      <c r="C35" s="65"/>
    </row>
    <row r="36" spans="2:3">
      <c r="B36" s="65"/>
      <c r="C36" s="65"/>
    </row>
    <row r="37" spans="2:3">
      <c r="B37" s="65"/>
      <c r="C37" s="65"/>
    </row>
  </sheetData>
  <mergeCells count="8">
    <mergeCell ref="A7:A8"/>
    <mergeCell ref="B30:C30"/>
    <mergeCell ref="B3:C3"/>
    <mergeCell ref="B4:C4"/>
    <mergeCell ref="B7:B8"/>
    <mergeCell ref="C7:C8"/>
    <mergeCell ref="B28:C28"/>
    <mergeCell ref="B29:C29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G38"/>
  <sheetViews>
    <sheetView workbookViewId="0">
      <selection activeCell="C20" sqref="C20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384" t="s">
        <v>962</v>
      </c>
      <c r="C1" s="1408"/>
      <c r="D1" s="1408"/>
      <c r="E1" s="1408"/>
      <c r="F1" s="1408"/>
      <c r="G1" s="1408"/>
    </row>
    <row r="2" spans="1:7" ht="15.75">
      <c r="A2" s="1416" t="s">
        <v>141</v>
      </c>
      <c r="B2" s="1404"/>
      <c r="C2" s="1404"/>
      <c r="D2" s="1404"/>
      <c r="E2" s="1404"/>
      <c r="F2" s="1404"/>
      <c r="G2" s="1404"/>
    </row>
    <row r="3" spans="1:7">
      <c r="A3" s="1415" t="s">
        <v>142</v>
      </c>
      <c r="B3" s="1408"/>
      <c r="C3" s="1408"/>
      <c r="D3" s="1408"/>
      <c r="E3" s="1408"/>
      <c r="F3" s="1408"/>
      <c r="G3" s="1408"/>
    </row>
    <row r="4" spans="1:7">
      <c r="A4" s="1446" t="s">
        <v>878</v>
      </c>
      <c r="B4" s="1404"/>
      <c r="C4" s="1404"/>
      <c r="D4" s="1404"/>
      <c r="E4" s="1404"/>
      <c r="F4" s="1404"/>
      <c r="G4" s="1404"/>
    </row>
    <row r="5" spans="1:7" ht="13.5" thickBot="1">
      <c r="B5" s="1"/>
      <c r="C5" s="1"/>
      <c r="D5" s="1"/>
      <c r="E5" s="1"/>
      <c r="F5" s="1"/>
      <c r="G5" s="23" t="s">
        <v>4</v>
      </c>
    </row>
    <row r="6" spans="1:7" ht="13.5" thickBot="1">
      <c r="A6" s="1444" t="s">
        <v>228</v>
      </c>
      <c r="B6" s="1500" t="s">
        <v>143</v>
      </c>
      <c r="C6" s="1502" t="s">
        <v>144</v>
      </c>
      <c r="D6" s="488" t="s">
        <v>145</v>
      </c>
      <c r="E6" s="489" t="s">
        <v>58</v>
      </c>
      <c r="F6" s="488" t="s">
        <v>146</v>
      </c>
      <c r="G6" s="490" t="s">
        <v>147</v>
      </c>
    </row>
    <row r="7" spans="1:7" ht="13.5" thickBot="1">
      <c r="A7" s="1445"/>
      <c r="B7" s="1501"/>
      <c r="C7" s="1501"/>
      <c r="D7" s="176" t="s">
        <v>148</v>
      </c>
      <c r="E7" s="125" t="s">
        <v>149</v>
      </c>
      <c r="F7" s="176" t="s">
        <v>150</v>
      </c>
      <c r="G7" s="491" t="s">
        <v>151</v>
      </c>
    </row>
    <row r="8" spans="1:7" ht="13.5" thickBot="1">
      <c r="A8" s="1445"/>
      <c r="B8" s="1501"/>
      <c r="C8" s="1501"/>
      <c r="D8" s="176" t="s">
        <v>152</v>
      </c>
      <c r="E8" s="125" t="s">
        <v>153</v>
      </c>
      <c r="F8" s="176" t="s">
        <v>153</v>
      </c>
      <c r="G8" s="491" t="s">
        <v>154</v>
      </c>
    </row>
    <row r="9" spans="1:7" ht="13.5" thickBot="1">
      <c r="A9" s="374" t="s">
        <v>292</v>
      </c>
      <c r="B9" s="466" t="s">
        <v>230</v>
      </c>
      <c r="C9" s="472" t="s">
        <v>231</v>
      </c>
      <c r="D9" s="487" t="s">
        <v>232</v>
      </c>
      <c r="E9" s="326" t="s">
        <v>252</v>
      </c>
      <c r="F9" s="487" t="s">
        <v>277</v>
      </c>
      <c r="G9" s="327" t="s">
        <v>278</v>
      </c>
    </row>
    <row r="10" spans="1:7">
      <c r="A10" s="355" t="s">
        <v>233</v>
      </c>
      <c r="B10" s="33" t="s">
        <v>155</v>
      </c>
      <c r="C10" s="24" t="s">
        <v>783</v>
      </c>
      <c r="D10" s="723">
        <v>3207500</v>
      </c>
      <c r="E10" s="29"/>
      <c r="F10" s="25">
        <v>410000</v>
      </c>
      <c r="G10" s="208">
        <f>D10-F10</f>
        <v>2797500</v>
      </c>
    </row>
    <row r="11" spans="1:7">
      <c r="A11" s="377" t="s">
        <v>234</v>
      </c>
      <c r="B11" s="6"/>
      <c r="C11" s="179"/>
      <c r="D11" s="724"/>
      <c r="E11" s="31"/>
      <c r="F11" s="8"/>
      <c r="G11" s="210"/>
    </row>
    <row r="12" spans="1:7">
      <c r="A12" s="339" t="s">
        <v>235</v>
      </c>
      <c r="B12" s="6"/>
      <c r="C12" s="24"/>
      <c r="D12" s="723"/>
      <c r="E12" s="29"/>
      <c r="F12" s="25"/>
      <c r="G12" s="208"/>
    </row>
    <row r="13" spans="1:7">
      <c r="A13" s="339" t="s">
        <v>236</v>
      </c>
      <c r="B13" s="6"/>
      <c r="C13" s="179"/>
      <c r="D13" s="724"/>
      <c r="E13" s="31"/>
      <c r="F13" s="11"/>
      <c r="G13" s="215"/>
    </row>
    <row r="14" spans="1:7">
      <c r="A14" s="339" t="s">
        <v>237</v>
      </c>
      <c r="B14" s="6"/>
      <c r="C14" s="179"/>
      <c r="D14" s="724"/>
      <c r="E14" s="31"/>
      <c r="F14" s="8"/>
      <c r="G14" s="210"/>
    </row>
    <row r="15" spans="1:7">
      <c r="A15" s="339" t="s">
        <v>238</v>
      </c>
      <c r="B15" s="6"/>
      <c r="C15" s="26"/>
      <c r="D15" s="724"/>
      <c r="E15" s="4"/>
      <c r="F15" s="26"/>
      <c r="G15" s="469"/>
    </row>
    <row r="16" spans="1:7">
      <c r="A16" s="339" t="s">
        <v>239</v>
      </c>
      <c r="B16" s="6"/>
      <c r="C16" s="179"/>
      <c r="D16" s="724"/>
      <c r="E16" s="31"/>
      <c r="F16" s="8"/>
      <c r="G16" s="210"/>
    </row>
    <row r="17" spans="1:7">
      <c r="A17" s="339" t="s">
        <v>240</v>
      </c>
      <c r="B17" s="6"/>
      <c r="C17" s="179"/>
      <c r="D17" s="724"/>
      <c r="E17" s="31"/>
      <c r="F17" s="8"/>
      <c r="G17" s="210"/>
    </row>
    <row r="18" spans="1:7">
      <c r="A18" s="339" t="s">
        <v>241</v>
      </c>
      <c r="B18" s="6"/>
      <c r="C18" s="179"/>
      <c r="D18" s="724"/>
      <c r="E18" s="31"/>
      <c r="F18" s="8"/>
      <c r="G18" s="210"/>
    </row>
    <row r="19" spans="1:7">
      <c r="A19" s="339" t="s">
        <v>242</v>
      </c>
      <c r="B19" s="6"/>
      <c r="C19" s="26"/>
      <c r="D19" s="179"/>
      <c r="E19" s="4"/>
      <c r="F19" s="26"/>
      <c r="G19" s="469"/>
    </row>
    <row r="20" spans="1:7">
      <c r="A20" s="339" t="s">
        <v>243</v>
      </c>
      <c r="B20" s="10"/>
      <c r="C20" s="179"/>
      <c r="D20" s="724"/>
      <c r="E20" s="31"/>
      <c r="F20" s="8"/>
      <c r="G20" s="210"/>
    </row>
    <row r="21" spans="1:7" ht="13.5" thickBot="1">
      <c r="A21" s="341" t="s">
        <v>244</v>
      </c>
      <c r="B21" s="10"/>
      <c r="C21" s="492"/>
      <c r="D21" s="11"/>
      <c r="E21" s="76"/>
      <c r="F21" s="11"/>
      <c r="G21" s="215"/>
    </row>
    <row r="22" spans="1:7" ht="13.5" thickBot="1">
      <c r="A22" s="424" t="s">
        <v>245</v>
      </c>
      <c r="B22" s="493" t="s">
        <v>15</v>
      </c>
      <c r="C22" s="487" t="s">
        <v>156</v>
      </c>
      <c r="D22" s="77">
        <f>SUM(D10:D21)</f>
        <v>3207500</v>
      </c>
      <c r="E22" s="218">
        <f>SUM(E10:E21)</f>
        <v>0</v>
      </c>
      <c r="F22" s="77">
        <f>SUM(F10:F21)</f>
        <v>410000</v>
      </c>
      <c r="G22" s="205">
        <f>SUM(G10:G21)</f>
        <v>2797500</v>
      </c>
    </row>
    <row r="23" spans="1:7">
      <c r="B23" s="35"/>
      <c r="C23" s="125"/>
      <c r="D23" s="30"/>
      <c r="E23" s="30"/>
      <c r="F23" s="30"/>
      <c r="G23" s="30"/>
    </row>
    <row r="24" spans="1:7">
      <c r="B24" s="1384" t="s">
        <v>963</v>
      </c>
      <c r="C24" s="1408"/>
      <c r="D24" s="1408"/>
      <c r="E24" s="1408"/>
      <c r="F24" s="1408"/>
      <c r="G24" s="1408"/>
    </row>
    <row r="25" spans="1:7" ht="15.75">
      <c r="A25" s="1403" t="s">
        <v>157</v>
      </c>
      <c r="B25" s="1404"/>
      <c r="C25" s="1404"/>
      <c r="D25" s="1404"/>
      <c r="E25" s="1404"/>
      <c r="F25" s="1404"/>
      <c r="G25" s="1404"/>
    </row>
    <row r="26" spans="1:7">
      <c r="A26" s="1415" t="s">
        <v>158</v>
      </c>
      <c r="B26" s="1404"/>
      <c r="C26" s="1404"/>
      <c r="D26" s="1404"/>
      <c r="E26" s="1404"/>
      <c r="F26" s="1404"/>
      <c r="G26" s="1404"/>
    </row>
    <row r="27" spans="1:7">
      <c r="A27" s="1415" t="s">
        <v>879</v>
      </c>
      <c r="B27" s="1408"/>
      <c r="C27" s="1408"/>
      <c r="D27" s="1408"/>
      <c r="E27" s="1408"/>
      <c r="F27" s="1408"/>
      <c r="G27" s="1408"/>
    </row>
    <row r="28" spans="1:7" ht="13.5" thickBot="1">
      <c r="B28" s="1"/>
      <c r="C28" s="39"/>
      <c r="D28" s="39"/>
      <c r="E28" s="39"/>
      <c r="F28" s="1"/>
      <c r="G28" s="23" t="s">
        <v>799</v>
      </c>
    </row>
    <row r="29" spans="1:7" ht="13.5" thickBot="1">
      <c r="A29" s="1444" t="s">
        <v>228</v>
      </c>
      <c r="B29" s="1498" t="s">
        <v>159</v>
      </c>
      <c r="C29" s="1498"/>
      <c r="D29" s="488" t="s">
        <v>160</v>
      </c>
      <c r="E29" s="489" t="s">
        <v>161</v>
      </c>
      <c r="F29" s="488" t="s">
        <v>162</v>
      </c>
      <c r="G29" s="490" t="s">
        <v>163</v>
      </c>
    </row>
    <row r="30" spans="1:7" ht="13.5" thickBot="1">
      <c r="A30" s="1445"/>
      <c r="B30" s="1499"/>
      <c r="C30" s="1499"/>
      <c r="D30" s="176" t="s">
        <v>148</v>
      </c>
      <c r="E30" s="125" t="s">
        <v>164</v>
      </c>
      <c r="F30" s="176" t="s">
        <v>165</v>
      </c>
      <c r="G30" s="491" t="s">
        <v>166</v>
      </c>
    </row>
    <row r="31" spans="1:7" ht="13.5" thickBot="1">
      <c r="A31" s="1445"/>
      <c r="B31" s="1499"/>
      <c r="C31" s="1499"/>
      <c r="D31" s="177" t="s">
        <v>167</v>
      </c>
      <c r="E31" s="178" t="s">
        <v>168</v>
      </c>
      <c r="F31" s="177" t="s">
        <v>153</v>
      </c>
      <c r="G31" s="494" t="s">
        <v>169</v>
      </c>
    </row>
    <row r="32" spans="1:7" ht="13.5" thickBot="1">
      <c r="A32" s="374" t="s">
        <v>292</v>
      </c>
      <c r="B32" s="1496" t="s">
        <v>230</v>
      </c>
      <c r="C32" s="1497"/>
      <c r="D32" s="487" t="s">
        <v>231</v>
      </c>
      <c r="E32" s="326" t="s">
        <v>232</v>
      </c>
      <c r="F32" s="487" t="s">
        <v>252</v>
      </c>
      <c r="G32" s="327" t="s">
        <v>277</v>
      </c>
    </row>
    <row r="33" spans="1:7">
      <c r="A33" s="355" t="s">
        <v>233</v>
      </c>
      <c r="B33" s="33"/>
      <c r="C33" s="181"/>
      <c r="D33" s="723"/>
      <c r="E33" s="29"/>
      <c r="F33" s="25"/>
      <c r="G33" s="208"/>
    </row>
    <row r="34" spans="1:7">
      <c r="A34" s="377" t="s">
        <v>234</v>
      </c>
      <c r="B34" s="33"/>
      <c r="C34" s="181"/>
      <c r="D34" s="723"/>
      <c r="E34" s="29"/>
      <c r="F34" s="25"/>
      <c r="G34" s="208"/>
    </row>
    <row r="35" spans="1:7">
      <c r="A35" s="339" t="s">
        <v>235</v>
      </c>
      <c r="B35" s="33"/>
      <c r="C35" s="181"/>
      <c r="D35" s="723"/>
      <c r="E35" s="29"/>
      <c r="F35" s="25"/>
      <c r="G35" s="208"/>
    </row>
    <row r="36" spans="1:7">
      <c r="A36" s="339" t="s">
        <v>236</v>
      </c>
      <c r="B36" s="654"/>
      <c r="C36" s="655"/>
      <c r="D36" s="742"/>
      <c r="E36" s="605"/>
      <c r="F36" s="78"/>
      <c r="G36" s="360"/>
    </row>
    <row r="37" spans="1:7" ht="13.5" thickBot="1">
      <c r="A37" s="341" t="s">
        <v>237</v>
      </c>
      <c r="B37" s="88"/>
      <c r="C37" s="183"/>
      <c r="D37" s="28"/>
      <c r="E37" s="30"/>
      <c r="F37" s="28"/>
      <c r="G37" s="111"/>
    </row>
    <row r="38" spans="1:7" ht="13.5" thickBot="1">
      <c r="A38" s="321" t="s">
        <v>238</v>
      </c>
      <c r="B38" s="342" t="s">
        <v>15</v>
      </c>
      <c r="C38" s="495"/>
      <c r="D38" s="656">
        <f>SUM(D33:D37)</f>
        <v>0</v>
      </c>
      <c r="E38" s="657"/>
      <c r="F38" s="656"/>
      <c r="G38" s="658"/>
    </row>
  </sheetData>
  <mergeCells count="14">
    <mergeCell ref="B32:C32"/>
    <mergeCell ref="B1:G1"/>
    <mergeCell ref="B24:G24"/>
    <mergeCell ref="A25:G25"/>
    <mergeCell ref="A26:G26"/>
    <mergeCell ref="A27:G27"/>
    <mergeCell ref="A3:G3"/>
    <mergeCell ref="B29:C31"/>
    <mergeCell ref="B6:B8"/>
    <mergeCell ref="C6:C8"/>
    <mergeCell ref="A2:G2"/>
    <mergeCell ref="A4:G4"/>
    <mergeCell ref="A6:A8"/>
    <mergeCell ref="A29:A31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I64"/>
  <sheetViews>
    <sheetView workbookViewId="0">
      <selection activeCell="D33" sqref="D33"/>
    </sheetView>
  </sheetViews>
  <sheetFormatPr defaultRowHeight="12.75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>
      <c r="A1" s="1384" t="s">
        <v>964</v>
      </c>
      <c r="B1" s="1384"/>
      <c r="C1" s="1384"/>
      <c r="D1" s="1384"/>
      <c r="E1" s="1384"/>
      <c r="F1" s="1384"/>
      <c r="G1" s="1384"/>
    </row>
    <row r="3" spans="1:9" ht="15.75">
      <c r="A3" s="1416" t="s">
        <v>450</v>
      </c>
      <c r="B3" s="1416"/>
      <c r="C3" s="1416"/>
      <c r="D3" s="1416"/>
      <c r="E3" s="1416"/>
      <c r="F3" s="1416"/>
      <c r="G3" s="1416"/>
      <c r="H3" s="1416"/>
      <c r="I3" s="1416"/>
    </row>
    <row r="4" spans="1:9" ht="15.75">
      <c r="A4" s="1416" t="s">
        <v>470</v>
      </c>
      <c r="B4" s="1416"/>
      <c r="C4" s="1416"/>
      <c r="D4" s="1416"/>
      <c r="E4" s="1416"/>
      <c r="F4" s="1416"/>
      <c r="G4" s="1416"/>
      <c r="H4" s="1416"/>
      <c r="I4" s="1416"/>
    </row>
    <row r="5" spans="1:9">
      <c r="A5" s="926"/>
      <c r="B5" s="926"/>
      <c r="C5" s="926"/>
      <c r="D5" s="926"/>
      <c r="E5" s="926"/>
      <c r="F5" s="926"/>
      <c r="G5" s="926"/>
      <c r="H5" s="926"/>
      <c r="I5" s="926"/>
    </row>
    <row r="6" spans="1:9" ht="13.5" thickBot="1">
      <c r="B6" s="48"/>
      <c r="C6" s="48"/>
      <c r="D6" s="48"/>
      <c r="E6" s="48"/>
      <c r="F6" s="924"/>
      <c r="G6" s="924" t="s">
        <v>843</v>
      </c>
    </row>
    <row r="7" spans="1:9" ht="13.5" thickBot="1">
      <c r="A7" s="1444" t="s">
        <v>228</v>
      </c>
      <c r="B7" s="1503" t="s">
        <v>29</v>
      </c>
      <c r="C7" s="1504"/>
      <c r="D7" s="1505"/>
      <c r="E7" s="1505"/>
      <c r="F7" s="1506" t="s">
        <v>47</v>
      </c>
      <c r="G7" s="1507"/>
      <c r="H7" s="1508"/>
      <c r="I7" s="1430"/>
    </row>
    <row r="8" spans="1:9" ht="26.25" thickBot="1">
      <c r="A8" s="1445"/>
      <c r="B8" s="927" t="s">
        <v>41</v>
      </c>
      <c r="C8" s="928" t="s">
        <v>433</v>
      </c>
      <c r="D8" s="928" t="s">
        <v>786</v>
      </c>
      <c r="E8" s="928" t="s">
        <v>792</v>
      </c>
      <c r="F8" s="929" t="s">
        <v>41</v>
      </c>
      <c r="G8" s="928" t="s">
        <v>433</v>
      </c>
      <c r="H8" s="928" t="s">
        <v>786</v>
      </c>
      <c r="I8" s="931" t="s">
        <v>844</v>
      </c>
    </row>
    <row r="9" spans="1:9" ht="13.5" thickBot="1">
      <c r="A9" s="891" t="s">
        <v>229</v>
      </c>
      <c r="B9" s="399" t="s">
        <v>230</v>
      </c>
      <c r="C9" s="402" t="s">
        <v>231</v>
      </c>
      <c r="D9" s="402" t="s">
        <v>232</v>
      </c>
      <c r="E9" s="402" t="s">
        <v>252</v>
      </c>
      <c r="F9" s="935" t="s">
        <v>277</v>
      </c>
      <c r="G9" s="392" t="s">
        <v>278</v>
      </c>
      <c r="H9" s="930" t="s">
        <v>289</v>
      </c>
      <c r="I9" s="925" t="s">
        <v>290</v>
      </c>
    </row>
    <row r="10" spans="1:9">
      <c r="A10" s="932" t="s">
        <v>233</v>
      </c>
      <c r="B10" s="831" t="s">
        <v>434</v>
      </c>
      <c r="C10" s="1187">
        <v>48280</v>
      </c>
      <c r="D10" s="565">
        <v>54661</v>
      </c>
      <c r="E10" s="107">
        <f>D10*1.001</f>
        <v>54715.660999999993</v>
      </c>
      <c r="F10" s="614" t="s">
        <v>451</v>
      </c>
      <c r="G10" s="1187">
        <v>20557</v>
      </c>
      <c r="H10" s="565">
        <v>18902</v>
      </c>
      <c r="I10" s="1169">
        <v>13554</v>
      </c>
    </row>
    <row r="11" spans="1:9" ht="25.5">
      <c r="A11" s="933" t="s">
        <v>234</v>
      </c>
      <c r="B11" s="122" t="s">
        <v>435</v>
      </c>
      <c r="C11" s="277">
        <v>5353</v>
      </c>
      <c r="D11" s="112">
        <v>5330</v>
      </c>
      <c r="E11" s="106">
        <f>D11*1.001</f>
        <v>5335.329999999999</v>
      </c>
      <c r="F11" s="512" t="s">
        <v>452</v>
      </c>
      <c r="G11" s="277">
        <v>3291</v>
      </c>
      <c r="H11" s="115">
        <v>3374</v>
      </c>
      <c r="I11" s="107">
        <v>2535</v>
      </c>
    </row>
    <row r="12" spans="1:9">
      <c r="A12" s="933" t="s">
        <v>235</v>
      </c>
      <c r="B12" s="122" t="s">
        <v>436</v>
      </c>
      <c r="C12" s="277">
        <v>4930</v>
      </c>
      <c r="D12" s="112">
        <v>6702</v>
      </c>
      <c r="E12" s="106">
        <f>D12*1.001</f>
        <v>6708.7019999999993</v>
      </c>
      <c r="F12" s="127" t="s">
        <v>453</v>
      </c>
      <c r="G12" s="277">
        <v>14480</v>
      </c>
      <c r="H12" s="115">
        <v>26853</v>
      </c>
      <c r="I12" s="107">
        <f>H12*1.001</f>
        <v>26879.852999999996</v>
      </c>
    </row>
    <row r="13" spans="1:9">
      <c r="A13" s="933" t="s">
        <v>236</v>
      </c>
      <c r="B13" s="122" t="s">
        <v>437</v>
      </c>
      <c r="C13" s="277"/>
      <c r="D13" s="112"/>
      <c r="E13" s="106"/>
      <c r="F13" s="127" t="s">
        <v>454</v>
      </c>
      <c r="G13" s="277">
        <v>4335</v>
      </c>
      <c r="H13" s="115">
        <v>5851</v>
      </c>
      <c r="I13" s="107">
        <v>4900</v>
      </c>
    </row>
    <row r="14" spans="1:9">
      <c r="A14" s="933" t="s">
        <v>237</v>
      </c>
      <c r="B14" s="122"/>
      <c r="C14" s="277"/>
      <c r="D14" s="112"/>
      <c r="E14" s="106"/>
      <c r="F14" s="127" t="s">
        <v>455</v>
      </c>
      <c r="G14" s="277">
        <v>19697</v>
      </c>
      <c r="H14" s="115">
        <v>27022</v>
      </c>
      <c r="I14" s="107">
        <v>22500</v>
      </c>
    </row>
    <row r="15" spans="1:9">
      <c r="A15" s="933" t="s">
        <v>238</v>
      </c>
      <c r="B15" s="122"/>
      <c r="C15" s="277"/>
      <c r="D15" s="112"/>
      <c r="E15" s="106"/>
      <c r="F15" s="127" t="s">
        <v>456</v>
      </c>
      <c r="G15" s="277">
        <v>500</v>
      </c>
      <c r="H15" s="112">
        <v>500</v>
      </c>
      <c r="I15" s="106">
        <v>500</v>
      </c>
    </row>
    <row r="16" spans="1:9">
      <c r="A16" s="933" t="s">
        <v>239</v>
      </c>
      <c r="B16" s="122"/>
      <c r="C16" s="277"/>
      <c r="D16" s="112"/>
      <c r="E16" s="106"/>
      <c r="F16" s="127" t="s">
        <v>457</v>
      </c>
      <c r="G16" s="277">
        <v>0</v>
      </c>
      <c r="H16" s="112">
        <v>0</v>
      </c>
      <c r="I16" s="106">
        <v>0</v>
      </c>
    </row>
    <row r="17" spans="1:9" ht="25.5">
      <c r="A17" s="933" t="s">
        <v>240</v>
      </c>
      <c r="B17" s="936" t="s">
        <v>438</v>
      </c>
      <c r="C17" s="212">
        <f>C10+C11+C12+C13</f>
        <v>58563</v>
      </c>
      <c r="D17" s="116">
        <f>D10+D11+D12+D13</f>
        <v>66693</v>
      </c>
      <c r="E17" s="108">
        <f>E10+E11+E12+E13</f>
        <v>66759.692999999999</v>
      </c>
      <c r="F17" s="268" t="s">
        <v>458</v>
      </c>
      <c r="G17" s="212">
        <f>G10+G11+G12+G13+G14</f>
        <v>62360</v>
      </c>
      <c r="H17" s="116">
        <v>82502</v>
      </c>
      <c r="I17" s="108">
        <v>61190</v>
      </c>
    </row>
    <row r="18" spans="1:9">
      <c r="A18" s="933" t="s">
        <v>241</v>
      </c>
      <c r="B18" s="936"/>
      <c r="C18" s="212"/>
      <c r="D18" s="116"/>
      <c r="E18" s="108"/>
      <c r="F18" s="127"/>
      <c r="G18" s="277"/>
      <c r="H18" s="112"/>
      <c r="I18" s="106"/>
    </row>
    <row r="19" spans="1:9">
      <c r="A19" s="933" t="s">
        <v>242</v>
      </c>
      <c r="B19" s="122" t="s">
        <v>439</v>
      </c>
      <c r="C19" s="277"/>
      <c r="D19" s="112"/>
      <c r="E19" s="106"/>
      <c r="F19" s="127" t="s">
        <v>459</v>
      </c>
      <c r="G19" s="277"/>
      <c r="H19" s="112"/>
      <c r="I19" s="106"/>
    </row>
    <row r="20" spans="1:9">
      <c r="A20" s="933" t="s">
        <v>243</v>
      </c>
      <c r="B20" s="122" t="s">
        <v>440</v>
      </c>
      <c r="C20" s="277"/>
      <c r="D20" s="112"/>
      <c r="E20" s="106"/>
      <c r="F20" s="127" t="s">
        <v>460</v>
      </c>
      <c r="G20" s="277"/>
      <c r="H20" s="112"/>
      <c r="I20" s="106"/>
    </row>
    <row r="21" spans="1:9">
      <c r="A21" s="933" t="s">
        <v>244</v>
      </c>
      <c r="B21" s="122" t="s">
        <v>441</v>
      </c>
      <c r="C21" s="277">
        <v>5104</v>
      </c>
      <c r="D21" s="112">
        <v>8540</v>
      </c>
      <c r="E21" s="106">
        <v>14275</v>
      </c>
      <c r="F21" s="127" t="s">
        <v>461</v>
      </c>
      <c r="G21" s="277"/>
      <c r="H21" s="112"/>
      <c r="I21" s="106"/>
    </row>
    <row r="22" spans="1:9">
      <c r="A22" s="933" t="s">
        <v>245</v>
      </c>
      <c r="B22" s="122" t="s">
        <v>442</v>
      </c>
      <c r="C22" s="277"/>
      <c r="D22" s="112"/>
      <c r="E22" s="106"/>
      <c r="F22" s="127" t="s">
        <v>462</v>
      </c>
      <c r="G22" s="277">
        <v>1307</v>
      </c>
      <c r="H22" s="112">
        <v>1415</v>
      </c>
      <c r="I22" s="106">
        <v>1455</v>
      </c>
    </row>
    <row r="23" spans="1:9">
      <c r="A23" s="933" t="s">
        <v>246</v>
      </c>
      <c r="B23" s="122" t="s">
        <v>443</v>
      </c>
      <c r="C23" s="277"/>
      <c r="D23" s="112"/>
      <c r="E23" s="106"/>
      <c r="F23" s="127" t="s">
        <v>463</v>
      </c>
      <c r="G23" s="277"/>
      <c r="H23" s="112"/>
      <c r="I23" s="106"/>
    </row>
    <row r="24" spans="1:9">
      <c r="A24" s="933" t="s">
        <v>247</v>
      </c>
      <c r="B24" s="122" t="s">
        <v>444</v>
      </c>
      <c r="C24" s="277"/>
      <c r="D24" s="112"/>
      <c r="E24" s="106"/>
      <c r="F24" s="127" t="s">
        <v>464</v>
      </c>
      <c r="G24" s="277"/>
      <c r="H24" s="112"/>
      <c r="I24" s="106"/>
    </row>
    <row r="25" spans="1:9">
      <c r="A25" s="933" t="s">
        <v>248</v>
      </c>
      <c r="B25" s="122" t="s">
        <v>445</v>
      </c>
      <c r="C25" s="277"/>
      <c r="D25" s="112"/>
      <c r="E25" s="106"/>
      <c r="F25" s="127" t="s">
        <v>465</v>
      </c>
      <c r="G25" s="277"/>
      <c r="H25" s="112"/>
      <c r="I25" s="106"/>
    </row>
    <row r="26" spans="1:9">
      <c r="A26" s="933" t="s">
        <v>249</v>
      </c>
      <c r="B26" s="122" t="s">
        <v>446</v>
      </c>
      <c r="C26" s="277"/>
      <c r="D26" s="112"/>
      <c r="E26" s="106"/>
      <c r="F26" s="127" t="s">
        <v>466</v>
      </c>
      <c r="G26" s="277"/>
      <c r="H26" s="112"/>
      <c r="I26" s="106"/>
    </row>
    <row r="27" spans="1:9" ht="25.5">
      <c r="A27" s="933" t="s">
        <v>250</v>
      </c>
      <c r="B27" s="529" t="s">
        <v>447</v>
      </c>
      <c r="C27" s="277"/>
      <c r="D27" s="112"/>
      <c r="E27" s="106"/>
      <c r="F27" s="512" t="s">
        <v>467</v>
      </c>
      <c r="G27" s="277"/>
      <c r="H27" s="112"/>
      <c r="I27" s="106"/>
    </row>
    <row r="28" spans="1:9">
      <c r="A28" s="933" t="s">
        <v>251</v>
      </c>
      <c r="B28" s="937" t="s">
        <v>448</v>
      </c>
      <c r="C28" s="212">
        <f>C19+C20+C21+C22+C23+C24+C25+C26+C27</f>
        <v>5104</v>
      </c>
      <c r="D28" s="116">
        <f>D19+D20+D21+D22+D23+D24+D25+D26+D27</f>
        <v>8540</v>
      </c>
      <c r="E28" s="108">
        <f>E19+E20+E21+E22+E23+E24+E25+E26+E27</f>
        <v>14275</v>
      </c>
      <c r="F28" s="893" t="s">
        <v>468</v>
      </c>
      <c r="G28" s="212"/>
      <c r="H28" s="116">
        <f>H19+H20+H21+H22+H23+H24+H25+H26+H27</f>
        <v>1415</v>
      </c>
      <c r="I28" s="108">
        <f>I19+I20+I21+I22+I23+I24+I25+I26+I27</f>
        <v>1455</v>
      </c>
    </row>
    <row r="29" spans="1:9">
      <c r="A29" s="933" t="s">
        <v>253</v>
      </c>
      <c r="B29" s="937"/>
      <c r="C29" s="212"/>
      <c r="D29" s="116"/>
      <c r="E29" s="108"/>
      <c r="F29" s="127"/>
      <c r="G29" s="277"/>
      <c r="H29" s="112"/>
      <c r="I29" s="106"/>
    </row>
    <row r="30" spans="1:9" ht="13.5" thickBot="1">
      <c r="A30" s="934" t="s">
        <v>254</v>
      </c>
      <c r="B30" s="938" t="s">
        <v>449</v>
      </c>
      <c r="C30" s="1188">
        <f>C17+C28</f>
        <v>63667</v>
      </c>
      <c r="D30" s="566">
        <f>D17+D28</f>
        <v>75233</v>
      </c>
      <c r="E30" s="1189">
        <f>E17+E28</f>
        <v>81034.692999999999</v>
      </c>
      <c r="F30" s="941" t="s">
        <v>469</v>
      </c>
      <c r="G30" s="1188">
        <v>63667</v>
      </c>
      <c r="H30" s="566">
        <f>H17+H28</f>
        <v>83917</v>
      </c>
      <c r="I30" s="1189">
        <f>I17+I28</f>
        <v>62645</v>
      </c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6" spans="1:9">
      <c r="A36" s="1384" t="s">
        <v>965</v>
      </c>
      <c r="B36" s="1384"/>
      <c r="C36" s="1384"/>
      <c r="D36" s="1384"/>
      <c r="E36" s="1384"/>
      <c r="F36" s="1384"/>
      <c r="G36" s="1384"/>
    </row>
    <row r="37" spans="1:9">
      <c r="A37" s="1509">
        <v>2</v>
      </c>
      <c r="B37" s="1509"/>
      <c r="C37" s="1509"/>
      <c r="D37" s="1509"/>
      <c r="E37" s="1509"/>
      <c r="F37" s="1509"/>
      <c r="G37" s="1509"/>
      <c r="H37" s="1404"/>
      <c r="I37" s="1404"/>
    </row>
    <row r="39" spans="1:9" ht="15.75">
      <c r="A39" s="1416" t="s">
        <v>450</v>
      </c>
      <c r="B39" s="1416"/>
      <c r="C39" s="1416"/>
      <c r="D39" s="1416"/>
      <c r="E39" s="1416"/>
      <c r="F39" s="1416"/>
      <c r="G39" s="1416"/>
      <c r="H39" s="1416"/>
      <c r="I39" s="1416"/>
    </row>
    <row r="40" spans="1:9" ht="15.75">
      <c r="A40" s="1416" t="s">
        <v>471</v>
      </c>
      <c r="B40" s="1416"/>
      <c r="C40" s="1416"/>
      <c r="D40" s="1416"/>
      <c r="E40" s="1416"/>
      <c r="F40" s="1416"/>
      <c r="G40" s="1416"/>
      <c r="H40" s="1416"/>
      <c r="I40" s="1416"/>
    </row>
    <row r="41" spans="1:9">
      <c r="A41" s="926"/>
      <c r="B41" s="926"/>
      <c r="C41" s="926"/>
      <c r="D41" s="926"/>
      <c r="E41" s="926"/>
      <c r="F41" s="926"/>
      <c r="G41" s="926"/>
      <c r="H41" s="926"/>
      <c r="I41" s="926"/>
    </row>
    <row r="42" spans="1:9" ht="13.5" thickBot="1">
      <c r="B42" s="48"/>
      <c r="C42" s="48"/>
      <c r="D42" s="48"/>
      <c r="E42" s="48"/>
      <c r="F42" s="924"/>
      <c r="G42" s="924" t="s">
        <v>843</v>
      </c>
    </row>
    <row r="43" spans="1:9" ht="13.5" thickBot="1">
      <c r="A43" s="1444" t="s">
        <v>228</v>
      </c>
      <c r="B43" s="1503" t="s">
        <v>29</v>
      </c>
      <c r="C43" s="1504"/>
      <c r="D43" s="1505"/>
      <c r="E43" s="1505"/>
      <c r="F43" s="1506" t="s">
        <v>47</v>
      </c>
      <c r="G43" s="1507"/>
      <c r="H43" s="1508"/>
      <c r="I43" s="1430"/>
    </row>
    <row r="44" spans="1:9" ht="26.25" thickBot="1">
      <c r="A44" s="1445"/>
      <c r="B44" s="927" t="s">
        <v>41</v>
      </c>
      <c r="C44" s="928" t="s">
        <v>433</v>
      </c>
      <c r="D44" s="928" t="s">
        <v>786</v>
      </c>
      <c r="E44" s="928" t="s">
        <v>792</v>
      </c>
      <c r="F44" s="929" t="s">
        <v>41</v>
      </c>
      <c r="G44" s="928" t="s">
        <v>433</v>
      </c>
      <c r="H44" s="928" t="s">
        <v>786</v>
      </c>
      <c r="I44" s="931" t="s">
        <v>792</v>
      </c>
    </row>
    <row r="45" spans="1:9" ht="13.5" thickBot="1">
      <c r="A45" s="374" t="s">
        <v>229</v>
      </c>
      <c r="B45" s="399" t="s">
        <v>230</v>
      </c>
      <c r="C45" s="402" t="s">
        <v>231</v>
      </c>
      <c r="D45" s="402" t="s">
        <v>232</v>
      </c>
      <c r="E45" s="399" t="s">
        <v>252</v>
      </c>
      <c r="F45" s="402" t="s">
        <v>277</v>
      </c>
      <c r="G45" s="392" t="s">
        <v>278</v>
      </c>
      <c r="H45" s="930" t="s">
        <v>289</v>
      </c>
      <c r="I45" s="925" t="s">
        <v>290</v>
      </c>
    </row>
    <row r="46" spans="1:9">
      <c r="A46" s="942" t="s">
        <v>255</v>
      </c>
      <c r="B46" s="940" t="s">
        <v>472</v>
      </c>
      <c r="C46" s="1187">
        <v>0</v>
      </c>
      <c r="D46" s="1187">
        <v>0</v>
      </c>
      <c r="E46" s="565">
        <v>0</v>
      </c>
      <c r="F46" s="945" t="s">
        <v>477</v>
      </c>
      <c r="G46" s="1169">
        <v>300</v>
      </c>
      <c r="H46" s="1169">
        <v>56618</v>
      </c>
      <c r="I46" s="1169">
        <v>3400</v>
      </c>
    </row>
    <row r="47" spans="1:9">
      <c r="A47" s="932" t="s">
        <v>256</v>
      </c>
      <c r="B47" s="122" t="s">
        <v>842</v>
      </c>
      <c r="C47" s="277">
        <v>10710</v>
      </c>
      <c r="D47" s="277"/>
      <c r="E47" s="112"/>
      <c r="F47" s="897" t="s">
        <v>478</v>
      </c>
      <c r="G47" s="106">
        <v>10000</v>
      </c>
      <c r="H47" s="106">
        <v>24875</v>
      </c>
      <c r="I47" s="106">
        <v>2500</v>
      </c>
    </row>
    <row r="48" spans="1:9">
      <c r="A48" s="932" t="s">
        <v>257</v>
      </c>
      <c r="B48" s="122" t="s">
        <v>473</v>
      </c>
      <c r="C48" s="277">
        <v>0</v>
      </c>
      <c r="D48" s="277">
        <v>0</v>
      </c>
      <c r="E48" s="112">
        <v>0</v>
      </c>
      <c r="F48" s="897" t="s">
        <v>479</v>
      </c>
      <c r="G48" s="106"/>
      <c r="H48" s="106"/>
      <c r="I48" s="106"/>
    </row>
    <row r="49" spans="1:9" ht="25.5">
      <c r="A49" s="932" t="s">
        <v>258</v>
      </c>
      <c r="B49" s="936" t="s">
        <v>474</v>
      </c>
      <c r="C49" s="212">
        <f>C46+C47+C48</f>
        <v>10710</v>
      </c>
      <c r="D49" s="212">
        <f>D46+D47+D48</f>
        <v>0</v>
      </c>
      <c r="E49" s="116">
        <f>E46+E47+E48</f>
        <v>0</v>
      </c>
      <c r="F49" s="947" t="s">
        <v>480</v>
      </c>
      <c r="G49" s="108">
        <f>G46+G47+G48</f>
        <v>10300</v>
      </c>
      <c r="H49" s="108">
        <f>H46+H47+H48</f>
        <v>81493</v>
      </c>
      <c r="I49" s="108"/>
    </row>
    <row r="50" spans="1:9">
      <c r="A50" s="932" t="s">
        <v>259</v>
      </c>
      <c r="B50" s="122"/>
      <c r="C50" s="277"/>
      <c r="D50" s="277"/>
      <c r="E50" s="112"/>
      <c r="F50" s="897"/>
      <c r="G50" s="106"/>
      <c r="H50" s="106"/>
      <c r="I50" s="106"/>
    </row>
    <row r="51" spans="1:9">
      <c r="A51" s="932" t="s">
        <v>260</v>
      </c>
      <c r="B51" s="122" t="s">
        <v>439</v>
      </c>
      <c r="C51" s="277"/>
      <c r="D51" s="277"/>
      <c r="E51" s="112"/>
      <c r="F51" s="897" t="s">
        <v>459</v>
      </c>
      <c r="G51" s="106">
        <v>410</v>
      </c>
      <c r="H51" s="106">
        <v>410</v>
      </c>
      <c r="I51" s="106">
        <v>410</v>
      </c>
    </row>
    <row r="52" spans="1:9">
      <c r="A52" s="932" t="s">
        <v>261</v>
      </c>
      <c r="B52" s="122" t="s">
        <v>440</v>
      </c>
      <c r="C52" s="277"/>
      <c r="D52" s="277"/>
      <c r="E52" s="112"/>
      <c r="F52" s="897" t="s">
        <v>460</v>
      </c>
      <c r="G52" s="106"/>
      <c r="H52" s="106"/>
      <c r="I52" s="106"/>
    </row>
    <row r="53" spans="1:9">
      <c r="A53" s="932" t="s">
        <v>262</v>
      </c>
      <c r="B53" s="122" t="s">
        <v>441</v>
      </c>
      <c r="C53" s="277">
        <v>0</v>
      </c>
      <c r="D53" s="277">
        <v>44474</v>
      </c>
      <c r="E53" s="112"/>
      <c r="F53" s="897" t="s">
        <v>461</v>
      </c>
      <c r="G53" s="106"/>
      <c r="H53" s="106"/>
      <c r="I53" s="106"/>
    </row>
    <row r="54" spans="1:9">
      <c r="A54" s="932" t="s">
        <v>263</v>
      </c>
      <c r="B54" s="122" t="s">
        <v>442</v>
      </c>
      <c r="C54" s="277"/>
      <c r="D54" s="277"/>
      <c r="E54" s="112"/>
      <c r="F54" s="897" t="s">
        <v>462</v>
      </c>
      <c r="G54" s="106"/>
      <c r="H54" s="106"/>
      <c r="I54" s="106"/>
    </row>
    <row r="55" spans="1:9">
      <c r="A55" s="932" t="s">
        <v>264</v>
      </c>
      <c r="B55" s="122" t="s">
        <v>443</v>
      </c>
      <c r="C55" s="277"/>
      <c r="D55" s="277"/>
      <c r="E55" s="112"/>
      <c r="F55" s="897" t="s">
        <v>463</v>
      </c>
      <c r="G55" s="277">
        <v>0</v>
      </c>
      <c r="H55" s="277">
        <v>0</v>
      </c>
      <c r="I55" s="112">
        <v>0</v>
      </c>
    </row>
    <row r="56" spans="1:9">
      <c r="A56" s="932" t="s">
        <v>265</v>
      </c>
      <c r="B56" s="122" t="s">
        <v>444</v>
      </c>
      <c r="C56" s="277">
        <v>0</v>
      </c>
      <c r="D56" s="277">
        <v>0</v>
      </c>
      <c r="E56" s="112">
        <v>0</v>
      </c>
      <c r="F56" s="897" t="s">
        <v>464</v>
      </c>
      <c r="G56" s="106"/>
      <c r="H56" s="106"/>
      <c r="I56" s="106"/>
    </row>
    <row r="57" spans="1:9">
      <c r="A57" s="932" t="s">
        <v>266</v>
      </c>
      <c r="B57" s="122" t="s">
        <v>445</v>
      </c>
      <c r="C57" s="277"/>
      <c r="D57" s="277"/>
      <c r="E57" s="112"/>
      <c r="F57" s="897" t="s">
        <v>465</v>
      </c>
      <c r="G57" s="106"/>
      <c r="H57" s="106"/>
      <c r="I57" s="106"/>
    </row>
    <row r="58" spans="1:9">
      <c r="A58" s="932" t="s">
        <v>267</v>
      </c>
      <c r="B58" s="122" t="s">
        <v>446</v>
      </c>
      <c r="C58" s="277"/>
      <c r="D58" s="277"/>
      <c r="E58" s="112"/>
      <c r="F58" s="897" t="s">
        <v>466</v>
      </c>
      <c r="G58" s="106"/>
      <c r="H58" s="106"/>
      <c r="I58" s="106"/>
    </row>
    <row r="59" spans="1:9" ht="25.5">
      <c r="A59" s="932" t="s">
        <v>268</v>
      </c>
      <c r="B59" s="529" t="s">
        <v>447</v>
      </c>
      <c r="C59" s="277"/>
      <c r="D59" s="277"/>
      <c r="E59" s="112"/>
      <c r="F59" s="948" t="s">
        <v>467</v>
      </c>
      <c r="G59" s="106"/>
      <c r="H59" s="106"/>
      <c r="I59" s="106"/>
    </row>
    <row r="60" spans="1:9">
      <c r="A60" s="932" t="s">
        <v>269</v>
      </c>
      <c r="B60" s="937" t="s">
        <v>448</v>
      </c>
      <c r="C60" s="212">
        <f>C51+C52+C53+C54+C55+C56+C57+C58+C59</f>
        <v>0</v>
      </c>
      <c r="D60" s="212">
        <v>46113</v>
      </c>
      <c r="E60" s="116">
        <f>E51+E52+E53+E54+E55+E56+E57+E58+E59</f>
        <v>0</v>
      </c>
      <c r="F60" s="939" t="s">
        <v>468</v>
      </c>
      <c r="G60" s="108">
        <f>G51+G52+G53+G54+G55+G56+G57+G58+G59</f>
        <v>410</v>
      </c>
      <c r="H60" s="108">
        <f>H51+H52+H53+H54+H55+H56+H57+H58+H59</f>
        <v>410</v>
      </c>
      <c r="I60" s="108">
        <f>I51+I52+I53+I54+I55+I56+I57+I58+I59</f>
        <v>410</v>
      </c>
    </row>
    <row r="61" spans="1:9">
      <c r="A61" s="932" t="s">
        <v>270</v>
      </c>
      <c r="B61" s="122"/>
      <c r="C61" s="277"/>
      <c r="D61" s="277"/>
      <c r="E61" s="112"/>
      <c r="F61" s="897"/>
      <c r="G61" s="106"/>
      <c r="H61" s="106"/>
      <c r="I61" s="106"/>
    </row>
    <row r="62" spans="1:9">
      <c r="A62" s="932" t="s">
        <v>271</v>
      </c>
      <c r="B62" s="946" t="s">
        <v>475</v>
      </c>
      <c r="C62" s="212">
        <f>C49+C60</f>
        <v>10710</v>
      </c>
      <c r="D62" s="212">
        <v>90587</v>
      </c>
      <c r="E62" s="116">
        <f>E49+E60</f>
        <v>0</v>
      </c>
      <c r="F62" s="949" t="s">
        <v>481</v>
      </c>
      <c r="G62" s="108">
        <f>G49+G60</f>
        <v>10710</v>
      </c>
      <c r="H62" s="108">
        <f>H49+H60</f>
        <v>81903</v>
      </c>
      <c r="I62" s="108">
        <f>I49+I60</f>
        <v>410</v>
      </c>
    </row>
    <row r="63" spans="1:9" ht="13.5" thickBot="1">
      <c r="A63" s="943" t="s">
        <v>272</v>
      </c>
      <c r="B63" s="269"/>
      <c r="C63" s="278"/>
      <c r="D63" s="278"/>
      <c r="E63" s="117"/>
      <c r="F63" s="898"/>
      <c r="G63" s="1190"/>
      <c r="H63" s="1190"/>
      <c r="I63" s="1190"/>
    </row>
    <row r="64" spans="1:9" ht="21.75" customHeight="1" thickBot="1">
      <c r="A64" s="944" t="s">
        <v>273</v>
      </c>
      <c r="B64" s="101" t="s">
        <v>476</v>
      </c>
      <c r="C64" s="213">
        <f>C62+C30</f>
        <v>74377</v>
      </c>
      <c r="D64" s="213">
        <v>165820</v>
      </c>
      <c r="E64" s="119">
        <f>E62+E30</f>
        <v>81034.692999999999</v>
      </c>
      <c r="F64" s="582" t="s">
        <v>482</v>
      </c>
      <c r="G64" s="205">
        <f>G62+G30</f>
        <v>74377</v>
      </c>
      <c r="H64" s="205">
        <f>H62+H30</f>
        <v>165820</v>
      </c>
      <c r="I64" s="205">
        <v>68955</v>
      </c>
    </row>
  </sheetData>
  <mergeCells count="13">
    <mergeCell ref="A39:I39"/>
    <mergeCell ref="A43:A44"/>
    <mergeCell ref="B43:E43"/>
    <mergeCell ref="F43:I43"/>
    <mergeCell ref="A36:G36"/>
    <mergeCell ref="A37:I37"/>
    <mergeCell ref="A40:I40"/>
    <mergeCell ref="A1:G1"/>
    <mergeCell ref="A7:A8"/>
    <mergeCell ref="B7:E7"/>
    <mergeCell ref="F7:I7"/>
    <mergeCell ref="A3:I3"/>
    <mergeCell ref="A4: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B1:H105"/>
  <sheetViews>
    <sheetView workbookViewId="0">
      <selection activeCell="C5" sqref="C5"/>
    </sheetView>
  </sheetViews>
  <sheetFormatPr defaultRowHeight="12.75"/>
  <cols>
    <col min="1" max="1" width="4.42578125" customWidth="1"/>
    <col min="2" max="2" width="4" customWidth="1"/>
    <col min="3" max="3" width="38.42578125" customWidth="1"/>
    <col min="4" max="4" width="13.28515625" customWidth="1"/>
    <col min="5" max="5" width="13.5703125" customWidth="1"/>
  </cols>
  <sheetData>
    <row r="1" spans="2:8">
      <c r="B1" s="1384" t="s">
        <v>920</v>
      </c>
      <c r="C1" s="1384"/>
      <c r="D1" s="1384"/>
    </row>
    <row r="2" spans="2:8">
      <c r="B2" s="311"/>
      <c r="C2" s="311"/>
      <c r="D2" s="311"/>
    </row>
    <row r="3" spans="2:8" ht="15.75" customHeight="1">
      <c r="B3" s="1405" t="s">
        <v>849</v>
      </c>
      <c r="C3" s="1405"/>
      <c r="D3" s="1405"/>
      <c r="E3" s="1405"/>
    </row>
    <row r="4" spans="2:8" ht="15.75" customHeight="1">
      <c r="B4" s="1405"/>
      <c r="C4" s="1405"/>
      <c r="D4" s="1405"/>
      <c r="E4" s="1405"/>
    </row>
    <row r="5" spans="2:8" ht="13.5" thickBot="1">
      <c r="C5" s="1"/>
      <c r="D5" s="1"/>
    </row>
    <row r="6" spans="2:8" ht="35.25" customHeight="1" thickBot="1">
      <c r="B6" s="325" t="s">
        <v>228</v>
      </c>
      <c r="C6" s="537" t="s">
        <v>9</v>
      </c>
      <c r="D6" s="915" t="s">
        <v>763</v>
      </c>
      <c r="E6" s="315" t="s">
        <v>330</v>
      </c>
    </row>
    <row r="7" spans="2:8" ht="11.25" customHeight="1">
      <c r="B7" s="538" t="s">
        <v>229</v>
      </c>
      <c r="C7" s="539" t="s">
        <v>230</v>
      </c>
      <c r="D7" s="549" t="s">
        <v>231</v>
      </c>
      <c r="E7" s="718" t="s">
        <v>232</v>
      </c>
    </row>
    <row r="8" spans="2:8">
      <c r="B8" s="300" t="s">
        <v>233</v>
      </c>
      <c r="C8" s="306" t="s">
        <v>179</v>
      </c>
      <c r="D8" s="112"/>
      <c r="E8" s="97"/>
    </row>
    <row r="9" spans="2:8">
      <c r="B9" s="299" t="s">
        <v>234</v>
      </c>
      <c r="C9" s="157" t="s">
        <v>493</v>
      </c>
      <c r="D9" s="112">
        <v>0</v>
      </c>
      <c r="E9" s="112">
        <f>SUM(D9:D9)</f>
        <v>0</v>
      </c>
      <c r="H9" s="16"/>
    </row>
    <row r="10" spans="2:8">
      <c r="B10" s="299" t="s">
        <v>235</v>
      </c>
      <c r="C10" s="181" t="s">
        <v>495</v>
      </c>
      <c r="D10" s="112">
        <v>0</v>
      </c>
      <c r="E10" s="112">
        <f>SUM(D10:D10)</f>
        <v>0</v>
      </c>
      <c r="H10" s="16"/>
    </row>
    <row r="11" spans="2:8">
      <c r="B11" s="299" t="s">
        <v>236</v>
      </c>
      <c r="C11" s="181" t="s">
        <v>494</v>
      </c>
      <c r="D11" s="112">
        <v>0</v>
      </c>
      <c r="E11" s="112">
        <f>SUM(D11:D11)</f>
        <v>0</v>
      </c>
    </row>
    <row r="12" spans="2:8">
      <c r="B12" s="299" t="s">
        <v>237</v>
      </c>
      <c r="C12" s="181" t="s">
        <v>496</v>
      </c>
      <c r="D12" s="112"/>
      <c r="E12" s="112">
        <f>SUM(D12:D12)</f>
        <v>0</v>
      </c>
      <c r="H12" s="16"/>
    </row>
    <row r="13" spans="2:8">
      <c r="B13" s="299" t="s">
        <v>238</v>
      </c>
      <c r="C13" s="181" t="s">
        <v>497</v>
      </c>
      <c r="D13" s="112"/>
      <c r="E13" s="112">
        <f>SUM(D13:D13)</f>
        <v>0</v>
      </c>
    </row>
    <row r="14" spans="2:8">
      <c r="B14" s="299" t="s">
        <v>239</v>
      </c>
      <c r="C14" s="181" t="s">
        <v>498</v>
      </c>
      <c r="D14" s="277">
        <f>D15+D16+D17+D18+D19+D20+D21</f>
        <v>0</v>
      </c>
      <c r="E14" s="112">
        <f>E15+E16+E17+E18+E19+E20+E21</f>
        <v>0</v>
      </c>
    </row>
    <row r="15" spans="2:8">
      <c r="B15" s="299" t="s">
        <v>240</v>
      </c>
      <c r="C15" s="181" t="s">
        <v>502</v>
      </c>
      <c r="D15" s="112">
        <v>0</v>
      </c>
      <c r="E15" s="112">
        <f t="shared" ref="E15:E22" si="0">D15</f>
        <v>0</v>
      </c>
    </row>
    <row r="16" spans="2:8" s="18" customFormat="1">
      <c r="B16" s="299" t="s">
        <v>241</v>
      </c>
      <c r="C16" s="181" t="s">
        <v>503</v>
      </c>
      <c r="D16" s="112"/>
      <c r="E16" s="112">
        <f t="shared" si="0"/>
        <v>0</v>
      </c>
    </row>
    <row r="17" spans="2:5">
      <c r="B17" s="299" t="s">
        <v>242</v>
      </c>
      <c r="C17" s="181" t="s">
        <v>504</v>
      </c>
      <c r="D17" s="112"/>
      <c r="E17" s="112">
        <f t="shared" si="0"/>
        <v>0</v>
      </c>
    </row>
    <row r="18" spans="2:5">
      <c r="B18" s="299" t="s">
        <v>243</v>
      </c>
      <c r="C18" s="307" t="s">
        <v>500</v>
      </c>
      <c r="D18" s="116"/>
      <c r="E18" s="112">
        <f t="shared" si="0"/>
        <v>0</v>
      </c>
    </row>
    <row r="19" spans="2:5">
      <c r="B19" s="299" t="s">
        <v>244</v>
      </c>
      <c r="C19" s="749" t="s">
        <v>501</v>
      </c>
      <c r="D19" s="113"/>
      <c r="E19" s="112">
        <f t="shared" si="0"/>
        <v>0</v>
      </c>
    </row>
    <row r="20" spans="2:5">
      <c r="B20" s="299" t="s">
        <v>245</v>
      </c>
      <c r="C20" s="750" t="s">
        <v>499</v>
      </c>
      <c r="D20" s="113"/>
      <c r="E20" s="112">
        <f t="shared" si="0"/>
        <v>0</v>
      </c>
    </row>
    <row r="21" spans="2:5">
      <c r="B21" s="299" t="s">
        <v>246</v>
      </c>
      <c r="C21" s="97" t="s">
        <v>759</v>
      </c>
      <c r="D21" s="113"/>
      <c r="E21" s="112">
        <f t="shared" si="0"/>
        <v>0</v>
      </c>
    </row>
    <row r="22" spans="2:5" ht="13.5" customHeight="1" thickBot="1">
      <c r="B22" s="299" t="s">
        <v>247</v>
      </c>
      <c r="C22" s="183" t="s">
        <v>506</v>
      </c>
      <c r="D22" s="117"/>
      <c r="E22" s="112">
        <f t="shared" si="0"/>
        <v>0</v>
      </c>
    </row>
    <row r="23" spans="2:5" ht="13.5" thickBot="1">
      <c r="B23" s="542" t="s">
        <v>248</v>
      </c>
      <c r="C23" s="543" t="s">
        <v>6</v>
      </c>
      <c r="D23" s="551">
        <f>D9+D10+D11+D12+D14+D22</f>
        <v>0</v>
      </c>
      <c r="E23" s="552">
        <f>E9+E10+E11+E12+E14+E22</f>
        <v>0</v>
      </c>
    </row>
    <row r="24" spans="2:5" ht="13.5" thickTop="1">
      <c r="B24" s="531"/>
      <c r="C24" s="306"/>
      <c r="D24" s="211"/>
      <c r="E24" s="120"/>
    </row>
    <row r="25" spans="2:5" s="18" customFormat="1">
      <c r="B25" s="300" t="s">
        <v>249</v>
      </c>
      <c r="C25" s="308" t="s">
        <v>180</v>
      </c>
      <c r="D25" s="115"/>
      <c r="E25" s="164"/>
    </row>
    <row r="26" spans="2:5">
      <c r="B26" s="299" t="s">
        <v>250</v>
      </c>
      <c r="C26" s="181" t="s">
        <v>507</v>
      </c>
      <c r="D26" s="112">
        <v>0</v>
      </c>
      <c r="E26" s="112">
        <f>SUM(D26:D26)</f>
        <v>0</v>
      </c>
    </row>
    <row r="27" spans="2:5">
      <c r="B27" s="299" t="s">
        <v>251</v>
      </c>
      <c r="C27" s="181" t="s">
        <v>508</v>
      </c>
      <c r="D27" s="112"/>
      <c r="E27" s="97"/>
    </row>
    <row r="28" spans="2:5">
      <c r="B28" s="299" t="s">
        <v>253</v>
      </c>
      <c r="C28" s="181" t="s">
        <v>509</v>
      </c>
      <c r="D28" s="212">
        <f>D29+D30+D31</f>
        <v>0</v>
      </c>
      <c r="E28" s="116">
        <f>E29+E30+E31</f>
        <v>0</v>
      </c>
    </row>
    <row r="29" spans="2:5">
      <c r="B29" s="299" t="s">
        <v>254</v>
      </c>
      <c r="C29" s="307" t="s">
        <v>510</v>
      </c>
      <c r="D29" s="112"/>
      <c r="E29" s="97"/>
    </row>
    <row r="30" spans="2:5" s="18" customFormat="1">
      <c r="B30" s="299" t="s">
        <v>255</v>
      </c>
      <c r="C30" s="307" t="s">
        <v>511</v>
      </c>
      <c r="D30" s="112"/>
      <c r="E30" s="97"/>
    </row>
    <row r="31" spans="2:5" s="18" customFormat="1">
      <c r="B31" s="299" t="s">
        <v>256</v>
      </c>
      <c r="C31" s="307" t="s">
        <v>512</v>
      </c>
      <c r="D31" s="112"/>
      <c r="E31" s="363"/>
    </row>
    <row r="32" spans="2:5" s="18" customFormat="1">
      <c r="B32" s="299" t="s">
        <v>257</v>
      </c>
      <c r="C32" s="307" t="s">
        <v>513</v>
      </c>
      <c r="D32" s="112"/>
      <c r="E32" s="363"/>
    </row>
    <row r="33" spans="2:5" s="18" customFormat="1">
      <c r="B33" s="299" t="s">
        <v>258</v>
      </c>
      <c r="C33" s="749" t="s">
        <v>514</v>
      </c>
      <c r="D33" s="112"/>
      <c r="E33" s="363"/>
    </row>
    <row r="34" spans="2:5" s="18" customFormat="1">
      <c r="B34" s="299" t="s">
        <v>259</v>
      </c>
      <c r="C34" s="260" t="s">
        <v>515</v>
      </c>
      <c r="D34" s="112"/>
      <c r="E34" s="363"/>
    </row>
    <row r="35" spans="2:5">
      <c r="B35" s="299" t="s">
        <v>260</v>
      </c>
      <c r="C35" s="959" t="s">
        <v>516</v>
      </c>
      <c r="D35" s="112"/>
      <c r="E35" s="363"/>
    </row>
    <row r="36" spans="2:5" ht="13.5" customHeight="1">
      <c r="B36" s="299" t="s">
        <v>261</v>
      </c>
      <c r="C36" s="181"/>
      <c r="D36" s="112"/>
      <c r="E36" s="97"/>
    </row>
    <row r="37" spans="2:5" ht="13.5" thickBot="1">
      <c r="B37" s="299" t="s">
        <v>262</v>
      </c>
      <c r="C37" s="183"/>
      <c r="D37" s="280"/>
      <c r="E37" s="113"/>
    </row>
    <row r="38" spans="2:5" ht="27.75" customHeight="1" thickBot="1">
      <c r="B38" s="542" t="s">
        <v>760</v>
      </c>
      <c r="C38" s="543" t="s">
        <v>7</v>
      </c>
      <c r="D38" s="551">
        <f>D26+D27+D28+D36+D37</f>
        <v>0</v>
      </c>
      <c r="E38" s="552">
        <f>E26+E27+E28+E36+E37</f>
        <v>0</v>
      </c>
    </row>
    <row r="39" spans="2:5" s="17" customFormat="1" ht="27" thickTop="1" thickBot="1">
      <c r="B39" s="542" t="s">
        <v>264</v>
      </c>
      <c r="C39" s="547" t="s">
        <v>363</v>
      </c>
      <c r="D39" s="554">
        <f>D23+D38</f>
        <v>0</v>
      </c>
      <c r="E39" s="555">
        <f>E23+E38</f>
        <v>0</v>
      </c>
    </row>
    <row r="40" spans="2:5" s="17" customFormat="1" ht="13.5" thickTop="1">
      <c r="B40" s="531"/>
      <c r="C40" s="761"/>
      <c r="D40" s="217"/>
      <c r="E40" s="222"/>
    </row>
    <row r="41" spans="2:5" s="17" customFormat="1">
      <c r="B41" s="300" t="s">
        <v>265</v>
      </c>
      <c r="C41" s="407" t="s">
        <v>364</v>
      </c>
      <c r="D41" s="115"/>
      <c r="E41" s="164"/>
    </row>
    <row r="42" spans="2:5" s="17" customFormat="1">
      <c r="B42" s="299" t="s">
        <v>266</v>
      </c>
      <c r="C42" s="182" t="s">
        <v>526</v>
      </c>
      <c r="D42" s="112"/>
      <c r="E42" s="97"/>
    </row>
    <row r="43" spans="2:5" s="17" customFormat="1">
      <c r="B43" s="299" t="s">
        <v>267</v>
      </c>
      <c r="C43" s="614" t="s">
        <v>524</v>
      </c>
      <c r="D43" s="117"/>
      <c r="E43" s="274"/>
    </row>
    <row r="44" spans="2:5" s="17" customFormat="1">
      <c r="B44" s="299" t="s">
        <v>268</v>
      </c>
      <c r="C44" s="614" t="s">
        <v>523</v>
      </c>
      <c r="D44" s="117"/>
      <c r="E44" s="274"/>
    </row>
    <row r="45" spans="2:5" s="17" customFormat="1">
      <c r="B45" s="299" t="s">
        <v>269</v>
      </c>
      <c r="C45" s="614" t="s">
        <v>525</v>
      </c>
      <c r="D45" s="117"/>
      <c r="E45" s="274"/>
    </row>
    <row r="46" spans="2:5" s="17" customFormat="1">
      <c r="B46" s="299" t="s">
        <v>270</v>
      </c>
      <c r="C46" s="751" t="s">
        <v>527</v>
      </c>
      <c r="D46" s="117"/>
      <c r="E46" s="274"/>
    </row>
    <row r="47" spans="2:5" s="17" customFormat="1">
      <c r="B47" s="299" t="s">
        <v>271</v>
      </c>
      <c r="C47" s="752" t="s">
        <v>530</v>
      </c>
      <c r="D47" s="117"/>
      <c r="E47" s="274"/>
    </row>
    <row r="48" spans="2:5" s="17" customFormat="1">
      <c r="B48" s="299" t="s">
        <v>272</v>
      </c>
      <c r="C48" s="753" t="s">
        <v>529</v>
      </c>
      <c r="D48" s="117"/>
      <c r="E48" s="274"/>
    </row>
    <row r="49" spans="2:5" ht="15.75" customHeight="1" thickBot="1">
      <c r="B49" s="299" t="s">
        <v>273</v>
      </c>
      <c r="C49" s="309" t="s">
        <v>528</v>
      </c>
      <c r="D49" s="117"/>
      <c r="E49" s="274"/>
    </row>
    <row r="50" spans="2:5" ht="13.5" thickBot="1">
      <c r="B50" s="321" t="s">
        <v>274</v>
      </c>
      <c r="C50" s="267" t="s">
        <v>531</v>
      </c>
      <c r="D50" s="216"/>
      <c r="E50" s="583"/>
    </row>
    <row r="51" spans="2:5">
      <c r="B51" s="531"/>
      <c r="C51" s="42"/>
      <c r="D51" s="768"/>
      <c r="E51" s="611"/>
    </row>
    <row r="52" spans="2:5" ht="13.5" thickBot="1">
      <c r="B52" s="558" t="s">
        <v>275</v>
      </c>
      <c r="C52" s="759" t="s">
        <v>366</v>
      </c>
      <c r="D52" s="767">
        <f>D39+D50</f>
        <v>0</v>
      </c>
      <c r="E52" s="765">
        <f>E39+E50</f>
        <v>0</v>
      </c>
    </row>
    <row r="53" spans="2:5" ht="13.5" thickTop="1"/>
    <row r="54" spans="2:5" ht="14.25" customHeight="1"/>
    <row r="55" spans="2:5" ht="25.5" customHeight="1"/>
    <row r="57" spans="2:5" ht="15.75" customHeight="1"/>
    <row r="58" spans="2:5" ht="13.5" customHeight="1"/>
    <row r="59" spans="2:5" ht="22.5" customHeight="1"/>
    <row r="100" ht="17.25" customHeight="1"/>
    <row r="104" ht="16.5" customHeight="1"/>
    <row r="105" ht="23.25" customHeight="1"/>
  </sheetData>
  <mergeCells count="2">
    <mergeCell ref="B1:D1"/>
    <mergeCell ref="B3:E4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H25"/>
  <sheetViews>
    <sheetView workbookViewId="0">
      <selection activeCell="C6" sqref="C6"/>
    </sheetView>
  </sheetViews>
  <sheetFormatPr defaultRowHeight="12.75"/>
  <cols>
    <col min="1" max="1" width="4.85546875" customWidth="1"/>
    <col min="2" max="2" width="49.140625" customWidth="1"/>
    <col min="3" max="3" width="29.140625" customWidth="1"/>
  </cols>
  <sheetData>
    <row r="1" spans="1:8">
      <c r="A1" s="1384" t="s">
        <v>966</v>
      </c>
      <c r="B1" s="1408"/>
      <c r="C1" s="311"/>
      <c r="D1" s="311"/>
      <c r="E1" s="311"/>
      <c r="F1" s="311"/>
      <c r="G1" s="311"/>
      <c r="H1" s="311"/>
    </row>
    <row r="3" spans="1:8" ht="15.75">
      <c r="A3" s="1510" t="s">
        <v>177</v>
      </c>
      <c r="B3" s="1510"/>
      <c r="C3" s="1510"/>
    </row>
    <row r="4" spans="1:8" ht="15.75">
      <c r="A4" s="955"/>
      <c r="B4" s="955"/>
      <c r="C4" s="955"/>
    </row>
    <row r="5" spans="1:8" ht="69" customHeight="1">
      <c r="A5" s="1510" t="s">
        <v>488</v>
      </c>
      <c r="B5" s="1510"/>
      <c r="C5" s="1510"/>
    </row>
    <row r="6" spans="1:8" ht="15.75">
      <c r="B6" s="21"/>
      <c r="C6" s="21"/>
    </row>
    <row r="7" spans="1:8" ht="16.5" thickBot="1">
      <c r="B7" s="21"/>
      <c r="C7" s="950" t="s">
        <v>845</v>
      </c>
    </row>
    <row r="8" spans="1:8" ht="30.75" customHeight="1" thickBot="1">
      <c r="A8" s="956" t="s">
        <v>228</v>
      </c>
      <c r="B8" s="667" t="s">
        <v>483</v>
      </c>
      <c r="C8" s="957" t="s">
        <v>484</v>
      </c>
    </row>
    <row r="9" spans="1:8" ht="13.5" thickBot="1">
      <c r="A9" s="160" t="s">
        <v>229</v>
      </c>
      <c r="B9" s="162" t="s">
        <v>230</v>
      </c>
      <c r="C9" s="327" t="s">
        <v>231</v>
      </c>
    </row>
    <row r="10" spans="1:8" ht="47.25" customHeight="1">
      <c r="A10" s="932" t="s">
        <v>233</v>
      </c>
      <c r="B10" s="954" t="s">
        <v>485</v>
      </c>
      <c r="C10" s="951"/>
    </row>
    <row r="11" spans="1:8" ht="15.75">
      <c r="A11" s="933" t="s">
        <v>234</v>
      </c>
      <c r="B11" s="661"/>
      <c r="C11" s="952"/>
    </row>
    <row r="12" spans="1:8" ht="15.75">
      <c r="A12" s="933" t="s">
        <v>235</v>
      </c>
      <c r="B12" s="661"/>
      <c r="C12" s="952"/>
    </row>
    <row r="13" spans="1:8" ht="15.75">
      <c r="A13" s="933" t="s">
        <v>236</v>
      </c>
      <c r="B13" s="661"/>
      <c r="C13" s="952"/>
    </row>
    <row r="14" spans="1:8" ht="15.75">
      <c r="A14" s="933" t="s">
        <v>237</v>
      </c>
      <c r="B14" s="661" t="s">
        <v>486</v>
      </c>
      <c r="C14" s="952"/>
    </row>
    <row r="15" spans="1:8" ht="15.75">
      <c r="A15" s="933" t="s">
        <v>238</v>
      </c>
      <c r="B15" s="661"/>
      <c r="C15" s="952"/>
    </row>
    <row r="16" spans="1:8" ht="15.75">
      <c r="A16" s="933" t="s">
        <v>239</v>
      </c>
      <c r="B16" s="661"/>
      <c r="C16" s="952"/>
    </row>
    <row r="17" spans="1:3" ht="15.75">
      <c r="A17" s="933" t="s">
        <v>240</v>
      </c>
      <c r="B17" s="661"/>
      <c r="C17" s="952"/>
    </row>
    <row r="18" spans="1:3" ht="15.75">
      <c r="A18" s="933" t="s">
        <v>241</v>
      </c>
      <c r="B18" s="661"/>
      <c r="C18" s="952"/>
    </row>
    <row r="19" spans="1:3" ht="16.5" thickBot="1">
      <c r="A19" s="934" t="s">
        <v>242</v>
      </c>
      <c r="B19" s="662" t="s">
        <v>487</v>
      </c>
      <c r="C19" s="953"/>
    </row>
    <row r="20" spans="1:3" ht="15.75">
      <c r="B20" s="21"/>
      <c r="C20" s="21"/>
    </row>
    <row r="21" spans="1:3" ht="15.75">
      <c r="B21" s="21"/>
      <c r="C21" s="21"/>
    </row>
    <row r="22" spans="1:3" ht="15.75">
      <c r="B22" s="21"/>
      <c r="C22" s="21"/>
    </row>
    <row r="23" spans="1:3" ht="15.75">
      <c r="B23" s="21"/>
      <c r="C23" s="21"/>
    </row>
    <row r="24" spans="1:3" ht="15.75">
      <c r="B24" s="21"/>
      <c r="C24" s="21"/>
    </row>
    <row r="25" spans="1:3" ht="15.75">
      <c r="B25" s="21"/>
      <c r="C25" s="21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3:K25"/>
  <sheetViews>
    <sheetView workbookViewId="0">
      <selection activeCell="D25" sqref="D25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384" t="s">
        <v>967</v>
      </c>
      <c r="B3" s="1408"/>
      <c r="C3" s="1408"/>
      <c r="D3" s="1408"/>
      <c r="E3" s="1408"/>
      <c r="F3" s="1408"/>
      <c r="G3" s="1"/>
      <c r="H3" s="1"/>
      <c r="I3" s="158"/>
      <c r="J3" s="158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416" t="s">
        <v>90</v>
      </c>
      <c r="C6" s="1513"/>
      <c r="D6" s="1513"/>
      <c r="E6" s="1513"/>
      <c r="F6" s="1513"/>
      <c r="G6" s="1513"/>
      <c r="H6" s="1513"/>
      <c r="I6" s="1513"/>
      <c r="J6" s="1513"/>
      <c r="K6" s="1"/>
    </row>
    <row r="7" spans="1:11">
      <c r="B7" s="1"/>
      <c r="C7" s="1"/>
      <c r="D7" s="39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23" t="s">
        <v>4</v>
      </c>
      <c r="K9" s="1"/>
    </row>
    <row r="10" spans="1:11" ht="13.5" thickBot="1">
      <c r="A10" s="1417" t="s">
        <v>228</v>
      </c>
      <c r="B10" s="159" t="s">
        <v>91</v>
      </c>
      <c r="C10" s="1514" t="s">
        <v>187</v>
      </c>
      <c r="D10" s="1515"/>
      <c r="E10" s="1516" t="s">
        <v>188</v>
      </c>
      <c r="F10" s="1515"/>
      <c r="G10" s="1517" t="s">
        <v>189</v>
      </c>
      <c r="H10" s="1515"/>
      <c r="I10" s="1516" t="s">
        <v>190</v>
      </c>
      <c r="J10" s="1514"/>
      <c r="K10" s="1511" t="s">
        <v>51</v>
      </c>
    </row>
    <row r="11" spans="1:11" ht="13.5" thickBot="1">
      <c r="A11" s="1490"/>
      <c r="B11" s="161"/>
      <c r="C11" s="160" t="s">
        <v>92</v>
      </c>
      <c r="D11" s="162" t="s">
        <v>93</v>
      </c>
      <c r="E11" s="162" t="s">
        <v>191</v>
      </c>
      <c r="F11" s="162" t="s">
        <v>192</v>
      </c>
      <c r="G11" s="163" t="s">
        <v>193</v>
      </c>
      <c r="H11" s="163" t="s">
        <v>192</v>
      </c>
      <c r="I11" s="162" t="s">
        <v>194</v>
      </c>
      <c r="J11" s="160" t="s">
        <v>195</v>
      </c>
      <c r="K11" s="1512"/>
    </row>
    <row r="12" spans="1:11" ht="13.5" thickBot="1">
      <c r="A12" s="408" t="s">
        <v>229</v>
      </c>
      <c r="B12" s="374" t="s">
        <v>230</v>
      </c>
      <c r="C12" s="374" t="s">
        <v>231</v>
      </c>
      <c r="D12" s="374" t="s">
        <v>232</v>
      </c>
      <c r="E12" s="374" t="s">
        <v>252</v>
      </c>
      <c r="F12" s="374" t="s">
        <v>277</v>
      </c>
      <c r="G12" s="374" t="s">
        <v>278</v>
      </c>
      <c r="H12" s="374" t="s">
        <v>289</v>
      </c>
      <c r="I12" s="374" t="s">
        <v>290</v>
      </c>
      <c r="J12" s="160" t="s">
        <v>291</v>
      </c>
      <c r="K12" s="162" t="s">
        <v>294</v>
      </c>
    </row>
    <row r="13" spans="1:11">
      <c r="A13" s="422" t="s">
        <v>233</v>
      </c>
      <c r="B13" s="164" t="s">
        <v>94</v>
      </c>
      <c r="C13" s="121">
        <v>5250</v>
      </c>
      <c r="D13" s="565">
        <v>6250</v>
      </c>
      <c r="E13" s="121">
        <v>0</v>
      </c>
      <c r="F13" s="115">
        <v>0</v>
      </c>
      <c r="G13" s="120">
        <v>0</v>
      </c>
      <c r="H13" s="30">
        <v>0</v>
      </c>
      <c r="I13" s="120">
        <v>0</v>
      </c>
      <c r="J13" s="504">
        <v>0</v>
      </c>
      <c r="K13" s="115">
        <v>1000</v>
      </c>
    </row>
    <row r="14" spans="1:11">
      <c r="A14" s="377" t="s">
        <v>234</v>
      </c>
      <c r="B14" s="164" t="s">
        <v>95</v>
      </c>
      <c r="C14" s="121">
        <v>5315</v>
      </c>
      <c r="D14" s="115">
        <v>5735</v>
      </c>
      <c r="E14" s="121">
        <v>0</v>
      </c>
      <c r="F14" s="115">
        <v>0</v>
      </c>
      <c r="G14" s="112">
        <v>0</v>
      </c>
      <c r="H14" s="80">
        <v>0</v>
      </c>
      <c r="I14" s="112">
        <v>0</v>
      </c>
      <c r="J14" s="277">
        <v>0</v>
      </c>
      <c r="K14" s="112">
        <v>422</v>
      </c>
    </row>
    <row r="15" spans="1:11">
      <c r="A15" s="299" t="s">
        <v>235</v>
      </c>
      <c r="B15" s="164" t="s">
        <v>96</v>
      </c>
      <c r="C15" s="121">
        <v>4012</v>
      </c>
      <c r="D15" s="115">
        <v>4305</v>
      </c>
      <c r="E15" s="121">
        <v>0</v>
      </c>
      <c r="F15" s="115">
        <v>102</v>
      </c>
      <c r="G15" s="120">
        <v>0</v>
      </c>
      <c r="H15" s="30">
        <v>0</v>
      </c>
      <c r="I15" s="120">
        <v>0</v>
      </c>
      <c r="J15" s="211">
        <v>0</v>
      </c>
      <c r="K15" s="112">
        <v>310</v>
      </c>
    </row>
    <row r="16" spans="1:11">
      <c r="A16" s="299" t="s">
        <v>236</v>
      </c>
      <c r="B16" s="164" t="s">
        <v>97</v>
      </c>
      <c r="C16" s="121">
        <v>4250</v>
      </c>
      <c r="D16" s="115">
        <v>4355</v>
      </c>
      <c r="E16" s="121">
        <v>0</v>
      </c>
      <c r="F16" s="115">
        <v>0</v>
      </c>
      <c r="G16" s="112">
        <v>0</v>
      </c>
      <c r="H16" s="80">
        <v>0</v>
      </c>
      <c r="I16" s="112">
        <v>0</v>
      </c>
      <c r="J16" s="277">
        <v>0</v>
      </c>
      <c r="K16" s="112">
        <v>715</v>
      </c>
    </row>
    <row r="17" spans="1:11">
      <c r="A17" s="299" t="s">
        <v>237</v>
      </c>
      <c r="B17" s="164" t="s">
        <v>98</v>
      </c>
      <c r="C17" s="121">
        <v>4527</v>
      </c>
      <c r="D17" s="115">
        <v>4855</v>
      </c>
      <c r="E17" s="121">
        <v>0</v>
      </c>
      <c r="F17" s="115">
        <v>0</v>
      </c>
      <c r="G17" s="120">
        <v>0</v>
      </c>
      <c r="H17" s="30">
        <v>0</v>
      </c>
      <c r="I17" s="120">
        <v>0</v>
      </c>
      <c r="J17" s="211">
        <v>0</v>
      </c>
      <c r="K17" s="112">
        <v>5174</v>
      </c>
    </row>
    <row r="18" spans="1:11">
      <c r="A18" s="299" t="s">
        <v>238</v>
      </c>
      <c r="B18" s="164" t="s">
        <v>99</v>
      </c>
      <c r="C18" s="121">
        <v>4815</v>
      </c>
      <c r="D18" s="115">
        <v>11320</v>
      </c>
      <c r="E18" s="121">
        <v>0</v>
      </c>
      <c r="F18" s="115">
        <v>103</v>
      </c>
      <c r="G18" s="112">
        <v>0</v>
      </c>
      <c r="H18" s="80">
        <v>0</v>
      </c>
      <c r="I18" s="112">
        <v>0</v>
      </c>
      <c r="J18" s="277">
        <v>0</v>
      </c>
      <c r="K18" s="112">
        <v>11700</v>
      </c>
    </row>
    <row r="19" spans="1:11">
      <c r="A19" s="299" t="s">
        <v>239</v>
      </c>
      <c r="B19" s="164" t="s">
        <v>100</v>
      </c>
      <c r="C19" s="121">
        <v>5025</v>
      </c>
      <c r="D19" s="115">
        <v>24213</v>
      </c>
      <c r="E19" s="121">
        <v>0</v>
      </c>
      <c r="F19" s="115">
        <v>0</v>
      </c>
      <c r="G19" s="120">
        <v>0</v>
      </c>
      <c r="H19" s="30">
        <v>0</v>
      </c>
      <c r="I19" s="120">
        <v>0</v>
      </c>
      <c r="J19" s="211">
        <v>0</v>
      </c>
      <c r="K19" s="112">
        <v>20000</v>
      </c>
    </row>
    <row r="20" spans="1:11">
      <c r="A20" s="299" t="s">
        <v>240</v>
      </c>
      <c r="B20" s="164" t="s">
        <v>101</v>
      </c>
      <c r="C20" s="121">
        <v>4125</v>
      </c>
      <c r="D20" s="115">
        <v>4325</v>
      </c>
      <c r="E20" s="121">
        <v>0</v>
      </c>
      <c r="F20" s="115">
        <v>0</v>
      </c>
      <c r="G20" s="112">
        <v>0</v>
      </c>
      <c r="H20" s="80">
        <v>0</v>
      </c>
      <c r="I20" s="112">
        <v>0</v>
      </c>
      <c r="J20" s="277">
        <v>0</v>
      </c>
      <c r="K20" s="112">
        <v>1200</v>
      </c>
    </row>
    <row r="21" spans="1:11">
      <c r="A21" s="299" t="s">
        <v>241</v>
      </c>
      <c r="B21" s="164" t="s">
        <v>102</v>
      </c>
      <c r="C21" s="121">
        <v>5315</v>
      </c>
      <c r="D21" s="115">
        <v>4125</v>
      </c>
      <c r="E21" s="121">
        <v>0</v>
      </c>
      <c r="F21" s="115">
        <v>102</v>
      </c>
      <c r="G21" s="120">
        <v>0</v>
      </c>
      <c r="H21" s="30">
        <v>0</v>
      </c>
      <c r="I21" s="120">
        <v>0</v>
      </c>
      <c r="J21" s="211">
        <v>0</v>
      </c>
      <c r="K21" s="112">
        <v>259</v>
      </c>
    </row>
    <row r="22" spans="1:11">
      <c r="A22" s="299" t="s">
        <v>242</v>
      </c>
      <c r="B22" s="164" t="s">
        <v>103</v>
      </c>
      <c r="C22" s="121">
        <v>3620</v>
      </c>
      <c r="D22" s="115">
        <v>11000</v>
      </c>
      <c r="E22" s="121">
        <v>0</v>
      </c>
      <c r="F22" s="115">
        <v>0</v>
      </c>
      <c r="G22" s="112">
        <v>0</v>
      </c>
      <c r="H22" s="505">
        <v>0</v>
      </c>
      <c r="I22" s="112">
        <v>0</v>
      </c>
      <c r="J22" s="506">
        <v>0</v>
      </c>
      <c r="K22" s="112">
        <v>11000</v>
      </c>
    </row>
    <row r="23" spans="1:11">
      <c r="A23" s="299" t="s">
        <v>243</v>
      </c>
      <c r="B23" s="164" t="s">
        <v>104</v>
      </c>
      <c r="C23" s="121">
        <v>5375</v>
      </c>
      <c r="D23" s="115">
        <v>5980</v>
      </c>
      <c r="E23" s="121">
        <v>0</v>
      </c>
      <c r="F23" s="115">
        <v>0</v>
      </c>
      <c r="G23" s="112">
        <v>0</v>
      </c>
      <c r="H23" s="80">
        <v>0</v>
      </c>
      <c r="I23" s="112">
        <v>0</v>
      </c>
      <c r="J23" s="277">
        <v>0</v>
      </c>
      <c r="K23" s="112">
        <v>670</v>
      </c>
    </row>
    <row r="24" spans="1:11" ht="13.5" thickBot="1">
      <c r="A24" s="358" t="s">
        <v>244</v>
      </c>
      <c r="B24" s="98" t="s">
        <v>105</v>
      </c>
      <c r="C24" s="121">
        <v>3026</v>
      </c>
      <c r="D24" s="406">
        <v>4650</v>
      </c>
      <c r="E24" s="121">
        <v>0</v>
      </c>
      <c r="F24" s="406">
        <v>103</v>
      </c>
      <c r="G24" s="120">
        <v>0</v>
      </c>
      <c r="H24" s="30"/>
      <c r="I24" s="120">
        <v>0</v>
      </c>
      <c r="J24" s="211">
        <v>0</v>
      </c>
      <c r="K24" s="117">
        <v>550</v>
      </c>
    </row>
    <row r="25" spans="1:11" ht="13.5" thickBot="1">
      <c r="A25" s="321" t="s">
        <v>245</v>
      </c>
      <c r="B25" s="134" t="s">
        <v>15</v>
      </c>
      <c r="C25" s="218">
        <f>SUM(C13:C24)</f>
        <v>54655</v>
      </c>
      <c r="D25" s="119">
        <f t="shared" ref="D25:I25" si="0">SUM(D13:D24)</f>
        <v>91113</v>
      </c>
      <c r="E25" s="218">
        <f t="shared" si="0"/>
        <v>0</v>
      </c>
      <c r="F25" s="119">
        <f t="shared" si="0"/>
        <v>410</v>
      </c>
      <c r="G25" s="218">
        <f t="shared" si="0"/>
        <v>0</v>
      </c>
      <c r="H25" s="119">
        <f t="shared" si="0"/>
        <v>0</v>
      </c>
      <c r="I25" s="218">
        <f t="shared" si="0"/>
        <v>0</v>
      </c>
      <c r="J25" s="213">
        <f>SUM(J13:J24)</f>
        <v>0</v>
      </c>
      <c r="K25" s="119">
        <f>SUM(K13:K24)</f>
        <v>53000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42"/>
  <sheetViews>
    <sheetView workbookViewId="0">
      <selection activeCell="D6" sqref="D6"/>
    </sheetView>
  </sheetViews>
  <sheetFormatPr defaultRowHeight="12.75"/>
  <cols>
    <col min="1" max="1" width="5.7109375" customWidth="1"/>
    <col min="2" max="2" width="36.140625" customWidth="1"/>
    <col min="3" max="3" width="15.28515625" customWidth="1"/>
    <col min="4" max="4" width="15.7109375" customWidth="1"/>
    <col min="5" max="5" width="15.42578125" customWidth="1"/>
  </cols>
  <sheetData>
    <row r="1" spans="1:6">
      <c r="A1" s="1293"/>
      <c r="B1" s="1381" t="s">
        <v>968</v>
      </c>
      <c r="C1" s="1308"/>
      <c r="D1" s="126"/>
      <c r="E1" s="126"/>
      <c r="F1" s="126"/>
    </row>
    <row r="2" spans="1:6" ht="15">
      <c r="B2" s="1"/>
      <c r="C2" s="1"/>
      <c r="D2" s="158"/>
    </row>
    <row r="3" spans="1:6" ht="15.75">
      <c r="B3" s="1439" t="s">
        <v>115</v>
      </c>
      <c r="C3" s="1439"/>
      <c r="D3" s="1439"/>
    </row>
    <row r="4" spans="1:6" ht="15.75">
      <c r="B4" s="1403" t="s">
        <v>170</v>
      </c>
      <c r="C4" s="1403"/>
      <c r="D4" s="1403"/>
    </row>
    <row r="5" spans="1:6" ht="15.75">
      <c r="B5" s="1403" t="s">
        <v>309</v>
      </c>
      <c r="C5" s="1403"/>
      <c r="D5" s="1403"/>
    </row>
    <row r="6" spans="1:6" ht="15.75">
      <c r="B6" s="40"/>
      <c r="C6" s="40"/>
      <c r="D6" s="40"/>
    </row>
    <row r="7" spans="1:6" ht="13.5" thickBot="1">
      <c r="B7" s="1"/>
      <c r="C7" s="1"/>
      <c r="D7" s="61" t="s">
        <v>801</v>
      </c>
    </row>
    <row r="8" spans="1:6" ht="16.5" customHeight="1" thickBot="1">
      <c r="A8" s="1417" t="s">
        <v>228</v>
      </c>
      <c r="B8" s="1519" t="s">
        <v>171</v>
      </c>
      <c r="C8" s="1518" t="s">
        <v>172</v>
      </c>
      <c r="D8" s="1508"/>
      <c r="E8" s="1430"/>
    </row>
    <row r="9" spans="1:6" ht="16.5" thickBot="1">
      <c r="A9" s="1490"/>
      <c r="B9" s="1521"/>
      <c r="C9" s="508" t="s">
        <v>335</v>
      </c>
      <c r="D9" s="659" t="s">
        <v>336</v>
      </c>
      <c r="E9" s="667" t="s">
        <v>178</v>
      </c>
    </row>
    <row r="10" spans="1:6" ht="16.5" thickBot="1">
      <c r="A10" s="374" t="s">
        <v>292</v>
      </c>
      <c r="B10" s="507" t="s">
        <v>230</v>
      </c>
      <c r="C10" s="509" t="s">
        <v>231</v>
      </c>
      <c r="D10" s="326" t="s">
        <v>232</v>
      </c>
      <c r="E10" s="666" t="s">
        <v>252</v>
      </c>
    </row>
    <row r="11" spans="1:6" ht="15.75">
      <c r="A11" s="422" t="s">
        <v>233</v>
      </c>
      <c r="B11" s="63" t="s">
        <v>124</v>
      </c>
      <c r="C11" s="174">
        <f>'42 sz melléklet'!C11+'42 sz melléklet'!C12+'42 sz melléklet'!C13</f>
        <v>0</v>
      </c>
      <c r="D11" s="63"/>
      <c r="E11" s="663"/>
    </row>
    <row r="12" spans="1:6" ht="15.75">
      <c r="A12" s="339" t="s">
        <v>234</v>
      </c>
      <c r="B12" s="63" t="s">
        <v>173</v>
      </c>
      <c r="C12" s="1160">
        <f>'42 sz melléklet'!C20+'42 sz melléklet'!C15</f>
        <v>0</v>
      </c>
      <c r="D12" s="63"/>
      <c r="E12" s="661"/>
    </row>
    <row r="13" spans="1:6" ht="15.75">
      <c r="A13" s="339" t="s">
        <v>235</v>
      </c>
      <c r="B13" s="63" t="s">
        <v>751</v>
      </c>
      <c r="C13" s="1160">
        <f>'42 sz melléklet'!C17+'42 sz melléklet'!C18+'42 sz melléklet'!C19</f>
        <v>0</v>
      </c>
      <c r="D13" s="63"/>
      <c r="E13" s="661"/>
    </row>
    <row r="14" spans="1:6" ht="15.75">
      <c r="A14" s="339" t="s">
        <v>236</v>
      </c>
      <c r="B14" s="63" t="s">
        <v>752</v>
      </c>
      <c r="C14" s="1160">
        <f>'42 sz melléklet'!C22+'42 sz melléklet'!C23+'42 sz melléklet'!C24+'42 sz melléklet'!C25</f>
        <v>0</v>
      </c>
      <c r="D14" s="63"/>
      <c r="E14" s="661"/>
    </row>
    <row r="15" spans="1:6" ht="15.75">
      <c r="A15" s="339" t="s">
        <v>237</v>
      </c>
      <c r="B15" s="63"/>
      <c r="C15" s="174"/>
      <c r="D15" s="63"/>
      <c r="E15" s="661"/>
    </row>
    <row r="16" spans="1:6" ht="16.5" thickBot="1">
      <c r="A16" s="341" t="s">
        <v>238</v>
      </c>
      <c r="B16" s="45"/>
      <c r="C16" s="175"/>
      <c r="D16" s="45"/>
      <c r="E16" s="665"/>
    </row>
    <row r="17" spans="1:6" ht="16.5" thickBot="1">
      <c r="A17" s="321" t="s">
        <v>239</v>
      </c>
      <c r="B17" s="486" t="s">
        <v>15</v>
      </c>
      <c r="C17" s="496">
        <f>SUM(C11:C16)</f>
        <v>0</v>
      </c>
      <c r="D17" s="660"/>
      <c r="E17" s="664"/>
    </row>
    <row r="18" spans="1:6">
      <c r="B18" s="42"/>
      <c r="C18" s="35"/>
      <c r="D18" s="1"/>
    </row>
    <row r="19" spans="1:6">
      <c r="B19" s="42"/>
      <c r="C19" s="35"/>
      <c r="D19" s="1"/>
    </row>
    <row r="20" spans="1:6">
      <c r="A20" s="1293"/>
      <c r="B20" s="1381" t="s">
        <v>969</v>
      </c>
      <c r="C20" s="1308"/>
      <c r="D20" s="126"/>
      <c r="E20" s="126"/>
      <c r="F20" s="126"/>
    </row>
    <row r="21" spans="1:6">
      <c r="B21" s="1"/>
      <c r="C21" s="1"/>
      <c r="D21" s="1"/>
    </row>
    <row r="22" spans="1:6" ht="15.75">
      <c r="B22" s="1439" t="s">
        <v>115</v>
      </c>
      <c r="C22" s="1439"/>
      <c r="D22" s="1439"/>
    </row>
    <row r="23" spans="1:6" ht="15.75">
      <c r="B23" s="1403" t="s">
        <v>174</v>
      </c>
      <c r="C23" s="1403"/>
      <c r="D23" s="1403"/>
    </row>
    <row r="24" spans="1:6" ht="15.75">
      <c r="B24" s="1403" t="s">
        <v>309</v>
      </c>
      <c r="C24" s="1403"/>
      <c r="D24" s="1403"/>
    </row>
    <row r="25" spans="1:6">
      <c r="B25" s="1"/>
      <c r="C25" s="1"/>
      <c r="D25" s="1"/>
    </row>
    <row r="26" spans="1:6" ht="13.5" thickBot="1">
      <c r="B26" s="1"/>
      <c r="C26" s="1"/>
      <c r="D26" s="61" t="s">
        <v>846</v>
      </c>
    </row>
    <row r="27" spans="1:6" ht="16.5" customHeight="1" thickBot="1">
      <c r="A27" s="1417" t="s">
        <v>228</v>
      </c>
      <c r="B27" s="1519" t="s">
        <v>3</v>
      </c>
      <c r="C27" s="1518" t="s">
        <v>172</v>
      </c>
      <c r="D27" s="1508"/>
      <c r="E27" s="1430"/>
    </row>
    <row r="28" spans="1:6" ht="16.5" thickBot="1">
      <c r="A28" s="1490"/>
      <c r="B28" s="1520"/>
      <c r="C28" s="670" t="s">
        <v>335</v>
      </c>
      <c r="D28" s="659" t="s">
        <v>336</v>
      </c>
      <c r="E28" s="667" t="s">
        <v>178</v>
      </c>
    </row>
    <row r="29" spans="1:6" ht="16.5" thickBot="1">
      <c r="A29" s="374" t="s">
        <v>292</v>
      </c>
      <c r="B29" s="507" t="s">
        <v>230</v>
      </c>
      <c r="C29" s="509" t="s">
        <v>231</v>
      </c>
      <c r="D29" s="326" t="s">
        <v>232</v>
      </c>
      <c r="E29" s="666" t="s">
        <v>252</v>
      </c>
    </row>
    <row r="30" spans="1:6" ht="15.75">
      <c r="A30" s="422" t="s">
        <v>233</v>
      </c>
      <c r="B30" s="668" t="s">
        <v>880</v>
      </c>
      <c r="C30" s="1212">
        <f>'40_41  sz_ melléklet'!C35</f>
        <v>53235009</v>
      </c>
      <c r="D30" s="1210"/>
      <c r="E30" s="1161"/>
    </row>
    <row r="31" spans="1:6" ht="15.75">
      <c r="A31" s="339" t="s">
        <v>234</v>
      </c>
      <c r="B31" s="63" t="s">
        <v>175</v>
      </c>
      <c r="C31" s="1212">
        <f>'40_41  sz_ melléklet'!C36</f>
        <v>113651917</v>
      </c>
      <c r="D31" s="1210"/>
      <c r="E31" s="1162"/>
    </row>
    <row r="32" spans="1:6" ht="15.75">
      <c r="A32" s="339" t="s">
        <v>235</v>
      </c>
      <c r="B32" s="63" t="s">
        <v>176</v>
      </c>
      <c r="C32" s="1212">
        <f>'40_41  sz_ melléklet'!C37</f>
        <v>93806894</v>
      </c>
      <c r="D32" s="1210"/>
      <c r="E32" s="1162"/>
    </row>
    <row r="33" spans="1:5" ht="16.5" thickBot="1">
      <c r="A33" s="359" t="s">
        <v>236</v>
      </c>
      <c r="B33" s="669" t="s">
        <v>881</v>
      </c>
      <c r="C33" s="1213">
        <f>'40_41  sz_ melléklet'!C38</f>
        <v>73080032</v>
      </c>
      <c r="D33" s="1211"/>
      <c r="E33" s="1163"/>
    </row>
    <row r="34" spans="1:5">
      <c r="B34" s="1"/>
    </row>
    <row r="35" spans="1:5">
      <c r="B35" s="1"/>
    </row>
    <row r="36" spans="1:5">
      <c r="B36" s="1"/>
    </row>
    <row r="37" spans="1:5">
      <c r="B37" s="1"/>
      <c r="C37" s="1"/>
      <c r="D37" s="1"/>
    </row>
    <row r="38" spans="1:5">
      <c r="B38" s="1"/>
      <c r="C38" s="1"/>
      <c r="D38" s="1"/>
    </row>
    <row r="39" spans="1:5">
      <c r="B39" s="1"/>
      <c r="C39" s="1"/>
      <c r="D39" s="1"/>
    </row>
    <row r="40" spans="1:5">
      <c r="B40" s="1"/>
      <c r="C40" s="1"/>
      <c r="D40" s="1"/>
    </row>
    <row r="41" spans="1:5">
      <c r="B41" s="1"/>
      <c r="C41" s="1"/>
      <c r="D41" s="1"/>
    </row>
    <row r="42" spans="1:5">
      <c r="B42" s="1"/>
      <c r="C42" s="1"/>
      <c r="D42" s="1"/>
    </row>
  </sheetData>
  <mergeCells count="12">
    <mergeCell ref="B3:D3"/>
    <mergeCell ref="B4:D4"/>
    <mergeCell ref="B5:D5"/>
    <mergeCell ref="B8:B9"/>
    <mergeCell ref="B22:D22"/>
    <mergeCell ref="B23:D23"/>
    <mergeCell ref="A27:A28"/>
    <mergeCell ref="C8:E8"/>
    <mergeCell ref="C27:E27"/>
    <mergeCell ref="A8:A9"/>
    <mergeCell ref="B24:D24"/>
    <mergeCell ref="B27:B28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55"/>
  <sheetViews>
    <sheetView workbookViewId="0">
      <selection activeCell="B5" sqref="B5"/>
    </sheetView>
  </sheetViews>
  <sheetFormatPr defaultRowHeight="12.75"/>
  <cols>
    <col min="1" max="1" width="4.85546875" customWidth="1"/>
    <col min="2" max="2" width="38.28515625" customWidth="1"/>
    <col min="3" max="3" width="10.42578125" customWidth="1"/>
    <col min="4" max="4" width="10.28515625" customWidth="1"/>
    <col min="6" max="6" width="12.28515625" customWidth="1"/>
  </cols>
  <sheetData>
    <row r="1" spans="1:6">
      <c r="A1" s="1384" t="s">
        <v>970</v>
      </c>
      <c r="B1" s="1384"/>
      <c r="C1" s="1384"/>
      <c r="D1" s="1384"/>
      <c r="E1" s="1384"/>
    </row>
    <row r="2" spans="1:6">
      <c r="A2" s="311"/>
      <c r="B2" s="311"/>
      <c r="C2" s="311"/>
      <c r="D2" s="311"/>
      <c r="E2" s="311"/>
    </row>
    <row r="3" spans="1:6" ht="14.25">
      <c r="A3" s="1523" t="s">
        <v>882</v>
      </c>
      <c r="B3" s="1524"/>
      <c r="C3" s="1524"/>
      <c r="D3" s="1524"/>
      <c r="E3" s="1524"/>
      <c r="F3" s="1524"/>
    </row>
    <row r="4" spans="1:6" ht="15.75">
      <c r="B4" s="22"/>
      <c r="C4" s="22"/>
      <c r="D4" s="22"/>
      <c r="E4" s="22"/>
    </row>
    <row r="5" spans="1:6" ht="15.75">
      <c r="B5" s="22"/>
      <c r="C5" s="22"/>
      <c r="D5" s="22"/>
      <c r="E5" s="22"/>
    </row>
    <row r="6" spans="1:6" ht="13.5" thickBot="1">
      <c r="B6" s="1"/>
      <c r="C6" s="1"/>
      <c r="D6" s="1"/>
      <c r="E6" s="1522" t="s">
        <v>801</v>
      </c>
      <c r="F6" s="1522"/>
    </row>
    <row r="7" spans="1:6" ht="36.75" thickBot="1">
      <c r="A7" s="325" t="s">
        <v>228</v>
      </c>
      <c r="B7" s="537" t="s">
        <v>9</v>
      </c>
      <c r="C7" s="314" t="s">
        <v>394</v>
      </c>
      <c r="D7" s="315" t="s">
        <v>395</v>
      </c>
      <c r="E7" s="314" t="s">
        <v>393</v>
      </c>
      <c r="F7" s="315" t="s">
        <v>14</v>
      </c>
    </row>
    <row r="8" spans="1:6">
      <c r="A8" s="538" t="s">
        <v>229</v>
      </c>
      <c r="B8" s="539" t="s">
        <v>230</v>
      </c>
      <c r="C8" s="548" t="s">
        <v>231</v>
      </c>
      <c r="D8" s="549" t="s">
        <v>232</v>
      </c>
      <c r="E8" s="717" t="s">
        <v>252</v>
      </c>
      <c r="F8" s="718" t="s">
        <v>277</v>
      </c>
    </row>
    <row r="9" spans="1:6">
      <c r="A9" s="300" t="s">
        <v>233</v>
      </c>
      <c r="B9" s="306" t="s">
        <v>179</v>
      </c>
      <c r="C9" s="277"/>
      <c r="D9" s="112"/>
      <c r="E9" s="277"/>
      <c r="F9" s="97"/>
    </row>
    <row r="10" spans="1:6">
      <c r="A10" s="299" t="s">
        <v>234</v>
      </c>
      <c r="B10" s="157" t="s">
        <v>493</v>
      </c>
      <c r="C10" s="277">
        <v>18901776</v>
      </c>
      <c r="D10" s="112"/>
      <c r="E10" s="277"/>
      <c r="F10" s="112">
        <f>SUM(C10:E10)</f>
        <v>18901776</v>
      </c>
    </row>
    <row r="11" spans="1:6">
      <c r="A11" s="299" t="s">
        <v>235</v>
      </c>
      <c r="B11" s="181" t="s">
        <v>495</v>
      </c>
      <c r="C11" s="277">
        <v>3373669</v>
      </c>
      <c r="D11" s="112"/>
      <c r="E11" s="277"/>
      <c r="F11" s="112">
        <f>SUM(C11:E11)</f>
        <v>3373669</v>
      </c>
    </row>
    <row r="12" spans="1:6">
      <c r="A12" s="299" t="s">
        <v>236</v>
      </c>
      <c r="B12" s="181" t="s">
        <v>494</v>
      </c>
      <c r="C12" s="277">
        <v>26853097</v>
      </c>
      <c r="D12" s="112"/>
      <c r="E12" s="277"/>
      <c r="F12" s="112">
        <f>SUM(C12:E12)</f>
        <v>26853097</v>
      </c>
    </row>
    <row r="13" spans="1:6">
      <c r="A13" s="299" t="s">
        <v>237</v>
      </c>
      <c r="B13" s="181" t="s">
        <v>496</v>
      </c>
      <c r="C13" s="277">
        <v>-130000</v>
      </c>
      <c r="D13" s="112"/>
      <c r="E13" s="277"/>
      <c r="F13" s="112">
        <f>SUM(C13:E13)</f>
        <v>-130000</v>
      </c>
    </row>
    <row r="14" spans="1:6">
      <c r="A14" s="299" t="s">
        <v>238</v>
      </c>
      <c r="B14" s="181" t="s">
        <v>497</v>
      </c>
      <c r="C14" s="277">
        <f>'2_sz_ melléklet'!E14</f>
        <v>0</v>
      </c>
      <c r="D14" s="112"/>
      <c r="E14" s="277"/>
      <c r="F14" s="112">
        <f>SUM(C14:E14)</f>
        <v>0</v>
      </c>
    </row>
    <row r="15" spans="1:6">
      <c r="A15" s="299" t="s">
        <v>239</v>
      </c>
      <c r="B15" s="181" t="s">
        <v>498</v>
      </c>
      <c r="C15" s="277">
        <v>27021735</v>
      </c>
      <c r="D15" s="277">
        <f>D16+D17+D18+D19+D20+D21+D22</f>
        <v>500000</v>
      </c>
      <c r="E15" s="277">
        <f>E16+E17+E18+E19+E20+E21+E22</f>
        <v>0</v>
      </c>
      <c r="F15" s="112">
        <f>F16+F17+F18+F19+F20+F21+F22</f>
        <v>27521735</v>
      </c>
    </row>
    <row r="16" spans="1:6">
      <c r="A16" s="299" t="s">
        <v>240</v>
      </c>
      <c r="B16" s="181" t="s">
        <v>502</v>
      </c>
      <c r="C16" s="277">
        <v>26471735</v>
      </c>
      <c r="D16" s="112">
        <v>0</v>
      </c>
      <c r="E16" s="277">
        <v>0</v>
      </c>
      <c r="F16" s="112">
        <f>E16+D16+C16</f>
        <v>26471735</v>
      </c>
    </row>
    <row r="17" spans="1:6">
      <c r="A17" s="299" t="s">
        <v>241</v>
      </c>
      <c r="B17" s="181" t="s">
        <v>503</v>
      </c>
      <c r="C17" s="277"/>
      <c r="D17" s="112"/>
      <c r="E17" s="277"/>
      <c r="F17" s="112">
        <f t="shared" ref="F17:F23" si="0">E17+D17+C17</f>
        <v>0</v>
      </c>
    </row>
    <row r="18" spans="1:6">
      <c r="A18" s="299" t="s">
        <v>242</v>
      </c>
      <c r="B18" s="181" t="s">
        <v>504</v>
      </c>
      <c r="C18" s="277"/>
      <c r="D18" s="112"/>
      <c r="E18" s="277"/>
      <c r="F18" s="112">
        <f t="shared" si="0"/>
        <v>0</v>
      </c>
    </row>
    <row r="19" spans="1:6">
      <c r="A19" s="299" t="s">
        <v>243</v>
      </c>
      <c r="B19" s="307" t="s">
        <v>825</v>
      </c>
      <c r="C19" s="277">
        <v>550000</v>
      </c>
      <c r="D19" s="116"/>
      <c r="E19" s="277"/>
      <c r="F19" s="112">
        <f t="shared" si="0"/>
        <v>550000</v>
      </c>
    </row>
    <row r="20" spans="1:6">
      <c r="A20" s="299" t="s">
        <v>244</v>
      </c>
      <c r="B20" s="749" t="s">
        <v>501</v>
      </c>
      <c r="C20" s="280"/>
      <c r="D20" s="113"/>
      <c r="E20" s="277"/>
      <c r="F20" s="112">
        <f t="shared" si="0"/>
        <v>0</v>
      </c>
    </row>
    <row r="21" spans="1:6">
      <c r="A21" s="299" t="s">
        <v>245</v>
      </c>
      <c r="B21" s="750" t="s">
        <v>499</v>
      </c>
      <c r="C21" s="280"/>
      <c r="D21" s="113">
        <v>500000</v>
      </c>
      <c r="E21" s="277"/>
      <c r="F21" s="112">
        <f t="shared" si="0"/>
        <v>500000</v>
      </c>
    </row>
    <row r="22" spans="1:6">
      <c r="A22" s="299" t="s">
        <v>246</v>
      </c>
      <c r="B22" s="260" t="s">
        <v>759</v>
      </c>
      <c r="C22" s="280">
        <f>'2_sz_ melléklet'!E22</f>
        <v>0</v>
      </c>
      <c r="D22" s="113"/>
      <c r="E22" s="277"/>
      <c r="F22" s="112">
        <f t="shared" si="0"/>
        <v>0</v>
      </c>
    </row>
    <row r="23" spans="1:6" ht="13.5" thickBot="1">
      <c r="A23" s="299" t="s">
        <v>247</v>
      </c>
      <c r="B23" s="183" t="s">
        <v>506</v>
      </c>
      <c r="C23" s="278">
        <v>4849850</v>
      </c>
      <c r="D23" s="117"/>
      <c r="E23" s="277"/>
      <c r="F23" s="275">
        <f t="shared" si="0"/>
        <v>4849850</v>
      </c>
    </row>
    <row r="24" spans="1:6" ht="13.5" thickBot="1">
      <c r="A24" s="542" t="s">
        <v>248</v>
      </c>
      <c r="B24" s="543" t="s">
        <v>6</v>
      </c>
      <c r="C24" s="551">
        <v>82001427</v>
      </c>
      <c r="D24" s="551">
        <f>D10+D11+D12+D13+D15+D23</f>
        <v>500000</v>
      </c>
      <c r="E24" s="551">
        <f>E10+E11+E12+E13+E15+E23</f>
        <v>0</v>
      </c>
      <c r="F24" s="552">
        <v>82501427</v>
      </c>
    </row>
    <row r="25" spans="1:6" ht="9" customHeight="1" thickTop="1">
      <c r="A25" s="531"/>
      <c r="B25" s="306"/>
      <c r="C25" s="211"/>
      <c r="D25" s="211"/>
      <c r="E25" s="211"/>
      <c r="F25" s="120"/>
    </row>
    <row r="26" spans="1:6">
      <c r="A26" s="300" t="s">
        <v>249</v>
      </c>
      <c r="B26" s="308" t="s">
        <v>180</v>
      </c>
      <c r="C26" s="279"/>
      <c r="D26" s="115"/>
      <c r="E26" s="279"/>
      <c r="F26" s="164"/>
    </row>
    <row r="27" spans="1:6">
      <c r="A27" s="300" t="s">
        <v>250</v>
      </c>
      <c r="B27" s="181" t="s">
        <v>507</v>
      </c>
      <c r="C27" s="277">
        <v>56617322</v>
      </c>
      <c r="D27" s="112"/>
      <c r="E27" s="277"/>
      <c r="F27" s="112">
        <f>SUM(C27:E27)</f>
        <v>56617322</v>
      </c>
    </row>
    <row r="28" spans="1:6">
      <c r="A28" s="300" t="s">
        <v>251</v>
      </c>
      <c r="B28" s="181" t="s">
        <v>508</v>
      </c>
      <c r="C28" s="277">
        <v>24875368</v>
      </c>
      <c r="D28" s="112"/>
      <c r="E28" s="277"/>
      <c r="F28" s="112">
        <f>SUM(C28:E28)</f>
        <v>24875368</v>
      </c>
    </row>
    <row r="29" spans="1:6">
      <c r="A29" s="300" t="s">
        <v>253</v>
      </c>
      <c r="B29" s="181" t="s">
        <v>509</v>
      </c>
      <c r="C29" s="212"/>
      <c r="D29" s="212">
        <f>SUM(D30:D36)</f>
        <v>0</v>
      </c>
      <c r="E29" s="212">
        <f>SUM(E30:E36)</f>
        <v>0</v>
      </c>
      <c r="F29" s="116">
        <v>0</v>
      </c>
    </row>
    <row r="30" spans="1:6">
      <c r="A30" s="300" t="s">
        <v>254</v>
      </c>
      <c r="B30" s="307" t="s">
        <v>510</v>
      </c>
      <c r="C30" s="277"/>
      <c r="D30" s="112"/>
      <c r="E30" s="277"/>
      <c r="F30" s="112">
        <f>SUM(C30:E30)</f>
        <v>0</v>
      </c>
    </row>
    <row r="31" spans="1:6">
      <c r="A31" s="300" t="s">
        <v>255</v>
      </c>
      <c r="B31" s="307" t="s">
        <v>511</v>
      </c>
      <c r="C31" s="277"/>
      <c r="D31" s="112"/>
      <c r="E31" s="277"/>
      <c r="F31" s="112">
        <f t="shared" ref="F31:F37" si="1">SUM(C31:E31)</f>
        <v>0</v>
      </c>
    </row>
    <row r="32" spans="1:6">
      <c r="A32" s="300" t="s">
        <v>256</v>
      </c>
      <c r="B32" s="307" t="s">
        <v>512</v>
      </c>
      <c r="C32" s="277"/>
      <c r="D32" s="112"/>
      <c r="E32" s="277"/>
      <c r="F32" s="112">
        <f t="shared" si="1"/>
        <v>0</v>
      </c>
    </row>
    <row r="33" spans="1:6">
      <c r="A33" s="300" t="s">
        <v>257</v>
      </c>
      <c r="B33" s="307" t="s">
        <v>513</v>
      </c>
      <c r="C33" s="277"/>
      <c r="D33" s="112"/>
      <c r="E33" s="277"/>
      <c r="F33" s="112">
        <f t="shared" si="1"/>
        <v>0</v>
      </c>
    </row>
    <row r="34" spans="1:6">
      <c r="A34" s="300" t="s">
        <v>258</v>
      </c>
      <c r="B34" s="749" t="s">
        <v>514</v>
      </c>
      <c r="C34" s="277"/>
      <c r="D34" s="112"/>
      <c r="E34" s="277"/>
      <c r="F34" s="112">
        <f t="shared" si="1"/>
        <v>0</v>
      </c>
    </row>
    <row r="35" spans="1:6">
      <c r="A35" s="300" t="s">
        <v>259</v>
      </c>
      <c r="B35" s="260" t="s">
        <v>515</v>
      </c>
      <c r="C35" s="277"/>
      <c r="D35" s="112"/>
      <c r="E35" s="277"/>
      <c r="F35" s="112">
        <f t="shared" si="1"/>
        <v>0</v>
      </c>
    </row>
    <row r="36" spans="1:6">
      <c r="A36" s="300" t="s">
        <v>260</v>
      </c>
      <c r="B36" s="959" t="s">
        <v>516</v>
      </c>
      <c r="C36" s="277">
        <f>'2_sz_ melléklet'!E36</f>
        <v>0</v>
      </c>
      <c r="D36" s="112"/>
      <c r="E36" s="277"/>
      <c r="F36" s="112">
        <f t="shared" si="1"/>
        <v>0</v>
      </c>
    </row>
    <row r="37" spans="1:6">
      <c r="A37" s="300" t="s">
        <v>261</v>
      </c>
      <c r="B37" s="181"/>
      <c r="C37" s="277"/>
      <c r="D37" s="112"/>
      <c r="E37" s="277"/>
      <c r="F37" s="112">
        <f t="shared" si="1"/>
        <v>0</v>
      </c>
    </row>
    <row r="38" spans="1:6" ht="13.5" thickBot="1">
      <c r="A38" s="300" t="s">
        <v>262</v>
      </c>
      <c r="B38" s="183"/>
      <c r="C38" s="280"/>
      <c r="D38" s="280">
        <f>-D13</f>
        <v>0</v>
      </c>
      <c r="E38" s="280">
        <f>-E13</f>
        <v>0</v>
      </c>
      <c r="F38" s="113"/>
    </row>
    <row r="39" spans="1:6" ht="13.5" thickBot="1">
      <c r="A39" s="542" t="s">
        <v>263</v>
      </c>
      <c r="B39" s="543" t="s">
        <v>7</v>
      </c>
      <c r="C39" s="551">
        <f>C27+C28+C29+C37+C38</f>
        <v>81492690</v>
      </c>
      <c r="D39" s="551">
        <f>D27+D28+D29+D37+D38</f>
        <v>0</v>
      </c>
      <c r="E39" s="551">
        <f>E27+E28+E29+E37+E38</f>
        <v>0</v>
      </c>
      <c r="F39" s="552">
        <f>F27+F28+F29+F37+F38</f>
        <v>81492690</v>
      </c>
    </row>
    <row r="40" spans="1:6" ht="32.25" customHeight="1" thickTop="1" thickBot="1">
      <c r="A40" s="542" t="s">
        <v>264</v>
      </c>
      <c r="B40" s="547" t="s">
        <v>363</v>
      </c>
      <c r="C40" s="1317">
        <f>C24+C39</f>
        <v>163494117</v>
      </c>
      <c r="D40" s="554">
        <f>D24+D39</f>
        <v>500000</v>
      </c>
      <c r="E40" s="554">
        <f>E24+E39</f>
        <v>0</v>
      </c>
      <c r="F40" s="555">
        <f>F24+F39</f>
        <v>163994117</v>
      </c>
    </row>
    <row r="41" spans="1:6" ht="9.75" customHeight="1" thickTop="1">
      <c r="A41" s="531"/>
      <c r="B41" s="761"/>
      <c r="C41" s="217"/>
      <c r="D41" s="217"/>
      <c r="E41" s="217"/>
      <c r="F41" s="222"/>
    </row>
    <row r="42" spans="1:6">
      <c r="A42" s="300" t="s">
        <v>265</v>
      </c>
      <c r="B42" s="407" t="s">
        <v>364</v>
      </c>
      <c r="C42" s="553"/>
      <c r="D42" s="115"/>
      <c r="E42" s="279"/>
      <c r="F42" s="164"/>
    </row>
    <row r="43" spans="1:6">
      <c r="A43" s="299" t="s">
        <v>266</v>
      </c>
      <c r="B43" s="182" t="s">
        <v>526</v>
      </c>
      <c r="C43" s="282"/>
      <c r="D43" s="112"/>
      <c r="E43" s="277"/>
      <c r="F43" s="112">
        <f>SUM(C43:E43)</f>
        <v>0</v>
      </c>
    </row>
    <row r="44" spans="1:6">
      <c r="A44" s="299" t="s">
        <v>267</v>
      </c>
      <c r="B44" s="614" t="s">
        <v>524</v>
      </c>
      <c r="C44" s="756"/>
      <c r="D44" s="117"/>
      <c r="E44" s="278"/>
      <c r="F44" s="112">
        <f t="shared" ref="F44:F50" si="2">SUM(C44:E44)</f>
        <v>0</v>
      </c>
    </row>
    <row r="45" spans="1:6">
      <c r="A45" s="299" t="s">
        <v>268</v>
      </c>
      <c r="B45" s="614" t="s">
        <v>523</v>
      </c>
      <c r="C45" s="756"/>
      <c r="D45" s="117"/>
      <c r="E45" s="278"/>
      <c r="F45" s="112">
        <f t="shared" si="2"/>
        <v>0</v>
      </c>
    </row>
    <row r="46" spans="1:6">
      <c r="A46" s="299" t="s">
        <v>269</v>
      </c>
      <c r="B46" s="614" t="s">
        <v>847</v>
      </c>
      <c r="C46" s="756">
        <v>1415631</v>
      </c>
      <c r="D46" s="117"/>
      <c r="E46" s="278"/>
      <c r="F46" s="112">
        <f t="shared" si="2"/>
        <v>1415631</v>
      </c>
    </row>
    <row r="47" spans="1:6">
      <c r="A47" s="299" t="s">
        <v>270</v>
      </c>
      <c r="B47" s="751" t="s">
        <v>527</v>
      </c>
      <c r="C47" s="756"/>
      <c r="D47" s="117"/>
      <c r="E47" s="278"/>
      <c r="F47" s="112">
        <f t="shared" si="2"/>
        <v>0</v>
      </c>
    </row>
    <row r="48" spans="1:6">
      <c r="A48" s="299" t="s">
        <v>271</v>
      </c>
      <c r="B48" s="752" t="s">
        <v>530</v>
      </c>
      <c r="C48" s="756"/>
      <c r="D48" s="117"/>
      <c r="E48" s="278"/>
      <c r="F48" s="112">
        <f t="shared" si="2"/>
        <v>0</v>
      </c>
    </row>
    <row r="49" spans="1:6">
      <c r="A49" s="299" t="s">
        <v>272</v>
      </c>
      <c r="B49" s="753" t="s">
        <v>529</v>
      </c>
      <c r="C49" s="756"/>
      <c r="D49" s="117"/>
      <c r="E49" s="278"/>
      <c r="F49" s="112">
        <f t="shared" si="2"/>
        <v>0</v>
      </c>
    </row>
    <row r="50" spans="1:6" ht="13.5" thickBot="1">
      <c r="A50" s="299" t="s">
        <v>273</v>
      </c>
      <c r="B50" s="309" t="s">
        <v>528</v>
      </c>
      <c r="C50" s="756">
        <v>410000</v>
      </c>
      <c r="D50" s="117"/>
      <c r="E50" s="278"/>
      <c r="F50" s="112">
        <f t="shared" si="2"/>
        <v>410000</v>
      </c>
    </row>
    <row r="51" spans="1:6" ht="13.5" thickBot="1">
      <c r="A51" s="321" t="s">
        <v>274</v>
      </c>
      <c r="B51" s="267" t="s">
        <v>365</v>
      </c>
      <c r="C51" s="757">
        <f>SUM(C43:C50)</f>
        <v>1825631</v>
      </c>
      <c r="D51" s="757">
        <f>SUM(D43:D50)</f>
        <v>0</v>
      </c>
      <c r="E51" s="757">
        <f>SUM(E43:E50)</f>
        <v>0</v>
      </c>
      <c r="F51" s="843">
        <f>SUM(F43:F50)</f>
        <v>1825631</v>
      </c>
    </row>
    <row r="52" spans="1:6">
      <c r="A52" s="531"/>
      <c r="B52" s="42"/>
      <c r="C52" s="766"/>
      <c r="D52" s="768"/>
      <c r="E52" s="730"/>
      <c r="F52" s="611"/>
    </row>
    <row r="53" spans="1:6" ht="13.5" thickBot="1">
      <c r="A53" s="381" t="s">
        <v>275</v>
      </c>
      <c r="B53" s="1204" t="s">
        <v>366</v>
      </c>
      <c r="C53" s="1318" t="s">
        <v>917</v>
      </c>
      <c r="D53" s="878">
        <f>D40+D51</f>
        <v>500000</v>
      </c>
      <c r="E53" s="877">
        <f>E40+E51</f>
        <v>0</v>
      </c>
      <c r="F53" s="877">
        <f>F40+F51</f>
        <v>165819748</v>
      </c>
    </row>
    <row r="54" spans="1:6">
      <c r="A54" s="319"/>
      <c r="B54" s="739"/>
      <c r="C54" s="613"/>
      <c r="D54" s="613"/>
      <c r="E54" s="613"/>
      <c r="F54" s="613"/>
    </row>
    <row r="55" spans="1:6">
      <c r="A55" s="1404"/>
      <c r="B55" s="1404"/>
      <c r="C55" s="1404"/>
      <c r="D55" s="1404"/>
      <c r="E55" s="1404"/>
      <c r="F55" s="1404"/>
    </row>
  </sheetData>
  <mergeCells count="4">
    <mergeCell ref="E6:F6"/>
    <mergeCell ref="A55:F55"/>
    <mergeCell ref="A1:E1"/>
    <mergeCell ref="A3:F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55"/>
  <sheetViews>
    <sheetView workbookViewId="0">
      <selection activeCell="B18" sqref="B18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1384" t="s">
        <v>971</v>
      </c>
      <c r="B1" s="1384"/>
      <c r="C1" s="1384"/>
      <c r="D1" s="1384"/>
      <c r="E1" s="1384"/>
    </row>
    <row r="2" spans="1:6">
      <c r="A2" s="311"/>
      <c r="B2" s="311"/>
      <c r="C2" s="311"/>
      <c r="D2" s="311"/>
      <c r="E2" s="311"/>
    </row>
    <row r="3" spans="1:6" ht="15.75">
      <c r="B3" s="1403" t="s">
        <v>883</v>
      </c>
      <c r="C3" s="1403"/>
      <c r="D3" s="1403"/>
      <c r="E3" s="1403"/>
      <c r="F3" s="1408"/>
    </row>
    <row r="4" spans="1:6" ht="13.5" thickBot="1">
      <c r="B4" s="1"/>
      <c r="C4" s="1"/>
      <c r="D4" s="1"/>
      <c r="E4" s="23"/>
      <c r="F4" s="23" t="s">
        <v>813</v>
      </c>
    </row>
    <row r="5" spans="1:6" ht="42" customHeight="1" thickBot="1">
      <c r="A5" s="318" t="s">
        <v>228</v>
      </c>
      <c r="B5" s="248" t="s">
        <v>21</v>
      </c>
      <c r="C5" s="314" t="s">
        <v>394</v>
      </c>
      <c r="D5" s="315" t="s">
        <v>395</v>
      </c>
      <c r="E5" s="314" t="s">
        <v>393</v>
      </c>
      <c r="F5" s="315" t="s">
        <v>392</v>
      </c>
    </row>
    <row r="6" spans="1:6" ht="13.5" thickBot="1">
      <c r="A6" s="402" t="s">
        <v>229</v>
      </c>
      <c r="B6" s="1177" t="s">
        <v>230</v>
      </c>
      <c r="C6" s="1178" t="s">
        <v>231</v>
      </c>
      <c r="D6" s="1179" t="s">
        <v>232</v>
      </c>
      <c r="E6" s="1179" t="s">
        <v>252</v>
      </c>
      <c r="F6" s="1180" t="s">
        <v>277</v>
      </c>
    </row>
    <row r="7" spans="1:6" ht="13.5" thickBot="1">
      <c r="A7" s="468" t="s">
        <v>233</v>
      </c>
      <c r="B7" s="233" t="s">
        <v>645</v>
      </c>
      <c r="C7" s="62">
        <v>63259593</v>
      </c>
      <c r="D7" s="62">
        <f>D8+D9+D14+D23</f>
        <v>3433219</v>
      </c>
      <c r="E7" s="62">
        <f>E8+E9+E14+E23</f>
        <v>0</v>
      </c>
      <c r="F7" s="86">
        <f t="shared" ref="F7:F26" si="0">SUM(C7:E7)</f>
        <v>66692812</v>
      </c>
    </row>
    <row r="8" spans="1:6" ht="13.5" thickBot="1">
      <c r="A8" s="468" t="s">
        <v>234</v>
      </c>
      <c r="B8" s="234" t="s">
        <v>658</v>
      </c>
      <c r="C8" s="34">
        <v>3269040</v>
      </c>
      <c r="D8" s="600">
        <v>3433219</v>
      </c>
      <c r="E8" s="600"/>
      <c r="F8" s="842">
        <f t="shared" si="0"/>
        <v>6702259</v>
      </c>
    </row>
    <row r="9" spans="1:6" ht="13.5" thickBot="1">
      <c r="A9" s="468" t="s">
        <v>235</v>
      </c>
      <c r="B9" s="235" t="s">
        <v>599</v>
      </c>
      <c r="C9" s="237">
        <v>5329833</v>
      </c>
      <c r="D9" s="237">
        <f>D10+D11+D12+D13</f>
        <v>0</v>
      </c>
      <c r="E9" s="237">
        <f>E10+E11+E12+E13</f>
        <v>0</v>
      </c>
      <c r="F9" s="843">
        <v>5329833</v>
      </c>
    </row>
    <row r="10" spans="1:6">
      <c r="A10" s="602" t="s">
        <v>236</v>
      </c>
      <c r="B10" s="805" t="s">
        <v>601</v>
      </c>
      <c r="C10" s="536">
        <f>'13_14_15_sz_ melléklet'!C30</f>
        <v>0</v>
      </c>
      <c r="D10" s="379"/>
      <c r="E10" s="379"/>
      <c r="F10" s="238">
        <f t="shared" si="0"/>
        <v>0</v>
      </c>
    </row>
    <row r="11" spans="1:6">
      <c r="A11" s="137" t="s">
        <v>237</v>
      </c>
      <c r="B11" s="806" t="s">
        <v>600</v>
      </c>
      <c r="C11" s="804">
        <f>'13_14_15_sz_ melléklet'!C34</f>
        <v>0</v>
      </c>
      <c r="D11" s="795"/>
      <c r="E11" s="795"/>
      <c r="F11" s="238">
        <f t="shared" si="0"/>
        <v>0</v>
      </c>
    </row>
    <row r="12" spans="1:6">
      <c r="A12" s="137" t="s">
        <v>238</v>
      </c>
      <c r="B12" s="236" t="s">
        <v>602</v>
      </c>
      <c r="C12" s="804">
        <v>5079833</v>
      </c>
      <c r="D12" s="795"/>
      <c r="E12" s="795"/>
      <c r="F12" s="238">
        <f t="shared" si="0"/>
        <v>5079833</v>
      </c>
    </row>
    <row r="13" spans="1:6" ht="13.5" thickBot="1">
      <c r="A13" s="136" t="s">
        <v>239</v>
      </c>
      <c r="B13" s="996" t="s">
        <v>603</v>
      </c>
      <c r="C13" s="1172">
        <v>250000</v>
      </c>
      <c r="D13" s="195"/>
      <c r="E13" s="195"/>
      <c r="F13" s="997">
        <f t="shared" si="0"/>
        <v>250000</v>
      </c>
    </row>
    <row r="14" spans="1:6" ht="13.5" thickBot="1">
      <c r="A14" s="468" t="s">
        <v>240</v>
      </c>
      <c r="B14" s="999" t="s">
        <v>644</v>
      </c>
      <c r="C14" s="869">
        <v>54660720</v>
      </c>
      <c r="D14" s="869">
        <f>D15+D19+D20+D21+D22</f>
        <v>0</v>
      </c>
      <c r="E14" s="869">
        <f>E15+E19+E20+E21+E22</f>
        <v>0</v>
      </c>
      <c r="F14" s="1001">
        <f t="shared" si="0"/>
        <v>54660720</v>
      </c>
    </row>
    <row r="15" spans="1:6">
      <c r="A15" s="136" t="s">
        <v>241</v>
      </c>
      <c r="B15" s="998" t="s">
        <v>589</v>
      </c>
      <c r="C15" s="28">
        <v>54660720</v>
      </c>
      <c r="D15" s="28">
        <f>D16+D17+D18</f>
        <v>0</v>
      </c>
      <c r="E15" s="28">
        <f>E16+E17+E18</f>
        <v>0</v>
      </c>
      <c r="F15" s="1185">
        <f t="shared" si="0"/>
        <v>54660720</v>
      </c>
    </row>
    <row r="16" spans="1:6">
      <c r="A16" s="137" t="s">
        <v>242</v>
      </c>
      <c r="B16" s="973" t="s">
        <v>592</v>
      </c>
      <c r="C16" s="1186">
        <v>50618636</v>
      </c>
      <c r="D16" s="1164"/>
      <c r="E16" s="1164"/>
      <c r="F16" s="83">
        <v>50618636</v>
      </c>
    </row>
    <row r="17" spans="1:6">
      <c r="A17" s="783" t="s">
        <v>243</v>
      </c>
      <c r="B17" s="974" t="s">
        <v>591</v>
      </c>
      <c r="C17" s="25">
        <f>'18 19_20 sz_ melléklet'!C12</f>
        <v>0</v>
      </c>
      <c r="D17" s="25"/>
      <c r="E17" s="25"/>
      <c r="F17" s="83">
        <f t="shared" si="0"/>
        <v>0</v>
      </c>
    </row>
    <row r="18" spans="1:6">
      <c r="A18" s="783" t="s">
        <v>244</v>
      </c>
      <c r="B18" s="974" t="s">
        <v>593</v>
      </c>
      <c r="C18" s="25">
        <f>'18 19_20 sz_ melléklet'!C29</f>
        <v>290234</v>
      </c>
      <c r="D18" s="818"/>
      <c r="E18" s="78"/>
      <c r="F18" s="83">
        <f t="shared" si="0"/>
        <v>290234</v>
      </c>
    </row>
    <row r="19" spans="1:6">
      <c r="A19" s="783" t="s">
        <v>245</v>
      </c>
      <c r="B19" s="975" t="s">
        <v>594</v>
      </c>
      <c r="C19" s="25"/>
      <c r="D19" s="202"/>
      <c r="E19" s="79"/>
      <c r="F19" s="83">
        <f t="shared" si="0"/>
        <v>0</v>
      </c>
    </row>
    <row r="20" spans="1:6">
      <c r="A20" s="783" t="s">
        <v>246</v>
      </c>
      <c r="B20" s="976" t="s">
        <v>595</v>
      </c>
      <c r="C20" s="25"/>
      <c r="D20" s="202"/>
      <c r="E20" s="79"/>
      <c r="F20" s="83">
        <f t="shared" si="0"/>
        <v>0</v>
      </c>
    </row>
    <row r="21" spans="1:6">
      <c r="A21" s="783" t="s">
        <v>247</v>
      </c>
      <c r="B21" s="977" t="s">
        <v>596</v>
      </c>
      <c r="C21" s="25">
        <v>3751850</v>
      </c>
      <c r="D21" s="195"/>
      <c r="E21" s="195"/>
      <c r="F21" s="83">
        <f>SUM(C21:E21)</f>
        <v>3751850</v>
      </c>
    </row>
    <row r="22" spans="1:6" ht="13.5" thickBot="1">
      <c r="A22" s="136" t="s">
        <v>248</v>
      </c>
      <c r="B22" s="994" t="s">
        <v>642</v>
      </c>
      <c r="C22" s="28"/>
      <c r="D22" s="199"/>
      <c r="E22" s="11"/>
      <c r="F22" s="85">
        <f t="shared" si="0"/>
        <v>0</v>
      </c>
    </row>
    <row r="23" spans="1:6" ht="13.5" thickBot="1">
      <c r="A23" s="468" t="s">
        <v>249</v>
      </c>
      <c r="B23" s="995" t="s">
        <v>643</v>
      </c>
      <c r="C23" s="1182">
        <f>C24+C25</f>
        <v>0</v>
      </c>
      <c r="D23" s="1182">
        <f>D24+D25</f>
        <v>0</v>
      </c>
      <c r="E23" s="1182">
        <f>E24+E25</f>
        <v>0</v>
      </c>
      <c r="F23" s="817">
        <f t="shared" si="0"/>
        <v>0</v>
      </c>
    </row>
    <row r="24" spans="1:6" ht="12" customHeight="1">
      <c r="A24" s="602" t="s">
        <v>250</v>
      </c>
      <c r="B24" s="1002" t="s">
        <v>676</v>
      </c>
      <c r="C24" s="323">
        <f>'28 sz. mell'!C15</f>
        <v>0</v>
      </c>
      <c r="D24" s="324"/>
      <c r="E24" s="324"/>
      <c r="F24" s="1004">
        <f t="shared" si="0"/>
        <v>0</v>
      </c>
    </row>
    <row r="25" spans="1:6" ht="13.5" customHeight="1" thickBot="1">
      <c r="A25" s="644" t="s">
        <v>251</v>
      </c>
      <c r="B25" s="1005" t="s">
        <v>677</v>
      </c>
      <c r="C25" s="1173"/>
      <c r="D25" s="1174"/>
      <c r="E25" s="1174"/>
      <c r="F25" s="992">
        <f t="shared" si="0"/>
        <v>0</v>
      </c>
    </row>
    <row r="26" spans="1:6" ht="5.25" customHeight="1" thickBot="1">
      <c r="A26" s="783"/>
      <c r="B26" s="1165"/>
      <c r="C26" s="1173"/>
      <c r="D26" s="1174"/>
      <c r="E26" s="1174"/>
      <c r="F26" s="992">
        <f t="shared" si="0"/>
        <v>0</v>
      </c>
    </row>
    <row r="27" spans="1:6" ht="13.5" customHeight="1" thickBot="1">
      <c r="A27" s="468" t="s">
        <v>253</v>
      </c>
      <c r="B27" s="206" t="s">
        <v>657</v>
      </c>
      <c r="C27" s="760">
        <f>C28+C34+C39</f>
        <v>45983127</v>
      </c>
      <c r="D27" s="760">
        <f>D28+D34+D39</f>
        <v>130000</v>
      </c>
      <c r="E27" s="760">
        <f>E28+E34+E39</f>
        <v>0</v>
      </c>
      <c r="F27" s="760">
        <f>F28+F34+F39</f>
        <v>46113127</v>
      </c>
    </row>
    <row r="28" spans="1:6" ht="13.5" thickBot="1">
      <c r="A28" s="468" t="s">
        <v>254</v>
      </c>
      <c r="B28" s="134" t="s">
        <v>630</v>
      </c>
      <c r="C28" s="119">
        <f>C29+C30+C31+C32+C33</f>
        <v>0</v>
      </c>
      <c r="D28" s="119">
        <f>D29+D30+D31+D32+D33</f>
        <v>130000</v>
      </c>
      <c r="E28" s="119">
        <f>E29+E30+E31+E32+E33</f>
        <v>0</v>
      </c>
      <c r="F28" s="119">
        <v>130000</v>
      </c>
    </row>
    <row r="29" spans="1:6">
      <c r="A29" s="602" t="s">
        <v>255</v>
      </c>
      <c r="B29" s="84" t="s">
        <v>631</v>
      </c>
      <c r="C29" s="220"/>
      <c r="D29" s="604"/>
      <c r="E29" s="603"/>
      <c r="F29" s="603">
        <f>F30+F32+F33+F31</f>
        <v>130000</v>
      </c>
    </row>
    <row r="30" spans="1:6">
      <c r="A30" s="137" t="s">
        <v>256</v>
      </c>
      <c r="B30" s="225" t="s">
        <v>632</v>
      </c>
      <c r="C30" s="139"/>
      <c r="D30" s="360"/>
      <c r="E30" s="139"/>
      <c r="F30" s="360">
        <f>SUM(C30:E30)</f>
        <v>0</v>
      </c>
    </row>
    <row r="31" spans="1:6">
      <c r="A31" s="137" t="s">
        <v>257</v>
      </c>
      <c r="B31" s="606" t="s">
        <v>633</v>
      </c>
      <c r="C31" s="115"/>
      <c r="D31" s="107">
        <v>130000</v>
      </c>
      <c r="E31" s="115"/>
      <c r="F31" s="360">
        <f t="shared" ref="F31:F39" si="1">SUM(C31:E31)</f>
        <v>130000</v>
      </c>
    </row>
    <row r="32" spans="1:6" ht="15" customHeight="1">
      <c r="A32" s="137" t="s">
        <v>258</v>
      </c>
      <c r="B32" s="606" t="s">
        <v>634</v>
      </c>
      <c r="C32" s="112"/>
      <c r="D32" s="106"/>
      <c r="E32" s="112"/>
      <c r="F32" s="360">
        <f t="shared" si="1"/>
        <v>0</v>
      </c>
    </row>
    <row r="33" spans="1:6" ht="13.5" thickBot="1">
      <c r="A33" s="136" t="s">
        <v>259</v>
      </c>
      <c r="B33" s="228" t="s">
        <v>635</v>
      </c>
      <c r="C33" s="120"/>
      <c r="D33" s="111"/>
      <c r="E33" s="120"/>
      <c r="F33" s="215">
        <f t="shared" si="1"/>
        <v>0</v>
      </c>
    </row>
    <row r="34" spans="1:6" ht="13.5" thickBot="1">
      <c r="A34" s="468" t="s">
        <v>260</v>
      </c>
      <c r="B34" s="1167" t="s">
        <v>636</v>
      </c>
      <c r="C34" s="610">
        <f>C35+C36+C37+C38</f>
        <v>45983127</v>
      </c>
      <c r="D34" s="610">
        <f>D35+D36+D37+D38</f>
        <v>0</v>
      </c>
      <c r="E34" s="610">
        <f>E35+E36+E37+E38</f>
        <v>0</v>
      </c>
      <c r="F34" s="610">
        <f>F35+F36+F37+F38</f>
        <v>45983127</v>
      </c>
    </row>
    <row r="35" spans="1:6">
      <c r="A35" s="783" t="s">
        <v>261</v>
      </c>
      <c r="B35" s="607" t="s">
        <v>637</v>
      </c>
      <c r="C35" s="120">
        <v>45983127</v>
      </c>
      <c r="D35" s="111"/>
      <c r="E35" s="120"/>
      <c r="F35" s="107">
        <f t="shared" si="1"/>
        <v>45983127</v>
      </c>
    </row>
    <row r="36" spans="1:6">
      <c r="A36" s="137" t="s">
        <v>262</v>
      </c>
      <c r="B36" s="809" t="s">
        <v>639</v>
      </c>
      <c r="C36" s="608"/>
      <c r="D36" s="839"/>
      <c r="E36" s="608"/>
      <c r="F36" s="360">
        <f t="shared" si="1"/>
        <v>0</v>
      </c>
    </row>
    <row r="37" spans="1:6">
      <c r="A37" s="137" t="s">
        <v>263</v>
      </c>
      <c r="B37" s="811" t="s">
        <v>638</v>
      </c>
      <c r="C37" s="609"/>
      <c r="D37" s="840"/>
      <c r="E37" s="609"/>
      <c r="F37" s="360">
        <f t="shared" si="1"/>
        <v>0</v>
      </c>
    </row>
    <row r="38" spans="1:6" ht="13.5" thickBot="1">
      <c r="A38" s="643" t="s">
        <v>264</v>
      </c>
      <c r="B38" s="225" t="s">
        <v>640</v>
      </c>
      <c r="C38" s="221">
        <f>'26_27 sz. melléklet'!D20+'26_27 sz. melléklet'!D21+'26_27 sz. melléklet'!D22+'26_27 sz. melléklet'!D23+'26_27 sz. melléklet'!D24+'26_27 sz. melléklet'!D25+'26_27 sz. melléklet'!D26+'26_27 sz. melléklet'!D28</f>
        <v>0</v>
      </c>
      <c r="D38" s="215">
        <f>'26_27 sz. melléklet'!D27</f>
        <v>0</v>
      </c>
      <c r="E38" s="221"/>
      <c r="F38" s="215">
        <f t="shared" si="1"/>
        <v>0</v>
      </c>
    </row>
    <row r="39" spans="1:6" ht="13.5" thickBot="1">
      <c r="A39" s="468" t="s">
        <v>265</v>
      </c>
      <c r="B39" s="101" t="s">
        <v>641</v>
      </c>
      <c r="C39" s="119">
        <f>C40+C41</f>
        <v>0</v>
      </c>
      <c r="D39" s="119">
        <f>D40+D41</f>
        <v>0</v>
      </c>
      <c r="E39" s="119">
        <f>E40+E41</f>
        <v>0</v>
      </c>
      <c r="F39" s="205">
        <f t="shared" si="1"/>
        <v>0</v>
      </c>
    </row>
    <row r="40" spans="1:6">
      <c r="A40" s="602" t="s">
        <v>266</v>
      </c>
      <c r="B40" s="811" t="s">
        <v>688</v>
      </c>
      <c r="C40" s="565"/>
      <c r="D40" s="1169">
        <f>'28 sz. mell'!C26</f>
        <v>0</v>
      </c>
      <c r="E40" s="565"/>
      <c r="F40" s="1169">
        <f>SUM(C40:E40)</f>
        <v>0</v>
      </c>
    </row>
    <row r="41" spans="1:6" ht="12.75" customHeight="1" thickBot="1">
      <c r="A41" s="644" t="s">
        <v>267</v>
      </c>
      <c r="B41" s="99" t="s">
        <v>689</v>
      </c>
      <c r="C41" s="1184">
        <f>'26_27 sz. melléklet'!D47</f>
        <v>0</v>
      </c>
      <c r="D41" s="877"/>
      <c r="E41" s="877"/>
      <c r="F41" s="1168">
        <f>SUM(C41:E41)</f>
        <v>0</v>
      </c>
    </row>
    <row r="42" spans="1:6" ht="28.5" customHeight="1" thickBot="1">
      <c r="A42" s="644" t="s">
        <v>268</v>
      </c>
      <c r="B42" s="1170" t="s">
        <v>383</v>
      </c>
      <c r="C42" s="760">
        <f>C7+C27</f>
        <v>109242720</v>
      </c>
      <c r="D42" s="760">
        <f>D7+D27</f>
        <v>3563219</v>
      </c>
      <c r="E42" s="760">
        <f>E7+E27</f>
        <v>0</v>
      </c>
      <c r="F42" s="1181">
        <f>SUM(C42:E42)</f>
        <v>112805939</v>
      </c>
    </row>
    <row r="43" spans="1:6" ht="13.5" thickBot="1">
      <c r="A43" s="468" t="s">
        <v>269</v>
      </c>
      <c r="B43" s="101" t="s">
        <v>656</v>
      </c>
      <c r="C43" s="216"/>
      <c r="D43" s="216"/>
      <c r="E43" s="114"/>
      <c r="F43" s="960"/>
    </row>
    <row r="44" spans="1:6" ht="12.75" customHeight="1">
      <c r="A44" s="602" t="s">
        <v>270</v>
      </c>
      <c r="B44" s="619" t="s">
        <v>647</v>
      </c>
      <c r="C44" s="204"/>
      <c r="D44" s="279"/>
      <c r="E44" s="115"/>
      <c r="F44" s="106">
        <f>C44+D44+E44</f>
        <v>0</v>
      </c>
    </row>
    <row r="45" spans="1:6" ht="12.75" customHeight="1">
      <c r="A45" s="137" t="s">
        <v>271</v>
      </c>
      <c r="B45" s="529" t="s">
        <v>646</v>
      </c>
      <c r="C45" s="202"/>
      <c r="D45" s="277"/>
      <c r="E45" s="112"/>
      <c r="F45" s="106">
        <f>C45+D45+E45</f>
        <v>0</v>
      </c>
    </row>
    <row r="46" spans="1:6" ht="11.25" customHeight="1">
      <c r="A46" s="137" t="s">
        <v>272</v>
      </c>
      <c r="B46" s="529" t="s">
        <v>648</v>
      </c>
      <c r="C46" s="202"/>
      <c r="D46" s="277"/>
      <c r="E46" s="112"/>
      <c r="F46" s="106">
        <f t="shared" ref="F46:F53" si="2">C46+D46+E46</f>
        <v>0</v>
      </c>
    </row>
    <row r="47" spans="1:6" ht="15" customHeight="1">
      <c r="A47" s="137" t="s">
        <v>273</v>
      </c>
      <c r="B47" s="529" t="s">
        <v>649</v>
      </c>
      <c r="C47" s="202"/>
      <c r="D47" s="277"/>
      <c r="E47" s="112"/>
      <c r="F47" s="106">
        <f t="shared" si="2"/>
        <v>0</v>
      </c>
    </row>
    <row r="48" spans="1:6">
      <c r="A48" s="137" t="s">
        <v>274</v>
      </c>
      <c r="B48" s="751" t="s">
        <v>650</v>
      </c>
      <c r="C48" s="202">
        <v>53013809</v>
      </c>
      <c r="D48" s="277"/>
      <c r="E48" s="112"/>
      <c r="F48" s="106">
        <f t="shared" si="2"/>
        <v>53013809</v>
      </c>
    </row>
    <row r="49" spans="1:6">
      <c r="A49" s="137" t="s">
        <v>275</v>
      </c>
      <c r="B49" s="752" t="s">
        <v>651</v>
      </c>
      <c r="C49" s="202"/>
      <c r="D49" s="277"/>
      <c r="E49" s="112"/>
      <c r="F49" s="106">
        <f t="shared" si="2"/>
        <v>0</v>
      </c>
    </row>
    <row r="50" spans="1:6">
      <c r="A50" s="137" t="s">
        <v>276</v>
      </c>
      <c r="B50" s="753" t="s">
        <v>652</v>
      </c>
      <c r="C50" s="202"/>
      <c r="D50" s="277"/>
      <c r="E50" s="112"/>
      <c r="F50" s="106">
        <f t="shared" si="2"/>
        <v>0</v>
      </c>
    </row>
    <row r="51" spans="1:6">
      <c r="A51" s="137" t="s">
        <v>280</v>
      </c>
      <c r="B51" s="753" t="s">
        <v>653</v>
      </c>
      <c r="C51" s="202"/>
      <c r="D51" s="277"/>
      <c r="E51" s="112"/>
      <c r="F51" s="106">
        <f t="shared" si="2"/>
        <v>0</v>
      </c>
    </row>
    <row r="52" spans="1:6">
      <c r="A52" s="137" t="s">
        <v>281</v>
      </c>
      <c r="B52" s="753" t="s">
        <v>654</v>
      </c>
      <c r="C52" s="873"/>
      <c r="D52" s="281"/>
      <c r="E52" s="118"/>
      <c r="F52" s="106">
        <f t="shared" si="2"/>
        <v>0</v>
      </c>
    </row>
    <row r="53" spans="1:6" ht="13.5" thickBot="1">
      <c r="A53" s="643" t="s">
        <v>282</v>
      </c>
      <c r="B53" s="1096" t="s">
        <v>655</v>
      </c>
      <c r="C53" s="1175"/>
      <c r="D53" s="1176"/>
      <c r="E53" s="612"/>
      <c r="F53" s="106">
        <f t="shared" si="2"/>
        <v>0</v>
      </c>
    </row>
    <row r="54" spans="1:6" ht="13.5" thickBot="1">
      <c r="A54" s="468" t="s">
        <v>283</v>
      </c>
      <c r="B54" s="1033" t="s">
        <v>386</v>
      </c>
      <c r="C54" s="213">
        <f>SUM(C44:C53)</f>
        <v>53013809</v>
      </c>
      <c r="D54" s="213">
        <f>SUM(D44:D53)</f>
        <v>0</v>
      </c>
      <c r="E54" s="213">
        <f>SUM(E44:E53)</f>
        <v>0</v>
      </c>
      <c r="F54" s="119">
        <f>SUM(F44:F53)</f>
        <v>53013809</v>
      </c>
    </row>
    <row r="55" spans="1:6" ht="19.5" customHeight="1" thickBot="1">
      <c r="A55" s="468" t="s">
        <v>284</v>
      </c>
      <c r="B55" s="1171" t="s">
        <v>385</v>
      </c>
      <c r="C55" s="1183">
        <f>C42+C54</f>
        <v>162256529</v>
      </c>
      <c r="D55" s="1183">
        <f>D42+D54</f>
        <v>3563219</v>
      </c>
      <c r="E55" s="1183">
        <f>E42+E54</f>
        <v>0</v>
      </c>
      <c r="F55" s="284">
        <f>F42+F54</f>
        <v>165819748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G588"/>
  <sheetViews>
    <sheetView workbookViewId="0">
      <selection activeCell="F541" sqref="F541"/>
    </sheetView>
  </sheetViews>
  <sheetFormatPr defaultRowHeight="12.75"/>
  <cols>
    <col min="1" max="1" width="4.42578125" customWidth="1"/>
    <col min="2" max="2" width="39" customWidth="1"/>
    <col min="3" max="4" width="15.425781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384" t="s">
        <v>921</v>
      </c>
      <c r="B1" s="1384"/>
      <c r="C1" s="1384"/>
      <c r="D1" s="1384"/>
      <c r="E1" s="1384"/>
      <c r="F1" s="20"/>
      <c r="G1" s="20"/>
    </row>
    <row r="2" spans="1:7" ht="15">
      <c r="A2" s="311"/>
      <c r="B2" s="311"/>
      <c r="C2" s="311"/>
      <c r="D2" s="1312"/>
      <c r="E2" s="311"/>
      <c r="F2" s="20"/>
      <c r="G2" s="20"/>
    </row>
    <row r="3" spans="1:7" ht="15.75">
      <c r="B3" s="1403" t="s">
        <v>884</v>
      </c>
      <c r="C3" s="1403"/>
      <c r="D3" s="1403"/>
      <c r="E3" s="1403"/>
      <c r="F3" s="36"/>
      <c r="G3" s="14"/>
    </row>
    <row r="4" spans="1:7" ht="15.75">
      <c r="B4" s="22"/>
      <c r="C4" s="22"/>
      <c r="D4" s="1313"/>
      <c r="E4" s="22" t="s">
        <v>799</v>
      </c>
      <c r="F4" s="36"/>
      <c r="G4" s="14"/>
    </row>
    <row r="5" spans="1:7" ht="15.75" thickBot="1">
      <c r="B5" s="1"/>
      <c r="C5" s="1296" t="s">
        <v>800</v>
      </c>
      <c r="D5" s="1296"/>
      <c r="E5" s="19"/>
      <c r="G5" s="1295"/>
    </row>
    <row r="6" spans="1:7" ht="39.75" thickBot="1">
      <c r="A6" s="325" t="s">
        <v>228</v>
      </c>
      <c r="B6" s="537" t="s">
        <v>9</v>
      </c>
      <c r="C6" s="295" t="s">
        <v>894</v>
      </c>
      <c r="D6" s="1319" t="s">
        <v>895</v>
      </c>
      <c r="E6" s="1352" t="s">
        <v>907</v>
      </c>
    </row>
    <row r="7" spans="1:7">
      <c r="A7" s="538" t="s">
        <v>229</v>
      </c>
      <c r="B7" s="539" t="s">
        <v>230</v>
      </c>
      <c r="C7" s="548" t="s">
        <v>231</v>
      </c>
      <c r="D7" s="548"/>
      <c r="E7" s="1353" t="s">
        <v>252</v>
      </c>
    </row>
    <row r="8" spans="1:7">
      <c r="A8" s="300" t="s">
        <v>233</v>
      </c>
      <c r="B8" s="306" t="s">
        <v>179</v>
      </c>
      <c r="C8" s="277"/>
      <c r="D8" s="277"/>
      <c r="E8" s="1354"/>
    </row>
    <row r="9" spans="1:7">
      <c r="A9" s="299" t="s">
        <v>234</v>
      </c>
      <c r="B9" s="157" t="s">
        <v>493</v>
      </c>
      <c r="C9" s="1274">
        <v>6654220</v>
      </c>
      <c r="D9" s="1274">
        <v>6225556</v>
      </c>
      <c r="E9" s="1354">
        <v>12879776</v>
      </c>
    </row>
    <row r="10" spans="1:7">
      <c r="A10" s="299" t="s">
        <v>235</v>
      </c>
      <c r="B10" s="181" t="s">
        <v>495</v>
      </c>
      <c r="C10" s="1274">
        <v>1603000</v>
      </c>
      <c r="D10" s="1274">
        <v>857819</v>
      </c>
      <c r="E10" s="1354">
        <v>2460819</v>
      </c>
    </row>
    <row r="11" spans="1:7">
      <c r="A11" s="299" t="s">
        <v>236</v>
      </c>
      <c r="B11" s="181" t="s">
        <v>494</v>
      </c>
      <c r="C11" s="277">
        <v>2578100</v>
      </c>
      <c r="D11" s="277">
        <v>6297581</v>
      </c>
      <c r="E11" s="1354">
        <v>8875681</v>
      </c>
    </row>
    <row r="12" spans="1:7">
      <c r="A12" s="299" t="s">
        <v>237</v>
      </c>
      <c r="B12" s="181" t="s">
        <v>496</v>
      </c>
      <c r="C12" s="277"/>
      <c r="D12" s="277"/>
      <c r="E12" s="1354"/>
    </row>
    <row r="13" spans="1:7">
      <c r="A13" s="299" t="s">
        <v>238</v>
      </c>
      <c r="B13" s="181" t="s">
        <v>497</v>
      </c>
      <c r="C13" s="277"/>
      <c r="D13" s="277"/>
      <c r="E13" s="1354"/>
    </row>
    <row r="14" spans="1:7">
      <c r="A14" s="299" t="s">
        <v>239</v>
      </c>
      <c r="B14" s="181" t="s">
        <v>498</v>
      </c>
      <c r="C14" s="277">
        <v>730000</v>
      </c>
      <c r="D14" s="277"/>
      <c r="E14" s="1354">
        <f>E15+E16+E17+E18+E19+E20+E21</f>
        <v>730000</v>
      </c>
    </row>
    <row r="15" spans="1:7">
      <c r="A15" s="299" t="s">
        <v>240</v>
      </c>
      <c r="B15" s="181" t="s">
        <v>502</v>
      </c>
      <c r="C15" s="277">
        <v>230000</v>
      </c>
      <c r="D15" s="277"/>
      <c r="E15" s="1354">
        <v>230000</v>
      </c>
    </row>
    <row r="16" spans="1:7" s="18" customFormat="1">
      <c r="A16" s="299" t="s">
        <v>241</v>
      </c>
      <c r="B16" s="181" t="s">
        <v>503</v>
      </c>
      <c r="C16" s="277"/>
      <c r="D16" s="277"/>
      <c r="E16" s="1355"/>
    </row>
    <row r="17" spans="1:5">
      <c r="A17" s="299" t="s">
        <v>242</v>
      </c>
      <c r="B17" s="181" t="s">
        <v>504</v>
      </c>
      <c r="C17" s="277"/>
      <c r="D17" s="277"/>
      <c r="E17" s="1354"/>
    </row>
    <row r="18" spans="1:5" ht="11.25" customHeight="1">
      <c r="A18" s="299" t="s">
        <v>243</v>
      </c>
      <c r="B18" s="307" t="s">
        <v>500</v>
      </c>
      <c r="C18" s="212"/>
      <c r="D18" s="212"/>
      <c r="E18" s="1354">
        <f>'5 6_sz_melléklet'!D30+'5 6_sz_melléklet'!D31</f>
        <v>0</v>
      </c>
    </row>
    <row r="19" spans="1:5" ht="11.25" customHeight="1">
      <c r="A19" s="299" t="s">
        <v>244</v>
      </c>
      <c r="B19" s="749" t="s">
        <v>501</v>
      </c>
      <c r="C19" s="280"/>
      <c r="D19" s="280"/>
      <c r="E19" s="1354"/>
    </row>
    <row r="20" spans="1:5" ht="11.25" customHeight="1">
      <c r="A20" s="299" t="s">
        <v>245</v>
      </c>
      <c r="B20" s="750" t="s">
        <v>499</v>
      </c>
      <c r="C20" s="280">
        <v>500000</v>
      </c>
      <c r="D20" s="280"/>
      <c r="E20" s="1354">
        <v>500000</v>
      </c>
    </row>
    <row r="21" spans="1:5" ht="11.25" customHeight="1">
      <c r="A21" s="299" t="s">
        <v>246</v>
      </c>
      <c r="B21" s="97" t="s">
        <v>759</v>
      </c>
      <c r="C21" s="280"/>
      <c r="D21" s="280"/>
      <c r="E21" s="1354"/>
    </row>
    <row r="22" spans="1:5" ht="13.5" thickBot="1">
      <c r="A22" s="299" t="s">
        <v>247</v>
      </c>
      <c r="B22" s="183" t="s">
        <v>506</v>
      </c>
      <c r="C22" s="278"/>
      <c r="D22" s="278"/>
      <c r="E22" s="1354"/>
    </row>
    <row r="23" spans="1:5" ht="13.5" thickBot="1">
      <c r="A23" s="542" t="s">
        <v>248</v>
      </c>
      <c r="B23" s="543" t="s">
        <v>6</v>
      </c>
      <c r="C23" s="556">
        <f>C9+C10+C11+C12+C14+C22</f>
        <v>11565320</v>
      </c>
      <c r="D23" s="556">
        <v>13380956</v>
      </c>
      <c r="E23" s="1356">
        <v>24946276</v>
      </c>
    </row>
    <row r="24" spans="1:5" ht="13.5" thickTop="1">
      <c r="A24" s="531"/>
      <c r="B24" s="306"/>
      <c r="C24" s="211"/>
      <c r="D24" s="211"/>
      <c r="E24" s="1357"/>
    </row>
    <row r="25" spans="1:5">
      <c r="A25" s="300" t="s">
        <v>249</v>
      </c>
      <c r="B25" s="308" t="s">
        <v>180</v>
      </c>
      <c r="C25" s="279"/>
      <c r="D25" s="279"/>
      <c r="E25" s="1358"/>
    </row>
    <row r="26" spans="1:5">
      <c r="A26" s="299" t="s">
        <v>250</v>
      </c>
      <c r="B26" s="181" t="s">
        <v>507</v>
      </c>
      <c r="C26" s="277">
        <v>381000</v>
      </c>
      <c r="D26" s="277">
        <v>2000000</v>
      </c>
      <c r="E26" s="1354">
        <v>2381000</v>
      </c>
    </row>
    <row r="27" spans="1:5">
      <c r="A27" s="299" t="s">
        <v>251</v>
      </c>
      <c r="B27" s="181" t="s">
        <v>508</v>
      </c>
      <c r="C27" s="277"/>
      <c r="D27" s="277"/>
      <c r="E27" s="1354"/>
    </row>
    <row r="28" spans="1:5">
      <c r="A28" s="299" t="s">
        <v>253</v>
      </c>
      <c r="B28" s="181" t="s">
        <v>509</v>
      </c>
      <c r="C28" s="212">
        <f>C29+C30+C31+C32+C33+C34+C35</f>
        <v>0</v>
      </c>
      <c r="D28" s="212"/>
      <c r="E28" s="1359">
        <f>E29+E30+E31+E32+E33+E34+E35</f>
        <v>0</v>
      </c>
    </row>
    <row r="29" spans="1:5">
      <c r="A29" s="299" t="s">
        <v>254</v>
      </c>
      <c r="B29" s="307" t="s">
        <v>510</v>
      </c>
      <c r="C29" s="277"/>
      <c r="D29" s="277"/>
      <c r="E29" s="1354"/>
    </row>
    <row r="30" spans="1:5">
      <c r="A30" s="299" t="s">
        <v>255</v>
      </c>
      <c r="B30" s="307" t="s">
        <v>511</v>
      </c>
      <c r="C30" s="277"/>
      <c r="D30" s="277"/>
      <c r="E30" s="1354"/>
    </row>
    <row r="31" spans="1:5">
      <c r="A31" s="299" t="s">
        <v>256</v>
      </c>
      <c r="B31" s="307" t="s">
        <v>512</v>
      </c>
      <c r="C31" s="277"/>
      <c r="D31" s="277"/>
      <c r="E31" s="1354"/>
    </row>
    <row r="32" spans="1:5">
      <c r="A32" s="299" t="s">
        <v>257</v>
      </c>
      <c r="B32" s="307" t="s">
        <v>513</v>
      </c>
      <c r="C32" s="277"/>
      <c r="D32" s="277"/>
      <c r="E32" s="1354"/>
    </row>
    <row r="33" spans="1:5">
      <c r="A33" s="299" t="s">
        <v>258</v>
      </c>
      <c r="B33" s="749" t="s">
        <v>514</v>
      </c>
      <c r="C33" s="277"/>
      <c r="D33" s="277"/>
      <c r="E33" s="1354"/>
    </row>
    <row r="34" spans="1:5">
      <c r="A34" s="299" t="s">
        <v>259</v>
      </c>
      <c r="B34" s="260" t="s">
        <v>515</v>
      </c>
      <c r="C34" s="277"/>
      <c r="D34" s="277"/>
      <c r="E34" s="1354"/>
    </row>
    <row r="35" spans="1:5">
      <c r="A35" s="299" t="s">
        <v>260</v>
      </c>
      <c r="B35" s="959" t="s">
        <v>516</v>
      </c>
      <c r="C35" s="277"/>
      <c r="D35" s="277"/>
      <c r="E35" s="1354"/>
    </row>
    <row r="36" spans="1:5">
      <c r="A36" s="299" t="s">
        <v>261</v>
      </c>
      <c r="B36" s="181"/>
      <c r="C36" s="277"/>
      <c r="D36" s="277"/>
      <c r="E36" s="1354"/>
    </row>
    <row r="37" spans="1:5" ht="13.5" customHeight="1" thickBot="1">
      <c r="A37" s="299" t="s">
        <v>262</v>
      </c>
      <c r="B37" s="183"/>
      <c r="C37" s="280">
        <f>-C12</f>
        <v>0</v>
      </c>
      <c r="D37" s="280"/>
      <c r="E37" s="1360">
        <f>-E12</f>
        <v>0</v>
      </c>
    </row>
    <row r="38" spans="1:5" ht="13.5" thickBot="1">
      <c r="A38" s="542" t="s">
        <v>760</v>
      </c>
      <c r="B38" s="543" t="s">
        <v>7</v>
      </c>
      <c r="C38" s="792">
        <f>C26+C27+C28+C36+C37</f>
        <v>381000</v>
      </c>
      <c r="D38" s="792">
        <v>2000000</v>
      </c>
      <c r="E38" s="1361">
        <f>E26+E27+E28+E36+E37</f>
        <v>2381000</v>
      </c>
    </row>
    <row r="39" spans="1:5" ht="27" thickTop="1" thickBot="1">
      <c r="A39" s="542" t="s">
        <v>264</v>
      </c>
      <c r="B39" s="547" t="s">
        <v>363</v>
      </c>
      <c r="C39" s="791">
        <f>C23+C38</f>
        <v>11946320</v>
      </c>
      <c r="D39" s="791">
        <v>15380956</v>
      </c>
      <c r="E39" s="1362">
        <f>E23+E38</f>
        <v>27327276</v>
      </c>
    </row>
    <row r="40" spans="1:5" ht="13.5" thickTop="1">
      <c r="A40" s="531"/>
      <c r="B40" s="761"/>
      <c r="C40" s="120"/>
      <c r="D40" s="30"/>
      <c r="E40" s="1363"/>
    </row>
    <row r="41" spans="1:5">
      <c r="A41" s="300" t="s">
        <v>265</v>
      </c>
      <c r="B41" s="407" t="s">
        <v>364</v>
      </c>
      <c r="C41" s="115"/>
      <c r="D41" s="121"/>
      <c r="E41" s="1358"/>
    </row>
    <row r="42" spans="1:5">
      <c r="A42" s="299" t="s">
        <v>266</v>
      </c>
      <c r="B42" s="182" t="s">
        <v>526</v>
      </c>
      <c r="C42" s="112"/>
      <c r="D42" s="80"/>
      <c r="E42" s="1354"/>
    </row>
    <row r="43" spans="1:5">
      <c r="A43" s="299" t="s">
        <v>267</v>
      </c>
      <c r="B43" s="614" t="s">
        <v>524</v>
      </c>
      <c r="C43" s="112"/>
      <c r="D43" s="80"/>
      <c r="E43" s="1354"/>
    </row>
    <row r="44" spans="1:5">
      <c r="A44" s="299" t="s">
        <v>268</v>
      </c>
      <c r="B44" s="614" t="s">
        <v>523</v>
      </c>
      <c r="C44" s="112"/>
      <c r="D44" s="80"/>
      <c r="E44" s="1354"/>
    </row>
    <row r="45" spans="1:5">
      <c r="A45" s="299" t="s">
        <v>269</v>
      </c>
      <c r="B45" s="614" t="s">
        <v>525</v>
      </c>
      <c r="C45" s="112"/>
      <c r="D45" s="80"/>
      <c r="E45" s="1354"/>
    </row>
    <row r="46" spans="1:5">
      <c r="A46" s="299" t="s">
        <v>270</v>
      </c>
      <c r="B46" s="751" t="s">
        <v>527</v>
      </c>
      <c r="C46" s="112"/>
      <c r="D46" s="80"/>
      <c r="E46" s="1354"/>
    </row>
    <row r="47" spans="1:5">
      <c r="A47" s="299" t="s">
        <v>271</v>
      </c>
      <c r="B47" s="752" t="s">
        <v>530</v>
      </c>
      <c r="C47" s="112"/>
      <c r="D47" s="80"/>
      <c r="E47" s="1354"/>
    </row>
    <row r="48" spans="1:5">
      <c r="A48" s="299" t="s">
        <v>272</v>
      </c>
      <c r="B48" s="753" t="s">
        <v>529</v>
      </c>
      <c r="C48" s="112"/>
      <c r="D48" s="80"/>
      <c r="E48" s="1354"/>
    </row>
    <row r="49" spans="1:5" ht="13.5" thickBot="1">
      <c r="A49" s="299" t="s">
        <v>273</v>
      </c>
      <c r="B49" s="309" t="s">
        <v>528</v>
      </c>
      <c r="C49" s="117"/>
      <c r="D49" s="1320"/>
      <c r="E49" s="1364"/>
    </row>
    <row r="50" spans="1:5" ht="13.5" thickBot="1">
      <c r="A50" s="321" t="s">
        <v>274</v>
      </c>
      <c r="B50" s="267" t="s">
        <v>531</v>
      </c>
      <c r="C50" s="119">
        <f>C42+C43+C44+C45+C46+C47+C48+C49</f>
        <v>0</v>
      </c>
      <c r="D50" s="119"/>
      <c r="E50" s="1365">
        <f>E42+E43+E44+E45+E46+E47+E48+E49</f>
        <v>0</v>
      </c>
    </row>
    <row r="51" spans="1:5">
      <c r="A51" s="531"/>
      <c r="B51" s="42"/>
      <c r="C51" s="120"/>
      <c r="D51" s="30"/>
      <c r="E51" s="1363"/>
    </row>
    <row r="52" spans="1:5" ht="13.5" thickBot="1">
      <c r="A52" s="381" t="s">
        <v>275</v>
      </c>
      <c r="B52" s="1205" t="s">
        <v>366</v>
      </c>
      <c r="C52" s="284">
        <f>C39+C50</f>
        <v>11946320</v>
      </c>
      <c r="D52" s="284">
        <v>15380956</v>
      </c>
      <c r="E52" s="1366">
        <f>E39+E50</f>
        <v>27327276</v>
      </c>
    </row>
    <row r="53" spans="1:5">
      <c r="A53" s="319"/>
      <c r="B53" s="42"/>
      <c r="C53" s="30"/>
      <c r="D53" s="30"/>
      <c r="E53" s="30"/>
    </row>
    <row r="54" spans="1:5">
      <c r="A54" s="319"/>
      <c r="B54" s="42"/>
      <c r="C54" s="30"/>
      <c r="D54" s="30"/>
      <c r="E54" s="30"/>
    </row>
    <row r="55" spans="1:5">
      <c r="A55" s="319"/>
      <c r="B55" s="42"/>
      <c r="C55" s="30"/>
      <c r="D55" s="30"/>
      <c r="E55" s="30"/>
    </row>
    <row r="56" spans="1:5">
      <c r="A56" s="319"/>
      <c r="B56" s="42"/>
      <c r="C56" s="30"/>
      <c r="D56" s="30"/>
      <c r="E56" s="30"/>
    </row>
    <row r="57" spans="1:5">
      <c r="A57" s="319"/>
      <c r="B57" s="42"/>
      <c r="C57" s="30"/>
      <c r="D57" s="30"/>
      <c r="E57" s="30"/>
    </row>
    <row r="58" spans="1:5">
      <c r="A58" s="319"/>
      <c r="B58" s="42"/>
      <c r="C58" s="30"/>
      <c r="D58" s="30"/>
      <c r="E58" s="30"/>
    </row>
    <row r="59" spans="1:5">
      <c r="A59" s="319"/>
      <c r="B59" s="42"/>
      <c r="C59" s="30"/>
      <c r="D59" s="30"/>
      <c r="E59" s="30"/>
    </row>
    <row r="60" spans="1:5" ht="14.25" customHeight="1">
      <c r="A60" s="1406">
        <v>2</v>
      </c>
      <c r="B60" s="1404"/>
      <c r="C60" s="1404"/>
      <c r="D60" s="1404"/>
      <c r="E60" s="1404"/>
    </row>
    <row r="61" spans="1:5">
      <c r="A61" s="1384" t="s">
        <v>921</v>
      </c>
      <c r="B61" s="1384"/>
      <c r="C61" s="1384"/>
      <c r="D61" s="1384"/>
      <c r="E61" s="1384"/>
    </row>
    <row r="62" spans="1:5">
      <c r="A62" s="311"/>
      <c r="B62" s="311"/>
      <c r="C62" s="311"/>
      <c r="D62" s="1312"/>
      <c r="E62" s="311"/>
    </row>
    <row r="63" spans="1:5" ht="15.75">
      <c r="B63" s="1403" t="s">
        <v>885</v>
      </c>
      <c r="C63" s="1403"/>
      <c r="D63" s="1403"/>
      <c r="E63" s="1403"/>
    </row>
    <row r="64" spans="1:5" ht="15.75">
      <c r="B64" s="22"/>
      <c r="C64" s="22"/>
      <c r="D64" s="1313"/>
      <c r="E64" s="22"/>
    </row>
    <row r="65" spans="1:5" ht="13.5" thickBot="1">
      <c r="B65" s="1"/>
      <c r="C65" s="1299" t="s">
        <v>802</v>
      </c>
      <c r="D65" s="1299"/>
      <c r="E65" s="1299"/>
    </row>
    <row r="66" spans="1:5" ht="52.5" thickBot="1">
      <c r="A66" s="325" t="s">
        <v>228</v>
      </c>
      <c r="B66" s="537" t="s">
        <v>9</v>
      </c>
      <c r="C66" s="743" t="s">
        <v>897</v>
      </c>
      <c r="D66" s="1321" t="s">
        <v>896</v>
      </c>
      <c r="E66" s="743" t="s">
        <v>907</v>
      </c>
    </row>
    <row r="67" spans="1:5" ht="12.75" customHeight="1">
      <c r="A67" s="538" t="s">
        <v>229</v>
      </c>
      <c r="B67" s="539" t="s">
        <v>230</v>
      </c>
      <c r="C67" s="548" t="s">
        <v>231</v>
      </c>
      <c r="D67" s="1367"/>
      <c r="E67" s="550" t="s">
        <v>252</v>
      </c>
    </row>
    <row r="68" spans="1:5" ht="11.25" customHeight="1">
      <c r="A68" s="300" t="s">
        <v>233</v>
      </c>
      <c r="B68" s="306" t="s">
        <v>179</v>
      </c>
      <c r="C68" s="277"/>
      <c r="D68" s="1354"/>
      <c r="E68" s="106"/>
    </row>
    <row r="69" spans="1:5">
      <c r="A69" s="299" t="s">
        <v>234</v>
      </c>
      <c r="B69" s="157" t="s">
        <v>493</v>
      </c>
      <c r="C69" s="277"/>
      <c r="D69" s="1354"/>
      <c r="E69" s="106"/>
    </row>
    <row r="70" spans="1:5">
      <c r="A70" s="299" t="s">
        <v>235</v>
      </c>
      <c r="B70" s="181" t="s">
        <v>495</v>
      </c>
      <c r="C70" s="277"/>
      <c r="D70" s="1354"/>
      <c r="E70" s="106"/>
    </row>
    <row r="71" spans="1:5">
      <c r="A71" s="299" t="s">
        <v>236</v>
      </c>
      <c r="B71" s="181" t="s">
        <v>494</v>
      </c>
      <c r="C71" s="277">
        <v>2971500</v>
      </c>
      <c r="D71" s="1354">
        <v>6669047</v>
      </c>
      <c r="E71" s="106">
        <v>9640547</v>
      </c>
    </row>
    <row r="72" spans="1:5">
      <c r="A72" s="299" t="s">
        <v>237</v>
      </c>
      <c r="B72" s="181" t="s">
        <v>496</v>
      </c>
      <c r="C72" s="277"/>
      <c r="D72" s="1354"/>
      <c r="E72" s="106"/>
    </row>
    <row r="73" spans="1:5">
      <c r="A73" s="299" t="s">
        <v>238</v>
      </c>
      <c r="B73" s="181" t="s">
        <v>497</v>
      </c>
      <c r="C73" s="277"/>
      <c r="D73" s="1354"/>
      <c r="E73" s="106"/>
    </row>
    <row r="74" spans="1:5">
      <c r="A74" s="299" t="s">
        <v>239</v>
      </c>
      <c r="B74" s="181" t="s">
        <v>498</v>
      </c>
      <c r="C74" s="277"/>
      <c r="D74" s="1354"/>
      <c r="E74" s="106">
        <f>E75+E76+E77+E78+E79+E80+E81</f>
        <v>0</v>
      </c>
    </row>
    <row r="75" spans="1:5">
      <c r="A75" s="299" t="s">
        <v>240</v>
      </c>
      <c r="B75" s="181" t="s">
        <v>502</v>
      </c>
      <c r="C75" s="727"/>
      <c r="D75" s="1355"/>
      <c r="E75" s="106"/>
    </row>
    <row r="76" spans="1:5">
      <c r="A76" s="299" t="s">
        <v>241</v>
      </c>
      <c r="B76" s="181" t="s">
        <v>503</v>
      </c>
      <c r="C76" s="277"/>
      <c r="D76" s="1354"/>
      <c r="E76" s="106"/>
    </row>
    <row r="77" spans="1:5">
      <c r="A77" s="299" t="s">
        <v>242</v>
      </c>
      <c r="B77" s="181" t="s">
        <v>504</v>
      </c>
      <c r="C77" s="277"/>
      <c r="D77" s="1354"/>
      <c r="E77" s="106"/>
    </row>
    <row r="78" spans="1:5" ht="13.5" customHeight="1">
      <c r="A78" s="299" t="s">
        <v>243</v>
      </c>
      <c r="B78" s="307" t="s">
        <v>500</v>
      </c>
      <c r="C78" s="212"/>
      <c r="D78" s="1359"/>
      <c r="E78" s="106"/>
    </row>
    <row r="79" spans="1:5" ht="13.5" customHeight="1">
      <c r="A79" s="299" t="s">
        <v>244</v>
      </c>
      <c r="B79" s="749" t="s">
        <v>501</v>
      </c>
      <c r="C79" s="280"/>
      <c r="D79" s="1360"/>
      <c r="E79" s="106"/>
    </row>
    <row r="80" spans="1:5" ht="13.5" customHeight="1">
      <c r="A80" s="299" t="s">
        <v>245</v>
      </c>
      <c r="B80" s="750" t="s">
        <v>499</v>
      </c>
      <c r="C80" s="280"/>
      <c r="D80" s="1360"/>
      <c r="E80" s="106"/>
    </row>
    <row r="81" spans="1:5" ht="13.5" customHeight="1">
      <c r="A81" s="299" t="s">
        <v>246</v>
      </c>
      <c r="B81" s="97" t="s">
        <v>759</v>
      </c>
      <c r="C81" s="280"/>
      <c r="D81" s="1360"/>
      <c r="E81" s="106"/>
    </row>
    <row r="82" spans="1:5" s="18" customFormat="1" ht="13.5" thickBot="1">
      <c r="A82" s="299" t="s">
        <v>247</v>
      </c>
      <c r="B82" s="183" t="s">
        <v>506</v>
      </c>
      <c r="C82" s="278"/>
      <c r="D82" s="1368"/>
      <c r="E82" s="106"/>
    </row>
    <row r="83" spans="1:5" ht="18" customHeight="1" thickBot="1">
      <c r="A83" s="542" t="s">
        <v>248</v>
      </c>
      <c r="B83" s="543" t="s">
        <v>6</v>
      </c>
      <c r="C83" s="556">
        <f>C69+C70+C71+C72+C74+C82</f>
        <v>2971500</v>
      </c>
      <c r="D83" s="556">
        <v>6669047</v>
      </c>
      <c r="E83" s="557">
        <f>E69+E70+E71+E72+E74+E82</f>
        <v>9640547</v>
      </c>
    </row>
    <row r="84" spans="1:5" ht="11.25" customHeight="1" thickTop="1">
      <c r="A84" s="531"/>
      <c r="B84" s="306"/>
      <c r="C84" s="211"/>
      <c r="D84" s="211"/>
      <c r="E84" s="120"/>
    </row>
    <row r="85" spans="1:5" ht="13.5" customHeight="1">
      <c r="A85" s="300" t="s">
        <v>249</v>
      </c>
      <c r="B85" s="308" t="s">
        <v>180</v>
      </c>
      <c r="C85" s="279"/>
      <c r="D85" s="279"/>
      <c r="E85" s="115"/>
    </row>
    <row r="86" spans="1:5">
      <c r="A86" s="299" t="s">
        <v>250</v>
      </c>
      <c r="B86" s="181" t="s">
        <v>507</v>
      </c>
      <c r="C86" s="277">
        <v>35724695</v>
      </c>
      <c r="D86" s="277">
        <v>18511627</v>
      </c>
      <c r="E86" s="112">
        <v>54236322</v>
      </c>
    </row>
    <row r="87" spans="1:5">
      <c r="A87" s="299" t="s">
        <v>251</v>
      </c>
      <c r="B87" s="181" t="s">
        <v>508</v>
      </c>
      <c r="C87" s="277">
        <v>9999919</v>
      </c>
      <c r="D87" s="277">
        <v>14875449</v>
      </c>
      <c r="E87" s="112">
        <v>24875368</v>
      </c>
    </row>
    <row r="88" spans="1:5">
      <c r="A88" s="299" t="s">
        <v>253</v>
      </c>
      <c r="B88" s="181" t="s">
        <v>509</v>
      </c>
      <c r="C88" s="212">
        <f>C89+C90+C91+C92+C93+C94+C95</f>
        <v>0</v>
      </c>
      <c r="D88" s="212"/>
      <c r="E88" s="116">
        <f>E89+E90+E91+E92+E93+E94+E95</f>
        <v>0</v>
      </c>
    </row>
    <row r="89" spans="1:5">
      <c r="A89" s="299" t="s">
        <v>254</v>
      </c>
      <c r="B89" s="307" t="s">
        <v>510</v>
      </c>
      <c r="C89" s="277"/>
      <c r="D89" s="277"/>
      <c r="E89" s="112"/>
    </row>
    <row r="90" spans="1:5">
      <c r="A90" s="299" t="s">
        <v>255</v>
      </c>
      <c r="B90" s="307" t="s">
        <v>511</v>
      </c>
      <c r="C90" s="277"/>
      <c r="D90" s="277"/>
      <c r="E90" s="112"/>
    </row>
    <row r="91" spans="1:5" s="18" customFormat="1">
      <c r="A91" s="299" t="s">
        <v>256</v>
      </c>
      <c r="B91" s="307" t="s">
        <v>512</v>
      </c>
      <c r="C91" s="277"/>
      <c r="D91" s="277"/>
      <c r="E91" s="112"/>
    </row>
    <row r="92" spans="1:5" s="18" customFormat="1">
      <c r="A92" s="299" t="s">
        <v>257</v>
      </c>
      <c r="B92" s="307" t="s">
        <v>513</v>
      </c>
      <c r="C92" s="277"/>
      <c r="D92" s="277"/>
      <c r="E92" s="112"/>
    </row>
    <row r="93" spans="1:5" s="18" customFormat="1">
      <c r="A93" s="299" t="s">
        <v>258</v>
      </c>
      <c r="B93" s="749" t="s">
        <v>514</v>
      </c>
      <c r="C93" s="277"/>
      <c r="D93" s="277"/>
      <c r="E93" s="112"/>
    </row>
    <row r="94" spans="1:5" s="18" customFormat="1">
      <c r="A94" s="299" t="s">
        <v>259</v>
      </c>
      <c r="B94" s="260" t="s">
        <v>515</v>
      </c>
      <c r="C94" s="277"/>
      <c r="D94" s="277"/>
      <c r="E94" s="112"/>
    </row>
    <row r="95" spans="1:5" s="18" customFormat="1">
      <c r="A95" s="299" t="s">
        <v>260</v>
      </c>
      <c r="B95" s="959" t="s">
        <v>516</v>
      </c>
      <c r="C95" s="277">
        <f>-C72</f>
        <v>0</v>
      </c>
      <c r="D95" s="277"/>
      <c r="E95" s="112"/>
    </row>
    <row r="96" spans="1:5">
      <c r="A96" s="299" t="s">
        <v>261</v>
      </c>
      <c r="B96" s="181"/>
      <c r="C96" s="277"/>
      <c r="D96" s="277"/>
      <c r="E96" s="112"/>
    </row>
    <row r="97" spans="1:5" ht="13.5" thickBot="1">
      <c r="A97" s="299" t="s">
        <v>262</v>
      </c>
      <c r="B97" s="183"/>
      <c r="C97" s="278"/>
      <c r="D97" s="278"/>
      <c r="E97" s="566"/>
    </row>
    <row r="98" spans="1:5" ht="18.75" customHeight="1" thickBot="1">
      <c r="A98" s="542" t="s">
        <v>760</v>
      </c>
      <c r="B98" s="543" t="s">
        <v>7</v>
      </c>
      <c r="C98" s="556">
        <f>C86+C87+C88+C96+C97</f>
        <v>45724614</v>
      </c>
      <c r="D98" s="556">
        <v>33387076</v>
      </c>
      <c r="E98" s="557">
        <f>E86+E87+E88+E96+E97</f>
        <v>79111690</v>
      </c>
    </row>
    <row r="99" spans="1:5" ht="27" thickTop="1" thickBot="1">
      <c r="A99" s="542" t="s">
        <v>264</v>
      </c>
      <c r="B99" s="547" t="s">
        <v>363</v>
      </c>
      <c r="C99" s="546">
        <f>C83+C98</f>
        <v>48696114</v>
      </c>
      <c r="D99" s="1333">
        <v>40056123</v>
      </c>
      <c r="E99" s="871">
        <f>E83+E98</f>
        <v>88752237</v>
      </c>
    </row>
    <row r="100" spans="1:5" ht="13.5" thickTop="1">
      <c r="A100" s="531"/>
      <c r="B100" s="761"/>
      <c r="C100" s="1175"/>
      <c r="D100" s="1336"/>
      <c r="E100" s="612"/>
    </row>
    <row r="101" spans="1:5">
      <c r="A101" s="300" t="s">
        <v>265</v>
      </c>
      <c r="B101" s="407" t="s">
        <v>364</v>
      </c>
      <c r="C101" s="197"/>
      <c r="D101" s="1337"/>
      <c r="E101" s="220"/>
    </row>
    <row r="102" spans="1:5">
      <c r="A102" s="299" t="s">
        <v>266</v>
      </c>
      <c r="B102" s="182" t="s">
        <v>526</v>
      </c>
      <c r="C102" s="197"/>
      <c r="D102" s="1337"/>
      <c r="E102" s="138"/>
    </row>
    <row r="103" spans="1:5">
      <c r="A103" s="299" t="s">
        <v>267</v>
      </c>
      <c r="B103" s="614" t="s">
        <v>524</v>
      </c>
      <c r="C103" s="204"/>
      <c r="D103" s="1337"/>
      <c r="E103" s="139"/>
    </row>
    <row r="104" spans="1:5">
      <c r="A104" s="299" t="s">
        <v>268</v>
      </c>
      <c r="B104" s="614" t="s">
        <v>523</v>
      </c>
      <c r="C104" s="204"/>
      <c r="D104" s="1337"/>
      <c r="E104" s="139"/>
    </row>
    <row r="105" spans="1:5">
      <c r="A105" s="299" t="s">
        <v>269</v>
      </c>
      <c r="B105" s="614" t="s">
        <v>525</v>
      </c>
      <c r="C105" s="204"/>
      <c r="D105" s="1337"/>
      <c r="E105" s="115"/>
    </row>
    <row r="106" spans="1:5">
      <c r="A106" s="299" t="s">
        <v>270</v>
      </c>
      <c r="B106" s="751" t="s">
        <v>527</v>
      </c>
      <c r="C106" s="379"/>
      <c r="D106" s="1338"/>
      <c r="E106" s="220"/>
    </row>
    <row r="107" spans="1:5">
      <c r="A107" s="299" t="s">
        <v>271</v>
      </c>
      <c r="B107" s="752" t="s">
        <v>530</v>
      </c>
      <c r="C107" s="379"/>
      <c r="D107" s="1338"/>
      <c r="E107" s="139"/>
    </row>
    <row r="108" spans="1:5">
      <c r="A108" s="299" t="s">
        <v>272</v>
      </c>
      <c r="B108" s="753" t="s">
        <v>529</v>
      </c>
      <c r="C108" s="202"/>
      <c r="D108" s="1337"/>
      <c r="E108" s="112"/>
    </row>
    <row r="109" spans="1:5" ht="13.5" thickBot="1">
      <c r="A109" s="299" t="s">
        <v>273</v>
      </c>
      <c r="B109" s="309" t="s">
        <v>528</v>
      </c>
      <c r="C109" s="195"/>
      <c r="D109" s="1337"/>
      <c r="E109" s="120"/>
    </row>
    <row r="110" spans="1:5" ht="13.5" thickBot="1">
      <c r="A110" s="321" t="s">
        <v>274</v>
      </c>
      <c r="B110" s="267" t="s">
        <v>531</v>
      </c>
      <c r="C110" s="77">
        <f>SUM(C102:C109)</f>
        <v>0</v>
      </c>
      <c r="D110" s="622">
        <v>0</v>
      </c>
      <c r="E110" s="817">
        <f>SUM(E102:E109)</f>
        <v>0</v>
      </c>
    </row>
    <row r="111" spans="1:5">
      <c r="A111" s="531"/>
      <c r="B111" s="42"/>
      <c r="C111" s="760"/>
      <c r="D111" s="198"/>
      <c r="E111" s="222"/>
    </row>
    <row r="112" spans="1:5" ht="13.5" thickBot="1">
      <c r="A112" s="381" t="s">
        <v>275</v>
      </c>
      <c r="B112" s="1205" t="s">
        <v>366</v>
      </c>
      <c r="C112" s="1206">
        <f>C99+C110</f>
        <v>48696114</v>
      </c>
      <c r="D112" s="1207">
        <v>40056123</v>
      </c>
      <c r="E112" s="877">
        <f>E99+E110</f>
        <v>88752237</v>
      </c>
    </row>
    <row r="113" spans="1:5">
      <c r="A113" s="319"/>
      <c r="B113" s="42"/>
      <c r="C113" s="30"/>
      <c r="D113" s="30"/>
      <c r="E113" s="30"/>
    </row>
    <row r="114" spans="1:5">
      <c r="A114" s="319"/>
      <c r="B114" s="42"/>
      <c r="C114" s="30"/>
      <c r="D114" s="30"/>
      <c r="E114" s="30"/>
    </row>
    <row r="115" spans="1:5">
      <c r="A115" s="319"/>
      <c r="B115" s="42"/>
      <c r="C115" s="30"/>
      <c r="D115" s="30"/>
      <c r="E115" s="30"/>
    </row>
    <row r="116" spans="1:5">
      <c r="A116" s="319"/>
      <c r="B116" s="42"/>
      <c r="C116" s="30"/>
      <c r="D116" s="30"/>
      <c r="E116" s="30"/>
    </row>
    <row r="117" spans="1:5">
      <c r="A117" s="319"/>
      <c r="B117" s="42"/>
      <c r="C117" s="30"/>
      <c r="D117" s="30"/>
      <c r="E117" s="30"/>
    </row>
    <row r="118" spans="1:5">
      <c r="A118" s="319"/>
      <c r="B118" s="42"/>
      <c r="C118" s="30"/>
      <c r="D118" s="30"/>
      <c r="E118" s="30"/>
    </row>
    <row r="119" spans="1:5">
      <c r="A119" s="1406">
        <v>3</v>
      </c>
      <c r="B119" s="1404"/>
      <c r="C119" s="1404"/>
      <c r="D119" s="1404"/>
      <c r="E119" s="1404"/>
    </row>
    <row r="120" spans="1:5" ht="13.5" customHeight="1">
      <c r="A120" s="1384" t="s">
        <v>922</v>
      </c>
      <c r="B120" s="1384"/>
      <c r="C120" s="1384"/>
      <c r="D120" s="1384"/>
      <c r="E120" s="1384"/>
    </row>
    <row r="121" spans="1:5" ht="13.5" customHeight="1">
      <c r="A121" s="311"/>
      <c r="B121" s="311"/>
      <c r="C121" s="311"/>
      <c r="D121" s="1312"/>
      <c r="E121" s="311"/>
    </row>
    <row r="122" spans="1:5" ht="15.75">
      <c r="B122" s="1403" t="s">
        <v>884</v>
      </c>
      <c r="C122" s="1403"/>
      <c r="D122" s="1403"/>
      <c r="E122" s="1403"/>
    </row>
    <row r="123" spans="1:5" ht="15.75">
      <c r="B123" s="22"/>
      <c r="C123" s="22"/>
      <c r="D123" s="1313"/>
      <c r="E123" s="22"/>
    </row>
    <row r="124" spans="1:5" ht="13.5" thickBot="1">
      <c r="B124" s="1"/>
      <c r="C124" s="1297" t="s">
        <v>804</v>
      </c>
      <c r="D124" s="1297"/>
      <c r="E124" s="1299" t="s">
        <v>805</v>
      </c>
    </row>
    <row r="125" spans="1:5" ht="39.75" thickBot="1">
      <c r="A125" s="325" t="s">
        <v>228</v>
      </c>
      <c r="B125" s="537" t="s">
        <v>9</v>
      </c>
      <c r="C125" s="904" t="s">
        <v>899</v>
      </c>
      <c r="D125" s="904" t="s">
        <v>898</v>
      </c>
      <c r="E125" s="296" t="s">
        <v>10</v>
      </c>
    </row>
    <row r="126" spans="1:5">
      <c r="A126" s="538" t="s">
        <v>229</v>
      </c>
      <c r="B126" s="539" t="s">
        <v>230</v>
      </c>
      <c r="C126" s="548" t="s">
        <v>231</v>
      </c>
      <c r="D126" s="1367"/>
      <c r="E126" s="550" t="s">
        <v>252</v>
      </c>
    </row>
    <row r="127" spans="1:5">
      <c r="A127" s="300" t="s">
        <v>233</v>
      </c>
      <c r="B127" s="306" t="s">
        <v>179</v>
      </c>
      <c r="C127" s="277"/>
      <c r="D127" s="1354"/>
      <c r="E127" s="106"/>
    </row>
    <row r="128" spans="1:5" ht="12" customHeight="1">
      <c r="A128" s="299" t="s">
        <v>234</v>
      </c>
      <c r="B128" s="157" t="s">
        <v>493</v>
      </c>
      <c r="C128" s="1274">
        <v>3460000</v>
      </c>
      <c r="D128" s="1369">
        <v>1989416</v>
      </c>
      <c r="E128" s="106"/>
    </row>
    <row r="129" spans="1:6">
      <c r="A129" s="299" t="s">
        <v>235</v>
      </c>
      <c r="B129" s="181" t="s">
        <v>495</v>
      </c>
      <c r="C129" s="1274">
        <v>347850</v>
      </c>
      <c r="D129" s="1369">
        <v>193968</v>
      </c>
      <c r="E129" s="106"/>
    </row>
    <row r="130" spans="1:6">
      <c r="A130" s="299" t="s">
        <v>236</v>
      </c>
      <c r="B130" s="181" t="s">
        <v>494</v>
      </c>
      <c r="C130" s="727"/>
      <c r="D130" s="1355">
        <v>241833</v>
      </c>
      <c r="E130" s="106">
        <v>1942330</v>
      </c>
    </row>
    <row r="131" spans="1:6">
      <c r="A131" s="299" t="s">
        <v>237</v>
      </c>
      <c r="B131" s="181" t="s">
        <v>496</v>
      </c>
      <c r="C131" s="277"/>
      <c r="D131" s="1354"/>
      <c r="E131" s="106"/>
    </row>
    <row r="132" spans="1:6">
      <c r="A132" s="299" t="s">
        <v>238</v>
      </c>
      <c r="B132" s="181" t="s">
        <v>497</v>
      </c>
      <c r="C132" s="277"/>
      <c r="D132" s="1354"/>
      <c r="E132" s="106"/>
    </row>
    <row r="133" spans="1:6">
      <c r="A133" s="299" t="s">
        <v>239</v>
      </c>
      <c r="B133" s="181" t="s">
        <v>498</v>
      </c>
      <c r="C133" s="277">
        <f>C134+C135+C136+C137+C138+C139+C140</f>
        <v>0</v>
      </c>
      <c r="D133" s="1354"/>
      <c r="E133" s="106">
        <f>E134+E135+E136+E137+E138+E139+E140</f>
        <v>0</v>
      </c>
    </row>
    <row r="134" spans="1:6">
      <c r="A134" s="299" t="s">
        <v>240</v>
      </c>
      <c r="B134" s="181" t="s">
        <v>502</v>
      </c>
      <c r="C134" s="277"/>
      <c r="D134" s="1354"/>
      <c r="E134" s="106"/>
    </row>
    <row r="135" spans="1:6" ht="12" customHeight="1">
      <c r="A135" s="299" t="s">
        <v>241</v>
      </c>
      <c r="B135" s="181" t="s">
        <v>503</v>
      </c>
      <c r="C135" s="277"/>
      <c r="D135" s="1354"/>
      <c r="E135" s="106"/>
    </row>
    <row r="136" spans="1:6">
      <c r="A136" s="299" t="s">
        <v>242</v>
      </c>
      <c r="B136" s="181" t="s">
        <v>504</v>
      </c>
      <c r="C136" s="277"/>
      <c r="D136" s="1354"/>
      <c r="E136" s="106"/>
    </row>
    <row r="137" spans="1:6" ht="14.25" customHeight="1">
      <c r="A137" s="299" t="s">
        <v>243</v>
      </c>
      <c r="B137" s="307" t="s">
        <v>500</v>
      </c>
      <c r="C137" s="212"/>
      <c r="D137" s="1359"/>
      <c r="E137" s="106"/>
    </row>
    <row r="138" spans="1:6" ht="14.25" customHeight="1">
      <c r="A138" s="299" t="s">
        <v>244</v>
      </c>
      <c r="B138" s="749" t="s">
        <v>501</v>
      </c>
      <c r="C138" s="280"/>
      <c r="D138" s="1360"/>
      <c r="E138" s="106"/>
    </row>
    <row r="139" spans="1:6" ht="14.25" customHeight="1">
      <c r="A139" s="299" t="s">
        <v>245</v>
      </c>
      <c r="B139" s="750" t="s">
        <v>499</v>
      </c>
      <c r="C139" s="280"/>
      <c r="D139" s="1360"/>
      <c r="E139" s="106"/>
    </row>
    <row r="140" spans="1:6" ht="14.25" customHeight="1">
      <c r="A140" s="299" t="s">
        <v>246</v>
      </c>
      <c r="B140" s="97" t="s">
        <v>759</v>
      </c>
      <c r="C140" s="280"/>
      <c r="D140" s="1360"/>
      <c r="E140" s="106"/>
    </row>
    <row r="141" spans="1:6" ht="13.5" customHeight="1" thickBot="1">
      <c r="A141" s="299" t="s">
        <v>247</v>
      </c>
      <c r="B141" s="183" t="s">
        <v>506</v>
      </c>
      <c r="C141" s="278"/>
      <c r="D141" s="1368"/>
      <c r="E141" s="106"/>
    </row>
    <row r="142" spans="1:6" s="18" customFormat="1" ht="13.5" thickBot="1">
      <c r="A142" s="542" t="s">
        <v>248</v>
      </c>
      <c r="B142" s="543" t="s">
        <v>6</v>
      </c>
      <c r="C142" s="556">
        <f>C128+C129+C130+C131+C133+C141</f>
        <v>3807850</v>
      </c>
      <c r="D142" s="556">
        <v>2425217</v>
      </c>
      <c r="E142" s="557">
        <f>E128+E129+E130+E131+E133+E141</f>
        <v>1942330</v>
      </c>
      <c r="F142"/>
    </row>
    <row r="143" spans="1:6" s="18" customFormat="1" ht="13.5" thickTop="1">
      <c r="A143" s="531"/>
      <c r="B143" s="306"/>
      <c r="C143" s="211"/>
      <c r="D143" s="211"/>
      <c r="E143" s="120"/>
      <c r="F143"/>
    </row>
    <row r="144" spans="1:6" ht="14.25" customHeight="1">
      <c r="A144" s="300" t="s">
        <v>249</v>
      </c>
      <c r="B144" s="308" t="s">
        <v>180</v>
      </c>
      <c r="C144" s="279"/>
      <c r="D144" s="279"/>
      <c r="E144" s="115"/>
    </row>
    <row r="145" spans="1:6">
      <c r="A145" s="299" t="s">
        <v>250</v>
      </c>
      <c r="B145" s="181" t="s">
        <v>507</v>
      </c>
      <c r="C145" s="277"/>
      <c r="D145" s="277"/>
      <c r="E145" s="112"/>
    </row>
    <row r="146" spans="1:6" ht="14.25" customHeight="1">
      <c r="A146" s="299" t="s">
        <v>251</v>
      </c>
      <c r="B146" s="181" t="s">
        <v>508</v>
      </c>
      <c r="C146" s="277"/>
      <c r="D146" s="277"/>
      <c r="E146" s="112"/>
    </row>
    <row r="147" spans="1:6" s="18" customFormat="1" ht="14.25" customHeight="1">
      <c r="A147" s="299" t="s">
        <v>253</v>
      </c>
      <c r="B147" s="181" t="s">
        <v>509</v>
      </c>
      <c r="C147" s="212">
        <f>C148+C149+C150+C151+C152+C153+C154</f>
        <v>0</v>
      </c>
      <c r="D147" s="212"/>
      <c r="E147" s="116">
        <f>E148+E149+E150+E151+E152+E153+E154</f>
        <v>0</v>
      </c>
      <c r="F147"/>
    </row>
    <row r="148" spans="1:6">
      <c r="A148" s="299" t="s">
        <v>254</v>
      </c>
      <c r="B148" s="307" t="s">
        <v>510</v>
      </c>
      <c r="C148" s="277"/>
      <c r="D148" s="277"/>
      <c r="E148" s="112"/>
    </row>
    <row r="149" spans="1:6">
      <c r="A149" s="299" t="s">
        <v>255</v>
      </c>
      <c r="B149" s="307" t="s">
        <v>511</v>
      </c>
      <c r="C149" s="277"/>
      <c r="D149" s="277"/>
      <c r="E149" s="112"/>
    </row>
    <row r="150" spans="1:6" ht="12.75" customHeight="1">
      <c r="A150" s="299" t="s">
        <v>256</v>
      </c>
      <c r="B150" s="307" t="s">
        <v>512</v>
      </c>
      <c r="C150" s="277"/>
      <c r="D150" s="277"/>
      <c r="E150" s="112"/>
    </row>
    <row r="151" spans="1:6" ht="12.75" customHeight="1">
      <c r="A151" s="299" t="s">
        <v>257</v>
      </c>
      <c r="B151" s="307" t="s">
        <v>513</v>
      </c>
      <c r="C151" s="277"/>
      <c r="D151" s="277"/>
      <c r="E151" s="112"/>
    </row>
    <row r="152" spans="1:6" ht="12.75" customHeight="1">
      <c r="A152" s="299" t="s">
        <v>258</v>
      </c>
      <c r="B152" s="749" t="s">
        <v>514</v>
      </c>
      <c r="C152" s="277"/>
      <c r="D152" s="277"/>
      <c r="E152" s="112"/>
    </row>
    <row r="153" spans="1:6" ht="12.75" customHeight="1">
      <c r="A153" s="299" t="s">
        <v>259</v>
      </c>
      <c r="B153" s="260" t="s">
        <v>515</v>
      </c>
      <c r="C153" s="277"/>
      <c r="D153" s="277"/>
      <c r="E153" s="112"/>
    </row>
    <row r="154" spans="1:6" ht="12.75" customHeight="1">
      <c r="A154" s="299" t="s">
        <v>260</v>
      </c>
      <c r="B154" s="959" t="s">
        <v>516</v>
      </c>
      <c r="C154" s="277"/>
      <c r="D154" s="277"/>
      <c r="E154" s="112"/>
    </row>
    <row r="155" spans="1:6">
      <c r="A155" s="299" t="s">
        <v>261</v>
      </c>
      <c r="B155" s="181"/>
      <c r="C155" s="277"/>
      <c r="D155" s="277"/>
      <c r="E155" s="112"/>
    </row>
    <row r="156" spans="1:6" ht="13.5" thickBot="1">
      <c r="A156" s="299" t="s">
        <v>262</v>
      </c>
      <c r="B156" s="183"/>
      <c r="C156" s="280">
        <f>-C131</f>
        <v>0</v>
      </c>
      <c r="D156" s="280"/>
      <c r="E156" s="566">
        <f>-E131</f>
        <v>0</v>
      </c>
    </row>
    <row r="157" spans="1:6" ht="13.5" thickBot="1">
      <c r="A157" s="542" t="s">
        <v>760</v>
      </c>
      <c r="B157" s="543" t="s">
        <v>7</v>
      </c>
      <c r="C157" s="556">
        <f>C145+C146+C147+C155+C156</f>
        <v>0</v>
      </c>
      <c r="D157" s="556"/>
      <c r="E157" s="557">
        <f>E145+E146+E147+E155+E156</f>
        <v>0</v>
      </c>
    </row>
    <row r="158" spans="1:6" ht="27" thickTop="1" thickBot="1">
      <c r="A158" s="542" t="s">
        <v>264</v>
      </c>
      <c r="B158" s="547" t="s">
        <v>363</v>
      </c>
      <c r="C158" s="793">
        <f>C142+C157</f>
        <v>3807850</v>
      </c>
      <c r="D158" s="793">
        <v>2425217</v>
      </c>
      <c r="E158" s="870">
        <f>E142+E157</f>
        <v>1942330</v>
      </c>
    </row>
    <row r="159" spans="1:6" ht="13.5" thickTop="1">
      <c r="A159" s="531"/>
      <c r="B159" s="761"/>
      <c r="C159" s="780"/>
      <c r="D159" s="780"/>
      <c r="E159" s="780"/>
    </row>
    <row r="160" spans="1:6">
      <c r="A160" s="300" t="s">
        <v>265</v>
      </c>
      <c r="B160" s="407" t="s">
        <v>364</v>
      </c>
      <c r="C160" s="281"/>
      <c r="D160" s="281"/>
      <c r="E160" s="107"/>
    </row>
    <row r="161" spans="1:5">
      <c r="A161" s="299" t="s">
        <v>266</v>
      </c>
      <c r="B161" s="182" t="s">
        <v>526</v>
      </c>
      <c r="C161" s="277"/>
      <c r="D161" s="277"/>
      <c r="E161" s="106"/>
    </row>
    <row r="162" spans="1:5">
      <c r="A162" s="299" t="s">
        <v>267</v>
      </c>
      <c r="B162" s="614" t="s">
        <v>524</v>
      </c>
      <c r="C162" s="277"/>
      <c r="D162" s="277"/>
      <c r="E162" s="112"/>
    </row>
    <row r="163" spans="1:5">
      <c r="A163" s="299" t="s">
        <v>268</v>
      </c>
      <c r="B163" s="614" t="s">
        <v>523</v>
      </c>
      <c r="C163" s="279"/>
      <c r="D163" s="279"/>
      <c r="E163" s="107"/>
    </row>
    <row r="164" spans="1:5">
      <c r="A164" s="299" t="s">
        <v>269</v>
      </c>
      <c r="B164" s="614" t="s">
        <v>525</v>
      </c>
      <c r="C164" s="212"/>
      <c r="D164" s="212"/>
      <c r="E164" s="108"/>
    </row>
    <row r="165" spans="1:5">
      <c r="A165" s="299" t="s">
        <v>270</v>
      </c>
      <c r="B165" s="751" t="s">
        <v>527</v>
      </c>
      <c r="C165" s="277"/>
      <c r="D165" s="277"/>
      <c r="E165" s="108"/>
    </row>
    <row r="166" spans="1:5">
      <c r="A166" s="299" t="s">
        <v>271</v>
      </c>
      <c r="B166" s="752" t="s">
        <v>530</v>
      </c>
      <c r="C166" s="277"/>
      <c r="D166" s="277"/>
      <c r="E166" s="108"/>
    </row>
    <row r="167" spans="1:5">
      <c r="A167" s="299" t="s">
        <v>272</v>
      </c>
      <c r="B167" s="753" t="s">
        <v>529</v>
      </c>
      <c r="C167" s="202"/>
      <c r="D167" s="80"/>
      <c r="E167" s="108"/>
    </row>
    <row r="168" spans="1:5" ht="13.5" thickBot="1">
      <c r="A168" s="299" t="s">
        <v>273</v>
      </c>
      <c r="B168" s="309" t="s">
        <v>528</v>
      </c>
      <c r="C168" s="211"/>
      <c r="D168" s="211"/>
      <c r="E168" s="120"/>
    </row>
    <row r="169" spans="1:5" ht="13.5" thickBot="1">
      <c r="A169" s="321" t="s">
        <v>274</v>
      </c>
      <c r="B169" s="267" t="s">
        <v>531</v>
      </c>
      <c r="C169" s="213">
        <f>SUM(C161:C168)</f>
        <v>0</v>
      </c>
      <c r="D169" s="213"/>
      <c r="E169" s="119">
        <f>SUM(E161:E168)</f>
        <v>0</v>
      </c>
    </row>
    <row r="170" spans="1:5">
      <c r="A170" s="531"/>
      <c r="B170" s="42"/>
      <c r="C170" s="766"/>
      <c r="D170" s="766"/>
      <c r="E170" s="730"/>
    </row>
    <row r="171" spans="1:5" ht="13.5" thickBot="1">
      <c r="A171" s="381" t="s">
        <v>275</v>
      </c>
      <c r="B171" s="1205" t="s">
        <v>366</v>
      </c>
      <c r="C171" s="877">
        <f>C158+C169</f>
        <v>3807850</v>
      </c>
      <c r="D171" s="877">
        <v>2425217</v>
      </c>
      <c r="E171" s="877">
        <f>E158+E169</f>
        <v>1942330</v>
      </c>
    </row>
    <row r="172" spans="1:5">
      <c r="A172" s="319"/>
      <c r="B172" s="739"/>
      <c r="C172" s="245"/>
      <c r="D172" s="245"/>
      <c r="E172" s="30"/>
    </row>
    <row r="173" spans="1:5">
      <c r="A173" s="319"/>
      <c r="B173" s="739"/>
      <c r="C173" s="245"/>
      <c r="D173" s="245"/>
      <c r="E173" s="30"/>
    </row>
    <row r="174" spans="1:5">
      <c r="A174" s="319"/>
      <c r="B174" s="739"/>
      <c r="C174" s="245"/>
      <c r="D174" s="245"/>
      <c r="E174" s="30"/>
    </row>
    <row r="175" spans="1:5">
      <c r="A175" s="319"/>
      <c r="B175" s="739"/>
      <c r="C175" s="245"/>
      <c r="D175" s="245"/>
      <c r="E175" s="30"/>
    </row>
    <row r="176" spans="1:5">
      <c r="A176" s="319"/>
      <c r="B176" s="739"/>
      <c r="C176" s="245"/>
      <c r="D176" s="245"/>
      <c r="E176" s="30"/>
    </row>
    <row r="178" spans="1:5">
      <c r="A178" s="1406">
        <v>4</v>
      </c>
      <c r="B178" s="1404"/>
      <c r="C178" s="1404"/>
      <c r="D178" s="1404"/>
      <c r="E178" s="1404"/>
    </row>
    <row r="179" spans="1:5">
      <c r="A179" s="1384" t="s">
        <v>921</v>
      </c>
      <c r="B179" s="1384"/>
      <c r="C179" s="1384"/>
      <c r="D179" s="1384"/>
      <c r="E179" s="1384"/>
    </row>
    <row r="180" spans="1:5">
      <c r="A180" s="311"/>
      <c r="B180" s="311"/>
      <c r="C180" s="311"/>
      <c r="D180" s="1312"/>
      <c r="E180" s="311"/>
    </row>
    <row r="181" spans="1:5" ht="15.75">
      <c r="B181" s="1403" t="s">
        <v>884</v>
      </c>
      <c r="C181" s="1403"/>
      <c r="D181" s="1403"/>
      <c r="E181" s="1403"/>
    </row>
    <row r="182" spans="1:5" ht="15.75">
      <c r="B182" s="22"/>
      <c r="C182" s="22"/>
      <c r="D182" s="1313"/>
      <c r="E182" s="22"/>
    </row>
    <row r="183" spans="1:5" ht="13.5" thickBot="1">
      <c r="B183" s="1"/>
      <c r="C183" s="1297" t="s">
        <v>806</v>
      </c>
      <c r="D183" s="1297"/>
      <c r="E183" s="1299" t="s">
        <v>807</v>
      </c>
    </row>
    <row r="184" spans="1:5" ht="27" thickBot="1">
      <c r="A184" s="325" t="s">
        <v>228</v>
      </c>
      <c r="B184" s="537" t="s">
        <v>9</v>
      </c>
      <c r="C184" s="320" t="s">
        <v>11</v>
      </c>
      <c r="D184" s="1322"/>
      <c r="E184" s="296" t="s">
        <v>357</v>
      </c>
    </row>
    <row r="185" spans="1:5">
      <c r="A185" s="538" t="s">
        <v>229</v>
      </c>
      <c r="B185" s="539" t="s">
        <v>230</v>
      </c>
      <c r="C185" s="563" t="s">
        <v>231</v>
      </c>
      <c r="D185" s="1367"/>
      <c r="E185" s="550" t="s">
        <v>252</v>
      </c>
    </row>
    <row r="186" spans="1:5">
      <c r="A186" s="300" t="s">
        <v>233</v>
      </c>
      <c r="B186" s="306" t="s">
        <v>179</v>
      </c>
      <c r="C186" s="277"/>
      <c r="D186" s="1354"/>
      <c r="E186" s="106"/>
    </row>
    <row r="187" spans="1:5">
      <c r="A187" s="299" t="s">
        <v>234</v>
      </c>
      <c r="B187" s="157" t="s">
        <v>493</v>
      </c>
      <c r="C187" s="277"/>
      <c r="D187" s="1354"/>
      <c r="E187" s="106"/>
    </row>
    <row r="188" spans="1:5">
      <c r="A188" s="299" t="s">
        <v>235</v>
      </c>
      <c r="B188" s="181" t="s">
        <v>495</v>
      </c>
      <c r="C188" s="277"/>
      <c r="D188" s="1354"/>
      <c r="E188" s="106"/>
    </row>
    <row r="189" spans="1:5">
      <c r="A189" s="299" t="s">
        <v>236</v>
      </c>
      <c r="B189" s="181" t="s">
        <v>494</v>
      </c>
      <c r="C189" s="277">
        <v>63500</v>
      </c>
      <c r="D189" s="1354"/>
      <c r="E189" s="106">
        <v>2286000</v>
      </c>
    </row>
    <row r="190" spans="1:5">
      <c r="A190" s="299" t="s">
        <v>237</v>
      </c>
      <c r="B190" s="181" t="s">
        <v>496</v>
      </c>
      <c r="C190" s="277"/>
      <c r="D190" s="1354"/>
      <c r="E190" s="106"/>
    </row>
    <row r="191" spans="1:5">
      <c r="A191" s="299" t="s">
        <v>238</v>
      </c>
      <c r="B191" s="181" t="s">
        <v>497</v>
      </c>
      <c r="C191" s="277"/>
      <c r="D191" s="1354"/>
      <c r="E191" s="106"/>
    </row>
    <row r="192" spans="1:5">
      <c r="A192" s="299" t="s">
        <v>239</v>
      </c>
      <c r="B192" s="181" t="s">
        <v>498</v>
      </c>
      <c r="C192" s="277">
        <f>C193+C194+C195+C196+C197+C198+C199</f>
        <v>0</v>
      </c>
      <c r="D192" s="1354"/>
      <c r="E192" s="106">
        <f>E193+E194+E195+E196+E197+E198+E199</f>
        <v>0</v>
      </c>
    </row>
    <row r="193" spans="1:5">
      <c r="A193" s="299" t="s">
        <v>240</v>
      </c>
      <c r="B193" s="181" t="s">
        <v>502</v>
      </c>
      <c r="C193" s="277"/>
      <c r="D193" s="1354"/>
      <c r="E193" s="106"/>
    </row>
    <row r="194" spans="1:5">
      <c r="A194" s="299" t="s">
        <v>241</v>
      </c>
      <c r="B194" s="181" t="s">
        <v>503</v>
      </c>
      <c r="C194" s="277"/>
      <c r="D194" s="1354"/>
      <c r="E194" s="106"/>
    </row>
    <row r="195" spans="1:5">
      <c r="A195" s="299" t="s">
        <v>242</v>
      </c>
      <c r="B195" s="181" t="s">
        <v>504</v>
      </c>
      <c r="C195" s="277"/>
      <c r="D195" s="1354"/>
      <c r="E195" s="106"/>
    </row>
    <row r="196" spans="1:5">
      <c r="A196" s="299" t="s">
        <v>243</v>
      </c>
      <c r="B196" s="307" t="s">
        <v>500</v>
      </c>
      <c r="C196" s="212"/>
      <c r="D196" s="1359"/>
      <c r="E196" s="106"/>
    </row>
    <row r="197" spans="1:5">
      <c r="A197" s="299" t="s">
        <v>244</v>
      </c>
      <c r="B197" s="749" t="s">
        <v>501</v>
      </c>
      <c r="C197" s="280"/>
      <c r="D197" s="1360"/>
      <c r="E197" s="106"/>
    </row>
    <row r="198" spans="1:5">
      <c r="A198" s="299" t="s">
        <v>245</v>
      </c>
      <c r="B198" s="750" t="s">
        <v>499</v>
      </c>
      <c r="C198" s="280"/>
      <c r="D198" s="1360"/>
      <c r="E198" s="106"/>
    </row>
    <row r="199" spans="1:5">
      <c r="A199" s="299" t="s">
        <v>246</v>
      </c>
      <c r="B199" s="97" t="s">
        <v>759</v>
      </c>
      <c r="C199" s="280"/>
      <c r="D199" s="1360"/>
      <c r="E199" s="106"/>
    </row>
    <row r="200" spans="1:5" ht="13.5" thickBot="1">
      <c r="A200" s="299" t="s">
        <v>247</v>
      </c>
      <c r="B200" s="183" t="s">
        <v>506</v>
      </c>
      <c r="C200" s="278"/>
      <c r="D200" s="1368"/>
      <c r="E200" s="106"/>
    </row>
    <row r="201" spans="1:5" ht="18.75" customHeight="1" thickBot="1">
      <c r="A201" s="542" t="s">
        <v>248</v>
      </c>
      <c r="B201" s="543" t="s">
        <v>6</v>
      </c>
      <c r="C201" s="556">
        <f>C187+C188+C189+C190+C192+C200</f>
        <v>63500</v>
      </c>
      <c r="D201" s="796"/>
      <c r="E201" s="557">
        <v>2286000</v>
      </c>
    </row>
    <row r="202" spans="1:5" ht="13.5" thickTop="1">
      <c r="A202" s="531"/>
      <c r="B202" s="306"/>
      <c r="C202" s="801"/>
      <c r="D202" s="710"/>
      <c r="E202" s="1342"/>
    </row>
    <row r="203" spans="1:5">
      <c r="A203" s="300" t="s">
        <v>249</v>
      </c>
      <c r="B203" s="308" t="s">
        <v>180</v>
      </c>
      <c r="C203" s="279"/>
      <c r="D203" s="710"/>
      <c r="E203" s="107"/>
    </row>
    <row r="204" spans="1:5">
      <c r="A204" s="299" t="s">
        <v>250</v>
      </c>
      <c r="B204" s="181" t="s">
        <v>507</v>
      </c>
      <c r="C204" s="277"/>
      <c r="D204" s="710"/>
      <c r="E204" s="106">
        <v>0</v>
      </c>
    </row>
    <row r="205" spans="1:5">
      <c r="A205" s="299" t="s">
        <v>251</v>
      </c>
      <c r="B205" s="181" t="s">
        <v>508</v>
      </c>
      <c r="C205" s="277">
        <v>0</v>
      </c>
      <c r="D205" s="710"/>
      <c r="E205" s="106"/>
    </row>
    <row r="206" spans="1:5">
      <c r="A206" s="299" t="s">
        <v>253</v>
      </c>
      <c r="B206" s="181" t="s">
        <v>509</v>
      </c>
      <c r="C206" s="277">
        <f>C207+C208+C209+C210+C211+C212+C213</f>
        <v>0</v>
      </c>
      <c r="D206" s="710"/>
      <c r="E206" s="106">
        <f>E207+E208+E209+E210+E211+E212+E213</f>
        <v>0</v>
      </c>
    </row>
    <row r="207" spans="1:5">
      <c r="A207" s="299" t="s">
        <v>254</v>
      </c>
      <c r="B207" s="307" t="s">
        <v>510</v>
      </c>
      <c r="C207" s="277"/>
      <c r="D207" s="710"/>
      <c r="E207" s="106"/>
    </row>
    <row r="208" spans="1:5">
      <c r="A208" s="299" t="s">
        <v>255</v>
      </c>
      <c r="B208" s="307" t="s">
        <v>511</v>
      </c>
      <c r="C208" s="277"/>
      <c r="D208" s="710"/>
      <c r="E208" s="106"/>
    </row>
    <row r="209" spans="1:5">
      <c r="A209" s="299" t="s">
        <v>256</v>
      </c>
      <c r="B209" s="307" t="s">
        <v>512</v>
      </c>
      <c r="C209" s="277"/>
      <c r="D209" s="710"/>
      <c r="E209" s="106"/>
    </row>
    <row r="210" spans="1:5">
      <c r="A210" s="299" t="s">
        <v>257</v>
      </c>
      <c r="B210" s="307" t="s">
        <v>513</v>
      </c>
      <c r="C210" s="277"/>
      <c r="D210" s="710"/>
      <c r="E210" s="106"/>
    </row>
    <row r="211" spans="1:5">
      <c r="A211" s="299" t="s">
        <v>258</v>
      </c>
      <c r="B211" s="749" t="s">
        <v>514</v>
      </c>
      <c r="C211" s="277"/>
      <c r="D211" s="710"/>
      <c r="E211" s="106"/>
    </row>
    <row r="212" spans="1:5">
      <c r="A212" s="299" t="s">
        <v>259</v>
      </c>
      <c r="B212" s="260" t="s">
        <v>515</v>
      </c>
      <c r="C212" s="277"/>
      <c r="D212" s="710"/>
      <c r="E212" s="106"/>
    </row>
    <row r="213" spans="1:5">
      <c r="A213" s="299" t="s">
        <v>260</v>
      </c>
      <c r="B213" s="959" t="s">
        <v>516</v>
      </c>
      <c r="C213" s="277"/>
      <c r="D213" s="710"/>
      <c r="E213" s="106"/>
    </row>
    <row r="214" spans="1:5">
      <c r="A214" s="299" t="s">
        <v>261</v>
      </c>
      <c r="B214" s="181"/>
      <c r="C214" s="201"/>
      <c r="D214" s="89"/>
      <c r="E214" s="108"/>
    </row>
    <row r="215" spans="1:5" ht="13.5" thickBot="1">
      <c r="A215" s="299" t="s">
        <v>262</v>
      </c>
      <c r="B215" s="183"/>
      <c r="C215" s="211">
        <f>-C190</f>
        <v>0</v>
      </c>
      <c r="D215" s="710"/>
      <c r="E215" s="111">
        <f>-E190</f>
        <v>0</v>
      </c>
    </row>
    <row r="216" spans="1:5" ht="13.5" thickBot="1">
      <c r="A216" s="542" t="s">
        <v>760</v>
      </c>
      <c r="B216" s="543" t="s">
        <v>7</v>
      </c>
      <c r="C216" s="794">
        <f>C204+C205+C206+C214+C215</f>
        <v>0</v>
      </c>
      <c r="D216" s="89"/>
      <c r="E216" s="1339">
        <f>E204+E205+E206+E214+E215</f>
        <v>0</v>
      </c>
    </row>
    <row r="217" spans="1:5" ht="27" thickTop="1" thickBot="1">
      <c r="A217" s="542" t="s">
        <v>264</v>
      </c>
      <c r="B217" s="547" t="s">
        <v>363</v>
      </c>
      <c r="C217" s="217">
        <f>C216+C201</f>
        <v>63500</v>
      </c>
      <c r="D217" s="89"/>
      <c r="E217" s="1341">
        <f>E216+E201</f>
        <v>2286000</v>
      </c>
    </row>
    <row r="218" spans="1:5" ht="13.5" thickTop="1">
      <c r="A218" s="531"/>
      <c r="B218" s="761"/>
      <c r="C218" s="1345"/>
      <c r="D218" s="89"/>
      <c r="E218" s="1342"/>
    </row>
    <row r="219" spans="1:5">
      <c r="A219" s="300" t="s">
        <v>265</v>
      </c>
      <c r="B219" s="407" t="s">
        <v>364</v>
      </c>
      <c r="C219" s="279"/>
      <c r="D219" s="710"/>
      <c r="E219" s="107"/>
    </row>
    <row r="220" spans="1:5">
      <c r="A220" s="299" t="s">
        <v>266</v>
      </c>
      <c r="B220" s="182" t="s">
        <v>526</v>
      </c>
      <c r="C220" s="277"/>
      <c r="D220" s="710"/>
      <c r="E220" s="106"/>
    </row>
    <row r="221" spans="1:5">
      <c r="A221" s="299" t="s">
        <v>267</v>
      </c>
      <c r="B221" s="614" t="s">
        <v>524</v>
      </c>
      <c r="C221" s="279"/>
      <c r="D221" s="710"/>
      <c r="E221" s="107"/>
    </row>
    <row r="222" spans="1:5">
      <c r="A222" s="299" t="s">
        <v>268</v>
      </c>
      <c r="B222" s="614" t="s">
        <v>523</v>
      </c>
      <c r="C222" s="212"/>
      <c r="D222" s="89"/>
      <c r="E222" s="108"/>
    </row>
    <row r="223" spans="1:5">
      <c r="A223" s="299" t="s">
        <v>269</v>
      </c>
      <c r="B223" s="614" t="s">
        <v>525</v>
      </c>
      <c r="C223" s="277"/>
      <c r="D223" s="710"/>
      <c r="E223" s="108"/>
    </row>
    <row r="224" spans="1:5">
      <c r="A224" s="299" t="s">
        <v>270</v>
      </c>
      <c r="B224" s="751" t="s">
        <v>527</v>
      </c>
      <c r="C224" s="202"/>
      <c r="D224" s="710"/>
      <c r="E224" s="108"/>
    </row>
    <row r="225" spans="1:5">
      <c r="A225" s="299" t="s">
        <v>271</v>
      </c>
      <c r="B225" s="752" t="s">
        <v>530</v>
      </c>
      <c r="C225" s="202"/>
      <c r="D225" s="710"/>
      <c r="E225" s="108"/>
    </row>
    <row r="226" spans="1:5">
      <c r="A226" s="299" t="s">
        <v>272</v>
      </c>
      <c r="B226" s="753" t="s">
        <v>529</v>
      </c>
      <c r="C226" s="202"/>
      <c r="D226" s="710"/>
      <c r="E226" s="106"/>
    </row>
    <row r="227" spans="1:5" ht="13.5" thickBot="1">
      <c r="A227" s="299" t="s">
        <v>273</v>
      </c>
      <c r="B227" s="309" t="s">
        <v>528</v>
      </c>
      <c r="C227" s="217"/>
      <c r="D227" s="89"/>
      <c r="E227" s="1341"/>
    </row>
    <row r="228" spans="1:5" ht="13.5" thickBot="1">
      <c r="A228" s="321" t="s">
        <v>274</v>
      </c>
      <c r="B228" s="267" t="s">
        <v>531</v>
      </c>
      <c r="C228" s="757">
        <f>SUM(C220:C227)</f>
        <v>0</v>
      </c>
      <c r="D228" s="1335"/>
      <c r="E228" s="1347">
        <f>SUM(E220:E227)</f>
        <v>0</v>
      </c>
    </row>
    <row r="229" spans="1:5">
      <c r="A229" s="531"/>
      <c r="B229" s="42"/>
      <c r="C229" s="1346"/>
      <c r="D229" s="1335"/>
      <c r="E229" s="1343"/>
    </row>
    <row r="230" spans="1:5" ht="13.5" thickBot="1">
      <c r="A230" s="381" t="s">
        <v>275</v>
      </c>
      <c r="B230" s="1205" t="s">
        <v>366</v>
      </c>
      <c r="C230" s="1183">
        <f>C217+C228</f>
        <v>63500</v>
      </c>
      <c r="D230" s="1183"/>
      <c r="E230" s="284">
        <f>E217+E228</f>
        <v>2286000</v>
      </c>
    </row>
    <row r="231" spans="1:5">
      <c r="A231" s="319"/>
      <c r="B231" s="739"/>
      <c r="C231" s="30"/>
      <c r="D231" s="30"/>
      <c r="E231" s="30"/>
    </row>
    <row r="232" spans="1:5">
      <c r="A232" s="319"/>
      <c r="B232" s="739"/>
      <c r="C232" s="30"/>
      <c r="D232" s="30"/>
      <c r="E232" s="30"/>
    </row>
    <row r="233" spans="1:5">
      <c r="A233" s="319"/>
      <c r="B233" s="739"/>
      <c r="C233" s="30"/>
      <c r="D233" s="30"/>
      <c r="E233" s="30"/>
    </row>
    <row r="234" spans="1:5">
      <c r="A234" s="319"/>
      <c r="B234" s="739"/>
      <c r="C234" s="30"/>
      <c r="D234" s="30"/>
      <c r="E234" s="30"/>
    </row>
    <row r="235" spans="1:5">
      <c r="A235" s="319"/>
      <c r="B235" s="739"/>
      <c r="C235" s="30"/>
      <c r="D235" s="30"/>
      <c r="E235" s="30"/>
    </row>
    <row r="236" spans="1:5" ht="12.75" customHeight="1"/>
    <row r="237" spans="1:5">
      <c r="A237" s="1406">
        <v>5</v>
      </c>
      <c r="B237" s="1404"/>
      <c r="C237" s="1404"/>
      <c r="D237" s="1404"/>
      <c r="E237" s="1404"/>
    </row>
    <row r="238" spans="1:5">
      <c r="A238" s="1384" t="s">
        <v>921</v>
      </c>
      <c r="B238" s="1384"/>
      <c r="C238" s="1384"/>
      <c r="D238" s="1384"/>
      <c r="E238" s="1384"/>
    </row>
    <row r="239" spans="1:5">
      <c r="A239" s="311"/>
      <c r="B239" s="311"/>
      <c r="C239" s="311"/>
      <c r="D239" s="1312"/>
      <c r="E239" s="311"/>
    </row>
    <row r="240" spans="1:5" ht="15.75">
      <c r="B240" s="1403" t="s">
        <v>884</v>
      </c>
      <c r="C240" s="1403"/>
      <c r="D240" s="1403"/>
      <c r="E240" s="1403"/>
    </row>
    <row r="241" spans="1:5" ht="15.75">
      <c r="B241" s="22"/>
      <c r="C241" s="22"/>
      <c r="D241" s="1313"/>
      <c r="E241" s="22"/>
    </row>
    <row r="242" spans="1:5" ht="13.5" thickBot="1">
      <c r="B242" s="1"/>
      <c r="C242" s="1297" t="s">
        <v>808</v>
      </c>
      <c r="D242" s="1297"/>
      <c r="E242" s="1298" t="s">
        <v>801</v>
      </c>
    </row>
    <row r="243" spans="1:5" ht="52.5" thickBot="1">
      <c r="A243" s="325" t="s">
        <v>228</v>
      </c>
      <c r="B243" s="537" t="s">
        <v>9</v>
      </c>
      <c r="C243" s="1208" t="s">
        <v>900</v>
      </c>
      <c r="D243" s="1330" t="s">
        <v>901</v>
      </c>
      <c r="E243" s="316" t="s">
        <v>907</v>
      </c>
    </row>
    <row r="244" spans="1:5">
      <c r="A244" s="538" t="s">
        <v>229</v>
      </c>
      <c r="B244" s="539" t="s">
        <v>230</v>
      </c>
      <c r="C244" s="548" t="s">
        <v>231</v>
      </c>
      <c r="D244" s="1332"/>
      <c r="E244" s="550" t="s">
        <v>252</v>
      </c>
    </row>
    <row r="245" spans="1:5">
      <c r="A245" s="300" t="s">
        <v>233</v>
      </c>
      <c r="B245" s="306" t="s">
        <v>179</v>
      </c>
      <c r="C245" s="277"/>
      <c r="D245" s="710"/>
      <c r="E245" s="106"/>
    </row>
    <row r="246" spans="1:5">
      <c r="A246" s="299" t="s">
        <v>234</v>
      </c>
      <c r="B246" s="157" t="s">
        <v>493</v>
      </c>
      <c r="C246" s="277"/>
      <c r="D246" s="710"/>
      <c r="E246" s="106">
        <v>0</v>
      </c>
    </row>
    <row r="247" spans="1:5">
      <c r="A247" s="299" t="s">
        <v>235</v>
      </c>
      <c r="B247" s="181" t="s">
        <v>495</v>
      </c>
      <c r="C247" s="277"/>
      <c r="D247" s="710"/>
      <c r="E247" s="106">
        <v>0</v>
      </c>
    </row>
    <row r="248" spans="1:5">
      <c r="A248" s="299" t="s">
        <v>236</v>
      </c>
      <c r="B248" s="181" t="s">
        <v>494</v>
      </c>
      <c r="C248" s="277">
        <v>1448260</v>
      </c>
      <c r="D248" s="710"/>
      <c r="E248" s="106">
        <v>1448260</v>
      </c>
    </row>
    <row r="249" spans="1:5">
      <c r="A249" s="299" t="s">
        <v>237</v>
      </c>
      <c r="B249" s="181" t="s">
        <v>496</v>
      </c>
      <c r="C249" s="277"/>
      <c r="D249" s="710"/>
      <c r="E249" s="106"/>
    </row>
    <row r="250" spans="1:5">
      <c r="A250" s="299" t="s">
        <v>238</v>
      </c>
      <c r="B250" s="181" t="s">
        <v>497</v>
      </c>
      <c r="C250" s="277"/>
      <c r="D250" s="710"/>
      <c r="E250" s="106"/>
    </row>
    <row r="251" spans="1:5">
      <c r="A251" s="299" t="s">
        <v>239</v>
      </c>
      <c r="B251" s="181" t="s">
        <v>498</v>
      </c>
      <c r="C251" s="277">
        <f>C252+C253+C254+C255+C256+C257+C258</f>
        <v>0</v>
      </c>
      <c r="D251" s="710"/>
      <c r="E251" s="106">
        <f>E252+E253+E254+E255+E256+E257+E258</f>
        <v>0</v>
      </c>
    </row>
    <row r="252" spans="1:5">
      <c r="A252" s="299" t="s">
        <v>240</v>
      </c>
      <c r="B252" s="181" t="s">
        <v>502</v>
      </c>
      <c r="C252" s="277"/>
      <c r="D252" s="710"/>
      <c r="E252" s="106"/>
    </row>
    <row r="253" spans="1:5">
      <c r="A253" s="299" t="s">
        <v>241</v>
      </c>
      <c r="B253" s="181" t="s">
        <v>503</v>
      </c>
      <c r="C253" s="277"/>
      <c r="D253" s="710"/>
      <c r="E253" s="106"/>
    </row>
    <row r="254" spans="1:5">
      <c r="A254" s="299" t="s">
        <v>242</v>
      </c>
      <c r="B254" s="181" t="s">
        <v>504</v>
      </c>
      <c r="C254" s="277"/>
      <c r="D254" s="710"/>
      <c r="E254" s="106"/>
    </row>
    <row r="255" spans="1:5">
      <c r="A255" s="299" t="s">
        <v>243</v>
      </c>
      <c r="B255" s="307" t="s">
        <v>500</v>
      </c>
      <c r="C255" s="212"/>
      <c r="D255" s="89"/>
      <c r="E255" s="106"/>
    </row>
    <row r="256" spans="1:5">
      <c r="A256" s="299" t="s">
        <v>244</v>
      </c>
      <c r="B256" s="749" t="s">
        <v>501</v>
      </c>
      <c r="C256" s="202"/>
      <c r="D256" s="710"/>
      <c r="E256" s="106"/>
    </row>
    <row r="257" spans="1:5">
      <c r="A257" s="299" t="s">
        <v>245</v>
      </c>
      <c r="B257" s="750" t="s">
        <v>499</v>
      </c>
      <c r="C257" s="202"/>
      <c r="D257" s="710"/>
      <c r="E257" s="106"/>
    </row>
    <row r="258" spans="1:5">
      <c r="A258" s="299" t="s">
        <v>246</v>
      </c>
      <c r="B258" s="97" t="s">
        <v>759</v>
      </c>
      <c r="C258" s="277"/>
      <c r="D258" s="710"/>
      <c r="E258" s="106"/>
    </row>
    <row r="259" spans="1:5" ht="13.5" thickBot="1">
      <c r="A259" s="299" t="s">
        <v>247</v>
      </c>
      <c r="B259" s="183" t="s">
        <v>506</v>
      </c>
      <c r="C259" s="211"/>
      <c r="D259" s="710"/>
      <c r="E259" s="111"/>
    </row>
    <row r="260" spans="1:5" ht="18.75" customHeight="1" thickBot="1">
      <c r="A260" s="542" t="s">
        <v>248</v>
      </c>
      <c r="B260" s="543" t="s">
        <v>6</v>
      </c>
      <c r="C260" s="794">
        <f>C246+C247+C248+C249+C251+C259</f>
        <v>1448260</v>
      </c>
      <c r="D260" s="89"/>
      <c r="E260" s="1339">
        <f>E246+E247+E248+E249+E251+E259</f>
        <v>1448260</v>
      </c>
    </row>
    <row r="261" spans="1:5" ht="13.5" thickTop="1">
      <c r="A261" s="531"/>
      <c r="B261" s="306"/>
      <c r="C261" s="1325"/>
      <c r="D261" s="710"/>
      <c r="E261" s="1340"/>
    </row>
    <row r="262" spans="1:5">
      <c r="A262" s="300" t="s">
        <v>249</v>
      </c>
      <c r="B262" s="308" t="s">
        <v>180</v>
      </c>
      <c r="C262" s="281"/>
      <c r="D262" s="89"/>
      <c r="E262" s="110"/>
    </row>
    <row r="263" spans="1:5">
      <c r="A263" s="299" t="s">
        <v>250</v>
      </c>
      <c r="B263" s="181" t="s">
        <v>507</v>
      </c>
      <c r="C263" s="277"/>
      <c r="D263" s="710"/>
      <c r="E263" s="106"/>
    </row>
    <row r="264" spans="1:5">
      <c r="A264" s="299" t="s">
        <v>251</v>
      </c>
      <c r="B264" s="181" t="s">
        <v>508</v>
      </c>
      <c r="C264" s="277">
        <v>0</v>
      </c>
      <c r="D264" s="710"/>
      <c r="E264" s="106"/>
    </row>
    <row r="265" spans="1:5">
      <c r="A265" s="299" t="s">
        <v>253</v>
      </c>
      <c r="B265" s="181" t="s">
        <v>509</v>
      </c>
      <c r="C265" s="277">
        <f>C266+C267+C268+C269+C270+C271+C272</f>
        <v>0</v>
      </c>
      <c r="D265" s="710"/>
      <c r="E265" s="106">
        <f>E266+E267+E268+E269+E270+E271+E272</f>
        <v>0</v>
      </c>
    </row>
    <row r="266" spans="1:5">
      <c r="A266" s="299" t="s">
        <v>254</v>
      </c>
      <c r="B266" s="307" t="s">
        <v>510</v>
      </c>
      <c r="C266" s="277"/>
      <c r="D266" s="710"/>
      <c r="E266" s="106"/>
    </row>
    <row r="267" spans="1:5">
      <c r="A267" s="299" t="s">
        <v>255</v>
      </c>
      <c r="B267" s="307" t="s">
        <v>511</v>
      </c>
      <c r="C267" s="277"/>
      <c r="D267" s="710"/>
      <c r="E267" s="106"/>
    </row>
    <row r="268" spans="1:5">
      <c r="A268" s="299" t="s">
        <v>256</v>
      </c>
      <c r="B268" s="307" t="s">
        <v>512</v>
      </c>
      <c r="C268" s="277"/>
      <c r="D268" s="710"/>
      <c r="E268" s="106"/>
    </row>
    <row r="269" spans="1:5">
      <c r="A269" s="299" t="s">
        <v>257</v>
      </c>
      <c r="B269" s="307" t="s">
        <v>513</v>
      </c>
      <c r="C269" s="277"/>
      <c r="D269" s="710"/>
      <c r="E269" s="106"/>
    </row>
    <row r="270" spans="1:5">
      <c r="A270" s="299" t="s">
        <v>258</v>
      </c>
      <c r="B270" s="749" t="s">
        <v>514</v>
      </c>
      <c r="C270" s="277"/>
      <c r="D270" s="710"/>
      <c r="E270" s="106"/>
    </row>
    <row r="271" spans="1:5">
      <c r="A271" s="299" t="s">
        <v>259</v>
      </c>
      <c r="B271" s="260" t="s">
        <v>515</v>
      </c>
      <c r="C271" s="201"/>
      <c r="D271" s="89"/>
      <c r="E271" s="108"/>
    </row>
    <row r="272" spans="1:5">
      <c r="A272" s="299" t="s">
        <v>260</v>
      </c>
      <c r="B272" s="959" t="s">
        <v>516</v>
      </c>
      <c r="C272" s="202"/>
      <c r="D272" s="710"/>
      <c r="E272" s="106"/>
    </row>
    <row r="273" spans="1:5">
      <c r="A273" s="299" t="s">
        <v>261</v>
      </c>
      <c r="B273" s="181"/>
      <c r="C273" s="279"/>
      <c r="D273" s="710"/>
      <c r="E273" s="107"/>
    </row>
    <row r="274" spans="1:5" ht="13.5" thickBot="1">
      <c r="A274" s="299" t="s">
        <v>262</v>
      </c>
      <c r="B274" s="183"/>
      <c r="C274" s="278"/>
      <c r="D274" s="710"/>
      <c r="E274" s="109"/>
    </row>
    <row r="275" spans="1:5" ht="13.5" thickBot="1">
      <c r="A275" s="542" t="s">
        <v>760</v>
      </c>
      <c r="B275" s="543" t="s">
        <v>7</v>
      </c>
      <c r="C275" s="794">
        <f>C263+C264+C265+C273+C274</f>
        <v>0</v>
      </c>
      <c r="D275" s="89"/>
      <c r="E275" s="1339">
        <f>E263+E264+E265+E273+E274</f>
        <v>0</v>
      </c>
    </row>
    <row r="276" spans="1:5" ht="27" thickTop="1" thickBot="1">
      <c r="A276" s="542" t="s">
        <v>264</v>
      </c>
      <c r="B276" s="547" t="s">
        <v>363</v>
      </c>
      <c r="C276" s="217">
        <f>C260+C275</f>
        <v>1448260</v>
      </c>
      <c r="D276" s="89"/>
      <c r="E276" s="1341">
        <f>E260+E275</f>
        <v>1448260</v>
      </c>
    </row>
    <row r="277" spans="1:5" ht="13.5" thickTop="1">
      <c r="A277" s="531"/>
      <c r="B277" s="761"/>
      <c r="C277" s="1331"/>
      <c r="D277" s="710"/>
      <c r="E277" s="1342"/>
    </row>
    <row r="278" spans="1:5">
      <c r="A278" s="300" t="s">
        <v>265</v>
      </c>
      <c r="B278" s="407" t="s">
        <v>364</v>
      </c>
      <c r="C278" s="279"/>
      <c r="D278" s="710"/>
      <c r="E278" s="107"/>
    </row>
    <row r="279" spans="1:5">
      <c r="A279" s="299" t="s">
        <v>266</v>
      </c>
      <c r="B279" s="182" t="s">
        <v>526</v>
      </c>
      <c r="C279" s="212"/>
      <c r="D279" s="89"/>
      <c r="E279" s="108"/>
    </row>
    <row r="280" spans="1:5">
      <c r="A280" s="299" t="s">
        <v>267</v>
      </c>
      <c r="B280" s="614" t="s">
        <v>524</v>
      </c>
      <c r="C280" s="277"/>
      <c r="D280" s="710"/>
      <c r="E280" s="108"/>
    </row>
    <row r="281" spans="1:5">
      <c r="A281" s="299" t="s">
        <v>268</v>
      </c>
      <c r="B281" s="614" t="s">
        <v>523</v>
      </c>
      <c r="C281" s="277"/>
      <c r="D281" s="710"/>
      <c r="E281" s="108"/>
    </row>
    <row r="282" spans="1:5">
      <c r="A282" s="299" t="s">
        <v>269</v>
      </c>
      <c r="B282" s="614" t="s">
        <v>525</v>
      </c>
      <c r="C282" s="277"/>
      <c r="D282" s="710"/>
      <c r="E282" s="108"/>
    </row>
    <row r="283" spans="1:5">
      <c r="A283" s="299" t="s">
        <v>270</v>
      </c>
      <c r="B283" s="751" t="s">
        <v>527</v>
      </c>
      <c r="C283" s="202"/>
      <c r="D283" s="710"/>
      <c r="E283" s="106"/>
    </row>
    <row r="284" spans="1:5">
      <c r="A284" s="299" t="s">
        <v>271</v>
      </c>
      <c r="B284" s="752" t="s">
        <v>530</v>
      </c>
      <c r="C284" s="201"/>
      <c r="D284" s="89"/>
      <c r="E284" s="108"/>
    </row>
    <row r="285" spans="1:5">
      <c r="A285" s="299" t="s">
        <v>272</v>
      </c>
      <c r="B285" s="753" t="s">
        <v>529</v>
      </c>
      <c r="C285" s="795"/>
      <c r="D285" s="1335"/>
      <c r="E285" s="106"/>
    </row>
    <row r="286" spans="1:5" ht="13.5" thickBot="1">
      <c r="A286" s="299" t="s">
        <v>273</v>
      </c>
      <c r="B286" s="309" t="s">
        <v>528</v>
      </c>
      <c r="C286" s="207"/>
      <c r="D286" s="1335"/>
      <c r="E286" s="111"/>
    </row>
    <row r="287" spans="1:5" ht="13.5" thickBot="1">
      <c r="A287" s="321" t="s">
        <v>274</v>
      </c>
      <c r="B287" s="267" t="s">
        <v>531</v>
      </c>
      <c r="C287" s="213">
        <f>C279+C280+C281+C282+C283+C284+C285+C286</f>
        <v>0</v>
      </c>
      <c r="D287" s="89"/>
      <c r="E287" s="205">
        <f>E279+E280+E281+E282+E283+E284+E285+E286</f>
        <v>0</v>
      </c>
    </row>
    <row r="288" spans="1:5">
      <c r="A288" s="531"/>
      <c r="B288" s="42"/>
      <c r="C288" s="504"/>
      <c r="D288" s="710"/>
      <c r="E288" s="1343"/>
    </row>
    <row r="289" spans="1:5" ht="13.5" thickBot="1">
      <c r="A289" s="381" t="s">
        <v>275</v>
      </c>
      <c r="B289" s="1205" t="s">
        <v>366</v>
      </c>
      <c r="C289" s="1183">
        <f>C276+C287</f>
        <v>1448260</v>
      </c>
      <c r="D289" s="89"/>
      <c r="E289" s="1344">
        <f>E276+E287</f>
        <v>1448260</v>
      </c>
    </row>
    <row r="290" spans="1:5">
      <c r="A290" s="319"/>
      <c r="B290" s="739"/>
      <c r="C290" s="740"/>
      <c r="D290" s="740"/>
      <c r="E290" s="740"/>
    </row>
    <row r="291" spans="1:5">
      <c r="A291" s="319"/>
      <c r="B291" s="739"/>
      <c r="C291" s="740"/>
      <c r="D291" s="740"/>
      <c r="E291" s="740"/>
    </row>
    <row r="292" spans="1:5">
      <c r="A292" s="319"/>
      <c r="B292" s="739"/>
      <c r="C292" s="740"/>
      <c r="D292" s="740"/>
      <c r="E292" s="740"/>
    </row>
    <row r="293" spans="1:5">
      <c r="A293" s="319"/>
      <c r="B293" s="739"/>
      <c r="C293" s="740"/>
      <c r="D293" s="740"/>
      <c r="E293" s="740"/>
    </row>
    <row r="294" spans="1:5">
      <c r="A294" s="319"/>
      <c r="B294" s="739"/>
      <c r="C294" s="740"/>
      <c r="D294" s="740"/>
      <c r="E294" s="740"/>
    </row>
    <row r="295" spans="1:5">
      <c r="A295" s="319"/>
      <c r="B295" s="678"/>
      <c r="C295" s="30"/>
      <c r="D295" s="30"/>
      <c r="E295" s="30"/>
    </row>
    <row r="296" spans="1:5">
      <c r="A296" s="1406">
        <v>6</v>
      </c>
      <c r="B296" s="1404"/>
      <c r="C296" s="1404"/>
      <c r="D296" s="1404"/>
      <c r="E296" s="1404"/>
    </row>
    <row r="297" spans="1:5">
      <c r="A297" s="748"/>
      <c r="B297" s="14"/>
      <c r="C297" s="14"/>
      <c r="D297" s="1314"/>
      <c r="E297" s="14"/>
    </row>
    <row r="298" spans="1:5">
      <c r="A298" s="1384" t="s">
        <v>922</v>
      </c>
      <c r="B298" s="1384"/>
      <c r="C298" s="1384"/>
      <c r="D298" s="1384"/>
      <c r="E298" s="1384"/>
    </row>
    <row r="299" spans="1:5">
      <c r="A299" s="311"/>
      <c r="B299" s="311"/>
      <c r="C299" s="311"/>
      <c r="D299" s="1312"/>
      <c r="E299" s="311"/>
    </row>
    <row r="300" spans="1:5" ht="15.75">
      <c r="B300" s="1403" t="s">
        <v>884</v>
      </c>
      <c r="C300" s="1403"/>
      <c r="D300" s="1403"/>
      <c r="E300" s="1403"/>
    </row>
    <row r="301" spans="1:5" ht="13.5" thickBot="1">
      <c r="B301" s="1"/>
      <c r="C301" s="1297" t="s">
        <v>809</v>
      </c>
      <c r="D301" s="1297"/>
      <c r="E301" s="1299" t="s">
        <v>823</v>
      </c>
    </row>
    <row r="302" spans="1:5" ht="39.75" thickBot="1">
      <c r="A302" s="317" t="s">
        <v>228</v>
      </c>
      <c r="B302" s="537" t="s">
        <v>9</v>
      </c>
      <c r="C302" s="777" t="s">
        <v>902</v>
      </c>
      <c r="D302" s="1324" t="s">
        <v>890</v>
      </c>
      <c r="E302" s="124" t="s">
        <v>822</v>
      </c>
    </row>
    <row r="303" spans="1:5">
      <c r="A303" s="538" t="s">
        <v>229</v>
      </c>
      <c r="B303" s="539" t="s">
        <v>230</v>
      </c>
      <c r="C303" s="563" t="s">
        <v>231</v>
      </c>
      <c r="D303" s="563"/>
      <c r="E303" s="564" t="s">
        <v>252</v>
      </c>
    </row>
    <row r="304" spans="1:5">
      <c r="A304" s="300" t="s">
        <v>233</v>
      </c>
      <c r="B304" s="306" t="s">
        <v>179</v>
      </c>
      <c r="C304" s="277"/>
      <c r="D304" s="277"/>
      <c r="E304" s="112"/>
    </row>
    <row r="305" spans="1:5">
      <c r="A305" s="299" t="s">
        <v>234</v>
      </c>
      <c r="B305" s="157" t="s">
        <v>493</v>
      </c>
      <c r="C305" s="277"/>
      <c r="D305" s="277"/>
      <c r="E305" s="112"/>
    </row>
    <row r="306" spans="1:5">
      <c r="A306" s="299" t="s">
        <v>235</v>
      </c>
      <c r="B306" s="181" t="s">
        <v>495</v>
      </c>
      <c r="C306" s="277"/>
      <c r="D306" s="277"/>
      <c r="E306" s="112"/>
    </row>
    <row r="307" spans="1:5">
      <c r="A307" s="299" t="s">
        <v>236</v>
      </c>
      <c r="B307" s="181" t="s">
        <v>494</v>
      </c>
      <c r="C307" s="277">
        <v>0</v>
      </c>
      <c r="D307" s="277"/>
      <c r="E307" s="112">
        <v>0</v>
      </c>
    </row>
    <row r="308" spans="1:5">
      <c r="A308" s="299" t="s">
        <v>237</v>
      </c>
      <c r="B308" s="181" t="s">
        <v>496</v>
      </c>
      <c r="C308" s="277"/>
      <c r="D308" s="277"/>
      <c r="E308" s="112"/>
    </row>
    <row r="309" spans="1:5">
      <c r="A309" s="299" t="s">
        <v>238</v>
      </c>
      <c r="B309" s="181" t="s">
        <v>497</v>
      </c>
      <c r="C309" s="277"/>
      <c r="D309" s="277"/>
      <c r="E309" s="112"/>
    </row>
    <row r="310" spans="1:5">
      <c r="A310" s="299" t="s">
        <v>239</v>
      </c>
      <c r="B310" s="181" t="s">
        <v>498</v>
      </c>
      <c r="C310" s="277">
        <f>C311+C312+C313+C314+C315+C316+C317</f>
        <v>550000</v>
      </c>
      <c r="D310" s="277"/>
      <c r="E310" s="112">
        <f>E311+E312+E313+E314+E315+E316+E317</f>
        <v>0</v>
      </c>
    </row>
    <row r="311" spans="1:5">
      <c r="A311" s="299" t="s">
        <v>240</v>
      </c>
      <c r="B311" s="181" t="s">
        <v>502</v>
      </c>
      <c r="C311" s="277"/>
      <c r="D311" s="277"/>
      <c r="E311" s="112"/>
    </row>
    <row r="312" spans="1:5">
      <c r="A312" s="299" t="s">
        <v>241</v>
      </c>
      <c r="B312" s="181" t="s">
        <v>503</v>
      </c>
      <c r="C312" s="277"/>
      <c r="D312" s="277"/>
      <c r="E312" s="112"/>
    </row>
    <row r="313" spans="1:5">
      <c r="A313" s="299" t="s">
        <v>242</v>
      </c>
      <c r="B313" s="181" t="s">
        <v>504</v>
      </c>
      <c r="C313" s="277"/>
      <c r="D313" s="277"/>
      <c r="E313" s="112"/>
    </row>
    <row r="314" spans="1:5">
      <c r="A314" s="299" t="s">
        <v>243</v>
      </c>
      <c r="B314" s="307" t="s">
        <v>825</v>
      </c>
      <c r="C314" s="212">
        <v>550000</v>
      </c>
      <c r="D314" s="212"/>
      <c r="E314" s="112"/>
    </row>
    <row r="315" spans="1:5">
      <c r="A315" s="299" t="s">
        <v>244</v>
      </c>
      <c r="B315" s="749" t="s">
        <v>501</v>
      </c>
      <c r="C315" s="280"/>
      <c r="D315" s="280"/>
      <c r="E315" s="112"/>
    </row>
    <row r="316" spans="1:5">
      <c r="A316" s="299" t="s">
        <v>245</v>
      </c>
      <c r="B316" s="750" t="s">
        <v>499</v>
      </c>
      <c r="C316" s="280"/>
      <c r="D316" s="280"/>
      <c r="E316" s="112"/>
    </row>
    <row r="317" spans="1:5">
      <c r="A317" s="299" t="s">
        <v>246</v>
      </c>
      <c r="B317" s="97" t="s">
        <v>759</v>
      </c>
      <c r="C317" s="280"/>
      <c r="D317" s="280"/>
      <c r="E317" s="112"/>
    </row>
    <row r="318" spans="1:5" ht="13.5" thickBot="1">
      <c r="A318" s="299" t="s">
        <v>247</v>
      </c>
      <c r="B318" s="183" t="s">
        <v>506</v>
      </c>
      <c r="C318" s="1275">
        <v>4675850</v>
      </c>
      <c r="D318" s="1275"/>
      <c r="E318" s="275">
        <v>174000</v>
      </c>
    </row>
    <row r="319" spans="1:5" ht="13.5" thickBot="1">
      <c r="A319" s="542" t="s">
        <v>248</v>
      </c>
      <c r="B319" s="543" t="s">
        <v>6</v>
      </c>
      <c r="C319" s="796">
        <f>C305+C306+C307+C308+C310+C318</f>
        <v>5225850</v>
      </c>
      <c r="D319" s="796"/>
      <c r="E319" s="647">
        <f>E305+E306+E307+E308+E310+E318</f>
        <v>174000</v>
      </c>
    </row>
    <row r="320" spans="1:5" ht="13.5" thickTop="1">
      <c r="A320" s="531"/>
      <c r="B320" s="306"/>
      <c r="C320" s="772"/>
      <c r="D320" s="772"/>
      <c r="E320" s="773"/>
    </row>
    <row r="321" spans="1:5">
      <c r="A321" s="300" t="s">
        <v>249</v>
      </c>
      <c r="B321" s="308" t="s">
        <v>180</v>
      </c>
      <c r="C321" s="279"/>
      <c r="D321" s="710"/>
      <c r="E321" s="107"/>
    </row>
    <row r="322" spans="1:5">
      <c r="A322" s="299" t="s">
        <v>250</v>
      </c>
      <c r="B322" s="181" t="s">
        <v>507</v>
      </c>
      <c r="C322" s="277"/>
      <c r="D322" s="710"/>
      <c r="E322" s="106"/>
    </row>
    <row r="323" spans="1:5">
      <c r="A323" s="299" t="s">
        <v>251</v>
      </c>
      <c r="B323" s="181" t="s">
        <v>508</v>
      </c>
      <c r="C323" s="212"/>
      <c r="D323" s="89"/>
      <c r="E323" s="108"/>
    </row>
    <row r="324" spans="1:5">
      <c r="A324" s="299" t="s">
        <v>253</v>
      </c>
      <c r="B324" s="181" t="s">
        <v>509</v>
      </c>
      <c r="C324" s="277">
        <f>C325+C326+C327+C328+C329+C330+C331</f>
        <v>0</v>
      </c>
      <c r="D324" s="710"/>
      <c r="E324" s="106">
        <f>E325+E326+E327+E328+E329+E330+E331</f>
        <v>0</v>
      </c>
    </row>
    <row r="325" spans="1:5">
      <c r="A325" s="299" t="s">
        <v>254</v>
      </c>
      <c r="B325" s="307" t="s">
        <v>510</v>
      </c>
      <c r="C325" s="277"/>
      <c r="D325" s="710"/>
      <c r="E325" s="106"/>
    </row>
    <row r="326" spans="1:5">
      <c r="A326" s="299" t="s">
        <v>255</v>
      </c>
      <c r="B326" s="307" t="s">
        <v>511</v>
      </c>
      <c r="C326" s="277"/>
      <c r="D326" s="710"/>
      <c r="E326" s="106"/>
    </row>
    <row r="327" spans="1:5">
      <c r="A327" s="299" t="s">
        <v>256</v>
      </c>
      <c r="B327" s="307" t="s">
        <v>512</v>
      </c>
      <c r="C327" s="277"/>
      <c r="D327" s="710"/>
      <c r="E327" s="106"/>
    </row>
    <row r="328" spans="1:5">
      <c r="A328" s="299" t="s">
        <v>257</v>
      </c>
      <c r="B328" s="307" t="s">
        <v>513</v>
      </c>
      <c r="C328" s="277"/>
      <c r="D328" s="710"/>
      <c r="E328" s="106">
        <f>' 7_8_9 sz. melléklet'!D50</f>
        <v>0</v>
      </c>
    </row>
    <row r="329" spans="1:5">
      <c r="A329" s="299" t="s">
        <v>258</v>
      </c>
      <c r="B329" s="749" t="s">
        <v>514</v>
      </c>
      <c r="C329" s="277"/>
      <c r="D329" s="710"/>
      <c r="E329" s="106"/>
    </row>
    <row r="330" spans="1:5">
      <c r="A330" s="299" t="s">
        <v>259</v>
      </c>
      <c r="B330" s="260" t="s">
        <v>515</v>
      </c>
      <c r="C330" s="277"/>
      <c r="D330" s="710"/>
      <c r="E330" s="106"/>
    </row>
    <row r="331" spans="1:5">
      <c r="A331" s="299" t="s">
        <v>260</v>
      </c>
      <c r="B331" s="959" t="s">
        <v>516</v>
      </c>
      <c r="C331" s="277"/>
      <c r="D331" s="710"/>
      <c r="E331" s="106"/>
    </row>
    <row r="332" spans="1:5">
      <c r="A332" s="299" t="s">
        <v>261</v>
      </c>
      <c r="B332" s="181"/>
      <c r="C332" s="201"/>
      <c r="D332" s="89"/>
      <c r="E332" s="108"/>
    </row>
    <row r="333" spans="1:5" ht="13.5" thickBot="1">
      <c r="A333" s="299" t="s">
        <v>262</v>
      </c>
      <c r="B333" s="183"/>
      <c r="C333" s="211">
        <f>-C308</f>
        <v>0</v>
      </c>
      <c r="D333" s="710"/>
      <c r="E333" s="111">
        <f>-E308</f>
        <v>0</v>
      </c>
    </row>
    <row r="334" spans="1:5" ht="13.5" thickBot="1">
      <c r="A334" s="542" t="s">
        <v>760</v>
      </c>
      <c r="B334" s="543" t="s">
        <v>7</v>
      </c>
      <c r="C334" s="796">
        <f>C322+C323+C324+C332+C333</f>
        <v>0</v>
      </c>
      <c r="D334" s="89"/>
      <c r="E334" s="1348">
        <f>E322+E323+E324+E332+E333</f>
        <v>0</v>
      </c>
    </row>
    <row r="335" spans="1:5" ht="27" thickTop="1" thickBot="1">
      <c r="A335" s="542" t="s">
        <v>264</v>
      </c>
      <c r="B335" s="547" t="s">
        <v>363</v>
      </c>
      <c r="C335" s="1326">
        <f>C319+C334</f>
        <v>5225850</v>
      </c>
      <c r="D335" s="89"/>
      <c r="E335" s="1349">
        <f>E319+E334</f>
        <v>174000</v>
      </c>
    </row>
    <row r="336" spans="1:5" ht="13.5" thickTop="1">
      <c r="A336" s="531"/>
      <c r="B336" s="761"/>
      <c r="C336" s="1345"/>
      <c r="D336" s="89"/>
      <c r="E336" s="1342"/>
    </row>
    <row r="337" spans="1:5">
      <c r="A337" s="300" t="s">
        <v>265</v>
      </c>
      <c r="B337" s="407" t="s">
        <v>364</v>
      </c>
      <c r="C337" s="279"/>
      <c r="D337" s="710"/>
      <c r="E337" s="107"/>
    </row>
    <row r="338" spans="1:5">
      <c r="A338" s="299" t="s">
        <v>266</v>
      </c>
      <c r="B338" s="182" t="s">
        <v>526</v>
      </c>
      <c r="C338" s="277"/>
      <c r="D338" s="710"/>
      <c r="E338" s="106"/>
    </row>
    <row r="339" spans="1:5">
      <c r="A339" s="299" t="s">
        <v>267</v>
      </c>
      <c r="B339" s="614" t="s">
        <v>524</v>
      </c>
      <c r="C339" s="279"/>
      <c r="D339" s="710"/>
      <c r="E339" s="107"/>
    </row>
    <row r="340" spans="1:5">
      <c r="A340" s="299" t="s">
        <v>268</v>
      </c>
      <c r="B340" s="614" t="s">
        <v>523</v>
      </c>
      <c r="C340" s="212"/>
      <c r="D340" s="89"/>
      <c r="E340" s="108"/>
    </row>
    <row r="341" spans="1:5">
      <c r="A341" s="299" t="s">
        <v>269</v>
      </c>
      <c r="B341" s="614" t="s">
        <v>525</v>
      </c>
      <c r="C341" s="277"/>
      <c r="D341" s="710"/>
      <c r="E341" s="108"/>
    </row>
    <row r="342" spans="1:5">
      <c r="A342" s="299" t="s">
        <v>270</v>
      </c>
      <c r="B342" s="751" t="s">
        <v>527</v>
      </c>
      <c r="C342" s="277"/>
      <c r="D342" s="710"/>
      <c r="E342" s="108"/>
    </row>
    <row r="343" spans="1:5">
      <c r="A343" s="299" t="s">
        <v>271</v>
      </c>
      <c r="B343" s="752" t="s">
        <v>530</v>
      </c>
      <c r="C343" s="202"/>
      <c r="D343" s="710"/>
      <c r="E343" s="108"/>
    </row>
    <row r="344" spans="1:5">
      <c r="A344" s="299" t="s">
        <v>272</v>
      </c>
      <c r="B344" s="753" t="s">
        <v>529</v>
      </c>
      <c r="C344" s="204"/>
      <c r="D344" s="710"/>
      <c r="E344" s="107"/>
    </row>
    <row r="345" spans="1:5" ht="13.5" thickBot="1">
      <c r="A345" s="299" t="s">
        <v>273</v>
      </c>
      <c r="B345" s="309" t="s">
        <v>528</v>
      </c>
      <c r="C345" s="217"/>
      <c r="D345" s="89"/>
      <c r="E345" s="1341"/>
    </row>
    <row r="346" spans="1:5" ht="13.5" thickBot="1">
      <c r="A346" s="321" t="s">
        <v>274</v>
      </c>
      <c r="B346" s="267" t="s">
        <v>531</v>
      </c>
      <c r="C346" s="797">
        <f>SUM(C338:C345)</f>
        <v>0</v>
      </c>
      <c r="D346" s="1334"/>
      <c r="E346" s="1350">
        <f>SUM(E338:E345)</f>
        <v>0</v>
      </c>
    </row>
    <row r="347" spans="1:5">
      <c r="A347" s="531"/>
      <c r="B347" s="42"/>
      <c r="C347" s="1346"/>
      <c r="D347" s="1335"/>
      <c r="E347" s="1343"/>
    </row>
    <row r="348" spans="1:5" ht="13.5" thickBot="1">
      <c r="A348" s="558" t="s">
        <v>275</v>
      </c>
      <c r="B348" s="759" t="s">
        <v>366</v>
      </c>
      <c r="C348" s="775">
        <f>C346+C335</f>
        <v>5225850</v>
      </c>
      <c r="D348" s="89"/>
      <c r="E348" s="1351">
        <f>E346+E335</f>
        <v>174000</v>
      </c>
    </row>
    <row r="349" spans="1:5" ht="13.5" thickTop="1">
      <c r="A349" s="319"/>
      <c r="B349" s="739"/>
      <c r="C349" s="30"/>
      <c r="D349" s="30"/>
      <c r="E349" s="30"/>
    </row>
    <row r="350" spans="1:5">
      <c r="A350" s="319"/>
      <c r="B350" s="739"/>
      <c r="C350" s="30"/>
      <c r="D350" s="30"/>
      <c r="E350" s="30"/>
    </row>
    <row r="351" spans="1:5">
      <c r="A351" s="319"/>
      <c r="B351" s="739"/>
      <c r="C351" s="30"/>
      <c r="D351" s="30"/>
      <c r="E351" s="30"/>
    </row>
    <row r="352" spans="1:5">
      <c r="A352" s="319"/>
      <c r="B352" s="739"/>
      <c r="C352" s="30"/>
      <c r="D352" s="30"/>
      <c r="E352" s="30"/>
    </row>
    <row r="353" spans="1:5">
      <c r="A353" s="319"/>
      <c r="B353" s="739"/>
      <c r="C353" s="30"/>
      <c r="D353" s="30"/>
      <c r="E353" s="30"/>
    </row>
    <row r="354" spans="1:5">
      <c r="A354" s="319"/>
      <c r="B354" s="739"/>
      <c r="C354" s="30"/>
      <c r="D354" s="30"/>
      <c r="E354" s="30"/>
    </row>
    <row r="356" spans="1:5">
      <c r="A356" s="1406">
        <v>7</v>
      </c>
      <c r="B356" s="1406"/>
      <c r="C356" s="1406"/>
      <c r="D356" s="1406"/>
      <c r="E356" s="1406"/>
    </row>
    <row r="357" spans="1:5">
      <c r="A357" s="748"/>
      <c r="B357" s="748"/>
      <c r="C357" s="748"/>
      <c r="D357" s="1315"/>
      <c r="E357" s="748"/>
    </row>
    <row r="358" spans="1:5">
      <c r="A358" s="1384" t="s">
        <v>923</v>
      </c>
      <c r="B358" s="1384"/>
      <c r="C358" s="1384"/>
      <c r="D358" s="1384"/>
      <c r="E358" s="1384"/>
    </row>
    <row r="359" spans="1:5">
      <c r="A359" s="311"/>
      <c r="B359" s="311"/>
      <c r="C359" s="311"/>
      <c r="D359" s="1312"/>
      <c r="E359" s="311"/>
    </row>
    <row r="360" spans="1:5" ht="15.75">
      <c r="B360" s="1403" t="s">
        <v>884</v>
      </c>
      <c r="C360" s="1403"/>
      <c r="D360" s="1403"/>
      <c r="E360" s="1403"/>
    </row>
    <row r="361" spans="1:5" ht="13.5" thickBot="1">
      <c r="B361" s="1"/>
      <c r="C361" s="1"/>
      <c r="D361" s="1"/>
      <c r="E361" s="23" t="s">
        <v>801</v>
      </c>
    </row>
    <row r="362" spans="1:5" ht="39.75" thickBot="1">
      <c r="A362" s="325" t="s">
        <v>228</v>
      </c>
      <c r="B362" s="537" t="s">
        <v>9</v>
      </c>
      <c r="C362" s="728" t="s">
        <v>358</v>
      </c>
      <c r="D362" s="1321"/>
      <c r="E362" s="318" t="s">
        <v>338</v>
      </c>
    </row>
    <row r="363" spans="1:5">
      <c r="A363" s="538" t="s">
        <v>229</v>
      </c>
      <c r="B363" s="539" t="s">
        <v>230</v>
      </c>
      <c r="C363" s="563" t="s">
        <v>231</v>
      </c>
      <c r="D363" s="563"/>
      <c r="E363" s="564" t="s">
        <v>232</v>
      </c>
    </row>
    <row r="364" spans="1:5">
      <c r="A364" s="300" t="s">
        <v>233</v>
      </c>
      <c r="B364" s="306" t="s">
        <v>179</v>
      </c>
      <c r="C364" s="277"/>
      <c r="D364" s="277"/>
      <c r="E364" s="112"/>
    </row>
    <row r="365" spans="1:5">
      <c r="A365" s="299" t="s">
        <v>234</v>
      </c>
      <c r="B365" s="157" t="s">
        <v>493</v>
      </c>
      <c r="C365" s="277"/>
      <c r="D365" s="277"/>
      <c r="E365" s="112"/>
    </row>
    <row r="366" spans="1:5">
      <c r="A366" s="299" t="s">
        <v>235</v>
      </c>
      <c r="B366" s="181" t="s">
        <v>495</v>
      </c>
      <c r="C366" s="277"/>
      <c r="D366" s="277"/>
      <c r="E366" s="112"/>
    </row>
    <row r="367" spans="1:5">
      <c r="A367" s="299" t="s">
        <v>236</v>
      </c>
      <c r="B367" s="181" t="s">
        <v>494</v>
      </c>
      <c r="C367" s="277">
        <v>0</v>
      </c>
      <c r="D367" s="277"/>
      <c r="E367" s="112"/>
    </row>
    <row r="368" spans="1:5">
      <c r="A368" s="299" t="s">
        <v>237</v>
      </c>
      <c r="B368" s="181" t="s">
        <v>496</v>
      </c>
      <c r="C368" s="277"/>
      <c r="D368" s="277"/>
      <c r="E368" s="112"/>
    </row>
    <row r="369" spans="1:5">
      <c r="A369" s="299" t="s">
        <v>238</v>
      </c>
      <c r="B369" s="181" t="s">
        <v>497</v>
      </c>
      <c r="C369" s="277"/>
      <c r="D369" s="277"/>
      <c r="E369" s="112"/>
    </row>
    <row r="370" spans="1:5">
      <c r="A370" s="299" t="s">
        <v>239</v>
      </c>
      <c r="B370" s="181" t="s">
        <v>498</v>
      </c>
      <c r="C370" s="277">
        <f>C371+C372+C373+C374+C375+C376+C377</f>
        <v>0</v>
      </c>
      <c r="D370" s="277"/>
      <c r="E370" s="112">
        <f>E371+E372+E373+E374+E375+E376+E377</f>
        <v>0</v>
      </c>
    </row>
    <row r="371" spans="1:5">
      <c r="A371" s="299" t="s">
        <v>240</v>
      </c>
      <c r="B371" s="181" t="s">
        <v>502</v>
      </c>
      <c r="C371" s="277"/>
      <c r="D371" s="277"/>
      <c r="E371" s="112"/>
    </row>
    <row r="372" spans="1:5">
      <c r="A372" s="299" t="s">
        <v>241</v>
      </c>
      <c r="B372" s="181" t="s">
        <v>503</v>
      </c>
      <c r="C372" s="277"/>
      <c r="D372" s="277"/>
      <c r="E372" s="112"/>
    </row>
    <row r="373" spans="1:5">
      <c r="A373" s="299" t="s">
        <v>242</v>
      </c>
      <c r="B373" s="181" t="s">
        <v>504</v>
      </c>
      <c r="C373" s="277"/>
      <c r="D373" s="277"/>
      <c r="E373" s="112"/>
    </row>
    <row r="374" spans="1:5">
      <c r="A374" s="299" t="s">
        <v>243</v>
      </c>
      <c r="B374" s="307" t="s">
        <v>500</v>
      </c>
      <c r="C374" s="212"/>
      <c r="D374" s="212"/>
      <c r="E374" s="112"/>
    </row>
    <row r="375" spans="1:5">
      <c r="A375" s="299" t="s">
        <v>244</v>
      </c>
      <c r="B375" s="749" t="s">
        <v>501</v>
      </c>
      <c r="C375" s="280"/>
      <c r="D375" s="280"/>
      <c r="E375" s="117"/>
    </row>
    <row r="376" spans="1:5">
      <c r="A376" s="299" t="s">
        <v>245</v>
      </c>
      <c r="B376" s="750" t="s">
        <v>499</v>
      </c>
      <c r="C376" s="280"/>
      <c r="D376" s="280"/>
      <c r="E376" s="117"/>
    </row>
    <row r="377" spans="1:5">
      <c r="A377" s="299" t="s">
        <v>246</v>
      </c>
      <c r="B377" s="97" t="s">
        <v>759</v>
      </c>
      <c r="C377" s="280"/>
      <c r="D377" s="280"/>
      <c r="E377" s="117"/>
    </row>
    <row r="378" spans="1:5" ht="13.5" thickBot="1">
      <c r="A378" s="299" t="s">
        <v>247</v>
      </c>
      <c r="B378" s="183" t="s">
        <v>506</v>
      </c>
      <c r="C378" s="278"/>
      <c r="D378" s="278"/>
      <c r="E378" s="275"/>
    </row>
    <row r="379" spans="1:5" ht="13.5" thickBot="1">
      <c r="A379" s="542" t="s">
        <v>248</v>
      </c>
      <c r="B379" s="543" t="s">
        <v>6</v>
      </c>
      <c r="C379" s="796">
        <f>C365+C366+C367+C368+C370+C378</f>
        <v>0</v>
      </c>
      <c r="D379" s="796"/>
      <c r="E379" s="647">
        <f>E365+E366+E367+E368+E370+E378</f>
        <v>0</v>
      </c>
    </row>
    <row r="380" spans="1:5" ht="13.5" thickTop="1">
      <c r="A380" s="531"/>
      <c r="B380" s="306"/>
      <c r="C380" s="772"/>
      <c r="D380" s="772"/>
      <c r="E380" s="773"/>
    </row>
    <row r="381" spans="1:5">
      <c r="A381" s="300" t="s">
        <v>249</v>
      </c>
      <c r="B381" s="308" t="s">
        <v>180</v>
      </c>
      <c r="C381" s="279"/>
      <c r="D381" s="279"/>
      <c r="E381" s="115"/>
    </row>
    <row r="382" spans="1:5">
      <c r="A382" s="299" t="s">
        <v>250</v>
      </c>
      <c r="B382" s="181" t="s">
        <v>507</v>
      </c>
      <c r="C382" s="277">
        <v>0</v>
      </c>
      <c r="D382" s="277"/>
      <c r="E382" s="112">
        <v>0</v>
      </c>
    </row>
    <row r="383" spans="1:5">
      <c r="A383" s="299" t="s">
        <v>251</v>
      </c>
      <c r="B383" s="181" t="s">
        <v>508</v>
      </c>
      <c r="C383" s="212"/>
      <c r="D383" s="212"/>
      <c r="E383" s="112"/>
    </row>
    <row r="384" spans="1:5">
      <c r="A384" s="299" t="s">
        <v>253</v>
      </c>
      <c r="B384" s="181" t="s">
        <v>509</v>
      </c>
      <c r="C384" s="277">
        <f>C385+C386+C387+C388+C389+C390+C391</f>
        <v>0</v>
      </c>
      <c r="D384" s="277"/>
      <c r="E384" s="112">
        <f>E385+E386+E387+E388+E389+E390+E391</f>
        <v>0</v>
      </c>
    </row>
    <row r="385" spans="1:5">
      <c r="A385" s="299" t="s">
        <v>254</v>
      </c>
      <c r="B385" s="307" t="s">
        <v>510</v>
      </c>
      <c r="C385" s="277"/>
      <c r="D385" s="277"/>
      <c r="E385" s="112"/>
    </row>
    <row r="386" spans="1:5">
      <c r="A386" s="299" t="s">
        <v>255</v>
      </c>
      <c r="B386" s="307" t="s">
        <v>511</v>
      </c>
      <c r="C386" s="277"/>
      <c r="D386" s="277"/>
      <c r="E386" s="112"/>
    </row>
    <row r="387" spans="1:5">
      <c r="A387" s="299" t="s">
        <v>256</v>
      </c>
      <c r="B387" s="307" t="s">
        <v>512</v>
      </c>
      <c r="C387" s="277"/>
      <c r="D387" s="277"/>
      <c r="E387" s="112"/>
    </row>
    <row r="388" spans="1:5">
      <c r="A388" s="299" t="s">
        <v>257</v>
      </c>
      <c r="B388" s="307" t="s">
        <v>513</v>
      </c>
      <c r="C388" s="277"/>
      <c r="D388" s="277"/>
      <c r="E388" s="112"/>
    </row>
    <row r="389" spans="1:5">
      <c r="A389" s="299" t="s">
        <v>258</v>
      </c>
      <c r="B389" s="749" t="s">
        <v>514</v>
      </c>
      <c r="C389" s="277"/>
      <c r="D389" s="277"/>
      <c r="E389" s="112"/>
    </row>
    <row r="390" spans="1:5">
      <c r="A390" s="299" t="s">
        <v>259</v>
      </c>
      <c r="B390" s="260" t="s">
        <v>515</v>
      </c>
      <c r="C390" s="277"/>
      <c r="D390" s="277"/>
      <c r="E390" s="112"/>
    </row>
    <row r="391" spans="1:5">
      <c r="A391" s="299" t="s">
        <v>260</v>
      </c>
      <c r="B391" s="959" t="s">
        <v>516</v>
      </c>
      <c r="C391" s="277"/>
      <c r="D391" s="277"/>
      <c r="E391" s="112"/>
    </row>
    <row r="392" spans="1:5">
      <c r="A392" s="299" t="s">
        <v>261</v>
      </c>
      <c r="B392" s="181"/>
      <c r="C392" s="201"/>
      <c r="D392" s="1323"/>
      <c r="E392" s="116"/>
    </row>
    <row r="393" spans="1:5" ht="13.5" thickBot="1">
      <c r="A393" s="299" t="s">
        <v>262</v>
      </c>
      <c r="B393" s="183"/>
      <c r="C393" s="771"/>
      <c r="D393" s="771"/>
      <c r="E393" s="769"/>
    </row>
    <row r="394" spans="1:5" ht="14.25" thickTop="1" thickBot="1">
      <c r="A394" s="542" t="s">
        <v>760</v>
      </c>
      <c r="B394" s="543" t="s">
        <v>7</v>
      </c>
      <c r="C394" s="217">
        <f>C382+C383+C384+C392+C393</f>
        <v>0</v>
      </c>
      <c r="D394" s="217"/>
      <c r="E394" s="222">
        <f>E382+E383+E384+E392+E393</f>
        <v>0</v>
      </c>
    </row>
    <row r="395" spans="1:5" ht="27" thickTop="1" thickBot="1">
      <c r="A395" s="542" t="s">
        <v>264</v>
      </c>
      <c r="B395" s="547" t="s">
        <v>363</v>
      </c>
      <c r="C395" s="798">
        <f>C379+C394</f>
        <v>0</v>
      </c>
      <c r="D395" s="798"/>
      <c r="E395" s="799">
        <f>E379+E394</f>
        <v>0</v>
      </c>
    </row>
    <row r="396" spans="1:5" ht="13.5" thickTop="1">
      <c r="A396" s="531"/>
      <c r="B396" s="761"/>
      <c r="C396" s="770"/>
      <c r="D396" s="770"/>
      <c r="E396" s="774"/>
    </row>
    <row r="397" spans="1:5">
      <c r="A397" s="300" t="s">
        <v>265</v>
      </c>
      <c r="B397" s="407" t="s">
        <v>364</v>
      </c>
      <c r="C397" s="279"/>
      <c r="D397" s="279"/>
      <c r="E397" s="115"/>
    </row>
    <row r="398" spans="1:5">
      <c r="A398" s="299" t="s">
        <v>266</v>
      </c>
      <c r="B398" s="182" t="s">
        <v>526</v>
      </c>
      <c r="C398" s="279"/>
      <c r="D398" s="279"/>
      <c r="E398" s="115"/>
    </row>
    <row r="399" spans="1:5">
      <c r="A399" s="299" t="s">
        <v>267</v>
      </c>
      <c r="B399" s="614" t="s">
        <v>524</v>
      </c>
      <c r="C399" s="279"/>
      <c r="D399" s="279"/>
      <c r="E399" s="107"/>
    </row>
    <row r="400" spans="1:5">
      <c r="A400" s="299" t="s">
        <v>268</v>
      </c>
      <c r="B400" s="614" t="s">
        <v>523</v>
      </c>
      <c r="C400" s="212"/>
      <c r="D400" s="212"/>
      <c r="E400" s="112"/>
    </row>
    <row r="401" spans="1:5">
      <c r="A401" s="299" t="s">
        <v>269</v>
      </c>
      <c r="B401" s="614" t="s">
        <v>525</v>
      </c>
      <c r="C401" s="277"/>
      <c r="D401" s="277"/>
      <c r="E401" s="112"/>
    </row>
    <row r="402" spans="1:5">
      <c r="A402" s="299" t="s">
        <v>270</v>
      </c>
      <c r="B402" s="751" t="s">
        <v>527</v>
      </c>
      <c r="C402" s="277"/>
      <c r="D402" s="277"/>
      <c r="E402" s="112"/>
    </row>
    <row r="403" spans="1:5">
      <c r="A403" s="299" t="s">
        <v>271</v>
      </c>
      <c r="B403" s="752" t="s">
        <v>530</v>
      </c>
      <c r="C403" s="202"/>
      <c r="D403" s="80"/>
      <c r="E403" s="112"/>
    </row>
    <row r="404" spans="1:5">
      <c r="A404" s="299" t="s">
        <v>272</v>
      </c>
      <c r="B404" s="753" t="s">
        <v>529</v>
      </c>
      <c r="C404" s="204"/>
      <c r="D404" s="121"/>
      <c r="E404" s="115"/>
    </row>
    <row r="405" spans="1:5" ht="13.5" thickBot="1">
      <c r="A405" s="299" t="s">
        <v>273</v>
      </c>
      <c r="B405" s="309" t="s">
        <v>528</v>
      </c>
      <c r="C405" s="217"/>
      <c r="D405" s="217"/>
      <c r="E405" s="222"/>
    </row>
    <row r="406" spans="1:5" ht="13.5" thickBot="1">
      <c r="A406" s="321" t="s">
        <v>274</v>
      </c>
      <c r="B406" s="267" t="s">
        <v>531</v>
      </c>
      <c r="C406" s="797">
        <f>SUM(C398:C405)</f>
        <v>0</v>
      </c>
      <c r="D406" s="797"/>
      <c r="E406" s="610">
        <f>SUM(E398:E405)</f>
        <v>0</v>
      </c>
    </row>
    <row r="407" spans="1:5">
      <c r="A407" s="531"/>
      <c r="B407" s="42"/>
      <c r="C407" s="766"/>
      <c r="D407" s="766"/>
      <c r="E407" s="730"/>
    </row>
    <row r="408" spans="1:5" ht="13.5" thickBot="1">
      <c r="A408" s="558" t="s">
        <v>275</v>
      </c>
      <c r="B408" s="759" t="s">
        <v>366</v>
      </c>
      <c r="C408" s="776">
        <f>C395+C406</f>
        <v>0</v>
      </c>
      <c r="D408" s="776"/>
      <c r="E408" s="776">
        <f>E395+E406</f>
        <v>0</v>
      </c>
    </row>
    <row r="409" spans="1:5" ht="13.5" thickTop="1">
      <c r="A409" s="319"/>
      <c r="B409" s="739"/>
      <c r="C409" s="30"/>
      <c r="D409" s="30"/>
      <c r="E409" s="30"/>
    </row>
    <row r="410" spans="1:5">
      <c r="A410" s="319"/>
      <c r="B410" s="739"/>
      <c r="C410" s="30"/>
      <c r="D410" s="30"/>
      <c r="E410" s="30"/>
    </row>
    <row r="411" spans="1:5">
      <c r="A411" s="319"/>
      <c r="B411" s="739"/>
      <c r="C411" s="30"/>
      <c r="D411" s="30"/>
      <c r="E411" s="30"/>
    </row>
    <row r="412" spans="1:5">
      <c r="A412" s="319"/>
      <c r="B412" s="739"/>
      <c r="C412" s="30"/>
      <c r="D412" s="30"/>
      <c r="E412" s="30"/>
    </row>
    <row r="413" spans="1:5">
      <c r="A413" s="319"/>
      <c r="B413" s="739"/>
      <c r="C413" s="30"/>
      <c r="D413" s="30"/>
      <c r="E413" s="30"/>
    </row>
    <row r="414" spans="1:5">
      <c r="A414" s="319"/>
      <c r="B414" s="678"/>
      <c r="C414" s="30"/>
      <c r="D414" s="30"/>
      <c r="E414" s="30"/>
    </row>
    <row r="415" spans="1:5">
      <c r="A415" s="1406">
        <v>8</v>
      </c>
      <c r="B415" s="1404"/>
      <c r="C415" s="1404"/>
      <c r="D415" s="1404"/>
      <c r="E415" s="1404"/>
    </row>
    <row r="416" spans="1:5">
      <c r="A416" s="748"/>
      <c r="B416" s="14"/>
      <c r="C416" s="14"/>
      <c r="D416" s="1314"/>
      <c r="E416" s="14"/>
    </row>
    <row r="417" spans="1:5">
      <c r="A417" s="1384" t="s">
        <v>921</v>
      </c>
      <c r="B417" s="1384"/>
      <c r="C417" s="1384"/>
      <c r="D417" s="1384"/>
      <c r="E417" s="1384"/>
    </row>
    <row r="418" spans="1:5">
      <c r="A418" s="311"/>
      <c r="B418" s="311"/>
      <c r="C418" s="311"/>
      <c r="D418" s="1312"/>
      <c r="E418" s="311"/>
    </row>
    <row r="419" spans="1:5" ht="15.75">
      <c r="B419" s="1403" t="s">
        <v>884</v>
      </c>
      <c r="C419" s="1403"/>
      <c r="D419" s="1403"/>
      <c r="E419" s="1403"/>
    </row>
    <row r="420" spans="1:5" ht="13.5" thickBot="1">
      <c r="B420" s="1"/>
      <c r="C420" s="1299" t="s">
        <v>810</v>
      </c>
      <c r="D420" s="1299"/>
      <c r="E420" s="1298" t="s">
        <v>803</v>
      </c>
    </row>
    <row r="421" spans="1:5" ht="39.75" thickBot="1">
      <c r="A421" s="325" t="s">
        <v>228</v>
      </c>
      <c r="B421" s="537" t="s">
        <v>9</v>
      </c>
      <c r="C421" s="295" t="s">
        <v>791</v>
      </c>
      <c r="D421" s="1319" t="s">
        <v>890</v>
      </c>
      <c r="E421" s="296" t="s">
        <v>771</v>
      </c>
    </row>
    <row r="422" spans="1:5">
      <c r="A422" s="538" t="s">
        <v>229</v>
      </c>
      <c r="B422" s="1200" t="s">
        <v>230</v>
      </c>
      <c r="C422" s="717" t="s">
        <v>231</v>
      </c>
      <c r="D422" s="717"/>
      <c r="E422" s="564" t="s">
        <v>232</v>
      </c>
    </row>
    <row r="423" spans="1:5">
      <c r="A423" s="300" t="s">
        <v>233</v>
      </c>
      <c r="B423" s="306" t="s">
        <v>179</v>
      </c>
      <c r="C423" s="279"/>
      <c r="D423" s="279"/>
      <c r="E423" s="115"/>
    </row>
    <row r="424" spans="1:5">
      <c r="A424" s="299" t="s">
        <v>234</v>
      </c>
      <c r="B424" s="157" t="s">
        <v>493</v>
      </c>
      <c r="C424" s="1274">
        <v>2562000</v>
      </c>
      <c r="D424" s="1274"/>
      <c r="E424" s="112"/>
    </row>
    <row r="425" spans="1:5">
      <c r="A425" s="299" t="s">
        <v>235</v>
      </c>
      <c r="B425" s="181" t="s">
        <v>495</v>
      </c>
      <c r="C425" s="1274">
        <v>565000</v>
      </c>
      <c r="D425" s="1274"/>
      <c r="E425" s="112"/>
    </row>
    <row r="426" spans="1:5">
      <c r="A426" s="299" t="s">
        <v>236</v>
      </c>
      <c r="B426" s="181" t="s">
        <v>494</v>
      </c>
      <c r="C426" s="277">
        <v>1125000</v>
      </c>
      <c r="D426" s="277"/>
      <c r="E426" s="112"/>
    </row>
    <row r="427" spans="1:5">
      <c r="A427" s="299" t="s">
        <v>237</v>
      </c>
      <c r="B427" s="181" t="s">
        <v>496</v>
      </c>
      <c r="C427" s="277"/>
      <c r="D427" s="277"/>
      <c r="E427" s="112"/>
    </row>
    <row r="428" spans="1:5">
      <c r="A428" s="299" t="s">
        <v>238</v>
      </c>
      <c r="B428" s="181" t="s">
        <v>497</v>
      </c>
      <c r="C428" s="277"/>
      <c r="D428" s="277"/>
      <c r="E428" s="112"/>
    </row>
    <row r="429" spans="1:5">
      <c r="A429" s="299" t="s">
        <v>239</v>
      </c>
      <c r="B429" s="181" t="s">
        <v>498</v>
      </c>
      <c r="C429" s="277">
        <f>C430+C431+C432+C433+C434+C435+C436</f>
        <v>0</v>
      </c>
      <c r="D429" s="277"/>
      <c r="E429" s="112">
        <f>E430+E431+E432+E433+E434+E435+E436</f>
        <v>0</v>
      </c>
    </row>
    <row r="430" spans="1:5">
      <c r="A430" s="299" t="s">
        <v>240</v>
      </c>
      <c r="B430" s="181" t="s">
        <v>502</v>
      </c>
      <c r="C430" s="277"/>
      <c r="D430" s="277"/>
      <c r="E430" s="112"/>
    </row>
    <row r="431" spans="1:5">
      <c r="A431" s="299" t="s">
        <v>241</v>
      </c>
      <c r="B431" s="181" t="s">
        <v>503</v>
      </c>
      <c r="C431" s="277"/>
      <c r="D431" s="277"/>
      <c r="E431" s="112"/>
    </row>
    <row r="432" spans="1:5">
      <c r="A432" s="299" t="s">
        <v>242</v>
      </c>
      <c r="B432" s="181" t="s">
        <v>504</v>
      </c>
      <c r="C432" s="277"/>
      <c r="D432" s="277"/>
      <c r="E432" s="112"/>
    </row>
    <row r="433" spans="1:5">
      <c r="A433" s="299" t="s">
        <v>243</v>
      </c>
      <c r="B433" s="307" t="s">
        <v>500</v>
      </c>
      <c r="C433" s="277"/>
      <c r="D433" s="277"/>
      <c r="E433" s="112"/>
    </row>
    <row r="434" spans="1:5">
      <c r="A434" s="299" t="s">
        <v>244</v>
      </c>
      <c r="B434" s="749" t="s">
        <v>501</v>
      </c>
      <c r="C434" s="280"/>
      <c r="D434" s="280"/>
      <c r="E434" s="117"/>
    </row>
    <row r="435" spans="1:5">
      <c r="A435" s="299" t="s">
        <v>245</v>
      </c>
      <c r="B435" s="750" t="s">
        <v>499</v>
      </c>
      <c r="C435" s="280"/>
      <c r="D435" s="280"/>
      <c r="E435" s="117"/>
    </row>
    <row r="436" spans="1:5">
      <c r="A436" s="299" t="s">
        <v>246</v>
      </c>
      <c r="B436" s="97" t="s">
        <v>759</v>
      </c>
      <c r="C436" s="280"/>
      <c r="D436" s="280"/>
      <c r="E436" s="117"/>
    </row>
    <row r="437" spans="1:5" ht="13.5" thickBot="1">
      <c r="A437" s="299" t="s">
        <v>247</v>
      </c>
      <c r="B437" s="183" t="s">
        <v>506</v>
      </c>
      <c r="C437" s="278"/>
      <c r="D437" s="278"/>
      <c r="E437" s="275"/>
    </row>
    <row r="438" spans="1:5" ht="20.25" customHeight="1" thickBot="1">
      <c r="A438" s="542" t="s">
        <v>248</v>
      </c>
      <c r="B438" s="543" t="s">
        <v>6</v>
      </c>
      <c r="C438" s="556">
        <f>C424+C425+C426+C427+C429+C437</f>
        <v>4252000</v>
      </c>
      <c r="D438" s="556"/>
      <c r="E438" s="557">
        <f>E424+E425+E426+E427+E429+E437</f>
        <v>0</v>
      </c>
    </row>
    <row r="439" spans="1:5" ht="13.5" thickTop="1">
      <c r="A439" s="531"/>
      <c r="B439" s="306"/>
      <c r="C439" s="778"/>
      <c r="D439" s="778"/>
      <c r="E439" s="779"/>
    </row>
    <row r="440" spans="1:5">
      <c r="A440" s="300" t="s">
        <v>249</v>
      </c>
      <c r="B440" s="308" t="s">
        <v>180</v>
      </c>
      <c r="C440" s="279"/>
      <c r="D440" s="279"/>
      <c r="E440" s="115"/>
    </row>
    <row r="441" spans="1:5">
      <c r="A441" s="299" t="s">
        <v>250</v>
      </c>
      <c r="B441" s="181" t="s">
        <v>507</v>
      </c>
      <c r="C441" s="277"/>
      <c r="D441" s="277"/>
      <c r="E441" s="112">
        <v>0</v>
      </c>
    </row>
    <row r="442" spans="1:5">
      <c r="A442" s="299" t="s">
        <v>251</v>
      </c>
      <c r="B442" s="181" t="s">
        <v>508</v>
      </c>
      <c r="C442" s="212"/>
      <c r="D442" s="212"/>
      <c r="E442" s="112"/>
    </row>
    <row r="443" spans="1:5">
      <c r="A443" s="299" t="s">
        <v>253</v>
      </c>
      <c r="B443" s="181" t="s">
        <v>509</v>
      </c>
      <c r="C443" s="277">
        <f>C444+C445+C446+C447+C448+C449+C450</f>
        <v>0</v>
      </c>
      <c r="D443" s="277"/>
      <c r="E443" s="112">
        <f>E444+E445+E446+E447+E448+E449+E450</f>
        <v>0</v>
      </c>
    </row>
    <row r="444" spans="1:5">
      <c r="A444" s="299" t="s">
        <v>254</v>
      </c>
      <c r="B444" s="307" t="s">
        <v>510</v>
      </c>
      <c r="C444" s="277"/>
      <c r="D444" s="277"/>
      <c r="E444" s="112"/>
    </row>
    <row r="445" spans="1:5">
      <c r="A445" s="299" t="s">
        <v>255</v>
      </c>
      <c r="B445" s="307" t="s">
        <v>511</v>
      </c>
      <c r="C445" s="277"/>
      <c r="D445" s="277"/>
      <c r="E445" s="112"/>
    </row>
    <row r="446" spans="1:5">
      <c r="A446" s="299" t="s">
        <v>256</v>
      </c>
      <c r="B446" s="307" t="s">
        <v>512</v>
      </c>
      <c r="C446" s="277"/>
      <c r="D446" s="277"/>
      <c r="E446" s="112"/>
    </row>
    <row r="447" spans="1:5">
      <c r="A447" s="299" t="s">
        <v>257</v>
      </c>
      <c r="B447" s="307" t="s">
        <v>513</v>
      </c>
      <c r="C447" s="277"/>
      <c r="D447" s="277"/>
      <c r="E447" s="112"/>
    </row>
    <row r="448" spans="1:5">
      <c r="A448" s="299" t="s">
        <v>258</v>
      </c>
      <c r="B448" s="749" t="s">
        <v>514</v>
      </c>
      <c r="C448" s="277"/>
      <c r="D448" s="277"/>
      <c r="E448" s="112"/>
    </row>
    <row r="449" spans="1:5">
      <c r="A449" s="299" t="s">
        <v>259</v>
      </c>
      <c r="B449" s="260" t="s">
        <v>515</v>
      </c>
      <c r="C449" s="277"/>
      <c r="D449" s="277"/>
      <c r="E449" s="112"/>
    </row>
    <row r="450" spans="1:5">
      <c r="A450" s="299" t="s">
        <v>260</v>
      </c>
      <c r="B450" s="959" t="s">
        <v>516</v>
      </c>
      <c r="C450" s="277"/>
      <c r="D450" s="277"/>
      <c r="E450" s="112"/>
    </row>
    <row r="451" spans="1:5">
      <c r="A451" s="299" t="s">
        <v>261</v>
      </c>
      <c r="B451" s="181"/>
      <c r="C451" s="201"/>
      <c r="D451" s="1323"/>
      <c r="E451" s="116"/>
    </row>
    <row r="452" spans="1:5" ht="13.5" thickBot="1">
      <c r="A452" s="299" t="s">
        <v>262</v>
      </c>
      <c r="B452" s="183"/>
      <c r="C452" s="211"/>
      <c r="D452" s="211"/>
      <c r="E452" s="120"/>
    </row>
    <row r="453" spans="1:5" ht="13.5" thickBot="1">
      <c r="A453" s="542" t="s">
        <v>760</v>
      </c>
      <c r="B453" s="543" t="s">
        <v>7</v>
      </c>
      <c r="C453" s="557">
        <f>C441+C442+C443+C451+C452</f>
        <v>0</v>
      </c>
      <c r="D453" s="557"/>
      <c r="E453" s="557">
        <f>E441+E442+E443+E451+E452</f>
        <v>0</v>
      </c>
    </row>
    <row r="454" spans="1:5" ht="27" thickTop="1" thickBot="1">
      <c r="A454" s="542" t="s">
        <v>264</v>
      </c>
      <c r="B454" s="547" t="s">
        <v>363</v>
      </c>
      <c r="C454" s="217">
        <f>C438+C453</f>
        <v>4252000</v>
      </c>
      <c r="D454" s="217"/>
      <c r="E454" s="222">
        <f>E438+E453</f>
        <v>0</v>
      </c>
    </row>
    <row r="455" spans="1:5" ht="13.5" thickTop="1">
      <c r="A455" s="531"/>
      <c r="B455" s="761"/>
      <c r="C455" s="770"/>
      <c r="D455" s="770"/>
      <c r="E455" s="774"/>
    </row>
    <row r="456" spans="1:5">
      <c r="A456" s="300" t="s">
        <v>265</v>
      </c>
      <c r="B456" s="407" t="s">
        <v>364</v>
      </c>
      <c r="C456" s="279"/>
      <c r="D456" s="279"/>
      <c r="E456" s="115"/>
    </row>
    <row r="457" spans="1:5">
      <c r="A457" s="299" t="s">
        <v>266</v>
      </c>
      <c r="B457" s="182" t="s">
        <v>526</v>
      </c>
      <c r="C457" s="277"/>
      <c r="D457" s="277"/>
      <c r="E457" s="112"/>
    </row>
    <row r="458" spans="1:5">
      <c r="A458" s="299" t="s">
        <v>267</v>
      </c>
      <c r="B458" s="614" t="s">
        <v>524</v>
      </c>
      <c r="C458" s="279"/>
      <c r="D458" s="279"/>
      <c r="E458" s="107"/>
    </row>
    <row r="459" spans="1:5">
      <c r="A459" s="299" t="s">
        <v>268</v>
      </c>
      <c r="B459" s="614" t="s">
        <v>523</v>
      </c>
      <c r="C459" s="212"/>
      <c r="D459" s="212"/>
      <c r="E459" s="112"/>
    </row>
    <row r="460" spans="1:5">
      <c r="A460" s="299" t="s">
        <v>269</v>
      </c>
      <c r="B460" s="614" t="s">
        <v>811</v>
      </c>
      <c r="C460" s="277"/>
      <c r="D460" s="277"/>
      <c r="E460" s="112"/>
    </row>
    <row r="461" spans="1:5">
      <c r="A461" s="299" t="s">
        <v>270</v>
      </c>
      <c r="B461" s="751" t="s">
        <v>527</v>
      </c>
      <c r="C461" s="277"/>
      <c r="D461" s="277"/>
      <c r="E461" s="112"/>
    </row>
    <row r="462" spans="1:5">
      <c r="A462" s="299" t="s">
        <v>271</v>
      </c>
      <c r="B462" s="752" t="s">
        <v>530</v>
      </c>
      <c r="C462" s="202"/>
      <c r="D462" s="80"/>
      <c r="E462" s="112"/>
    </row>
    <row r="463" spans="1:5">
      <c r="A463" s="299" t="s">
        <v>272</v>
      </c>
      <c r="B463" s="753" t="s">
        <v>529</v>
      </c>
      <c r="C463" s="204"/>
      <c r="D463" s="121"/>
      <c r="E463" s="115"/>
    </row>
    <row r="464" spans="1:5" ht="13.5" thickBot="1">
      <c r="A464" s="299" t="s">
        <v>273</v>
      </c>
      <c r="B464" s="309" t="s">
        <v>528</v>
      </c>
      <c r="C464" s="217"/>
      <c r="D464" s="217"/>
      <c r="E464" s="222"/>
    </row>
    <row r="465" spans="1:5" ht="13.5" thickBot="1">
      <c r="A465" s="321" t="s">
        <v>274</v>
      </c>
      <c r="B465" s="267" t="s">
        <v>531</v>
      </c>
      <c r="C465" s="797">
        <f>SUM(C457:C464)</f>
        <v>0</v>
      </c>
      <c r="D465" s="797"/>
      <c r="E465" s="610">
        <f>SUM(E457:E464)</f>
        <v>0</v>
      </c>
    </row>
    <row r="466" spans="1:5">
      <c r="A466" s="531"/>
      <c r="B466" s="42"/>
      <c r="C466" s="766"/>
      <c r="D466" s="766"/>
      <c r="E466" s="730"/>
    </row>
    <row r="467" spans="1:5" ht="13.5" thickBot="1">
      <c r="A467" s="558" t="s">
        <v>275</v>
      </c>
      <c r="B467" s="759" t="s">
        <v>366</v>
      </c>
      <c r="C467" s="776">
        <f>C454+C465</f>
        <v>4252000</v>
      </c>
      <c r="D467" s="776"/>
      <c r="E467" s="284">
        <f>E454+E465</f>
        <v>0</v>
      </c>
    </row>
    <row r="468" spans="1:5" ht="13.5" thickTop="1">
      <c r="A468" s="319"/>
      <c r="B468" s="739"/>
      <c r="C468" s="30"/>
      <c r="D468" s="30"/>
      <c r="E468" s="30"/>
    </row>
    <row r="469" spans="1:5">
      <c r="A469" s="319"/>
      <c r="B469" s="739"/>
      <c r="C469" s="30"/>
      <c r="D469" s="30"/>
      <c r="E469" s="30"/>
    </row>
    <row r="470" spans="1:5">
      <c r="A470" s="319"/>
      <c r="B470" s="739"/>
      <c r="C470" s="30"/>
      <c r="D470" s="30"/>
      <c r="E470" s="30"/>
    </row>
    <row r="471" spans="1:5">
      <c r="A471" s="319"/>
      <c r="B471" s="739"/>
      <c r="C471" s="30"/>
      <c r="D471" s="30"/>
      <c r="E471" s="30"/>
    </row>
    <row r="472" spans="1:5">
      <c r="A472" s="319"/>
      <c r="B472" s="739"/>
      <c r="C472" s="30"/>
      <c r="D472" s="30"/>
      <c r="E472" s="30"/>
    </row>
    <row r="473" spans="1:5">
      <c r="A473" s="319"/>
      <c r="B473" s="739"/>
      <c r="C473" s="30"/>
      <c r="D473" s="30"/>
      <c r="E473" s="30"/>
    </row>
    <row r="474" spans="1:5">
      <c r="A474" s="1406">
        <v>9</v>
      </c>
      <c r="B474" s="1404"/>
      <c r="C474" s="1404"/>
      <c r="D474" s="1404"/>
      <c r="E474" s="1404"/>
    </row>
    <row r="475" spans="1:5">
      <c r="A475" s="748"/>
      <c r="B475" s="14"/>
      <c r="C475" s="14"/>
      <c r="D475" s="1314"/>
      <c r="E475" s="14"/>
    </row>
    <row r="476" spans="1:5">
      <c r="A476" s="1384" t="s">
        <v>921</v>
      </c>
      <c r="B476" s="1384"/>
      <c r="C476" s="1384"/>
      <c r="D476" s="1384"/>
      <c r="E476" s="1384"/>
    </row>
    <row r="477" spans="1:5">
      <c r="A477" s="311"/>
      <c r="B477" s="311"/>
      <c r="C477" s="311"/>
      <c r="D477" s="1312"/>
      <c r="E477" s="311"/>
    </row>
    <row r="478" spans="1:5" ht="15.75">
      <c r="B478" s="1403" t="s">
        <v>884</v>
      </c>
      <c r="C478" s="1403"/>
      <c r="D478" s="1403"/>
      <c r="E478" s="1403"/>
    </row>
    <row r="479" spans="1:5" ht="13.5" thickBot="1">
      <c r="B479" s="1"/>
      <c r="C479" s="1297"/>
      <c r="D479" s="1297"/>
      <c r="E479" s="1299" t="s">
        <v>812</v>
      </c>
    </row>
    <row r="480" spans="1:5" ht="27" thickBot="1">
      <c r="A480" s="325" t="s">
        <v>228</v>
      </c>
      <c r="B480" s="537" t="s">
        <v>9</v>
      </c>
      <c r="C480" s="295" t="s">
        <v>359</v>
      </c>
      <c r="D480" s="1319"/>
      <c r="E480" s="318" t="s">
        <v>789</v>
      </c>
    </row>
    <row r="481" spans="1:5" ht="13.5" thickBot="1">
      <c r="A481" s="538" t="s">
        <v>229</v>
      </c>
      <c r="B481" s="539" t="s">
        <v>230</v>
      </c>
      <c r="C481" s="563" t="s">
        <v>231</v>
      </c>
      <c r="D481" s="563"/>
      <c r="E481" s="1209" t="s">
        <v>252</v>
      </c>
    </row>
    <row r="482" spans="1:5">
      <c r="A482" s="300" t="s">
        <v>233</v>
      </c>
      <c r="B482" s="306" t="s">
        <v>179</v>
      </c>
      <c r="C482" s="277"/>
      <c r="D482" s="277"/>
      <c r="E482" s="565"/>
    </row>
    <row r="483" spans="1:5">
      <c r="A483" s="299" t="s">
        <v>234</v>
      </c>
      <c r="B483" s="157" t="s">
        <v>493</v>
      </c>
      <c r="C483" s="277"/>
      <c r="D483" s="277"/>
      <c r="E483" s="112"/>
    </row>
    <row r="484" spans="1:5">
      <c r="A484" s="299" t="s">
        <v>235</v>
      </c>
      <c r="B484" s="181" t="s">
        <v>495</v>
      </c>
      <c r="C484" s="277"/>
      <c r="D484" s="277"/>
      <c r="E484" s="112"/>
    </row>
    <row r="485" spans="1:5">
      <c r="A485" s="299" t="s">
        <v>236</v>
      </c>
      <c r="B485" s="181" t="s">
        <v>494</v>
      </c>
      <c r="C485" s="277">
        <v>0</v>
      </c>
      <c r="D485" s="277"/>
      <c r="E485" s="112">
        <v>4639360</v>
      </c>
    </row>
    <row r="486" spans="1:5">
      <c r="A486" s="299" t="s">
        <v>237</v>
      </c>
      <c r="B486" s="181" t="s">
        <v>496</v>
      </c>
      <c r="C486" s="277"/>
      <c r="D486" s="277"/>
      <c r="E486" s="112"/>
    </row>
    <row r="487" spans="1:5">
      <c r="A487" s="299" t="s">
        <v>238</v>
      </c>
      <c r="B487" s="181" t="s">
        <v>497</v>
      </c>
      <c r="C487" s="277"/>
      <c r="D487" s="277"/>
      <c r="E487" s="112"/>
    </row>
    <row r="488" spans="1:5">
      <c r="A488" s="299" t="s">
        <v>239</v>
      </c>
      <c r="B488" s="181" t="s">
        <v>498</v>
      </c>
      <c r="C488" s="277">
        <f>C489+C490+C491+C492+C493+C494+C495</f>
        <v>0</v>
      </c>
      <c r="D488" s="277"/>
      <c r="E488" s="112">
        <f>E489+E490+E491+E492+E493+E494+E495</f>
        <v>0</v>
      </c>
    </row>
    <row r="489" spans="1:5">
      <c r="A489" s="299" t="s">
        <v>240</v>
      </c>
      <c r="B489" s="181" t="s">
        <v>502</v>
      </c>
      <c r="C489" s="277"/>
      <c r="D489" s="277"/>
      <c r="E489" s="112"/>
    </row>
    <row r="490" spans="1:5">
      <c r="A490" s="299" t="s">
        <v>241</v>
      </c>
      <c r="B490" s="181" t="s">
        <v>503</v>
      </c>
      <c r="C490" s="277"/>
      <c r="D490" s="277"/>
      <c r="E490" s="112"/>
    </row>
    <row r="491" spans="1:5">
      <c r="A491" s="299" t="s">
        <v>242</v>
      </c>
      <c r="B491" s="181" t="s">
        <v>504</v>
      </c>
      <c r="C491" s="277"/>
      <c r="D491" s="277"/>
      <c r="E491" s="112"/>
    </row>
    <row r="492" spans="1:5">
      <c r="A492" s="299" t="s">
        <v>243</v>
      </c>
      <c r="B492" s="307" t="s">
        <v>500</v>
      </c>
      <c r="C492" s="277"/>
      <c r="D492" s="277"/>
      <c r="E492" s="112"/>
    </row>
    <row r="493" spans="1:5">
      <c r="A493" s="299" t="s">
        <v>244</v>
      </c>
      <c r="B493" s="749" t="s">
        <v>501</v>
      </c>
      <c r="C493" s="280"/>
      <c r="D493" s="280"/>
      <c r="E493" s="112"/>
    </row>
    <row r="494" spans="1:5">
      <c r="A494" s="299" t="s">
        <v>245</v>
      </c>
      <c r="B494" s="750" t="s">
        <v>499</v>
      </c>
      <c r="C494" s="280"/>
      <c r="D494" s="280"/>
      <c r="E494" s="112"/>
    </row>
    <row r="495" spans="1:5">
      <c r="A495" s="299" t="s">
        <v>246</v>
      </c>
      <c r="B495" s="97" t="s">
        <v>759</v>
      </c>
      <c r="C495" s="280"/>
      <c r="D495" s="280"/>
      <c r="E495" s="112"/>
    </row>
    <row r="496" spans="1:5" ht="13.5" thickBot="1">
      <c r="A496" s="299" t="s">
        <v>247</v>
      </c>
      <c r="B496" s="183" t="s">
        <v>506</v>
      </c>
      <c r="C496" s="278"/>
      <c r="D496" s="278"/>
      <c r="E496" s="275"/>
    </row>
    <row r="497" spans="1:5" ht="20.25" customHeight="1" thickBot="1">
      <c r="A497" s="542" t="s">
        <v>248</v>
      </c>
      <c r="B497" s="543" t="s">
        <v>6</v>
      </c>
      <c r="C497" s="796">
        <f>C483+C484+C485+C486+C488+C496</f>
        <v>0</v>
      </c>
      <c r="D497" s="796"/>
      <c r="E497" s="647">
        <f>E483+E484+E485+E486+E488+E496</f>
        <v>4639360</v>
      </c>
    </row>
    <row r="498" spans="1:5" ht="13.5" thickTop="1">
      <c r="A498" s="531"/>
      <c r="B498" s="306"/>
      <c r="C498" s="772"/>
      <c r="D498" s="772"/>
      <c r="E498" s="773"/>
    </row>
    <row r="499" spans="1:5">
      <c r="A499" s="300" t="s">
        <v>249</v>
      </c>
      <c r="B499" s="308" t="s">
        <v>180</v>
      </c>
      <c r="C499" s="279"/>
      <c r="D499" s="279"/>
      <c r="E499" s="115"/>
    </row>
    <row r="500" spans="1:5">
      <c r="A500" s="299" t="s">
        <v>250</v>
      </c>
      <c r="B500" s="181" t="s">
        <v>507</v>
      </c>
      <c r="C500" s="277"/>
      <c r="D500" s="277"/>
      <c r="E500" s="112"/>
    </row>
    <row r="501" spans="1:5">
      <c r="A501" s="299" t="s">
        <v>251</v>
      </c>
      <c r="B501" s="181" t="s">
        <v>508</v>
      </c>
      <c r="C501" s="212"/>
      <c r="D501" s="212"/>
      <c r="E501" s="116"/>
    </row>
    <row r="502" spans="1:5">
      <c r="A502" s="299" t="s">
        <v>253</v>
      </c>
      <c r="B502" s="181" t="s">
        <v>509</v>
      </c>
      <c r="C502" s="277">
        <f>C503+C504+C506+C507+C508+C509</f>
        <v>0</v>
      </c>
      <c r="D502" s="277"/>
      <c r="E502" s="112">
        <f>E503+E504+E506+E507+E508+E509</f>
        <v>0</v>
      </c>
    </row>
    <row r="503" spans="1:5">
      <c r="A503" s="299" t="s">
        <v>254</v>
      </c>
      <c r="B503" s="307" t="s">
        <v>510</v>
      </c>
      <c r="C503" s="277"/>
      <c r="D503" s="277"/>
      <c r="E503" s="112"/>
    </row>
    <row r="504" spans="1:5">
      <c r="A504" s="299" t="s">
        <v>255</v>
      </c>
      <c r="B504" s="307" t="s">
        <v>511</v>
      </c>
      <c r="C504" s="277"/>
      <c r="D504" s="277"/>
      <c r="E504" s="112"/>
    </row>
    <row r="505" spans="1:5">
      <c r="A505" s="299" t="s">
        <v>256</v>
      </c>
      <c r="B505" s="307" t="s">
        <v>512</v>
      </c>
      <c r="C505" s="277"/>
      <c r="D505" s="277"/>
      <c r="E505" s="112"/>
    </row>
    <row r="506" spans="1:5">
      <c r="A506" s="299" t="s">
        <v>257</v>
      </c>
      <c r="B506" s="307" t="s">
        <v>513</v>
      </c>
      <c r="C506" s="277"/>
      <c r="D506" s="277"/>
      <c r="E506" s="112"/>
    </row>
    <row r="507" spans="1:5">
      <c r="A507" s="299" t="s">
        <v>258</v>
      </c>
      <c r="B507" s="749" t="s">
        <v>514</v>
      </c>
      <c r="C507" s="277"/>
      <c r="D507" s="277"/>
      <c r="E507" s="112"/>
    </row>
    <row r="508" spans="1:5">
      <c r="A508" s="299" t="s">
        <v>259</v>
      </c>
      <c r="B508" s="260" t="s">
        <v>515</v>
      </c>
      <c r="C508" s="277"/>
      <c r="D508" s="277"/>
      <c r="E508" s="112"/>
    </row>
    <row r="509" spans="1:5">
      <c r="A509" s="299" t="s">
        <v>260</v>
      </c>
      <c r="B509" s="959" t="s">
        <v>516</v>
      </c>
      <c r="C509" s="277"/>
      <c r="D509" s="277"/>
      <c r="E509" s="112"/>
    </row>
    <row r="510" spans="1:5">
      <c r="A510" s="299" t="s">
        <v>261</v>
      </c>
      <c r="B510" s="181"/>
      <c r="C510" s="280"/>
      <c r="D510" s="280"/>
      <c r="E510" s="113"/>
    </row>
    <row r="511" spans="1:5" ht="13.5" thickBot="1">
      <c r="A511" s="299" t="s">
        <v>262</v>
      </c>
      <c r="B511" s="183"/>
      <c r="C511" s="275">
        <f>-C486</f>
        <v>0</v>
      </c>
      <c r="D511" s="275"/>
      <c r="E511" s="275">
        <f>-E486</f>
        <v>0</v>
      </c>
    </row>
    <row r="512" spans="1:5" ht="13.5" thickBot="1">
      <c r="A512" s="542" t="s">
        <v>760</v>
      </c>
      <c r="B512" s="543" t="s">
        <v>7</v>
      </c>
      <c r="C512" s="557">
        <f>C500+C501+C502+C510+C511</f>
        <v>0</v>
      </c>
      <c r="D512" s="557"/>
      <c r="E512" s="557">
        <f>E500+E501+E502+E510+E511</f>
        <v>0</v>
      </c>
    </row>
    <row r="513" spans="1:5" ht="27" thickTop="1" thickBot="1">
      <c r="A513" s="542" t="s">
        <v>264</v>
      </c>
      <c r="B513" s="547" t="s">
        <v>363</v>
      </c>
      <c r="C513" s="217">
        <f>C512+C497</f>
        <v>0</v>
      </c>
      <c r="D513" s="217"/>
      <c r="E513" s="222">
        <f>E512+E497</f>
        <v>4639360</v>
      </c>
    </row>
    <row r="514" spans="1:5" ht="13.5" thickTop="1">
      <c r="A514" s="531"/>
      <c r="B514" s="761"/>
      <c r="C514" s="770"/>
      <c r="D514" s="770"/>
      <c r="E514" s="774"/>
    </row>
    <row r="515" spans="1:5">
      <c r="A515" s="300" t="s">
        <v>265</v>
      </c>
      <c r="B515" s="407" t="s">
        <v>364</v>
      </c>
      <c r="C515" s="115"/>
      <c r="D515" s="115"/>
      <c r="E515" s="115"/>
    </row>
    <row r="516" spans="1:5">
      <c r="A516" s="299" t="s">
        <v>266</v>
      </c>
      <c r="B516" s="182" t="s">
        <v>526</v>
      </c>
      <c r="C516" s="277"/>
      <c r="D516" s="277"/>
      <c r="E516" s="112"/>
    </row>
    <row r="517" spans="1:5">
      <c r="A517" s="299" t="s">
        <v>267</v>
      </c>
      <c r="B517" s="614" t="s">
        <v>524</v>
      </c>
      <c r="C517" s="279"/>
      <c r="D517" s="279"/>
      <c r="E517" s="107"/>
    </row>
    <row r="518" spans="1:5">
      <c r="A518" s="299" t="s">
        <v>268</v>
      </c>
      <c r="B518" s="614" t="s">
        <v>523</v>
      </c>
      <c r="C518" s="212"/>
      <c r="D518" s="212"/>
      <c r="E518" s="112"/>
    </row>
    <row r="519" spans="1:5">
      <c r="A519" s="299" t="s">
        <v>269</v>
      </c>
      <c r="B519" s="614" t="s">
        <v>525</v>
      </c>
      <c r="C519" s="277"/>
      <c r="D519" s="277"/>
      <c r="E519" s="112"/>
    </row>
    <row r="520" spans="1:5">
      <c r="A520" s="299" t="s">
        <v>270</v>
      </c>
      <c r="B520" s="751" t="s">
        <v>527</v>
      </c>
      <c r="C520" s="277"/>
      <c r="D520" s="277"/>
      <c r="E520" s="112"/>
    </row>
    <row r="521" spans="1:5">
      <c r="A521" s="299" t="s">
        <v>271</v>
      </c>
      <c r="B521" s="752" t="s">
        <v>530</v>
      </c>
      <c r="C521" s="202"/>
      <c r="D521" s="80"/>
      <c r="E521" s="112"/>
    </row>
    <row r="522" spans="1:5">
      <c r="A522" s="299" t="s">
        <v>272</v>
      </c>
      <c r="B522" s="753" t="s">
        <v>529</v>
      </c>
      <c r="C522" s="202"/>
      <c r="D522" s="80"/>
      <c r="E522" s="112"/>
    </row>
    <row r="523" spans="1:5" ht="13.5" thickBot="1">
      <c r="A523" s="299" t="s">
        <v>273</v>
      </c>
      <c r="B523" s="309" t="s">
        <v>528</v>
      </c>
      <c r="C523" s="217"/>
      <c r="D523" s="217"/>
      <c r="E523" s="222"/>
    </row>
    <row r="524" spans="1:5" ht="13.5" thickBot="1">
      <c r="A524" s="321" t="s">
        <v>274</v>
      </c>
      <c r="B524" s="267" t="s">
        <v>531</v>
      </c>
      <c r="C524" s="797">
        <f>SUM(C516:C523)</f>
        <v>0</v>
      </c>
      <c r="D524" s="797"/>
      <c r="E524" s="610">
        <f>SUM(E516:E523)</f>
        <v>0</v>
      </c>
    </row>
    <row r="525" spans="1:5">
      <c r="A525" s="531"/>
      <c r="B525" s="42"/>
      <c r="C525" s="800"/>
      <c r="D525" s="800"/>
      <c r="E525" s="647"/>
    </row>
    <row r="526" spans="1:5" ht="13.5" thickBot="1">
      <c r="A526" s="558" t="s">
        <v>275</v>
      </c>
      <c r="B526" s="759" t="s">
        <v>366</v>
      </c>
      <c r="C526" s="776">
        <f>C513+C524</f>
        <v>0</v>
      </c>
      <c r="D526" s="776"/>
      <c r="E526" s="284">
        <f>E513+E524</f>
        <v>4639360</v>
      </c>
    </row>
    <row r="527" spans="1:5" ht="13.5" thickTop="1">
      <c r="A527" s="319"/>
      <c r="B527" s="739"/>
      <c r="C527" s="30"/>
      <c r="D527" s="30"/>
      <c r="E527" s="30"/>
    </row>
    <row r="528" spans="1:5">
      <c r="A528" s="319"/>
      <c r="B528" s="739"/>
      <c r="C528" s="30"/>
      <c r="D528" s="30"/>
      <c r="E528" s="30"/>
    </row>
    <row r="529" spans="1:5">
      <c r="A529" s="319"/>
      <c r="B529" s="739"/>
      <c r="C529" s="30"/>
      <c r="D529" s="30"/>
      <c r="E529" s="30"/>
    </row>
    <row r="530" spans="1:5">
      <c r="A530" s="319"/>
      <c r="B530" s="739"/>
      <c r="C530" s="30"/>
      <c r="D530" s="30"/>
      <c r="E530" s="30"/>
    </row>
    <row r="531" spans="1:5">
      <c r="A531" s="319"/>
      <c r="B531" s="739"/>
      <c r="C531" s="30"/>
      <c r="D531" s="30"/>
      <c r="E531" s="30"/>
    </row>
    <row r="532" spans="1:5">
      <c r="A532" s="319"/>
      <c r="B532" s="678"/>
      <c r="C532" s="30"/>
      <c r="D532" s="30"/>
      <c r="E532" s="30"/>
    </row>
    <row r="533" spans="1:5">
      <c r="A533" s="1406">
        <v>10</v>
      </c>
      <c r="B533" s="1404"/>
      <c r="C533" s="1404"/>
      <c r="D533" s="1404"/>
      <c r="E533" s="1404"/>
    </row>
    <row r="534" spans="1:5">
      <c r="A534" s="748"/>
      <c r="B534" s="14"/>
      <c r="C534" s="14"/>
      <c r="D534" s="1314"/>
      <c r="E534" s="14"/>
    </row>
    <row r="535" spans="1:5">
      <c r="A535" s="1384" t="s">
        <v>922</v>
      </c>
      <c r="B535" s="1384"/>
      <c r="C535" s="1384"/>
      <c r="D535" s="1384"/>
      <c r="E535" s="1384"/>
    </row>
    <row r="536" spans="1:5">
      <c r="A536" s="311"/>
      <c r="B536" s="311"/>
      <c r="C536" s="311"/>
      <c r="D536" s="1312"/>
      <c r="E536" s="311"/>
    </row>
    <row r="537" spans="1:5" ht="15.75">
      <c r="B537" s="1403" t="s">
        <v>884</v>
      </c>
      <c r="C537" s="1403"/>
      <c r="D537" s="1403"/>
      <c r="E537" s="1403"/>
    </row>
    <row r="538" spans="1:5">
      <c r="B538" s="1"/>
      <c r="C538" s="1"/>
      <c r="D538" s="1"/>
      <c r="E538" s="23" t="s">
        <v>801</v>
      </c>
    </row>
    <row r="539" spans="1:5">
      <c r="B539" s="1"/>
      <c r="C539" s="1"/>
      <c r="D539" s="1"/>
      <c r="E539" s="23"/>
    </row>
    <row r="540" spans="1:5" ht="13.5" thickBot="1">
      <c r="B540" s="1"/>
      <c r="C540" s="1"/>
      <c r="D540" s="1"/>
      <c r="E540" s="23"/>
    </row>
    <row r="541" spans="1:5" ht="52.5" thickBot="1">
      <c r="A541" s="325" t="s">
        <v>228</v>
      </c>
      <c r="B541" s="537" t="s">
        <v>9</v>
      </c>
      <c r="C541" s="1316" t="s">
        <v>892</v>
      </c>
      <c r="D541" s="1328" t="s">
        <v>893</v>
      </c>
      <c r="E541" s="1370" t="s">
        <v>14</v>
      </c>
    </row>
    <row r="542" spans="1:5">
      <c r="A542" s="538" t="s">
        <v>229</v>
      </c>
      <c r="B542" s="539" t="s">
        <v>230</v>
      </c>
      <c r="C542" s="548" t="s">
        <v>231</v>
      </c>
      <c r="D542" s="549"/>
      <c r="E542" s="1367" t="s">
        <v>252</v>
      </c>
    </row>
    <row r="543" spans="1:5">
      <c r="A543" s="300" t="s">
        <v>233</v>
      </c>
      <c r="B543" s="306" t="s">
        <v>179</v>
      </c>
      <c r="C543" s="277"/>
      <c r="D543" s="277"/>
      <c r="E543" s="1354"/>
    </row>
    <row r="544" spans="1:5">
      <c r="A544" s="299" t="s">
        <v>234</v>
      </c>
      <c r="B544" s="157" t="s">
        <v>493</v>
      </c>
      <c r="C544" s="277">
        <v>12676220</v>
      </c>
      <c r="D544" s="277">
        <v>6225556</v>
      </c>
      <c r="E544" s="1354">
        <f>SUM(C544:D544)</f>
        <v>18901776</v>
      </c>
    </row>
    <row r="545" spans="1:5">
      <c r="A545" s="299" t="s">
        <v>235</v>
      </c>
      <c r="B545" s="181" t="s">
        <v>495</v>
      </c>
      <c r="C545" s="277">
        <v>2515850</v>
      </c>
      <c r="D545" s="277">
        <v>857819</v>
      </c>
      <c r="E545" s="1354">
        <f>SUM(C545:D545)</f>
        <v>3373669</v>
      </c>
    </row>
    <row r="546" spans="1:5">
      <c r="A546" s="299" t="s">
        <v>236</v>
      </c>
      <c r="B546" s="181" t="s">
        <v>494</v>
      </c>
      <c r="C546" s="277">
        <v>17184050</v>
      </c>
      <c r="D546" s="277">
        <v>9669047</v>
      </c>
      <c r="E546" s="1354">
        <f>SUM(C546:D546)</f>
        <v>26853097</v>
      </c>
    </row>
    <row r="547" spans="1:5">
      <c r="A547" s="299" t="s">
        <v>237</v>
      </c>
      <c r="B547" s="181" t="s">
        <v>496</v>
      </c>
      <c r="C547" s="277">
        <v>-130000</v>
      </c>
      <c r="D547" s="277"/>
      <c r="E547" s="1354">
        <f>SUM(C547:D547)</f>
        <v>-130000</v>
      </c>
    </row>
    <row r="548" spans="1:5">
      <c r="A548" s="299" t="s">
        <v>238</v>
      </c>
      <c r="B548" s="181" t="s">
        <v>497</v>
      </c>
      <c r="C548" s="277">
        <v>0</v>
      </c>
      <c r="D548" s="277"/>
      <c r="E548" s="1354">
        <f>SUM(C548:D548)</f>
        <v>0</v>
      </c>
    </row>
    <row r="549" spans="1:5">
      <c r="A549" s="299" t="s">
        <v>239</v>
      </c>
      <c r="B549" s="181" t="s">
        <v>498</v>
      </c>
      <c r="C549" s="277">
        <v>21981785</v>
      </c>
      <c r="D549" s="277">
        <v>5039950</v>
      </c>
      <c r="E549" s="1354">
        <v>27021735</v>
      </c>
    </row>
    <row r="550" spans="1:5">
      <c r="A550" s="299" t="s">
        <v>240</v>
      </c>
      <c r="B550" s="181" t="s">
        <v>502</v>
      </c>
      <c r="C550" s="277">
        <v>21431785</v>
      </c>
      <c r="D550" s="277">
        <v>5039950</v>
      </c>
      <c r="E550" s="1354">
        <f t="shared" ref="E550:E557" si="0">SUM(C550:D550)</f>
        <v>26471735</v>
      </c>
    </row>
    <row r="551" spans="1:5">
      <c r="A551" s="299" t="s">
        <v>241</v>
      </c>
      <c r="B551" s="181" t="s">
        <v>503</v>
      </c>
      <c r="C551" s="277">
        <v>0</v>
      </c>
      <c r="D551" s="277"/>
      <c r="E551" s="1354">
        <f t="shared" si="0"/>
        <v>0</v>
      </c>
    </row>
    <row r="552" spans="1:5">
      <c r="A552" s="299" t="s">
        <v>242</v>
      </c>
      <c r="B552" s="181" t="s">
        <v>504</v>
      </c>
      <c r="C552" s="277">
        <v>0</v>
      </c>
      <c r="D552" s="277"/>
      <c r="E552" s="1354">
        <f t="shared" si="0"/>
        <v>0</v>
      </c>
    </row>
    <row r="553" spans="1:5">
      <c r="A553" s="299" t="s">
        <v>243</v>
      </c>
      <c r="B553" s="307" t="s">
        <v>825</v>
      </c>
      <c r="C553" s="277">
        <v>550000</v>
      </c>
      <c r="D553" s="277"/>
      <c r="E553" s="1354">
        <f t="shared" si="0"/>
        <v>550000</v>
      </c>
    </row>
    <row r="554" spans="1:5">
      <c r="A554" s="299" t="s">
        <v>244</v>
      </c>
      <c r="B554" s="749" t="s">
        <v>501</v>
      </c>
      <c r="C554" s="277">
        <v>0</v>
      </c>
      <c r="D554" s="277"/>
      <c r="E554" s="1354">
        <f t="shared" si="0"/>
        <v>0</v>
      </c>
    </row>
    <row r="555" spans="1:5">
      <c r="A555" s="299" t="s">
        <v>245</v>
      </c>
      <c r="B555" s="750" t="s">
        <v>824</v>
      </c>
      <c r="C555" s="277">
        <v>500000</v>
      </c>
      <c r="D555" s="277"/>
      <c r="E555" s="1354">
        <f t="shared" si="0"/>
        <v>500000</v>
      </c>
    </row>
    <row r="556" spans="1:5">
      <c r="A556" s="299" t="s">
        <v>246</v>
      </c>
      <c r="B556" s="97" t="s">
        <v>759</v>
      </c>
      <c r="C556" s="277">
        <v>0</v>
      </c>
      <c r="D556" s="277"/>
      <c r="E556" s="1354">
        <f t="shared" si="0"/>
        <v>0</v>
      </c>
    </row>
    <row r="557" spans="1:5" ht="13.5" thickBot="1">
      <c r="A557" s="299" t="s">
        <v>247</v>
      </c>
      <c r="B557" s="183" t="s">
        <v>506</v>
      </c>
      <c r="C557" s="277">
        <v>4849850</v>
      </c>
      <c r="D557" s="278">
        <v>1001300</v>
      </c>
      <c r="E557" s="1368">
        <f t="shared" si="0"/>
        <v>5851150</v>
      </c>
    </row>
    <row r="558" spans="1:5" ht="22.5" customHeight="1" thickBot="1">
      <c r="A558" s="542" t="s">
        <v>248</v>
      </c>
      <c r="B558" s="543" t="s">
        <v>6</v>
      </c>
      <c r="C558" s="556">
        <v>59707755</v>
      </c>
      <c r="D558" s="89">
        <v>22793672</v>
      </c>
      <c r="E558" s="1371">
        <v>82501427</v>
      </c>
    </row>
    <row r="559" spans="1:5" ht="13.5" thickTop="1">
      <c r="A559" s="531"/>
      <c r="B559" s="306"/>
      <c r="C559" s="801"/>
      <c r="D559" s="710"/>
      <c r="E559" s="1372"/>
    </row>
    <row r="560" spans="1:5">
      <c r="A560" s="300" t="s">
        <v>249</v>
      </c>
      <c r="B560" s="308" t="s">
        <v>180</v>
      </c>
      <c r="C560" s="279"/>
      <c r="D560" s="710"/>
      <c r="E560" s="1373"/>
    </row>
    <row r="561" spans="1:6">
      <c r="A561" s="299" t="s">
        <v>250</v>
      </c>
      <c r="B561" s="181" t="s">
        <v>507</v>
      </c>
      <c r="C561" s="277">
        <v>36105695</v>
      </c>
      <c r="D561" s="710">
        <v>20511627</v>
      </c>
      <c r="E561" s="1374">
        <f>SUM(C561:D561)</f>
        <v>56617322</v>
      </c>
    </row>
    <row r="562" spans="1:6">
      <c r="A562" s="299" t="s">
        <v>251</v>
      </c>
      <c r="B562" s="181" t="s">
        <v>508</v>
      </c>
      <c r="C562" s="277">
        <v>9999919</v>
      </c>
      <c r="D562" s="710">
        <v>14875449</v>
      </c>
      <c r="E562" s="1374">
        <f>SUM(C562:D562)</f>
        <v>24875368</v>
      </c>
    </row>
    <row r="563" spans="1:6">
      <c r="A563" s="299" t="s">
        <v>253</v>
      </c>
      <c r="B563" s="181" t="s">
        <v>509</v>
      </c>
      <c r="C563" s="277">
        <v>0</v>
      </c>
      <c r="D563" s="710"/>
      <c r="E563" s="1374">
        <v>0</v>
      </c>
    </row>
    <row r="564" spans="1:6">
      <c r="A564" s="299" t="s">
        <v>254</v>
      </c>
      <c r="B564" s="307" t="s">
        <v>510</v>
      </c>
      <c r="C564" s="277">
        <v>0</v>
      </c>
      <c r="D564" s="710"/>
      <c r="E564" s="1374">
        <f>SUM(C564:D564)</f>
        <v>0</v>
      </c>
    </row>
    <row r="565" spans="1:6">
      <c r="A565" s="299" t="s">
        <v>255</v>
      </c>
      <c r="B565" s="307" t="s">
        <v>511</v>
      </c>
      <c r="C565" s="277">
        <v>0</v>
      </c>
      <c r="D565" s="710"/>
      <c r="E565" s="1374">
        <f>SUM(C565:D565)</f>
        <v>0</v>
      </c>
    </row>
    <row r="566" spans="1:6">
      <c r="A566" s="299" t="s">
        <v>256</v>
      </c>
      <c r="B566" s="307" t="s">
        <v>512</v>
      </c>
      <c r="C566" s="277">
        <v>0</v>
      </c>
      <c r="D566" s="710"/>
      <c r="E566" s="1374">
        <v>0</v>
      </c>
    </row>
    <row r="567" spans="1:6">
      <c r="A567" s="299" t="s">
        <v>257</v>
      </c>
      <c r="B567" s="307" t="s">
        <v>513</v>
      </c>
      <c r="C567" s="277">
        <v>0</v>
      </c>
      <c r="D567" s="710"/>
      <c r="E567" s="1374">
        <f t="shared" ref="E567:E572" si="1">SUM(C567:D567)</f>
        <v>0</v>
      </c>
    </row>
    <row r="568" spans="1:6">
      <c r="A568" s="299" t="s">
        <v>258</v>
      </c>
      <c r="B568" s="749" t="s">
        <v>514</v>
      </c>
      <c r="C568" s="277">
        <v>0</v>
      </c>
      <c r="D568" s="710"/>
      <c r="E568" s="1374">
        <f t="shared" si="1"/>
        <v>0</v>
      </c>
    </row>
    <row r="569" spans="1:6">
      <c r="A569" s="299" t="s">
        <v>259</v>
      </c>
      <c r="B569" s="260" t="s">
        <v>515</v>
      </c>
      <c r="C569" s="277">
        <v>0</v>
      </c>
      <c r="D569" s="710"/>
      <c r="E569" s="1374">
        <f t="shared" si="1"/>
        <v>0</v>
      </c>
    </row>
    <row r="570" spans="1:6" ht="11.25" customHeight="1">
      <c r="A570" s="299" t="s">
        <v>260</v>
      </c>
      <c r="B570" s="959" t="s">
        <v>516</v>
      </c>
      <c r="C570" s="277">
        <v>0</v>
      </c>
      <c r="D570" s="710"/>
      <c r="E570" s="1374">
        <f t="shared" si="1"/>
        <v>0</v>
      </c>
    </row>
    <row r="571" spans="1:6">
      <c r="A571" s="299" t="s">
        <v>261</v>
      </c>
      <c r="B571" s="181"/>
      <c r="C571" s="277">
        <v>0</v>
      </c>
      <c r="D571" s="710"/>
      <c r="E571" s="1374">
        <f t="shared" si="1"/>
        <v>0</v>
      </c>
    </row>
    <row r="572" spans="1:6" ht="13.5" thickBot="1">
      <c r="A572" s="299" t="s">
        <v>262</v>
      </c>
      <c r="B572" s="183"/>
      <c r="C572" s="277">
        <v>0</v>
      </c>
      <c r="D572" s="710"/>
      <c r="E572" s="1374">
        <f t="shared" si="1"/>
        <v>0</v>
      </c>
    </row>
    <row r="573" spans="1:6" ht="13.5" thickBot="1">
      <c r="A573" s="542" t="s">
        <v>760</v>
      </c>
      <c r="B573" s="543" t="s">
        <v>7</v>
      </c>
      <c r="C573" s="796">
        <f>C561+C562+C563+C571+C572</f>
        <v>46105614</v>
      </c>
      <c r="D573" s="89">
        <v>35387076</v>
      </c>
      <c r="E573" s="1375">
        <f>E561+E562+E563+E571+E572</f>
        <v>81492690</v>
      </c>
      <c r="F573" s="64"/>
    </row>
    <row r="574" spans="1:6" ht="27" thickTop="1" thickBot="1">
      <c r="A574" s="542" t="s">
        <v>264</v>
      </c>
      <c r="B574" s="547" t="s">
        <v>363</v>
      </c>
      <c r="C574" s="1329">
        <v>105813369</v>
      </c>
      <c r="D574" s="89">
        <v>52580748</v>
      </c>
      <c r="E574" s="1376">
        <f>E558+E573</f>
        <v>163994117</v>
      </c>
    </row>
    <row r="575" spans="1:6" ht="13.5" thickTop="1">
      <c r="A575" s="531"/>
      <c r="B575" s="761"/>
      <c r="C575" s="1327"/>
      <c r="D575" s="710"/>
      <c r="E575" s="1377"/>
    </row>
    <row r="576" spans="1:6">
      <c r="A576" s="300" t="s">
        <v>265</v>
      </c>
      <c r="B576" s="407" t="s">
        <v>364</v>
      </c>
      <c r="C576" s="279"/>
      <c r="D576" s="710"/>
      <c r="E576" s="1373"/>
    </row>
    <row r="577" spans="1:5">
      <c r="A577" s="299" t="s">
        <v>266</v>
      </c>
      <c r="B577" s="182" t="s">
        <v>526</v>
      </c>
      <c r="C577" s="277">
        <v>0</v>
      </c>
      <c r="D577" s="277"/>
      <c r="E577" s="1354">
        <f t="shared" ref="E577:E583" si="2">SUM(C577:D577)</f>
        <v>0</v>
      </c>
    </row>
    <row r="578" spans="1:5">
      <c r="A578" s="299" t="s">
        <v>267</v>
      </c>
      <c r="B578" s="614" t="s">
        <v>524</v>
      </c>
      <c r="C578" s="277">
        <v>0</v>
      </c>
      <c r="D578" s="279"/>
      <c r="E578" s="1354">
        <f t="shared" si="2"/>
        <v>0</v>
      </c>
    </row>
    <row r="579" spans="1:5">
      <c r="A579" s="299" t="s">
        <v>268</v>
      </c>
      <c r="B579" s="614" t="s">
        <v>523</v>
      </c>
      <c r="C579" s="277">
        <v>0</v>
      </c>
      <c r="D579" s="277"/>
      <c r="E579" s="1354">
        <f t="shared" si="2"/>
        <v>0</v>
      </c>
    </row>
    <row r="580" spans="1:5">
      <c r="A580" s="299" t="s">
        <v>269</v>
      </c>
      <c r="B580" s="614" t="s">
        <v>821</v>
      </c>
      <c r="C580" s="277">
        <v>1415631</v>
      </c>
      <c r="D580" s="277"/>
      <c r="E580" s="1354">
        <f t="shared" si="2"/>
        <v>1415631</v>
      </c>
    </row>
    <row r="581" spans="1:5">
      <c r="A581" s="299" t="s">
        <v>270</v>
      </c>
      <c r="B581" s="751" t="s">
        <v>527</v>
      </c>
      <c r="C581" s="277">
        <v>0</v>
      </c>
      <c r="D581" s="277"/>
      <c r="E581" s="1354">
        <f t="shared" si="2"/>
        <v>0</v>
      </c>
    </row>
    <row r="582" spans="1:5">
      <c r="A582" s="299" t="s">
        <v>271</v>
      </c>
      <c r="B582" s="752" t="s">
        <v>530</v>
      </c>
      <c r="C582" s="277">
        <v>0</v>
      </c>
      <c r="D582" s="277"/>
      <c r="E582" s="1354">
        <f t="shared" si="2"/>
        <v>0</v>
      </c>
    </row>
    <row r="583" spans="1:5">
      <c r="A583" s="299" t="s">
        <v>272</v>
      </c>
      <c r="B583" s="753" t="s">
        <v>529</v>
      </c>
      <c r="C583" s="277">
        <v>0</v>
      </c>
      <c r="D583" s="277">
        <v>410000</v>
      </c>
      <c r="E583" s="1354">
        <f t="shared" si="2"/>
        <v>410000</v>
      </c>
    </row>
    <row r="584" spans="1:5" ht="13.5" thickBot="1">
      <c r="A584" s="299" t="s">
        <v>273</v>
      </c>
      <c r="B584" s="309" t="s">
        <v>528</v>
      </c>
      <c r="C584" s="277">
        <v>410000</v>
      </c>
      <c r="D584" s="211">
        <v>-410000</v>
      </c>
      <c r="E584" s="1354"/>
    </row>
    <row r="585" spans="1:5" ht="13.5" thickBot="1">
      <c r="A585" s="321" t="s">
        <v>274</v>
      </c>
      <c r="B585" s="267" t="s">
        <v>531</v>
      </c>
      <c r="C585" s="797">
        <v>1825631</v>
      </c>
      <c r="D585" s="797">
        <v>0</v>
      </c>
      <c r="E585" s="1378">
        <f>SUM(E577:E584)</f>
        <v>1825631</v>
      </c>
    </row>
    <row r="586" spans="1:5">
      <c r="A586" s="531"/>
      <c r="B586" s="42"/>
      <c r="C586" s="730"/>
      <c r="D586" s="730"/>
      <c r="E586" s="1379"/>
    </row>
    <row r="587" spans="1:5" ht="13.5" thickBot="1">
      <c r="A587" s="558" t="s">
        <v>275</v>
      </c>
      <c r="B587" s="759" t="s">
        <v>366</v>
      </c>
      <c r="C587" s="776">
        <f>C585+C574</f>
        <v>107639000</v>
      </c>
      <c r="D587" s="776">
        <v>58180748</v>
      </c>
      <c r="E587" s="1380">
        <f>E585+E574</f>
        <v>165819748</v>
      </c>
    </row>
    <row r="588" spans="1:5" ht="13.5" thickTop="1"/>
  </sheetData>
  <mergeCells count="29">
    <mergeCell ref="A356:E356"/>
    <mergeCell ref="A120:E120"/>
    <mergeCell ref="B122:E122"/>
    <mergeCell ref="A178:E178"/>
    <mergeCell ref="A61:E61"/>
    <mergeCell ref="B63:E63"/>
    <mergeCell ref="A237:E237"/>
    <mergeCell ref="B181:E181"/>
    <mergeCell ref="A1:E1"/>
    <mergeCell ref="B3:E3"/>
    <mergeCell ref="A60:E60"/>
    <mergeCell ref="A119:E119"/>
    <mergeCell ref="A179:E179"/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474:E474"/>
    <mergeCell ref="A358:E358"/>
    <mergeCell ref="A415:E415"/>
    <mergeCell ref="A417:E417"/>
    <mergeCell ref="B419:E419"/>
    <mergeCell ref="B360:E360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BM133"/>
  <sheetViews>
    <sheetView workbookViewId="0">
      <selection activeCell="F25" sqref="F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4.28515625" customWidth="1"/>
    <col min="5" max="5" width="13.42578125" customWidth="1"/>
  </cols>
  <sheetData>
    <row r="1" spans="1:65">
      <c r="A1" s="1384" t="s">
        <v>924</v>
      </c>
      <c r="B1" s="1384"/>
      <c r="C1" s="1384"/>
      <c r="D1" s="1384"/>
      <c r="E1" s="1384"/>
    </row>
    <row r="2" spans="1:65">
      <c r="B2" s="23"/>
      <c r="C2" s="23"/>
      <c r="D2" s="23"/>
      <c r="E2" s="23"/>
    </row>
    <row r="3" spans="1:65" ht="15" customHeight="1">
      <c r="A3" s="1403" t="s">
        <v>532</v>
      </c>
      <c r="B3" s="1404"/>
      <c r="C3" s="1404"/>
      <c r="D3" s="1404"/>
      <c r="E3" s="1404"/>
    </row>
    <row r="4" spans="1:65" ht="13.5" thickBot="1">
      <c r="B4" s="1407" t="s">
        <v>813</v>
      </c>
      <c r="C4" s="1407"/>
      <c r="D4" s="1407"/>
      <c r="E4" s="1407"/>
    </row>
    <row r="5" spans="1:65" ht="27" customHeight="1" thickBot="1">
      <c r="A5" s="325" t="s">
        <v>228</v>
      </c>
      <c r="B5" s="134" t="s">
        <v>12</v>
      </c>
      <c r="C5" s="336" t="s">
        <v>13</v>
      </c>
      <c r="D5" s="318" t="s">
        <v>19</v>
      </c>
      <c r="E5" s="316" t="s">
        <v>306</v>
      </c>
    </row>
    <row r="6" spans="1:65" ht="14.25" customHeight="1" thickBot="1">
      <c r="A6" s="312" t="s">
        <v>229</v>
      </c>
      <c r="B6" s="330" t="s">
        <v>230</v>
      </c>
      <c r="C6" s="331" t="s">
        <v>231</v>
      </c>
      <c r="D6" s="577" t="s">
        <v>252</v>
      </c>
      <c r="E6" s="576" t="s">
        <v>277</v>
      </c>
    </row>
    <row r="7" spans="1:65" s="38" customFormat="1" ht="26.25" thickBot="1">
      <c r="A7" s="355" t="s">
        <v>233</v>
      </c>
      <c r="B7" s="129" t="s">
        <v>337</v>
      </c>
      <c r="C7" s="356"/>
      <c r="D7" s="910">
        <v>3258750</v>
      </c>
      <c r="E7" s="520">
        <v>3238300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</row>
    <row r="8" spans="1:65" ht="25.5">
      <c r="A8" s="339" t="s">
        <v>234</v>
      </c>
      <c r="B8" s="129" t="s">
        <v>826</v>
      </c>
      <c r="C8" s="128"/>
      <c r="D8" s="578">
        <v>390123</v>
      </c>
      <c r="E8" s="520">
        <f>SUM(C8:D8)</f>
        <v>390123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</row>
    <row r="9" spans="1:65" ht="25.5">
      <c r="A9" s="339" t="s">
        <v>235</v>
      </c>
      <c r="B9" s="129" t="s">
        <v>790</v>
      </c>
      <c r="C9" s="5"/>
      <c r="D9" s="578">
        <v>18729828</v>
      </c>
      <c r="E9" s="520">
        <f>SUM(C9:D9)</f>
        <v>18729828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</row>
    <row r="10" spans="1:65" ht="13.5" thickBot="1">
      <c r="A10" s="339" t="s">
        <v>236</v>
      </c>
      <c r="B10" s="575" t="s">
        <v>912</v>
      </c>
      <c r="C10" s="5"/>
      <c r="D10" s="578">
        <v>3238300</v>
      </c>
      <c r="E10" s="520">
        <f>SUM(C10:D10)</f>
        <v>3238300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</row>
    <row r="11" spans="1:65" s="18" customFormat="1" ht="13.5" thickBot="1">
      <c r="A11" s="333" t="s">
        <v>237</v>
      </c>
      <c r="B11" s="334" t="s">
        <v>15</v>
      </c>
      <c r="C11" s="335">
        <f>SUM(C7:C10)</f>
        <v>0</v>
      </c>
      <c r="D11" s="270">
        <f>SUM(D7:D10)</f>
        <v>25617001</v>
      </c>
      <c r="E11" s="270">
        <f>SUM(C11:D11)</f>
        <v>25617001</v>
      </c>
    </row>
    <row r="12" spans="1:65" s="18" customFormat="1">
      <c r="A12" s="319"/>
      <c r="B12" s="42"/>
      <c r="C12" s="338"/>
      <c r="D12" s="338"/>
      <c r="E12" s="338"/>
    </row>
    <row r="13" spans="1:65" s="18" customFormat="1" ht="15.75">
      <c r="A13" s="1403" t="s">
        <v>757</v>
      </c>
      <c r="B13" s="1404"/>
      <c r="C13" s="1404"/>
      <c r="D13" s="1404"/>
      <c r="E13" s="1404"/>
    </row>
    <row r="14" spans="1:65" s="18" customFormat="1" ht="13.5" thickBot="1">
      <c r="A14"/>
      <c r="B14" s="1407" t="s">
        <v>813</v>
      </c>
      <c r="C14" s="1407"/>
      <c r="D14" s="1407"/>
      <c r="E14" s="1407"/>
    </row>
    <row r="15" spans="1:65" s="18" customFormat="1" ht="34.5" thickBot="1">
      <c r="A15" s="325" t="s">
        <v>228</v>
      </c>
      <c r="B15" s="134" t="s">
        <v>12</v>
      </c>
      <c r="C15" s="336" t="s">
        <v>13</v>
      </c>
      <c r="D15" s="318" t="s">
        <v>19</v>
      </c>
      <c r="E15" s="316" t="s">
        <v>306</v>
      </c>
    </row>
    <row r="16" spans="1:65" s="18" customFormat="1">
      <c r="A16" s="312" t="s">
        <v>229</v>
      </c>
      <c r="B16" s="330" t="s">
        <v>230</v>
      </c>
      <c r="C16" s="331" t="s">
        <v>231</v>
      </c>
      <c r="D16" s="577" t="s">
        <v>252</v>
      </c>
      <c r="E16" s="576" t="s">
        <v>277</v>
      </c>
    </row>
    <row r="17" spans="1:5" s="18" customFormat="1">
      <c r="A17" s="373" t="s">
        <v>233</v>
      </c>
      <c r="B17" s="559" t="s">
        <v>911</v>
      </c>
      <c r="C17" s="1193"/>
      <c r="D17" s="1193">
        <v>0</v>
      </c>
      <c r="E17" s="1194">
        <f>SUM(C17:D17)</f>
        <v>0</v>
      </c>
    </row>
    <row r="18" spans="1:5" s="18" customFormat="1">
      <c r="A18" s="373" t="s">
        <v>234</v>
      </c>
      <c r="B18" s="90" t="s">
        <v>827</v>
      </c>
      <c r="C18" s="1193"/>
      <c r="D18" s="1193"/>
      <c r="E18" s="1194">
        <f>SUM(C18:D18)</f>
        <v>0</v>
      </c>
    </row>
    <row r="19" spans="1:5" s="18" customFormat="1" ht="13.5" thickBot="1">
      <c r="A19" s="378" t="s">
        <v>235</v>
      </c>
      <c r="B19" s="261"/>
      <c r="C19" s="1195"/>
      <c r="D19" s="1195"/>
      <c r="E19" s="1196"/>
    </row>
    <row r="20" spans="1:5" s="18" customFormat="1" ht="13.5" thickBot="1">
      <c r="A20" s="445" t="s">
        <v>236</v>
      </c>
      <c r="B20" s="1197" t="s">
        <v>758</v>
      </c>
      <c r="C20" s="1198">
        <f>SUM(C17:C19)</f>
        <v>0</v>
      </c>
      <c r="D20" s="1198">
        <f>SUM(D17:D19)</f>
        <v>0</v>
      </c>
      <c r="E20" s="1199">
        <f>SUM(E17:E19)</f>
        <v>0</v>
      </c>
    </row>
    <row r="21" spans="1:5" s="18" customFormat="1">
      <c r="A21" s="319"/>
      <c r="B21" s="42"/>
      <c r="C21" s="338"/>
      <c r="D21" s="338"/>
      <c r="E21" s="338"/>
    </row>
    <row r="22" spans="1:5">
      <c r="B22" s="1"/>
      <c r="C22" s="1"/>
      <c r="D22" s="1"/>
      <c r="E22" s="1"/>
    </row>
    <row r="23" spans="1:5">
      <c r="A23" s="1384" t="s">
        <v>925</v>
      </c>
      <c r="B23" s="1384"/>
      <c r="C23" s="1384"/>
      <c r="D23" s="1384"/>
      <c r="E23" s="1384"/>
    </row>
    <row r="24" spans="1:5">
      <c r="B24" s="23"/>
      <c r="C24" s="23"/>
      <c r="D24" s="23"/>
      <c r="E24" s="23"/>
    </row>
    <row r="25" spans="1:5" ht="15.75">
      <c r="B25" s="1403" t="s">
        <v>533</v>
      </c>
      <c r="C25" s="1403"/>
      <c r="D25" s="1403"/>
      <c r="E25" s="1403"/>
    </row>
    <row r="26" spans="1:5">
      <c r="B26" s="1"/>
      <c r="C26" s="1"/>
      <c r="D26" s="1"/>
      <c r="E26" s="1"/>
    </row>
    <row r="27" spans="1:5" ht="13.5" thickBot="1">
      <c r="B27" s="1407" t="s">
        <v>813</v>
      </c>
      <c r="C27" s="1407"/>
      <c r="D27" s="1407"/>
      <c r="E27" s="1407"/>
    </row>
    <row r="28" spans="1:5" ht="38.25" customHeight="1" thickBot="1">
      <c r="A28" s="325" t="s">
        <v>228</v>
      </c>
      <c r="B28" s="340" t="s">
        <v>12</v>
      </c>
      <c r="C28" s="716" t="s">
        <v>13</v>
      </c>
      <c r="D28" s="318" t="s">
        <v>19</v>
      </c>
      <c r="E28" s="316" t="s">
        <v>306</v>
      </c>
    </row>
    <row r="29" spans="1:5" ht="13.5" customHeight="1">
      <c r="A29" s="312" t="s">
        <v>229</v>
      </c>
      <c r="B29" s="584" t="s">
        <v>230</v>
      </c>
      <c r="C29" s="577" t="s">
        <v>231</v>
      </c>
      <c r="D29" s="581" t="s">
        <v>252</v>
      </c>
      <c r="E29" s="579" t="s">
        <v>277</v>
      </c>
    </row>
    <row r="30" spans="1:5" ht="25.5">
      <c r="A30" s="339" t="s">
        <v>233</v>
      </c>
      <c r="B30" s="675" t="s">
        <v>16</v>
      </c>
      <c r="C30" s="220"/>
      <c r="D30" s="220">
        <v>0</v>
      </c>
      <c r="E30" s="208">
        <f>SUM(C30:D30)</f>
        <v>0</v>
      </c>
    </row>
    <row r="31" spans="1:5" ht="15" customHeight="1" thickBot="1">
      <c r="A31" s="339" t="s">
        <v>234</v>
      </c>
      <c r="B31" s="675" t="s">
        <v>17</v>
      </c>
      <c r="C31" s="120"/>
      <c r="D31" s="220">
        <v>0</v>
      </c>
      <c r="E31" s="208">
        <f>SUM(C31:D31)</f>
        <v>0</v>
      </c>
    </row>
    <row r="32" spans="1:5" ht="13.5" thickBot="1">
      <c r="A32" s="344" t="s">
        <v>253</v>
      </c>
      <c r="B32" s="342" t="s">
        <v>15</v>
      </c>
      <c r="C32" s="343">
        <f>SUM(C30:C31)</f>
        <v>0</v>
      </c>
      <c r="D32" s="119">
        <f>SUM(D30:D31)</f>
        <v>0</v>
      </c>
      <c r="E32" s="580">
        <f>SUM(E30:E31)</f>
        <v>0</v>
      </c>
    </row>
    <row r="33" spans="2:5">
      <c r="B33" s="1"/>
      <c r="C33" s="1"/>
      <c r="D33" s="1"/>
      <c r="E33" s="1"/>
    </row>
    <row r="34" spans="2:5">
      <c r="B34" s="1"/>
      <c r="C34" s="1"/>
      <c r="D34" s="1"/>
      <c r="E34" s="1"/>
    </row>
    <row r="35" spans="2:5">
      <c r="B35" s="1"/>
      <c r="C35" s="1"/>
      <c r="D35" s="1"/>
      <c r="E35" s="1"/>
    </row>
    <row r="36" spans="2:5">
      <c r="B36" s="1"/>
      <c r="C36" s="1"/>
      <c r="D36" s="1"/>
      <c r="E36" s="1"/>
    </row>
    <row r="37" spans="2:5">
      <c r="B37" s="1"/>
      <c r="C37" s="1"/>
      <c r="D37" s="1"/>
      <c r="E37" s="1"/>
    </row>
    <row r="38" spans="2:5">
      <c r="B38" s="1"/>
      <c r="C38" s="1"/>
      <c r="D38" s="1"/>
      <c r="E38" s="1"/>
    </row>
    <row r="39" spans="2:5">
      <c r="B39" s="1"/>
      <c r="C39" s="1"/>
      <c r="D39" s="1"/>
      <c r="E39" s="1"/>
    </row>
    <row r="40" spans="2:5">
      <c r="B40" s="1"/>
      <c r="C40" s="1"/>
      <c r="D40" s="1"/>
      <c r="E40" s="1"/>
    </row>
    <row r="41" spans="2:5" s="18" customFormat="1">
      <c r="B41" s="1"/>
      <c r="C41" s="1"/>
      <c r="D41" s="1"/>
      <c r="E41" s="1"/>
    </row>
    <row r="42" spans="2:5">
      <c r="B42" s="1"/>
      <c r="C42" s="1"/>
      <c r="D42" s="1"/>
      <c r="E42" s="1"/>
    </row>
    <row r="43" spans="2:5">
      <c r="B43" s="1"/>
      <c r="C43" s="1"/>
      <c r="D43" s="1"/>
      <c r="E43" s="1"/>
    </row>
    <row r="44" spans="2:5">
      <c r="B44" s="1"/>
      <c r="C44" s="1"/>
      <c r="D44" s="1"/>
      <c r="E44" s="1"/>
    </row>
    <row r="45" spans="2:5">
      <c r="B45" s="1"/>
      <c r="C45" s="1"/>
      <c r="D45" s="1"/>
      <c r="E45" s="1"/>
    </row>
    <row r="46" spans="2:5">
      <c r="B46" s="1"/>
      <c r="C46" s="1"/>
      <c r="D46" s="1"/>
      <c r="E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</sheetData>
  <mergeCells count="8">
    <mergeCell ref="B27:E27"/>
    <mergeCell ref="A13:E13"/>
    <mergeCell ref="B14:E14"/>
    <mergeCell ref="A3:E3"/>
    <mergeCell ref="A1:E1"/>
    <mergeCell ref="A23:E23"/>
    <mergeCell ref="B4:E4"/>
    <mergeCell ref="B25:E2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51"/>
  <sheetViews>
    <sheetView workbookViewId="0">
      <selection activeCell="F45" sqref="F45"/>
    </sheetView>
  </sheetViews>
  <sheetFormatPr defaultRowHeight="12.75"/>
  <cols>
    <col min="1" max="1" width="4.28515625" customWidth="1"/>
    <col min="2" max="2" width="42" customWidth="1"/>
    <col min="3" max="4" width="13.28515625" customWidth="1"/>
    <col min="5" max="5" width="14.28515625" customWidth="1"/>
    <col min="6" max="6" width="12.140625" customWidth="1"/>
  </cols>
  <sheetData>
    <row r="1" spans="1:6">
      <c r="A1" s="1384" t="s">
        <v>926</v>
      </c>
      <c r="B1" s="1384"/>
      <c r="C1" s="1384"/>
      <c r="D1" s="1384"/>
      <c r="E1" s="1384"/>
    </row>
    <row r="2" spans="1:6" ht="15.75">
      <c r="B2" s="1403" t="s">
        <v>534</v>
      </c>
      <c r="C2" s="1403"/>
      <c r="D2" s="1403"/>
      <c r="E2" s="1403"/>
    </row>
    <row r="3" spans="1:6" ht="13.5" thickBot="1">
      <c r="B3" s="1407" t="s">
        <v>813</v>
      </c>
      <c r="C3" s="1407"/>
      <c r="D3" s="1407"/>
      <c r="E3" s="1407"/>
    </row>
    <row r="4" spans="1:6" ht="23.25" thickBot="1">
      <c r="A4" s="317" t="s">
        <v>228</v>
      </c>
      <c r="B4" s="101" t="s">
        <v>3</v>
      </c>
      <c r="C4" s="357" t="s">
        <v>13</v>
      </c>
      <c r="D4" s="318" t="s">
        <v>19</v>
      </c>
      <c r="E4" s="316" t="s">
        <v>306</v>
      </c>
    </row>
    <row r="5" spans="1:6">
      <c r="A5" s="329" t="s">
        <v>229</v>
      </c>
      <c r="B5" s="584" t="s">
        <v>230</v>
      </c>
      <c r="C5" s="577" t="s">
        <v>231</v>
      </c>
      <c r="D5" s="581"/>
      <c r="E5" s="579" t="s">
        <v>252</v>
      </c>
    </row>
    <row r="6" spans="1:6">
      <c r="A6" s="339" t="s">
        <v>233</v>
      </c>
      <c r="B6" s="122" t="s">
        <v>536</v>
      </c>
      <c r="C6" s="97" t="s">
        <v>361</v>
      </c>
      <c r="D6" s="112"/>
      <c r="E6" s="106">
        <f>SUM(C6:D6)</f>
        <v>0</v>
      </c>
    </row>
    <row r="7" spans="1:6">
      <c r="A7" s="339" t="s">
        <v>234</v>
      </c>
      <c r="B7" s="122" t="s">
        <v>537</v>
      </c>
      <c r="C7" s="97" t="s">
        <v>361</v>
      </c>
      <c r="D7" s="112">
        <v>0</v>
      </c>
      <c r="E7" s="106">
        <f t="shared" ref="E7:E25" si="0">SUM(C7:D7)</f>
        <v>0</v>
      </c>
    </row>
    <row r="8" spans="1:6">
      <c r="A8" s="339" t="s">
        <v>235</v>
      </c>
      <c r="B8" s="677" t="s">
        <v>538</v>
      </c>
      <c r="C8" s="97" t="s">
        <v>361</v>
      </c>
      <c r="D8" s="112">
        <v>0</v>
      </c>
      <c r="E8" s="106">
        <f t="shared" si="0"/>
        <v>0</v>
      </c>
    </row>
    <row r="9" spans="1:6">
      <c r="A9" s="339" t="s">
        <v>236</v>
      </c>
      <c r="B9" s="677" t="s">
        <v>535</v>
      </c>
      <c r="C9" s="97" t="s">
        <v>361</v>
      </c>
      <c r="D9" s="112"/>
      <c r="E9" s="106">
        <f t="shared" si="0"/>
        <v>0</v>
      </c>
    </row>
    <row r="10" spans="1:6">
      <c r="A10" s="339" t="s">
        <v>237</v>
      </c>
      <c r="B10" s="122" t="s">
        <v>181</v>
      </c>
      <c r="C10" s="97" t="s">
        <v>361</v>
      </c>
      <c r="D10" s="112">
        <v>0</v>
      </c>
      <c r="E10" s="106">
        <f t="shared" si="0"/>
        <v>0</v>
      </c>
    </row>
    <row r="11" spans="1:6">
      <c r="A11" s="339" t="s">
        <v>238</v>
      </c>
      <c r="B11" s="122" t="s">
        <v>794</v>
      </c>
      <c r="C11" s="97" t="s">
        <v>361</v>
      </c>
      <c r="D11" s="112">
        <v>750000</v>
      </c>
      <c r="E11" s="106">
        <v>1751300</v>
      </c>
      <c r="F11" s="285"/>
    </row>
    <row r="12" spans="1:6">
      <c r="A12" s="339" t="s">
        <v>239</v>
      </c>
      <c r="B12" s="122" t="s">
        <v>539</v>
      </c>
      <c r="C12" s="97" t="s">
        <v>361</v>
      </c>
      <c r="D12" s="112"/>
      <c r="E12" s="106">
        <f t="shared" si="0"/>
        <v>0</v>
      </c>
    </row>
    <row r="13" spans="1:6">
      <c r="A13" s="339" t="s">
        <v>240</v>
      </c>
      <c r="B13" s="122" t="s">
        <v>540</v>
      </c>
      <c r="C13" s="97" t="s">
        <v>361</v>
      </c>
      <c r="D13" s="112">
        <v>160000</v>
      </c>
      <c r="E13" s="106">
        <f t="shared" si="0"/>
        <v>160000</v>
      </c>
    </row>
    <row r="14" spans="1:6">
      <c r="A14" s="339" t="s">
        <v>241</v>
      </c>
      <c r="B14" s="122" t="s">
        <v>793</v>
      </c>
      <c r="C14" s="97" t="s">
        <v>361</v>
      </c>
      <c r="D14" s="112">
        <v>174000</v>
      </c>
      <c r="E14" s="106">
        <f t="shared" si="0"/>
        <v>174000</v>
      </c>
    </row>
    <row r="15" spans="1:6">
      <c r="A15" s="339" t="s">
        <v>242</v>
      </c>
      <c r="B15" s="122" t="s">
        <v>541</v>
      </c>
      <c r="C15" s="97" t="s">
        <v>361</v>
      </c>
      <c r="D15" s="112">
        <v>0</v>
      </c>
      <c r="E15" s="106">
        <f t="shared" si="0"/>
        <v>0</v>
      </c>
    </row>
    <row r="16" spans="1:6">
      <c r="A16" s="339" t="s">
        <v>243</v>
      </c>
      <c r="B16" s="122" t="s">
        <v>542</v>
      </c>
      <c r="C16" s="97" t="s">
        <v>361</v>
      </c>
      <c r="D16" s="112">
        <v>0</v>
      </c>
      <c r="E16" s="106">
        <f t="shared" si="0"/>
        <v>0</v>
      </c>
    </row>
    <row r="17" spans="1:5">
      <c r="A17" s="339" t="s">
        <v>244</v>
      </c>
      <c r="B17" s="122" t="s">
        <v>182</v>
      </c>
      <c r="C17" s="97" t="s">
        <v>361</v>
      </c>
      <c r="D17" s="112">
        <v>0</v>
      </c>
      <c r="E17" s="106">
        <f t="shared" si="0"/>
        <v>0</v>
      </c>
    </row>
    <row r="18" spans="1:5">
      <c r="A18" s="339" t="s">
        <v>245</v>
      </c>
      <c r="B18" s="1270" t="s">
        <v>815</v>
      </c>
      <c r="C18" s="1271" t="s">
        <v>361</v>
      </c>
      <c r="D18" s="1272">
        <v>550000</v>
      </c>
      <c r="E18" s="1273">
        <f t="shared" si="0"/>
        <v>550000</v>
      </c>
    </row>
    <row r="19" spans="1:5">
      <c r="A19" s="339" t="s">
        <v>246</v>
      </c>
      <c r="B19" s="122" t="s">
        <v>816</v>
      </c>
      <c r="C19" s="97" t="s">
        <v>361</v>
      </c>
      <c r="D19" s="112"/>
      <c r="E19" s="106">
        <f t="shared" si="0"/>
        <v>0</v>
      </c>
    </row>
    <row r="20" spans="1:5">
      <c r="A20" s="339" t="s">
        <v>247</v>
      </c>
      <c r="B20" s="1270" t="s">
        <v>543</v>
      </c>
      <c r="C20" s="1271" t="s">
        <v>361</v>
      </c>
      <c r="D20" s="1272">
        <v>1000000</v>
      </c>
      <c r="E20" s="1273">
        <f t="shared" si="0"/>
        <v>1000000</v>
      </c>
    </row>
    <row r="21" spans="1:5">
      <c r="A21" s="339" t="s">
        <v>248</v>
      </c>
      <c r="B21" s="1270" t="s">
        <v>769</v>
      </c>
      <c r="C21" s="1271" t="s">
        <v>361</v>
      </c>
      <c r="D21" s="1272">
        <v>450000</v>
      </c>
      <c r="E21" s="1273">
        <f t="shared" si="0"/>
        <v>450000</v>
      </c>
    </row>
    <row r="22" spans="1:5">
      <c r="A22" s="339" t="s">
        <v>249</v>
      </c>
      <c r="B22" s="1270" t="s">
        <v>770</v>
      </c>
      <c r="C22" s="1271" t="s">
        <v>361</v>
      </c>
      <c r="D22" s="1272">
        <v>180000</v>
      </c>
      <c r="E22" s="1273">
        <f t="shared" si="0"/>
        <v>180000</v>
      </c>
    </row>
    <row r="23" spans="1:5">
      <c r="A23" s="339" t="s">
        <v>250</v>
      </c>
      <c r="B23" s="122" t="s">
        <v>544</v>
      </c>
      <c r="C23" s="97" t="s">
        <v>361</v>
      </c>
      <c r="D23" s="112">
        <v>200000</v>
      </c>
      <c r="E23" s="106">
        <f t="shared" si="0"/>
        <v>200000</v>
      </c>
    </row>
    <row r="24" spans="1:5">
      <c r="A24" s="339" t="s">
        <v>251</v>
      </c>
      <c r="B24" s="586" t="s">
        <v>814</v>
      </c>
      <c r="C24" s="97" t="s">
        <v>361</v>
      </c>
      <c r="D24" s="112">
        <v>1785850</v>
      </c>
      <c r="E24" s="106">
        <f t="shared" si="0"/>
        <v>1785850</v>
      </c>
    </row>
    <row r="25" spans="1:5" ht="13.5" thickBot="1">
      <c r="A25" s="341" t="s">
        <v>253</v>
      </c>
      <c r="B25" s="1288" t="s">
        <v>787</v>
      </c>
      <c r="C25" s="1289" t="s">
        <v>361</v>
      </c>
      <c r="D25" s="1290">
        <v>150000</v>
      </c>
      <c r="E25" s="1291">
        <f t="shared" si="0"/>
        <v>150000</v>
      </c>
    </row>
    <row r="26" spans="1:5" ht="13.5" thickBot="1">
      <c r="A26" s="321" t="s">
        <v>254</v>
      </c>
      <c r="B26" s="585" t="s">
        <v>183</v>
      </c>
      <c r="C26" s="583" t="s">
        <v>361</v>
      </c>
      <c r="D26" s="270">
        <f>SUM(D6:D25)</f>
        <v>5399850</v>
      </c>
      <c r="E26" s="270">
        <f>SUM(E6:E25)</f>
        <v>6401150</v>
      </c>
    </row>
    <row r="27" spans="1:5" ht="11.25" customHeight="1">
      <c r="B27" s="131"/>
      <c r="C27" s="22"/>
      <c r="D27" s="22"/>
      <c r="E27" s="22"/>
    </row>
    <row r="28" spans="1:5" ht="11.25" customHeight="1">
      <c r="B28" s="131"/>
      <c r="C28" s="22"/>
      <c r="D28" s="22"/>
      <c r="E28" s="22"/>
    </row>
    <row r="29" spans="1:5">
      <c r="A29" s="1384" t="s">
        <v>927</v>
      </c>
      <c r="B29" s="1384"/>
      <c r="C29" s="1384"/>
      <c r="D29" s="1384"/>
      <c r="E29" s="1384"/>
    </row>
    <row r="30" spans="1:5" ht="15.75">
      <c r="B30" s="1403" t="s">
        <v>545</v>
      </c>
      <c r="C30" s="1403"/>
      <c r="D30" s="1403"/>
      <c r="E30" s="1403"/>
    </row>
    <row r="31" spans="1:5" ht="13.5" thickBot="1">
      <c r="B31" s="1407" t="s">
        <v>813</v>
      </c>
      <c r="C31" s="1407"/>
      <c r="D31" s="1407"/>
      <c r="E31" s="1407"/>
    </row>
    <row r="32" spans="1:5" ht="23.25" thickBot="1">
      <c r="A32" s="317" t="s">
        <v>228</v>
      </c>
      <c r="B32" s="101" t="s">
        <v>12</v>
      </c>
      <c r="C32" s="357" t="s">
        <v>13</v>
      </c>
      <c r="D32" s="318" t="s">
        <v>19</v>
      </c>
      <c r="E32" s="316" t="s">
        <v>306</v>
      </c>
    </row>
    <row r="33" spans="1:5">
      <c r="A33" s="329" t="s">
        <v>229</v>
      </c>
      <c r="B33" s="584" t="s">
        <v>230</v>
      </c>
      <c r="C33" s="577" t="s">
        <v>231</v>
      </c>
      <c r="D33" s="581" t="s">
        <v>252</v>
      </c>
      <c r="E33" s="579" t="s">
        <v>277</v>
      </c>
    </row>
    <row r="34" spans="1:5">
      <c r="A34" s="339" t="s">
        <v>233</v>
      </c>
      <c r="B34" s="122"/>
      <c r="C34" s="112"/>
      <c r="D34" s="112"/>
      <c r="E34" s="106"/>
    </row>
    <row r="35" spans="1:5">
      <c r="A35" s="339" t="s">
        <v>234</v>
      </c>
      <c r="B35" s="122"/>
      <c r="C35" s="97"/>
      <c r="D35" s="97"/>
      <c r="E35" s="106"/>
    </row>
    <row r="36" spans="1:5">
      <c r="A36" s="339" t="s">
        <v>235</v>
      </c>
      <c r="B36" s="122"/>
      <c r="C36" s="97"/>
      <c r="D36" s="97"/>
      <c r="E36" s="106"/>
    </row>
    <row r="37" spans="1:5" ht="13.5" thickBot="1">
      <c r="A37" s="339" t="s">
        <v>236</v>
      </c>
      <c r="B37" s="122"/>
      <c r="C37" s="97"/>
      <c r="D37" s="97"/>
      <c r="E37" s="106"/>
    </row>
    <row r="38" spans="1:5" ht="13.5" thickBot="1">
      <c r="A38" s="321" t="s">
        <v>237</v>
      </c>
      <c r="B38" s="101" t="s">
        <v>184</v>
      </c>
      <c r="C38" s="583">
        <f>SUM(C34:C37)</f>
        <v>0</v>
      </c>
      <c r="D38" s="583">
        <f>SUM(D34:D37)</f>
        <v>0</v>
      </c>
      <c r="E38" s="582">
        <v>0</v>
      </c>
    </row>
    <row r="39" spans="1:5">
      <c r="A39" s="319"/>
      <c r="B39" s="42"/>
      <c r="C39" s="35"/>
      <c r="D39" s="42"/>
      <c r="E39" s="42"/>
    </row>
    <row r="40" spans="1:5">
      <c r="A40" s="319"/>
      <c r="B40" s="42"/>
      <c r="C40" s="35"/>
      <c r="D40" s="42"/>
      <c r="E40" s="42"/>
    </row>
    <row r="41" spans="1:5">
      <c r="A41" s="1384" t="s">
        <v>928</v>
      </c>
      <c r="B41" s="1384"/>
      <c r="C41" s="1384"/>
      <c r="D41" s="1384"/>
      <c r="E41" s="1384"/>
    </row>
    <row r="42" spans="1:5" ht="15.75">
      <c r="B42" s="1403" t="s">
        <v>546</v>
      </c>
      <c r="C42" s="1403"/>
      <c r="D42" s="1403"/>
      <c r="E42" s="1403"/>
    </row>
    <row r="43" spans="1:5" ht="13.5" thickBot="1">
      <c r="B43" s="1407" t="s">
        <v>799</v>
      </c>
      <c r="C43" s="1407"/>
      <c r="D43" s="1407"/>
      <c r="E43" s="1407"/>
    </row>
    <row r="44" spans="1:5" ht="23.25" thickBot="1">
      <c r="A44" s="317" t="s">
        <v>228</v>
      </c>
      <c r="B44" s="134" t="s">
        <v>12</v>
      </c>
      <c r="C44" s="336" t="s">
        <v>13</v>
      </c>
      <c r="D44" s="318" t="s">
        <v>19</v>
      </c>
      <c r="E44" s="296" t="s">
        <v>306</v>
      </c>
    </row>
    <row r="45" spans="1:5" ht="13.5" thickBot="1">
      <c r="A45" s="329" t="s">
        <v>229</v>
      </c>
      <c r="B45" s="305" t="s">
        <v>230</v>
      </c>
      <c r="C45" s="303" t="s">
        <v>231</v>
      </c>
      <c r="D45" s="581" t="s">
        <v>252</v>
      </c>
      <c r="E45" s="304" t="s">
        <v>277</v>
      </c>
    </row>
    <row r="46" spans="1:5">
      <c r="A46" s="339" t="s">
        <v>233</v>
      </c>
      <c r="B46" s="293"/>
      <c r="C46" s="133"/>
      <c r="D46" s="565"/>
      <c r="E46" s="565">
        <f>SUM(C46:D46)</f>
        <v>0</v>
      </c>
    </row>
    <row r="47" spans="1:5">
      <c r="A47" s="339" t="s">
        <v>234</v>
      </c>
      <c r="B47" s="84"/>
      <c r="C47" s="291"/>
      <c r="D47" s="115">
        <v>0</v>
      </c>
      <c r="E47" s="112">
        <f>SUM(C47:D47)</f>
        <v>0</v>
      </c>
    </row>
    <row r="48" spans="1:5">
      <c r="A48" s="339" t="s">
        <v>235</v>
      </c>
      <c r="B48" s="84"/>
      <c r="C48" s="90"/>
      <c r="D48" s="729">
        <v>0</v>
      </c>
      <c r="E48" s="112">
        <f>SUM(C48:D48)</f>
        <v>0</v>
      </c>
    </row>
    <row r="49" spans="1:5">
      <c r="A49" s="339" t="s">
        <v>236</v>
      </c>
      <c r="B49" s="225"/>
      <c r="C49" s="90"/>
      <c r="D49" s="729">
        <v>0</v>
      </c>
      <c r="E49" s="112">
        <f>SUM(C49:D49)</f>
        <v>0</v>
      </c>
    </row>
    <row r="50" spans="1:5" ht="13.5" thickBot="1">
      <c r="A50" s="339" t="s">
        <v>237</v>
      </c>
      <c r="B50" s="294"/>
      <c r="C50" s="292"/>
      <c r="D50" s="920">
        <v>0</v>
      </c>
      <c r="E50" s="111">
        <f>SUM(C50:D50)</f>
        <v>0</v>
      </c>
    </row>
    <row r="51" spans="1:5" ht="13.5" thickBot="1">
      <c r="A51" s="321" t="s">
        <v>238</v>
      </c>
      <c r="B51" s="94" t="s">
        <v>185</v>
      </c>
      <c r="C51" s="264">
        <f>SUM(C46:C50)</f>
        <v>0</v>
      </c>
      <c r="D51" s="119">
        <f>SUM(D46:D50)</f>
        <v>0</v>
      </c>
      <c r="E51" s="205">
        <f>SUM(E46:E50)</f>
        <v>0</v>
      </c>
    </row>
  </sheetData>
  <mergeCells count="9">
    <mergeCell ref="A1:E1"/>
    <mergeCell ref="A29:E29"/>
    <mergeCell ref="A41:E41"/>
    <mergeCell ref="B42:E42"/>
    <mergeCell ref="B43:E43"/>
    <mergeCell ref="B2:E2"/>
    <mergeCell ref="B3:E3"/>
    <mergeCell ref="B30:E30"/>
    <mergeCell ref="B31:E31"/>
  </mergeCells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64"/>
  <sheetViews>
    <sheetView workbookViewId="0">
      <selection activeCell="C20" sqref="C20"/>
    </sheetView>
  </sheetViews>
  <sheetFormatPr defaultRowHeight="12.75"/>
  <cols>
    <col min="1" max="1" width="4.7109375" customWidth="1"/>
    <col min="2" max="2" width="69.140625" customWidth="1"/>
    <col min="3" max="3" width="19" customWidth="1"/>
  </cols>
  <sheetData>
    <row r="1" spans="1:5">
      <c r="A1" s="1293"/>
      <c r="B1" s="1381" t="s">
        <v>929</v>
      </c>
      <c r="C1" s="1294"/>
      <c r="D1" s="311"/>
      <c r="E1" s="311"/>
    </row>
    <row r="2" spans="1:5">
      <c r="B2" s="1"/>
      <c r="C2" s="1"/>
    </row>
    <row r="3" spans="1:5" ht="15.75">
      <c r="B3" s="1403" t="s">
        <v>548</v>
      </c>
      <c r="C3" s="1403"/>
    </row>
    <row r="4" spans="1:5" ht="13.5" thickBot="1">
      <c r="B4" s="1"/>
      <c r="C4" s="1" t="s">
        <v>817</v>
      </c>
    </row>
    <row r="5" spans="1:5" ht="27" thickBot="1">
      <c r="A5" s="317" t="s">
        <v>228</v>
      </c>
      <c r="B5" s="365" t="s">
        <v>18</v>
      </c>
      <c r="C5" s="318" t="s">
        <v>14</v>
      </c>
    </row>
    <row r="6" spans="1:5">
      <c r="A6" s="595" t="s">
        <v>229</v>
      </c>
      <c r="B6" s="366" t="s">
        <v>230</v>
      </c>
      <c r="C6" s="367" t="s">
        <v>231</v>
      </c>
    </row>
    <row r="7" spans="1:5" ht="13.5" thickBot="1">
      <c r="A7" s="594" t="s">
        <v>233</v>
      </c>
      <c r="B7" s="298"/>
      <c r="C7" s="368"/>
    </row>
    <row r="8" spans="1:5" ht="13.5" thickBot="1">
      <c r="A8" s="588" t="s">
        <v>234</v>
      </c>
      <c r="B8" s="590" t="s">
        <v>20</v>
      </c>
      <c r="C8" s="591">
        <v>0</v>
      </c>
    </row>
    <row r="9" spans="1:5" ht="13.5" thickBot="1">
      <c r="A9" s="592" t="s">
        <v>235</v>
      </c>
      <c r="B9" s="396"/>
      <c r="C9" s="400"/>
    </row>
    <row r="10" spans="1:5" ht="13.5" thickBot="1">
      <c r="A10" s="593" t="s">
        <v>236</v>
      </c>
      <c r="B10" s="267" t="s">
        <v>33</v>
      </c>
      <c r="C10" s="134">
        <v>0</v>
      </c>
    </row>
    <row r="11" spans="1:5">
      <c r="A11" s="589" t="s">
        <v>237</v>
      </c>
      <c r="B11" s="182"/>
      <c r="C11" s="369"/>
    </row>
    <row r="12" spans="1:5">
      <c r="A12" s="587" t="s">
        <v>238</v>
      </c>
      <c r="B12" s="4" t="s">
        <v>331</v>
      </c>
      <c r="C12" s="370"/>
    </row>
    <row r="13" spans="1:5">
      <c r="A13" s="587" t="s">
        <v>239</v>
      </c>
      <c r="B13" s="4" t="s">
        <v>547</v>
      </c>
      <c r="C13" s="138">
        <v>0</v>
      </c>
    </row>
    <row r="14" spans="1:5" ht="13.5" thickBot="1">
      <c r="A14" s="587" t="s">
        <v>240</v>
      </c>
      <c r="B14" s="298"/>
      <c r="C14" s="221">
        <v>0</v>
      </c>
    </row>
    <row r="15" spans="1:5" ht="13.5" thickBot="1">
      <c r="A15" s="386" t="s">
        <v>241</v>
      </c>
      <c r="B15" s="337" t="s">
        <v>37</v>
      </c>
      <c r="C15" s="219">
        <f>C13+C14</f>
        <v>0</v>
      </c>
    </row>
    <row r="16" spans="1:5" ht="13.5" thickBot="1">
      <c r="A16" s="386" t="s">
        <v>242</v>
      </c>
      <c r="B16" s="342" t="s">
        <v>332</v>
      </c>
      <c r="C16" s="140">
        <f>C8+C15+C10</f>
        <v>0</v>
      </c>
    </row>
    <row r="17" spans="1:5">
      <c r="B17" s="1"/>
      <c r="C17" s="1"/>
    </row>
    <row r="18" spans="1:5">
      <c r="B18" s="1"/>
      <c r="C18" s="1"/>
    </row>
    <row r="19" spans="1:5">
      <c r="A19" s="1293"/>
      <c r="B19" s="1381" t="s">
        <v>930</v>
      </c>
      <c r="C19" s="1294"/>
      <c r="D19" s="311"/>
      <c r="E19" s="311"/>
    </row>
    <row r="20" spans="1:5">
      <c r="A20" s="311"/>
      <c r="B20" s="311"/>
      <c r="C20" s="311"/>
      <c r="D20" s="311"/>
      <c r="E20" s="311"/>
    </row>
    <row r="21" spans="1:5" ht="15.75">
      <c r="B21" s="1403" t="s">
        <v>367</v>
      </c>
      <c r="C21" s="1403"/>
    </row>
    <row r="22" spans="1:5" ht="15.75">
      <c r="B22" s="75"/>
      <c r="C22" s="1"/>
    </row>
    <row r="23" spans="1:5" ht="13.5" thickBot="1">
      <c r="B23" s="1"/>
      <c r="C23" s="23" t="s">
        <v>818</v>
      </c>
    </row>
    <row r="24" spans="1:5" ht="27" thickBot="1">
      <c r="A24" s="317" t="s">
        <v>228</v>
      </c>
      <c r="B24" s="361" t="s">
        <v>18</v>
      </c>
      <c r="C24" s="318" t="s">
        <v>14</v>
      </c>
    </row>
    <row r="25" spans="1:5">
      <c r="A25" s="781" t="s">
        <v>229</v>
      </c>
      <c r="B25" s="782" t="s">
        <v>230</v>
      </c>
      <c r="C25" s="362" t="s">
        <v>231</v>
      </c>
    </row>
    <row r="26" spans="1:5">
      <c r="A26" s="682" t="s">
        <v>233</v>
      </c>
      <c r="B26" s="783" t="s">
        <v>552</v>
      </c>
      <c r="C26" s="786"/>
    </row>
    <row r="27" spans="1:5">
      <c r="A27" s="683" t="s">
        <v>234</v>
      </c>
      <c r="B27" s="136"/>
      <c r="C27" s="787"/>
    </row>
    <row r="28" spans="1:5" ht="15" customHeight="1">
      <c r="A28" s="683" t="s">
        <v>235</v>
      </c>
      <c r="B28" s="829" t="s">
        <v>549</v>
      </c>
      <c r="C28" s="521">
        <v>0</v>
      </c>
    </row>
    <row r="29" spans="1:5">
      <c r="A29" s="683" t="s">
        <v>236</v>
      </c>
      <c r="B29" s="97" t="s">
        <v>550</v>
      </c>
      <c r="C29" s="521">
        <v>0</v>
      </c>
    </row>
    <row r="30" spans="1:5">
      <c r="A30" s="683" t="s">
        <v>237</v>
      </c>
      <c r="B30" s="97" t="s">
        <v>551</v>
      </c>
      <c r="C30" s="521">
        <f>C31+C32</f>
        <v>0</v>
      </c>
    </row>
    <row r="31" spans="1:5">
      <c r="A31" s="683" t="s">
        <v>238</v>
      </c>
      <c r="B31" s="97" t="s">
        <v>368</v>
      </c>
      <c r="C31" s="784">
        <v>0</v>
      </c>
    </row>
    <row r="32" spans="1:5" ht="13.5" thickBot="1">
      <c r="A32" s="684" t="s">
        <v>239</v>
      </c>
      <c r="B32" s="274" t="s">
        <v>369</v>
      </c>
      <c r="C32" s="522">
        <v>0</v>
      </c>
    </row>
    <row r="33" spans="1:3" ht="26.25" thickBot="1">
      <c r="A33" s="333" t="s">
        <v>240</v>
      </c>
      <c r="B33" s="380" t="s">
        <v>374</v>
      </c>
      <c r="C33" s="788">
        <f>C28+C29+C30</f>
        <v>0</v>
      </c>
    </row>
    <row r="34" spans="1:3">
      <c r="A34" s="682" t="s">
        <v>241</v>
      </c>
      <c r="B34" s="164"/>
      <c r="C34" s="520"/>
    </row>
    <row r="35" spans="1:3">
      <c r="A35" s="683" t="s">
        <v>242</v>
      </c>
      <c r="B35" s="97"/>
      <c r="C35" s="521"/>
    </row>
    <row r="36" spans="1:3">
      <c r="A36" s="683" t="s">
        <v>243</v>
      </c>
      <c r="B36" s="137" t="s">
        <v>553</v>
      </c>
      <c r="C36" s="521"/>
    </row>
    <row r="37" spans="1:3">
      <c r="A37" s="683" t="s">
        <v>244</v>
      </c>
      <c r="B37" s="97"/>
      <c r="C37" s="785"/>
    </row>
    <row r="38" spans="1:3">
      <c r="A38" s="683" t="s">
        <v>245</v>
      </c>
      <c r="B38" s="97" t="s">
        <v>554</v>
      </c>
      <c r="C38" s="785">
        <v>0</v>
      </c>
    </row>
    <row r="39" spans="1:3">
      <c r="A39" s="683" t="s">
        <v>246</v>
      </c>
      <c r="B39" s="97" t="s">
        <v>555</v>
      </c>
      <c r="C39" s="785">
        <v>0</v>
      </c>
    </row>
    <row r="40" spans="1:3">
      <c r="A40" s="683" t="s">
        <v>247</v>
      </c>
      <c r="B40" s="97" t="s">
        <v>556</v>
      </c>
      <c r="C40" s="785">
        <f>C41+C43</f>
        <v>0</v>
      </c>
    </row>
    <row r="41" spans="1:3">
      <c r="A41" s="683" t="s">
        <v>248</v>
      </c>
      <c r="B41" s="97" t="s">
        <v>370</v>
      </c>
      <c r="C41" s="785">
        <v>0</v>
      </c>
    </row>
    <row r="42" spans="1:3">
      <c r="A42" s="684"/>
      <c r="B42" s="274" t="s">
        <v>371</v>
      </c>
      <c r="C42" s="789"/>
    </row>
    <row r="43" spans="1:3" ht="13.5" thickBot="1">
      <c r="A43" s="684" t="s">
        <v>249</v>
      </c>
      <c r="B43" s="274" t="s">
        <v>768</v>
      </c>
      <c r="C43" s="789">
        <v>0</v>
      </c>
    </row>
    <row r="44" spans="1:3" ht="26.25" thickBot="1">
      <c r="A44" s="333" t="s">
        <v>250</v>
      </c>
      <c r="B44" s="380" t="s">
        <v>373</v>
      </c>
      <c r="C44" s="788">
        <f>C38+C39+C40</f>
        <v>0</v>
      </c>
    </row>
    <row r="45" spans="1:3" ht="13.5" thickBot="1">
      <c r="A45" s="827" t="s">
        <v>251</v>
      </c>
      <c r="B45" s="164"/>
      <c r="C45" s="790"/>
    </row>
    <row r="46" spans="1:3" ht="13.5" thickBot="1">
      <c r="A46" s="828" t="s">
        <v>253</v>
      </c>
      <c r="B46" s="134" t="s">
        <v>372</v>
      </c>
      <c r="C46" s="788">
        <f>C44+C33</f>
        <v>0</v>
      </c>
    </row>
    <row r="47" spans="1:3">
      <c r="B47" s="1"/>
      <c r="C47" s="1"/>
    </row>
    <row r="48" spans="1:3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4" spans="2:3" ht="30.75" customHeight="1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I67"/>
  <sheetViews>
    <sheetView workbookViewId="0">
      <selection activeCell="H17" sqref="H17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7" ht="12.75" customHeight="1">
      <c r="A1" s="1384" t="s">
        <v>931</v>
      </c>
      <c r="B1" s="1384"/>
      <c r="C1" s="1384"/>
      <c r="D1" s="1384"/>
    </row>
    <row r="2" spans="1:7" ht="12.75" customHeight="1">
      <c r="A2" s="311"/>
      <c r="B2" s="311"/>
      <c r="C2" s="311"/>
      <c r="D2" s="311"/>
    </row>
    <row r="3" spans="1:7" ht="15.75">
      <c r="B3" s="1403" t="s">
        <v>855</v>
      </c>
      <c r="C3" s="1403"/>
      <c r="D3" s="1403"/>
      <c r="E3" s="1408"/>
    </row>
    <row r="4" spans="1:7" ht="12.75" customHeight="1" thickBot="1">
      <c r="B4" s="1"/>
      <c r="C4" s="1"/>
      <c r="D4" s="1"/>
      <c r="E4" s="23" t="s">
        <v>813</v>
      </c>
    </row>
    <row r="5" spans="1:7" ht="15.75" customHeight="1" thickBot="1">
      <c r="A5" s="1409" t="s">
        <v>228</v>
      </c>
      <c r="B5" s="229" t="s">
        <v>21</v>
      </c>
      <c r="C5" s="1397" t="s">
        <v>903</v>
      </c>
      <c r="D5" s="1399" t="s">
        <v>904</v>
      </c>
      <c r="E5" s="1393" t="s">
        <v>306</v>
      </c>
    </row>
    <row r="6" spans="1:7" ht="24" customHeight="1" thickBot="1">
      <c r="A6" s="1409"/>
      <c r="B6" s="232"/>
      <c r="C6" s="1398"/>
      <c r="D6" s="1400"/>
      <c r="E6" s="1394"/>
    </row>
    <row r="7" spans="1:7" ht="13.5" thickBot="1">
      <c r="A7" s="468" t="s">
        <v>229</v>
      </c>
      <c r="B7" s="596" t="s">
        <v>230</v>
      </c>
      <c r="C7" s="597" t="s">
        <v>231</v>
      </c>
      <c r="D7" s="598" t="s">
        <v>232</v>
      </c>
      <c r="E7" s="599" t="s">
        <v>277</v>
      </c>
    </row>
    <row r="8" spans="1:7" ht="13.5" thickBot="1">
      <c r="A8" s="468" t="s">
        <v>233</v>
      </c>
      <c r="B8" s="233" t="s">
        <v>645</v>
      </c>
      <c r="C8" s="62">
        <v>54625191</v>
      </c>
      <c r="D8" s="62">
        <v>12067621</v>
      </c>
      <c r="E8" s="86">
        <v>66692812</v>
      </c>
    </row>
    <row r="9" spans="1:7" ht="13.5" thickBot="1">
      <c r="A9" s="468" t="s">
        <v>234</v>
      </c>
      <c r="B9" s="234" t="s">
        <v>658</v>
      </c>
      <c r="C9" s="34">
        <v>5200131</v>
      </c>
      <c r="D9" s="34">
        <v>1502128</v>
      </c>
      <c r="E9" s="842">
        <v>6702259</v>
      </c>
    </row>
    <row r="10" spans="1:7" s="17" customFormat="1" ht="13.5" thickBot="1">
      <c r="A10" s="468" t="s">
        <v>235</v>
      </c>
      <c r="B10" s="235" t="s">
        <v>599</v>
      </c>
      <c r="C10" s="237">
        <v>4850000</v>
      </c>
      <c r="D10" s="601">
        <v>479833</v>
      </c>
      <c r="E10" s="1097">
        <v>5329833</v>
      </c>
    </row>
    <row r="11" spans="1:7" s="17" customFormat="1">
      <c r="A11" s="602" t="s">
        <v>236</v>
      </c>
      <c r="B11" s="805" t="s">
        <v>601</v>
      </c>
      <c r="C11" s="536"/>
      <c r="D11" s="379"/>
      <c r="E11" s="238">
        <f>SUM(C11:D11)</f>
        <v>0</v>
      </c>
    </row>
    <row r="12" spans="1:7" s="17" customFormat="1">
      <c r="A12" s="137" t="s">
        <v>237</v>
      </c>
      <c r="B12" s="806" t="s">
        <v>600</v>
      </c>
      <c r="C12" s="804"/>
      <c r="D12" s="795">
        <f>'13_14_15_sz_ melléklet'!C34</f>
        <v>0</v>
      </c>
      <c r="E12" s="238">
        <f>SUM(C12:D12)</f>
        <v>0</v>
      </c>
    </row>
    <row r="13" spans="1:7" s="17" customFormat="1">
      <c r="A13" s="137" t="s">
        <v>238</v>
      </c>
      <c r="B13" s="236" t="s">
        <v>602</v>
      </c>
      <c r="C13" s="804">
        <v>4600000</v>
      </c>
      <c r="D13" s="795">
        <v>479833</v>
      </c>
      <c r="E13" s="238">
        <f>SUM(C13:D13)</f>
        <v>5079833</v>
      </c>
    </row>
    <row r="14" spans="1:7" ht="12.75" customHeight="1" thickBot="1">
      <c r="A14" s="136" t="s">
        <v>239</v>
      </c>
      <c r="B14" s="996" t="s">
        <v>603</v>
      </c>
      <c r="C14" s="28">
        <v>250000</v>
      </c>
      <c r="D14" s="195"/>
      <c r="E14" s="997">
        <f>SUM(C14:D14)</f>
        <v>250000</v>
      </c>
    </row>
    <row r="15" spans="1:7" ht="13.5" thickBot="1">
      <c r="A15" s="468" t="s">
        <v>240</v>
      </c>
      <c r="B15" s="999" t="s">
        <v>644</v>
      </c>
      <c r="C15" s="1000">
        <v>44575060</v>
      </c>
      <c r="D15" s="1000">
        <v>10085660</v>
      </c>
      <c r="E15" s="1001">
        <f>E16+E20+E21+E22+E23</f>
        <v>54660720</v>
      </c>
    </row>
    <row r="16" spans="1:7" ht="12.75" customHeight="1">
      <c r="A16" s="783" t="s">
        <v>241</v>
      </c>
      <c r="B16" s="998" t="s">
        <v>589</v>
      </c>
      <c r="C16" s="29">
        <v>40823210</v>
      </c>
      <c r="D16" s="220">
        <v>7660443</v>
      </c>
      <c r="E16" s="83">
        <f>E17+E18+E19</f>
        <v>48483653</v>
      </c>
      <c r="G16" s="64"/>
    </row>
    <row r="17" spans="1:9" ht="12.75" customHeight="1">
      <c r="A17" s="783" t="s">
        <v>242</v>
      </c>
      <c r="B17" s="973" t="s">
        <v>592</v>
      </c>
      <c r="C17" s="29">
        <v>40823210</v>
      </c>
      <c r="D17" s="139">
        <v>7660443</v>
      </c>
      <c r="E17" s="83">
        <f t="shared" ref="E17:E22" si="0">SUM(C17:D17)</f>
        <v>48483653</v>
      </c>
      <c r="G17" s="64"/>
    </row>
    <row r="18" spans="1:9" ht="12.75" customHeight="1">
      <c r="A18" s="783" t="s">
        <v>243</v>
      </c>
      <c r="B18" s="974" t="s">
        <v>591</v>
      </c>
      <c r="C18" s="29"/>
      <c r="D18" s="112">
        <f>'18 19_20 sz_ melléklet'!C12</f>
        <v>0</v>
      </c>
      <c r="E18" s="83">
        <f t="shared" si="0"/>
        <v>0</v>
      </c>
      <c r="G18" s="64"/>
    </row>
    <row r="19" spans="1:9" ht="12.75" customHeight="1">
      <c r="A19" s="783" t="s">
        <v>244</v>
      </c>
      <c r="B19" s="974" t="s">
        <v>593</v>
      </c>
      <c r="C19" s="29"/>
      <c r="D19" s="112"/>
      <c r="E19" s="83">
        <f t="shared" si="0"/>
        <v>0</v>
      </c>
      <c r="G19" s="64"/>
    </row>
    <row r="20" spans="1:9" ht="12.75" customHeight="1">
      <c r="A20" s="783" t="s">
        <v>245</v>
      </c>
      <c r="B20" s="975" t="s">
        <v>594</v>
      </c>
      <c r="C20" s="29"/>
      <c r="D20" s="221"/>
      <c r="E20" s="83">
        <f t="shared" si="0"/>
        <v>0</v>
      </c>
      <c r="G20" s="64"/>
    </row>
    <row r="21" spans="1:9" ht="12.75" customHeight="1">
      <c r="A21" s="783" t="s">
        <v>246</v>
      </c>
      <c r="B21" s="976" t="s">
        <v>595</v>
      </c>
      <c r="C21" s="31"/>
      <c r="D21" s="138"/>
      <c r="E21" s="83">
        <f t="shared" si="0"/>
        <v>0</v>
      </c>
    </row>
    <row r="22" spans="1:9" ht="12.75" customHeight="1">
      <c r="A22" s="783" t="s">
        <v>247</v>
      </c>
      <c r="B22" s="977" t="s">
        <v>596</v>
      </c>
      <c r="C22" s="29">
        <v>3751850</v>
      </c>
      <c r="D22" s="220">
        <v>2425217</v>
      </c>
      <c r="E22" s="83">
        <f t="shared" si="0"/>
        <v>6177067</v>
      </c>
      <c r="I22" s="861"/>
    </row>
    <row r="23" spans="1:9" ht="13.5" thickBot="1">
      <c r="A23" s="783" t="s">
        <v>248</v>
      </c>
      <c r="B23" s="994" t="s">
        <v>642</v>
      </c>
      <c r="C23" s="30"/>
      <c r="D23" s="120"/>
      <c r="E23" s="85"/>
    </row>
    <row r="24" spans="1:9" ht="13.5" thickBot="1">
      <c r="A24" s="468" t="s">
        <v>249</v>
      </c>
      <c r="B24" s="995" t="s">
        <v>643</v>
      </c>
      <c r="C24" s="119">
        <f>C25+C26</f>
        <v>0</v>
      </c>
      <c r="D24" s="119">
        <f>D25+D26</f>
        <v>0</v>
      </c>
      <c r="E24" s="119">
        <f>E25+E26</f>
        <v>0</v>
      </c>
    </row>
    <row r="25" spans="1:9">
      <c r="A25" s="602" t="s">
        <v>250</v>
      </c>
      <c r="B25" s="1002" t="s">
        <v>676</v>
      </c>
      <c r="C25" s="1003"/>
      <c r="D25" s="603">
        <f>'28 sz. mell'!C12</f>
        <v>0</v>
      </c>
      <c r="E25" s="1004">
        <f>SUM(C25:D25)</f>
        <v>0</v>
      </c>
    </row>
    <row r="26" spans="1:9" ht="13.5" thickBot="1">
      <c r="A26" s="644" t="s">
        <v>251</v>
      </c>
      <c r="B26" s="1005" t="s">
        <v>677</v>
      </c>
      <c r="C26" s="1019">
        <f>'18 19_20 sz_ melléklet'!C72</f>
        <v>0</v>
      </c>
      <c r="D26" s="978">
        <f>'18 19_20 sz_ melléklet'!C81</f>
        <v>0</v>
      </c>
      <c r="E26" s="879">
        <f>SUM(C26:D26)</f>
        <v>0</v>
      </c>
    </row>
    <row r="27" spans="1:9" ht="5.25" customHeight="1" thickBot="1">
      <c r="A27" s="644"/>
      <c r="B27" s="971"/>
      <c r="C27" s="28"/>
      <c r="D27" s="195"/>
      <c r="E27" s="85"/>
    </row>
    <row r="28" spans="1:9" ht="15" customHeight="1" thickBot="1">
      <c r="A28" s="468" t="s">
        <v>253</v>
      </c>
      <c r="B28" s="206" t="s">
        <v>657</v>
      </c>
      <c r="C28" s="119">
        <f>C29+C35+C38</f>
        <v>0</v>
      </c>
      <c r="D28" s="837">
        <v>45983127</v>
      </c>
      <c r="E28" s="205">
        <f>E29+E35+E40</f>
        <v>46113127</v>
      </c>
    </row>
    <row r="29" spans="1:9" ht="12.75" customHeight="1">
      <c r="A29" s="602" t="s">
        <v>254</v>
      </c>
      <c r="B29" s="102" t="s">
        <v>630</v>
      </c>
      <c r="C29" s="603">
        <f>C30+C32+C34+C31</f>
        <v>0</v>
      </c>
      <c r="D29" s="604">
        <f>D30+D32+D34+D31+D33</f>
        <v>130000</v>
      </c>
      <c r="E29" s="604">
        <f>E30+E32+E34+E31+E33</f>
        <v>130000</v>
      </c>
    </row>
    <row r="30" spans="1:9" ht="12.75" customHeight="1">
      <c r="A30" s="137" t="s">
        <v>255</v>
      </c>
      <c r="B30" s="99" t="s">
        <v>631</v>
      </c>
      <c r="C30" s="139">
        <f>'21_22_23 sz. melléklet'!C8</f>
        <v>0</v>
      </c>
      <c r="D30" s="360">
        <f>'21_22_23 sz. melléklet'!D8</f>
        <v>0</v>
      </c>
      <c r="E30" s="360">
        <f>SUM(C30:D30)</f>
        <v>0</v>
      </c>
    </row>
    <row r="31" spans="1:9" ht="12.75" customHeight="1">
      <c r="A31" s="137" t="s">
        <v>256</v>
      </c>
      <c r="B31" s="225" t="s">
        <v>632</v>
      </c>
      <c r="C31" s="139">
        <f>'21_22_23 sz. melléklet'!C9</f>
        <v>0</v>
      </c>
      <c r="D31" s="360">
        <f>'21_22_23 sz. melléklet'!D9</f>
        <v>130000</v>
      </c>
      <c r="E31" s="360">
        <f>SUM(C31:D31)</f>
        <v>130000</v>
      </c>
    </row>
    <row r="32" spans="1:9" ht="11.25" customHeight="1">
      <c r="A32" s="137" t="s">
        <v>257</v>
      </c>
      <c r="B32" s="606" t="s">
        <v>633</v>
      </c>
      <c r="C32" s="139">
        <f>'21_22_23 sz. melléklet'!C10</f>
        <v>0</v>
      </c>
      <c r="D32" s="360">
        <f>'21_22_23 sz. melléklet'!D10</f>
        <v>0</v>
      </c>
      <c r="E32" s="360">
        <f>SUM(C32:D32)</f>
        <v>0</v>
      </c>
    </row>
    <row r="33" spans="1:5" ht="11.25" customHeight="1">
      <c r="A33" s="137" t="s">
        <v>258</v>
      </c>
      <c r="B33" s="606" t="s">
        <v>634</v>
      </c>
      <c r="C33" s="139">
        <f>'21_22_23 sz. melléklet'!C11</f>
        <v>0</v>
      </c>
      <c r="D33" s="360">
        <f>'21_22_23 sz. melléklet'!D11</f>
        <v>0</v>
      </c>
      <c r="E33" s="360">
        <f>SUM(C33:D33)</f>
        <v>0</v>
      </c>
    </row>
    <row r="34" spans="1:5" s="17" customFormat="1" ht="12.75" customHeight="1">
      <c r="A34" s="137" t="s">
        <v>259</v>
      </c>
      <c r="B34" s="228" t="s">
        <v>635</v>
      </c>
      <c r="C34" s="139">
        <f>'21_22_23 sz. melléklet'!C12</f>
        <v>0</v>
      </c>
      <c r="D34" s="360">
        <f>'21_22_23 sz. melléklet'!D12</f>
        <v>0</v>
      </c>
      <c r="E34" s="360">
        <f>SUM(C34:D34)</f>
        <v>0</v>
      </c>
    </row>
    <row r="35" spans="1:5" s="18" customFormat="1" ht="12.75" customHeight="1">
      <c r="A35" s="137" t="s">
        <v>260</v>
      </c>
      <c r="B35" s="810" t="s">
        <v>636</v>
      </c>
      <c r="C35" s="123">
        <f>C36+C37+C38+C39+C41+C42</f>
        <v>0</v>
      </c>
      <c r="D35" s="838">
        <f>D36+D37+D38+D39</f>
        <v>45983127</v>
      </c>
      <c r="E35" s="838">
        <f>E36+E37+E38+E39</f>
        <v>45983127</v>
      </c>
    </row>
    <row r="36" spans="1:5" ht="12.75" customHeight="1">
      <c r="A36" s="137" t="s">
        <v>261</v>
      </c>
      <c r="B36" s="607" t="s">
        <v>637</v>
      </c>
      <c r="C36" s="120"/>
      <c r="D36" s="111">
        <v>34850448</v>
      </c>
      <c r="E36" s="360">
        <f>SUM(C36:D36)</f>
        <v>34850448</v>
      </c>
    </row>
    <row r="37" spans="1:5" ht="12.75" customHeight="1">
      <c r="A37" s="137" t="s">
        <v>262</v>
      </c>
      <c r="B37" s="809" t="s">
        <v>639</v>
      </c>
      <c r="C37" s="608"/>
      <c r="D37" s="839"/>
      <c r="E37" s="360">
        <f>SUM(C37:D37)</f>
        <v>0</v>
      </c>
    </row>
    <row r="38" spans="1:5" ht="12.75" customHeight="1">
      <c r="A38" s="137" t="s">
        <v>263</v>
      </c>
      <c r="B38" s="811" t="s">
        <v>638</v>
      </c>
      <c r="C38" s="609"/>
      <c r="D38" s="840"/>
      <c r="E38" s="360">
        <f>SUM(C38:D38)</f>
        <v>0</v>
      </c>
    </row>
    <row r="39" spans="1:5" ht="12.75" customHeight="1">
      <c r="A39" s="137" t="s">
        <v>264</v>
      </c>
      <c r="B39" s="99" t="s">
        <v>640</v>
      </c>
      <c r="C39" s="139"/>
      <c r="D39" s="210">
        <v>11132679</v>
      </c>
      <c r="E39" s="360">
        <f>SUM(C39:D39)</f>
        <v>11132679</v>
      </c>
    </row>
    <row r="40" spans="1:5" ht="12.75" customHeight="1">
      <c r="A40" s="137" t="s">
        <v>265</v>
      </c>
      <c r="B40" s="102" t="s">
        <v>641</v>
      </c>
      <c r="C40" s="221">
        <f>C41+C42</f>
        <v>0</v>
      </c>
      <c r="D40" s="215">
        <f>D41+D42</f>
        <v>0</v>
      </c>
      <c r="E40" s="215">
        <f>E41+E42</f>
        <v>0</v>
      </c>
    </row>
    <row r="41" spans="1:5" ht="12.75" customHeight="1">
      <c r="A41" s="137" t="s">
        <v>266</v>
      </c>
      <c r="B41" s="811" t="s">
        <v>688</v>
      </c>
      <c r="C41" s="139"/>
      <c r="D41" s="215">
        <f>'28 sz. mell'!C20</f>
        <v>0</v>
      </c>
      <c r="E41" s="360">
        <f>SUM(C41:D41)</f>
        <v>0</v>
      </c>
    </row>
    <row r="42" spans="1:5" ht="12.75" customHeight="1" thickBot="1">
      <c r="A42" s="137" t="s">
        <v>267</v>
      </c>
      <c r="B42" s="99" t="s">
        <v>689</v>
      </c>
      <c r="C42" s="648"/>
      <c r="D42" s="841">
        <f>'26_27 sz. melléklet'!D47</f>
        <v>0</v>
      </c>
      <c r="E42" s="360">
        <f>SUM(C42:D42)</f>
        <v>0</v>
      </c>
    </row>
    <row r="43" spans="1:5" s="18" customFormat="1" ht="26.25" customHeight="1" thickBot="1">
      <c r="A43" s="468" t="s">
        <v>268</v>
      </c>
      <c r="B43" s="103" t="s">
        <v>383</v>
      </c>
      <c r="C43" s="610">
        <f>C8+C28</f>
        <v>54625191</v>
      </c>
      <c r="D43" s="610">
        <f>D8+D28</f>
        <v>58050748</v>
      </c>
      <c r="E43" s="610">
        <f>E8+E28</f>
        <v>112805939</v>
      </c>
    </row>
    <row r="44" spans="1:5" ht="6" customHeight="1" thickBot="1">
      <c r="A44" s="468"/>
      <c r="B44" s="100"/>
      <c r="C44" s="28"/>
      <c r="D44" s="241"/>
      <c r="E44" s="85"/>
    </row>
    <row r="45" spans="1:5" ht="13.5" thickBot="1">
      <c r="A45" s="468" t="s">
        <v>269</v>
      </c>
      <c r="B45" s="101" t="s">
        <v>656</v>
      </c>
      <c r="C45" s="243"/>
      <c r="D45" s="243"/>
      <c r="E45" s="114"/>
    </row>
    <row r="46" spans="1:5" ht="12.75" customHeight="1">
      <c r="A46" s="602" t="s">
        <v>270</v>
      </c>
      <c r="B46" s="226" t="s">
        <v>647</v>
      </c>
      <c r="C46" s="242"/>
      <c r="D46" s="204"/>
      <c r="E46" s="812">
        <f>C46+D46</f>
        <v>0</v>
      </c>
    </row>
    <row r="47" spans="1:5" ht="12.75" customHeight="1">
      <c r="A47" s="137" t="s">
        <v>271</v>
      </c>
      <c r="B47" s="529" t="s">
        <v>646</v>
      </c>
      <c r="C47" s="79"/>
      <c r="D47" s="202"/>
      <c r="E47" s="812">
        <f>C47+D47</f>
        <v>0</v>
      </c>
    </row>
    <row r="48" spans="1:5" ht="12.75" customHeight="1">
      <c r="A48" s="137" t="s">
        <v>272</v>
      </c>
      <c r="B48" s="529" t="s">
        <v>648</v>
      </c>
      <c r="C48" s="79"/>
      <c r="D48" s="202"/>
      <c r="E48" s="812">
        <f>C48+D48</f>
        <v>0</v>
      </c>
    </row>
    <row r="49" spans="1:5" ht="12.75" customHeight="1">
      <c r="A49" s="137" t="s">
        <v>273</v>
      </c>
      <c r="B49" s="529" t="s">
        <v>649</v>
      </c>
      <c r="C49" s="79"/>
      <c r="D49" s="202"/>
      <c r="E49" s="812">
        <f>C49+D49</f>
        <v>0</v>
      </c>
    </row>
    <row r="50" spans="1:5" ht="12.75" customHeight="1">
      <c r="A50" s="137" t="s">
        <v>274</v>
      </c>
      <c r="B50" s="751" t="s">
        <v>650</v>
      </c>
      <c r="C50" s="79">
        <v>53013809</v>
      </c>
      <c r="D50" s="202"/>
      <c r="E50" s="812">
        <f t="shared" ref="E50:E55" si="1">SUM(C50:D50)</f>
        <v>53013809</v>
      </c>
    </row>
    <row r="51" spans="1:5" ht="12.75" customHeight="1">
      <c r="A51" s="137" t="s">
        <v>275</v>
      </c>
      <c r="B51" s="752" t="s">
        <v>651</v>
      </c>
      <c r="C51" s="79"/>
      <c r="D51" s="202"/>
      <c r="E51" s="812">
        <f t="shared" si="1"/>
        <v>0</v>
      </c>
    </row>
    <row r="52" spans="1:5" ht="12.75" customHeight="1">
      <c r="A52" s="137" t="s">
        <v>276</v>
      </c>
      <c r="B52" s="753" t="s">
        <v>652</v>
      </c>
      <c r="C52" s="79"/>
      <c r="D52" s="202"/>
      <c r="E52" s="812">
        <f t="shared" si="1"/>
        <v>0</v>
      </c>
    </row>
    <row r="53" spans="1:5" ht="12.75" customHeight="1">
      <c r="A53" s="137" t="s">
        <v>280</v>
      </c>
      <c r="B53" s="753" t="s">
        <v>653</v>
      </c>
      <c r="C53" s="79">
        <f>'29_ sz_ melléklet'!E55</f>
        <v>0</v>
      </c>
      <c r="D53" s="202"/>
      <c r="E53" s="812">
        <f t="shared" si="1"/>
        <v>0</v>
      </c>
    </row>
    <row r="54" spans="1:5" ht="12.75" customHeight="1">
      <c r="A54" s="137" t="s">
        <v>281</v>
      </c>
      <c r="B54" s="753" t="s">
        <v>654</v>
      </c>
      <c r="C54" s="79"/>
      <c r="D54" s="202"/>
      <c r="E54" s="812">
        <f t="shared" si="1"/>
        <v>0</v>
      </c>
    </row>
    <row r="55" spans="1:5" ht="12.75" customHeight="1" thickBot="1">
      <c r="A55" s="137" t="s">
        <v>282</v>
      </c>
      <c r="B55" s="309" t="s">
        <v>655</v>
      </c>
      <c r="C55" s="28"/>
      <c r="D55" s="195"/>
      <c r="E55" s="812">
        <f t="shared" si="1"/>
        <v>0</v>
      </c>
    </row>
    <row r="56" spans="1:5" ht="12.75" customHeight="1" thickBot="1">
      <c r="A56" s="137" t="s">
        <v>283</v>
      </c>
      <c r="B56" s="808" t="s">
        <v>386</v>
      </c>
      <c r="C56" s="77">
        <f>SUM(C46:C55)</f>
        <v>53013809</v>
      </c>
      <c r="D56" s="77">
        <v>0</v>
      </c>
      <c r="E56" s="817">
        <v>53013809</v>
      </c>
    </row>
    <row r="57" spans="1:5" ht="21.75" customHeight="1" thickBot="1">
      <c r="A57" s="468" t="s">
        <v>284</v>
      </c>
      <c r="B57" s="813" t="s">
        <v>385</v>
      </c>
      <c r="C57" s="814">
        <f>C43+C56</f>
        <v>107639000</v>
      </c>
      <c r="D57" s="814">
        <f>D43+D56</f>
        <v>58050748</v>
      </c>
      <c r="E57" s="815">
        <v>165819748</v>
      </c>
    </row>
    <row r="58" spans="1:5" ht="27" customHeight="1"/>
    <row r="59" spans="1:5" ht="38.25" customHeight="1">
      <c r="A59" s="36"/>
      <c r="B59" s="297"/>
      <c r="C59" s="30"/>
      <c r="D59" s="30"/>
      <c r="E59" s="30"/>
    </row>
    <row r="60" spans="1:5" ht="17.25" customHeight="1"/>
    <row r="61" spans="1:5" ht="18.75" customHeight="1"/>
    <row r="65" ht="16.5" customHeight="1"/>
    <row r="66" ht="22.5" customHeight="1"/>
    <row r="67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75"/>
  <sheetViews>
    <sheetView workbookViewId="0">
      <selection activeCell="C53" sqref="C53"/>
    </sheetView>
  </sheetViews>
  <sheetFormatPr defaultRowHeight="12.75"/>
  <cols>
    <col min="1" max="1" width="4" customWidth="1"/>
    <col min="2" max="2" width="41.140625" customWidth="1"/>
    <col min="3" max="3" width="11.5703125" customWidth="1"/>
    <col min="4" max="4" width="11.7109375" customWidth="1"/>
    <col min="5" max="5" width="12.140625" customWidth="1"/>
  </cols>
  <sheetData>
    <row r="1" spans="1:5">
      <c r="A1" s="1384" t="s">
        <v>932</v>
      </c>
      <c r="B1" s="1384"/>
      <c r="C1" s="1384"/>
      <c r="D1" s="1384"/>
      <c r="E1" s="1384"/>
    </row>
    <row r="2" spans="1:5" ht="16.5" customHeight="1">
      <c r="B2" s="1"/>
      <c r="C2" s="1"/>
      <c r="D2" s="21"/>
      <c r="E2" s="244" t="s">
        <v>22</v>
      </c>
    </row>
    <row r="3" spans="1:5" ht="15.75">
      <c r="B3" s="1403" t="s">
        <v>659</v>
      </c>
      <c r="C3" s="1403"/>
      <c r="D3" s="1403"/>
      <c r="E3" s="1403"/>
    </row>
    <row r="4" spans="1:5" ht="13.5" thickBot="1">
      <c r="B4" s="1"/>
      <c r="C4" s="1">
        <v>107051</v>
      </c>
      <c r="D4" s="1297" t="s">
        <v>820</v>
      </c>
      <c r="E4" s="23" t="s">
        <v>813</v>
      </c>
    </row>
    <row r="5" spans="1:5" ht="41.25" customHeight="1" thickBot="1">
      <c r="A5" s="317" t="s">
        <v>228</v>
      </c>
      <c r="B5" s="248" t="s">
        <v>21</v>
      </c>
      <c r="C5" s="1236" t="s">
        <v>789</v>
      </c>
      <c r="D5" s="318" t="s">
        <v>819</v>
      </c>
      <c r="E5" s="1238" t="s">
        <v>306</v>
      </c>
    </row>
    <row r="6" spans="1:5">
      <c r="A6" s="781" t="s">
        <v>229</v>
      </c>
      <c r="B6" s="1008" t="s">
        <v>230</v>
      </c>
      <c r="C6" s="1008" t="s">
        <v>231</v>
      </c>
      <c r="D6" s="1216" t="s">
        <v>252</v>
      </c>
      <c r="E6" s="1007" t="s">
        <v>277</v>
      </c>
    </row>
    <row r="7" spans="1:5">
      <c r="A7" s="683" t="s">
        <v>234</v>
      </c>
      <c r="B7" s="99" t="s">
        <v>660</v>
      </c>
      <c r="C7" s="1009">
        <f>'29_ sz_ melléklet'!E8</f>
        <v>0</v>
      </c>
      <c r="D7" s="729"/>
      <c r="E7" s="615">
        <f>SUM(C7:D7)</f>
        <v>0</v>
      </c>
    </row>
    <row r="8" spans="1:5">
      <c r="A8" s="683" t="s">
        <v>235</v>
      </c>
      <c r="B8" s="99" t="s">
        <v>661</v>
      </c>
      <c r="C8" s="1009">
        <f>'29_ sz_ melléklet'!E9</f>
        <v>0</v>
      </c>
      <c r="D8" s="729">
        <v>3114489</v>
      </c>
      <c r="E8" s="615">
        <f>SUM(C8:D8)</f>
        <v>3114489</v>
      </c>
    </row>
    <row r="9" spans="1:5">
      <c r="A9" s="684" t="s">
        <v>236</v>
      </c>
      <c r="B9" s="1006" t="s">
        <v>662</v>
      </c>
      <c r="C9" s="1009">
        <f>'29_ sz_ melléklet'!E10</f>
        <v>0</v>
      </c>
      <c r="D9" s="872">
        <v>3150</v>
      </c>
      <c r="E9" s="615">
        <f t="shared" ref="E9:E19" si="0">SUM(C9:D9)</f>
        <v>3150</v>
      </c>
    </row>
    <row r="10" spans="1:5">
      <c r="A10" s="684" t="s">
        <v>237</v>
      </c>
      <c r="B10" s="586" t="s">
        <v>663</v>
      </c>
      <c r="C10" s="1009">
        <f>'29_ sz_ melléklet'!E11</f>
        <v>0</v>
      </c>
      <c r="D10" s="729"/>
      <c r="E10" s="615">
        <f t="shared" si="0"/>
        <v>0</v>
      </c>
    </row>
    <row r="11" spans="1:5">
      <c r="A11" s="684" t="s">
        <v>238</v>
      </c>
      <c r="B11" s="586" t="s">
        <v>753</v>
      </c>
      <c r="C11" s="1009"/>
      <c r="D11" s="729">
        <v>0</v>
      </c>
      <c r="E11" s="615"/>
    </row>
    <row r="12" spans="1:5">
      <c r="A12" s="684" t="s">
        <v>239</v>
      </c>
      <c r="B12" s="586" t="s">
        <v>664</v>
      </c>
      <c r="C12" s="1009">
        <v>3200000</v>
      </c>
      <c r="D12" s="729">
        <v>69040</v>
      </c>
      <c r="E12" s="615">
        <f t="shared" si="0"/>
        <v>3269040</v>
      </c>
    </row>
    <row r="13" spans="1:5">
      <c r="A13" s="684" t="s">
        <v>240</v>
      </c>
      <c r="B13" s="586" t="s">
        <v>665</v>
      </c>
      <c r="C13" s="1009">
        <f>'29_ sz_ melléklet'!E13</f>
        <v>0</v>
      </c>
      <c r="D13" s="729">
        <v>180773</v>
      </c>
      <c r="E13" s="615">
        <f t="shared" si="0"/>
        <v>180773</v>
      </c>
    </row>
    <row r="14" spans="1:5">
      <c r="A14" s="684" t="s">
        <v>241</v>
      </c>
      <c r="B14" s="586" t="s">
        <v>666</v>
      </c>
      <c r="C14" s="1009">
        <f>'29_ sz_ melléklet'!E14</f>
        <v>0</v>
      </c>
      <c r="D14" s="729">
        <v>0</v>
      </c>
      <c r="E14" s="615">
        <f t="shared" si="0"/>
        <v>0</v>
      </c>
    </row>
    <row r="15" spans="1:5">
      <c r="A15" s="684" t="s">
        <v>242</v>
      </c>
      <c r="B15" s="586" t="s">
        <v>754</v>
      </c>
      <c r="C15" s="1009"/>
      <c r="D15" s="729">
        <v>0</v>
      </c>
      <c r="E15" s="615"/>
    </row>
    <row r="16" spans="1:5">
      <c r="A16" s="684" t="s">
        <v>243</v>
      </c>
      <c r="B16" s="586" t="s">
        <v>667</v>
      </c>
      <c r="C16" s="1009">
        <f>'29_ sz_ melléklet'!E15</f>
        <v>0</v>
      </c>
      <c r="D16" s="729">
        <f>'21_22_23 sz. melléklet'!D48</f>
        <v>0</v>
      </c>
      <c r="E16" s="615">
        <f t="shared" si="0"/>
        <v>0</v>
      </c>
    </row>
    <row r="17" spans="1:5">
      <c r="A17" s="684" t="s">
        <v>244</v>
      </c>
      <c r="B17" s="1010" t="s">
        <v>755</v>
      </c>
      <c r="C17" s="1009"/>
      <c r="D17" s="872">
        <v>0</v>
      </c>
      <c r="E17" s="615"/>
    </row>
    <row r="18" spans="1:5">
      <c r="A18" s="684" t="s">
        <v>245</v>
      </c>
      <c r="B18" s="1010" t="s">
        <v>668</v>
      </c>
      <c r="C18" s="1009">
        <f>'29_ sz_ melléklet'!E16</f>
        <v>0</v>
      </c>
      <c r="D18" s="872"/>
      <c r="E18" s="615">
        <f t="shared" si="0"/>
        <v>0</v>
      </c>
    </row>
    <row r="19" spans="1:5" ht="13.5" thickBot="1">
      <c r="A19" s="684" t="s">
        <v>246</v>
      </c>
      <c r="B19" s="1010" t="s">
        <v>669</v>
      </c>
      <c r="C19" s="1009">
        <f>'29_ sz_ melléklet'!E17</f>
        <v>0</v>
      </c>
      <c r="D19" s="872">
        <v>134734</v>
      </c>
      <c r="E19" s="615">
        <f t="shared" si="0"/>
        <v>134734</v>
      </c>
    </row>
    <row r="20" spans="1:5" ht="13.5" thickBot="1">
      <c r="A20" s="321" t="s">
        <v>247</v>
      </c>
      <c r="B20" s="267" t="s">
        <v>23</v>
      </c>
      <c r="C20" s="1237">
        <f>SUM(C7:C19)</f>
        <v>3200000</v>
      </c>
      <c r="D20" s="610">
        <f>SUM(D7:D19)-D11-D15-D17</f>
        <v>3502186</v>
      </c>
      <c r="E20" s="1239">
        <f>SUM(E7:E19)</f>
        <v>6702186</v>
      </c>
    </row>
    <row r="21" spans="1:5" ht="16.5" customHeight="1">
      <c r="B21" s="42"/>
      <c r="C21" s="245"/>
      <c r="D21" s="42"/>
      <c r="E21" s="42"/>
    </row>
    <row r="22" spans="1:5" ht="15">
      <c r="B22" s="42"/>
      <c r="C22" s="35"/>
      <c r="D22" s="20"/>
      <c r="E22" s="20"/>
    </row>
    <row r="23" spans="1:5">
      <c r="A23" s="1384" t="s">
        <v>933</v>
      </c>
      <c r="B23" s="1384"/>
      <c r="C23" s="1384"/>
      <c r="D23" s="1384"/>
      <c r="E23" s="1384"/>
    </row>
    <row r="24" spans="1:5">
      <c r="A24" s="311"/>
      <c r="B24" s="311"/>
      <c r="C24" s="311"/>
      <c r="D24" s="311"/>
      <c r="E24" s="311"/>
    </row>
    <row r="25" spans="1:5" ht="15.75">
      <c r="A25" s="1269" t="s">
        <v>612</v>
      </c>
      <c r="B25" s="1269"/>
      <c r="C25" s="1269"/>
      <c r="D25" s="1269"/>
      <c r="E25" s="1269"/>
    </row>
    <row r="26" spans="1:5" ht="15.75" thickBot="1">
      <c r="B26" s="42">
        <v>900020</v>
      </c>
      <c r="C26" s="96" t="s">
        <v>801</v>
      </c>
      <c r="D26" s="158"/>
      <c r="E26" s="158"/>
    </row>
    <row r="27" spans="1:5" s="17" customFormat="1">
      <c r="A27" s="1395" t="s">
        <v>228</v>
      </c>
      <c r="B27" s="1413" t="s">
        <v>21</v>
      </c>
      <c r="C27" s="1411" t="s">
        <v>629</v>
      </c>
      <c r="D27" s="42"/>
      <c r="E27" s="42"/>
    </row>
    <row r="28" spans="1:5" s="17" customFormat="1" ht="21.75" customHeight="1" thickBot="1">
      <c r="A28" s="1410"/>
      <c r="B28" s="1414"/>
      <c r="C28" s="1412"/>
      <c r="D28" s="42"/>
      <c r="E28" s="42"/>
    </row>
    <row r="29" spans="1:5" s="17" customFormat="1">
      <c r="A29" s="312" t="s">
        <v>229</v>
      </c>
      <c r="B29" s="305" t="s">
        <v>230</v>
      </c>
      <c r="C29" s="304" t="s">
        <v>231</v>
      </c>
      <c r="D29" s="42"/>
      <c r="E29" s="42"/>
    </row>
    <row r="30" spans="1:5">
      <c r="A30" s="300" t="s">
        <v>233</v>
      </c>
      <c r="B30" s="9" t="s">
        <v>601</v>
      </c>
      <c r="C30" s="993">
        <f>C31</f>
        <v>0</v>
      </c>
      <c r="D30" s="35"/>
      <c r="E30" s="35"/>
    </row>
    <row r="31" spans="1:5">
      <c r="A31" s="299" t="s">
        <v>234</v>
      </c>
      <c r="B31" s="33" t="s">
        <v>613</v>
      </c>
      <c r="C31" s="83">
        <f>C32</f>
        <v>0</v>
      </c>
      <c r="D31" s="35"/>
      <c r="E31" s="35"/>
    </row>
    <row r="32" spans="1:5" ht="24" customHeight="1">
      <c r="A32" s="299" t="s">
        <v>235</v>
      </c>
      <c r="B32" s="676" t="s">
        <v>614</v>
      </c>
      <c r="C32" s="83"/>
      <c r="D32" s="35"/>
      <c r="E32" s="35"/>
    </row>
    <row r="33" spans="1:5" ht="9" customHeight="1">
      <c r="A33" s="299" t="s">
        <v>236</v>
      </c>
      <c r="B33" s="989"/>
      <c r="C33" s="83"/>
      <c r="D33" s="35"/>
      <c r="E33" s="35"/>
    </row>
    <row r="34" spans="1:5" ht="11.25" customHeight="1">
      <c r="A34" s="299" t="s">
        <v>237</v>
      </c>
      <c r="B34" s="990" t="s">
        <v>615</v>
      </c>
      <c r="C34" s="993">
        <f>C35+C36+C37+C38</f>
        <v>0</v>
      </c>
      <c r="D34" s="35"/>
      <c r="E34" s="35"/>
    </row>
    <row r="35" spans="1:5" ht="11.25" customHeight="1">
      <c r="A35" s="299" t="s">
        <v>238</v>
      </c>
      <c r="B35" s="989" t="s">
        <v>616</v>
      </c>
      <c r="C35" s="83">
        <v>0</v>
      </c>
      <c r="D35" s="35"/>
      <c r="E35" s="35"/>
    </row>
    <row r="36" spans="1:5" ht="11.25" customHeight="1">
      <c r="A36" s="299" t="s">
        <v>239</v>
      </c>
      <c r="B36" s="989" t="s">
        <v>617</v>
      </c>
      <c r="C36" s="83"/>
      <c r="D36" s="35"/>
      <c r="E36" s="35"/>
    </row>
    <row r="37" spans="1:5" ht="11.25" customHeight="1">
      <c r="A37" s="299" t="s">
        <v>240</v>
      </c>
      <c r="B37" s="989" t="s">
        <v>618</v>
      </c>
      <c r="C37" s="83"/>
      <c r="D37" s="35"/>
      <c r="E37" s="35"/>
    </row>
    <row r="38" spans="1:5" ht="11.25" customHeight="1">
      <c r="A38" s="299" t="s">
        <v>241</v>
      </c>
      <c r="B38" s="989" t="s">
        <v>619</v>
      </c>
      <c r="C38" s="83"/>
      <c r="D38" s="35"/>
      <c r="E38" s="35"/>
    </row>
    <row r="39" spans="1:5" ht="11.25" customHeight="1">
      <c r="A39" s="299" t="s">
        <v>242</v>
      </c>
      <c r="B39" s="989"/>
      <c r="C39" s="83"/>
      <c r="D39" s="35"/>
      <c r="E39" s="35"/>
    </row>
    <row r="40" spans="1:5" ht="11.25" customHeight="1">
      <c r="A40" s="299" t="s">
        <v>243</v>
      </c>
      <c r="B40" s="990" t="s">
        <v>602</v>
      </c>
      <c r="C40" s="993">
        <v>5079833</v>
      </c>
      <c r="D40" s="35"/>
      <c r="E40" s="35"/>
    </row>
    <row r="41" spans="1:5" ht="11.25" customHeight="1">
      <c r="A41" s="299" t="s">
        <v>244</v>
      </c>
      <c r="B41" s="989" t="s">
        <v>620</v>
      </c>
      <c r="C41" s="83"/>
      <c r="D41" s="35"/>
      <c r="E41" s="35"/>
    </row>
    <row r="42" spans="1:5" ht="25.5">
      <c r="A42" s="299" t="s">
        <v>245</v>
      </c>
      <c r="B42" s="246" t="s">
        <v>621</v>
      </c>
      <c r="C42" s="81">
        <v>3779833</v>
      </c>
      <c r="D42" s="35"/>
      <c r="E42" s="35"/>
    </row>
    <row r="43" spans="1:5" ht="25.5">
      <c r="A43" s="299" t="s">
        <v>246</v>
      </c>
      <c r="B43" s="246" t="s">
        <v>622</v>
      </c>
      <c r="C43" s="81">
        <v>0</v>
      </c>
      <c r="D43" s="247"/>
      <c r="E43" s="247"/>
    </row>
    <row r="44" spans="1:5">
      <c r="A44" s="299" t="s">
        <v>247</v>
      </c>
      <c r="B44" s="246" t="s">
        <v>623</v>
      </c>
      <c r="C44" s="972">
        <v>1300000</v>
      </c>
      <c r="D44" s="247"/>
      <c r="E44" s="247"/>
    </row>
    <row r="45" spans="1:5" ht="15" customHeight="1">
      <c r="A45" s="299" t="s">
        <v>248</v>
      </c>
      <c r="B45" s="246" t="s">
        <v>624</v>
      </c>
      <c r="C45" s="812">
        <v>0</v>
      </c>
      <c r="D45" s="247"/>
      <c r="E45" s="247"/>
    </row>
    <row r="46" spans="1:5">
      <c r="A46" s="299" t="s">
        <v>249</v>
      </c>
      <c r="B46" s="246" t="s">
        <v>625</v>
      </c>
      <c r="C46" s="812">
        <v>0</v>
      </c>
      <c r="D46" s="247"/>
      <c r="E46" s="247"/>
    </row>
    <row r="47" spans="1:5">
      <c r="A47" s="299" t="s">
        <v>250</v>
      </c>
      <c r="B47" s="246" t="s">
        <v>626</v>
      </c>
      <c r="C47" s="812">
        <v>0</v>
      </c>
      <c r="D47" s="247"/>
      <c r="E47" s="247"/>
    </row>
    <row r="48" spans="1:5" ht="26.25" thickBot="1">
      <c r="A48" s="310" t="s">
        <v>251</v>
      </c>
      <c r="B48" s="991" t="s">
        <v>627</v>
      </c>
      <c r="C48" s="992"/>
      <c r="D48" s="247"/>
      <c r="E48" s="247"/>
    </row>
    <row r="49" spans="1:5">
      <c r="B49" s="249"/>
      <c r="C49" s="35"/>
      <c r="D49" s="35"/>
      <c r="E49" s="35"/>
    </row>
    <row r="50" spans="1:5">
      <c r="B50" s="249"/>
      <c r="C50" s="35"/>
      <c r="D50" s="35"/>
      <c r="E50" s="35"/>
    </row>
    <row r="51" spans="1:5">
      <c r="B51" s="249"/>
      <c r="C51" s="35"/>
      <c r="D51" s="35"/>
      <c r="E51" s="35"/>
    </row>
    <row r="52" spans="1:5">
      <c r="B52" s="249"/>
      <c r="C52" s="35"/>
      <c r="D52" s="35"/>
      <c r="E52" s="35"/>
    </row>
    <row r="53" spans="1:5">
      <c r="B53" s="249"/>
      <c r="C53" s="35"/>
      <c r="D53" s="35"/>
      <c r="E53" s="35"/>
    </row>
    <row r="54" spans="1:5">
      <c r="B54" s="249"/>
      <c r="C54" s="35"/>
      <c r="D54" s="35"/>
      <c r="E54" s="35"/>
    </row>
    <row r="55" spans="1:5">
      <c r="B55" s="249"/>
      <c r="C55" s="35"/>
      <c r="D55" s="35"/>
      <c r="E55" s="35"/>
    </row>
    <row r="56" spans="1:5">
      <c r="B56" s="249"/>
      <c r="C56" s="35"/>
      <c r="D56" s="35"/>
      <c r="E56" s="35"/>
    </row>
    <row r="57" spans="1:5">
      <c r="B57" s="249"/>
      <c r="C57" s="35"/>
      <c r="D57" s="35"/>
      <c r="E57" s="35"/>
    </row>
    <row r="58" spans="1:5">
      <c r="B58" s="249"/>
      <c r="C58" s="35"/>
      <c r="D58" s="35"/>
      <c r="E58" s="35"/>
    </row>
    <row r="59" spans="1:5">
      <c r="A59" s="1384" t="s">
        <v>934</v>
      </c>
      <c r="B59" s="1384"/>
      <c r="C59" s="1384"/>
      <c r="D59" s="1384"/>
      <c r="E59" s="1384"/>
    </row>
    <row r="60" spans="1:5">
      <c r="A60" s="311"/>
      <c r="B60" s="311"/>
      <c r="C60" s="311"/>
      <c r="D60" s="311"/>
      <c r="E60" s="311"/>
    </row>
    <row r="61" spans="1:5" ht="15.75">
      <c r="A61" s="1403" t="s">
        <v>604</v>
      </c>
      <c r="B61" s="1404"/>
      <c r="C61" s="1404"/>
      <c r="D61" s="1"/>
      <c r="E61" s="1"/>
    </row>
    <row r="62" spans="1:5" ht="13.5" customHeight="1">
      <c r="B62" s="42"/>
      <c r="C62" s="35"/>
      <c r="D62" s="158"/>
      <c r="E62" s="158"/>
    </row>
    <row r="63" spans="1:5" ht="15.75" customHeight="1" thickBot="1">
      <c r="B63" s="42"/>
      <c r="C63" s="96" t="s">
        <v>801</v>
      </c>
      <c r="D63" s="158"/>
      <c r="E63" s="158"/>
    </row>
    <row r="64" spans="1:5" ht="30.75" customHeight="1" thickBot="1">
      <c r="A64" s="317" t="s">
        <v>228</v>
      </c>
      <c r="B64" s="313" t="s">
        <v>21</v>
      </c>
      <c r="C64" s="383" t="s">
        <v>14</v>
      </c>
      <c r="D64" s="704"/>
      <c r="E64" s="158"/>
    </row>
    <row r="65" spans="1:5" ht="12" customHeight="1" thickBot="1">
      <c r="A65" s="984" t="s">
        <v>229</v>
      </c>
      <c r="B65" s="985" t="s">
        <v>230</v>
      </c>
      <c r="C65" s="982" t="s">
        <v>231</v>
      </c>
      <c r="D65" s="158"/>
      <c r="E65" s="158"/>
    </row>
    <row r="66" spans="1:5" ht="12" customHeight="1">
      <c r="A66" s="421" t="s">
        <v>233</v>
      </c>
      <c r="B66" s="986" t="s">
        <v>605</v>
      </c>
      <c r="C66" s="1202"/>
      <c r="D66" s="158"/>
      <c r="E66" s="158"/>
    </row>
    <row r="67" spans="1:5" ht="12" customHeight="1">
      <c r="A67" s="299" t="s">
        <v>234</v>
      </c>
      <c r="B67" s="983" t="s">
        <v>606</v>
      </c>
      <c r="C67" s="1203">
        <v>0</v>
      </c>
      <c r="D67" s="158"/>
      <c r="E67" s="158"/>
    </row>
    <row r="68" spans="1:5">
      <c r="A68" s="299" t="s">
        <v>235</v>
      </c>
      <c r="B68" s="182" t="s">
        <v>607</v>
      </c>
      <c r="C68" s="913">
        <v>0</v>
      </c>
      <c r="D68" s="35"/>
      <c r="E68" s="35"/>
    </row>
    <row r="69" spans="1:5">
      <c r="A69" s="299" t="s">
        <v>236</v>
      </c>
      <c r="B69" s="987" t="s">
        <v>608</v>
      </c>
      <c r="C69" s="914"/>
      <c r="D69" s="35"/>
      <c r="E69" s="35"/>
    </row>
    <row r="70" spans="1:5" ht="24">
      <c r="A70" s="299" t="s">
        <v>237</v>
      </c>
      <c r="B70" s="988" t="s">
        <v>609</v>
      </c>
      <c r="C70" s="1201">
        <v>0</v>
      </c>
      <c r="D70" s="35"/>
      <c r="E70" s="35"/>
    </row>
    <row r="71" spans="1:5" ht="13.5" thickBot="1">
      <c r="A71" s="299" t="s">
        <v>238</v>
      </c>
      <c r="B71" s="988" t="s">
        <v>610</v>
      </c>
      <c r="C71" s="82">
        <v>250000</v>
      </c>
      <c r="D71" s="35"/>
      <c r="E71" s="35"/>
    </row>
    <row r="72" spans="1:5" ht="13.5" thickBot="1">
      <c r="A72" s="321" t="s">
        <v>239</v>
      </c>
      <c r="B72" s="807" t="s">
        <v>611</v>
      </c>
      <c r="C72" s="343">
        <f>SUM(C68:C71)</f>
        <v>250000</v>
      </c>
      <c r="D72" s="247"/>
      <c r="E72" s="247"/>
    </row>
    <row r="73" spans="1:5">
      <c r="B73" s="1"/>
      <c r="C73" s="1"/>
      <c r="D73" s="35"/>
      <c r="E73" s="35"/>
    </row>
    <row r="74" spans="1:5">
      <c r="B74" s="1"/>
      <c r="C74" s="1"/>
      <c r="D74" s="1"/>
      <c r="E74" s="1"/>
    </row>
    <row r="75" spans="1:5">
      <c r="B75" s="1"/>
      <c r="C75" s="1"/>
      <c r="D75" s="1"/>
      <c r="E75" s="1"/>
    </row>
  </sheetData>
  <mergeCells count="8">
    <mergeCell ref="A61:C61"/>
    <mergeCell ref="B3:E3"/>
    <mergeCell ref="A1:E1"/>
    <mergeCell ref="A23:E23"/>
    <mergeCell ref="A59:E59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34</vt:i4>
      </vt:variant>
    </vt:vector>
  </HeadingPairs>
  <TitlesOfParts>
    <vt:vector size="34" baseType="lpstr">
      <vt:lpstr>1_sz_ melléklet</vt:lpstr>
      <vt:lpstr>2_sz_ melléklet</vt:lpstr>
      <vt:lpstr>3_sz_melléklet</vt:lpstr>
      <vt:lpstr>4_sz_ melléklet</vt:lpstr>
      <vt:lpstr>5 6_sz_melléklet</vt:lpstr>
      <vt:lpstr> 7_8_9 sz. melléklet</vt:lpstr>
      <vt:lpstr>10 11 sz_melléklet</vt:lpstr>
      <vt:lpstr>12_sz_ melléklet</vt:lpstr>
      <vt:lpstr>13_14_15_sz_ melléklet</vt:lpstr>
      <vt:lpstr>16 17 sz_melléklet</vt:lpstr>
      <vt:lpstr>18 19_20 sz_ melléklet</vt:lpstr>
      <vt:lpstr>21_22_23 sz. melléklet</vt:lpstr>
      <vt:lpstr>24_25_sz. melléklet</vt:lpstr>
      <vt:lpstr>26_27 sz. melléklet</vt:lpstr>
      <vt:lpstr>28 sz. mell</vt:lpstr>
      <vt:lpstr>29_ sz_ melléklet</vt:lpstr>
      <vt:lpstr>30. sz_ melléklet</vt:lpstr>
      <vt:lpstr>31_sz_ melléklet</vt:lpstr>
      <vt:lpstr>32 sz melléklet</vt:lpstr>
      <vt:lpstr>33_34 sz_ melléklet</vt:lpstr>
      <vt:lpstr>35 sz melléklet</vt:lpstr>
      <vt:lpstr>36_sz_ melléklet</vt:lpstr>
      <vt:lpstr>37. sz melléklet</vt:lpstr>
      <vt:lpstr>38._ sz_ melléklet</vt:lpstr>
      <vt:lpstr>39_sz_ melléklet</vt:lpstr>
      <vt:lpstr>40_41  sz_ melléklet</vt:lpstr>
      <vt:lpstr>42 sz melléklet</vt:lpstr>
      <vt:lpstr>43_44 sz_ melléklet</vt:lpstr>
      <vt:lpstr>45_46 sz. mell.</vt:lpstr>
      <vt:lpstr>47. sz. mell.</vt:lpstr>
      <vt:lpstr>48_sz_ melléklet</vt:lpstr>
      <vt:lpstr>49  50_sz_ melléklet</vt:lpstr>
      <vt:lpstr>51. mell.</vt:lpstr>
      <vt:lpstr>52. 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Miki</cp:lastModifiedBy>
  <cp:lastPrinted>2019-05-12T17:00:34Z</cp:lastPrinted>
  <dcterms:created xsi:type="dcterms:W3CDTF">2011-01-18T10:18:13Z</dcterms:created>
  <dcterms:modified xsi:type="dcterms:W3CDTF">2019-05-16T09:26:55Z</dcterms:modified>
</cp:coreProperties>
</file>