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840" tabRatio="864"/>
  </bookViews>
  <sheets>
    <sheet name="1. mell.Önk.összesítő" sheetId="1" r:id="rId1"/>
    <sheet name="2.mell.Bev." sheetId="2" r:id="rId2"/>
    <sheet name="3. mell.Kiad" sheetId="3" r:id="rId3"/>
    <sheet name="4.mell.LÉTSZÁM (2)" sheetId="7" r:id="rId4"/>
    <sheet name="4.mell.LÉTSZÁM" sheetId="5" state="hidden" r:id="rId5"/>
  </sheets>
  <externalReferences>
    <externalReference r:id="rId6"/>
    <externalReference r:id="rId7"/>
  </externalReferences>
  <definedNames>
    <definedName name="_xlnm.Print_Area" localSheetId="0">'1. mell.Önk.összesítő'!$A$1:$N$50</definedName>
    <definedName name="_xlnm.Print_Area" localSheetId="1">'2.mell.Bev.'!$A$1:$N$91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2" l="1"/>
  <c r="L52" i="2"/>
  <c r="G57" i="2"/>
  <c r="G63" i="2" s="1"/>
  <c r="C58" i="2"/>
  <c r="D52" i="2" l="1"/>
  <c r="E20" i="7" l="1"/>
  <c r="D20" i="7"/>
  <c r="C20" i="7"/>
  <c r="B20" i="7"/>
  <c r="E10" i="7"/>
  <c r="E25" i="7" s="1"/>
  <c r="D10" i="7"/>
  <c r="D25" i="7" s="1"/>
  <c r="C10" i="7"/>
  <c r="C25" i="7" s="1"/>
  <c r="B10" i="7"/>
  <c r="B25" i="7" s="1"/>
  <c r="B26" i="7" s="1"/>
  <c r="D26" i="7" l="1"/>
  <c r="B50" i="3" l="1"/>
  <c r="B51" i="3"/>
  <c r="B52" i="3"/>
  <c r="B53" i="3"/>
  <c r="D26" i="2" l="1"/>
  <c r="K25" i="2" l="1"/>
  <c r="L25" i="2"/>
  <c r="N25" i="2" s="1"/>
  <c r="C26" i="2"/>
  <c r="B68" i="2"/>
  <c r="B83" i="2"/>
  <c r="B4" i="2"/>
  <c r="B32" i="2" s="1"/>
  <c r="B14" i="2"/>
  <c r="K9" i="2"/>
  <c r="B6" i="2" l="1"/>
  <c r="D39" i="2" l="1"/>
  <c r="D27" i="2"/>
  <c r="D19" i="2"/>
  <c r="D20" i="2" s="1"/>
  <c r="D13" i="2"/>
  <c r="D11" i="2"/>
  <c r="D31" i="3"/>
  <c r="D25" i="3"/>
  <c r="D22" i="3"/>
  <c r="D16" i="3"/>
  <c r="D9" i="3"/>
  <c r="D4" i="3" s="1"/>
  <c r="D58" i="2"/>
  <c r="D47" i="2"/>
  <c r="D45" i="2" s="1"/>
  <c r="D36" i="3"/>
  <c r="D41" i="3"/>
  <c r="D84" i="2"/>
  <c r="D78" i="2"/>
  <c r="D68" i="2" s="1"/>
  <c r="D83" i="2" s="1"/>
  <c r="D55" i="3"/>
  <c r="D50" i="3"/>
  <c r="D59" i="3" l="1"/>
  <c r="D20" i="3"/>
  <c r="D27" i="3"/>
  <c r="D57" i="2"/>
  <c r="D63" i="2" s="1"/>
  <c r="M63" i="2" s="1"/>
  <c r="M45" i="2"/>
  <c r="D4" i="2"/>
  <c r="D32" i="2" s="1"/>
  <c r="D89" i="2"/>
  <c r="B55" i="3"/>
  <c r="B56" i="3"/>
  <c r="B59" i="3"/>
  <c r="E20" i="3"/>
  <c r="E5" i="3"/>
  <c r="E6" i="3"/>
  <c r="E9" i="3"/>
  <c r="E12" i="3" s="1"/>
  <c r="E4" i="3"/>
  <c r="B28" i="3"/>
  <c r="B29" i="3"/>
  <c r="B30" i="3"/>
  <c r="B31" i="3"/>
  <c r="B27" i="3"/>
  <c r="B21" i="3"/>
  <c r="B22" i="3"/>
  <c r="B23" i="3"/>
  <c r="B17" i="3"/>
  <c r="B18" i="3"/>
  <c r="B19" i="3"/>
  <c r="B20" i="3"/>
  <c r="B16" i="3"/>
  <c r="B13" i="3"/>
  <c r="B14" i="3"/>
  <c r="B12" i="3"/>
  <c r="B5" i="3"/>
  <c r="B6" i="3"/>
  <c r="B7" i="3"/>
  <c r="B8" i="3"/>
  <c r="B9" i="3"/>
  <c r="B4" i="3"/>
  <c r="D45" i="3"/>
  <c r="G45" i="3"/>
  <c r="G62" i="3" s="1"/>
  <c r="H45" i="3"/>
  <c r="H62" i="3" s="1"/>
  <c r="J45" i="3"/>
  <c r="J62" i="3" s="1"/>
  <c r="E42" i="3"/>
  <c r="E41" i="3"/>
  <c r="E45" i="3" s="1"/>
  <c r="E62" i="3" s="1"/>
  <c r="B37" i="3"/>
  <c r="B38" i="3"/>
  <c r="B39" i="3"/>
  <c r="B41" i="3"/>
  <c r="B42" i="3"/>
  <c r="B36" i="3"/>
  <c r="G91" i="2"/>
  <c r="H91" i="2"/>
  <c r="J91" i="2"/>
  <c r="B89" i="2"/>
  <c r="B85" i="2"/>
  <c r="B84" i="2" s="1"/>
  <c r="B63" i="2"/>
  <c r="B59" i="2"/>
  <c r="R53" i="2" s="1"/>
  <c r="B45" i="2"/>
  <c r="E40" i="2"/>
  <c r="E91" i="2" s="1"/>
  <c r="E32" i="2"/>
  <c r="K32" i="2" s="1"/>
  <c r="E26" i="2"/>
  <c r="E22" i="2"/>
  <c r="E21" i="2"/>
  <c r="D28" i="3" l="1"/>
  <c r="F9" i="1"/>
  <c r="G9" i="1"/>
  <c r="G5" i="1" s="1"/>
  <c r="B45" i="3"/>
  <c r="B62" i="3" s="1"/>
  <c r="D62" i="3"/>
  <c r="E4" i="2"/>
  <c r="D33" i="2"/>
  <c r="D40" i="2" s="1"/>
  <c r="D91" i="2" s="1"/>
  <c r="E33" i="2"/>
  <c r="F33" i="2"/>
  <c r="G33" i="2"/>
  <c r="H33" i="2"/>
  <c r="I33" i="2"/>
  <c r="J33" i="2"/>
  <c r="B38" i="2"/>
  <c r="B39" i="2"/>
  <c r="B40" i="2"/>
  <c r="B91" i="2" s="1"/>
  <c r="B37" i="2"/>
  <c r="B35" i="2"/>
  <c r="B33" i="2" s="1"/>
  <c r="B28" i="2"/>
  <c r="B17" i="2"/>
  <c r="B18" i="2"/>
  <c r="B19" i="2"/>
  <c r="B20" i="2"/>
  <c r="B23" i="2"/>
  <c r="B24" i="2"/>
  <c r="B15" i="2"/>
  <c r="B16" i="2"/>
  <c r="B5" i="2"/>
  <c r="B7" i="2"/>
  <c r="B8" i="2"/>
  <c r="B10" i="2"/>
  <c r="B11" i="2"/>
  <c r="B12" i="2"/>
  <c r="B13" i="2"/>
  <c r="B26" i="2" l="1"/>
  <c r="K26" i="2" s="1"/>
  <c r="B9" i="1" s="1"/>
  <c r="P27" i="2"/>
  <c r="J44" i="1"/>
  <c r="H44" i="1"/>
  <c r="G44" i="1"/>
  <c r="E44" i="1"/>
  <c r="H9" i="1"/>
  <c r="H5" i="1" s="1"/>
  <c r="H11" i="1"/>
  <c r="H10" i="1"/>
  <c r="J9" i="1"/>
  <c r="J5" i="1" s="1"/>
  <c r="J11" i="1"/>
  <c r="J10" i="1"/>
  <c r="E9" i="1"/>
  <c r="E5" i="1" s="1"/>
  <c r="E11" i="1"/>
  <c r="E13" i="1"/>
  <c r="G11" i="1"/>
  <c r="G13" i="1"/>
  <c r="F11" i="1"/>
  <c r="F13" i="1"/>
  <c r="K51" i="3"/>
  <c r="H28" i="1" s="1"/>
  <c r="L51" i="3"/>
  <c r="M51" i="3"/>
  <c r="K52" i="3"/>
  <c r="H29" i="1" s="1"/>
  <c r="L52" i="3"/>
  <c r="I29" i="1" s="1"/>
  <c r="M52" i="3"/>
  <c r="K53" i="3"/>
  <c r="H30" i="1" s="1"/>
  <c r="L53" i="3"/>
  <c r="I30" i="1" s="1"/>
  <c r="M53" i="3"/>
  <c r="K54" i="3"/>
  <c r="H32" i="1" s="1"/>
  <c r="L54" i="3"/>
  <c r="I32" i="1" s="1"/>
  <c r="M54" i="3"/>
  <c r="K55" i="3"/>
  <c r="H40" i="1" s="1"/>
  <c r="M55" i="3"/>
  <c r="J40" i="1" s="1"/>
  <c r="K56" i="3"/>
  <c r="L56" i="3"/>
  <c r="M56" i="3"/>
  <c r="K57" i="3"/>
  <c r="H41" i="1" s="1"/>
  <c r="L57" i="3"/>
  <c r="I41" i="1" s="1"/>
  <c r="M57" i="3"/>
  <c r="K58" i="3"/>
  <c r="H42" i="1" s="1"/>
  <c r="L58" i="3"/>
  <c r="I42" i="1" s="1"/>
  <c r="M58" i="3"/>
  <c r="K59" i="3"/>
  <c r="M59" i="3"/>
  <c r="K62" i="3"/>
  <c r="M62" i="3"/>
  <c r="M50" i="3"/>
  <c r="K50" i="3"/>
  <c r="K5" i="3"/>
  <c r="B28" i="1" s="1"/>
  <c r="L5" i="3"/>
  <c r="C28" i="1" s="1"/>
  <c r="M5" i="3"/>
  <c r="K6" i="3"/>
  <c r="B29" i="1" s="1"/>
  <c r="L6" i="3"/>
  <c r="C29" i="1" s="1"/>
  <c r="M6" i="3"/>
  <c r="K7" i="3"/>
  <c r="B30" i="1" s="1"/>
  <c r="L7" i="3"/>
  <c r="C30" i="1" s="1"/>
  <c r="M7" i="3"/>
  <c r="K8" i="3"/>
  <c r="B31" i="1" s="1"/>
  <c r="K31" i="1" s="1"/>
  <c r="L8" i="3"/>
  <c r="C31" i="1" s="1"/>
  <c r="L31" i="1" s="1"/>
  <c r="M8" i="3"/>
  <c r="K9" i="3"/>
  <c r="B32" i="1" s="1"/>
  <c r="M9" i="3"/>
  <c r="K10" i="3"/>
  <c r="B33" i="1" s="1"/>
  <c r="K33" i="1" s="1"/>
  <c r="L10" i="3"/>
  <c r="C33" i="1" s="1"/>
  <c r="L33" i="1" s="1"/>
  <c r="M10" i="3"/>
  <c r="K11" i="3"/>
  <c r="B34" i="1" s="1"/>
  <c r="K34" i="1" s="1"/>
  <c r="L11" i="3"/>
  <c r="M11" i="3"/>
  <c r="K12" i="3"/>
  <c r="B35" i="1" s="1"/>
  <c r="K35" i="1" s="1"/>
  <c r="L12" i="3"/>
  <c r="C35" i="1" s="1"/>
  <c r="L35" i="1" s="1"/>
  <c r="M12" i="3"/>
  <c r="K13" i="3"/>
  <c r="B36" i="1" s="1"/>
  <c r="K36" i="1" s="1"/>
  <c r="L13" i="3"/>
  <c r="C36" i="1" s="1"/>
  <c r="L36" i="1" s="1"/>
  <c r="M13" i="3"/>
  <c r="K14" i="3"/>
  <c r="B37" i="1" s="1"/>
  <c r="K37" i="1" s="1"/>
  <c r="L14" i="3"/>
  <c r="C37" i="1" s="1"/>
  <c r="L37" i="1" s="1"/>
  <c r="M14" i="3"/>
  <c r="D37" i="1" s="1"/>
  <c r="M37" i="1" s="1"/>
  <c r="K15" i="3"/>
  <c r="B38" i="1" s="1"/>
  <c r="K38" i="1" s="1"/>
  <c r="L15" i="3"/>
  <c r="C38" i="1" s="1"/>
  <c r="L38" i="1" s="1"/>
  <c r="M15" i="3"/>
  <c r="K16" i="3"/>
  <c r="B39" i="1" s="1"/>
  <c r="M16" i="3"/>
  <c r="K17" i="3"/>
  <c r="B40" i="1" s="1"/>
  <c r="L17" i="3"/>
  <c r="M17" i="3"/>
  <c r="K18" i="3"/>
  <c r="B41" i="1" s="1"/>
  <c r="L18" i="3"/>
  <c r="M18" i="3"/>
  <c r="K19" i="3"/>
  <c r="B42" i="1" s="1"/>
  <c r="L19" i="3"/>
  <c r="C42" i="1" s="1"/>
  <c r="M19" i="3"/>
  <c r="K20" i="3"/>
  <c r="M20" i="3"/>
  <c r="K21" i="3"/>
  <c r="B45" i="1" s="1"/>
  <c r="K45" i="1" s="1"/>
  <c r="M21" i="3"/>
  <c r="D45" i="1" s="1"/>
  <c r="M45" i="1" s="1"/>
  <c r="K22" i="3"/>
  <c r="B46" i="1" s="1"/>
  <c r="K46" i="1" s="1"/>
  <c r="M22" i="3"/>
  <c r="K23" i="3"/>
  <c r="L23" i="3"/>
  <c r="M23" i="3"/>
  <c r="K24" i="3"/>
  <c r="L24" i="3"/>
  <c r="M24" i="3"/>
  <c r="K25" i="3"/>
  <c r="B47" i="1" s="1"/>
  <c r="K47" i="1" s="1"/>
  <c r="M25" i="3"/>
  <c r="D47" i="1" s="1"/>
  <c r="K26" i="3"/>
  <c r="L26" i="3"/>
  <c r="M26" i="3"/>
  <c r="K27" i="3"/>
  <c r="B44" i="1" s="1"/>
  <c r="K44" i="1" s="1"/>
  <c r="M27" i="3"/>
  <c r="D44" i="1" s="1"/>
  <c r="K28" i="3"/>
  <c r="M28" i="3"/>
  <c r="K29" i="3"/>
  <c r="M29" i="3"/>
  <c r="K30" i="3"/>
  <c r="M30" i="3"/>
  <c r="K31" i="3"/>
  <c r="M31" i="3"/>
  <c r="M4" i="3"/>
  <c r="K4" i="3"/>
  <c r="K37" i="3"/>
  <c r="E28" i="1" s="1"/>
  <c r="L37" i="3"/>
  <c r="F28" i="1" s="1"/>
  <c r="M37" i="3"/>
  <c r="K38" i="3"/>
  <c r="E29" i="1" s="1"/>
  <c r="L38" i="3"/>
  <c r="M38" i="3"/>
  <c r="K39" i="3"/>
  <c r="E30" i="1" s="1"/>
  <c r="L39" i="3"/>
  <c r="F30" i="1" s="1"/>
  <c r="M39" i="3"/>
  <c r="K40" i="3"/>
  <c r="E32" i="1" s="1"/>
  <c r="L40" i="3"/>
  <c r="F32" i="1" s="1"/>
  <c r="M40" i="3"/>
  <c r="K41" i="3"/>
  <c r="M41" i="3"/>
  <c r="K42" i="3"/>
  <c r="E40" i="1" s="1"/>
  <c r="L42" i="3"/>
  <c r="F40" i="1" s="1"/>
  <c r="M42" i="3"/>
  <c r="K43" i="3"/>
  <c r="E41" i="1" s="1"/>
  <c r="L43" i="3"/>
  <c r="F41" i="1" s="1"/>
  <c r="M43" i="3"/>
  <c r="K44" i="3"/>
  <c r="E42" i="1" s="1"/>
  <c r="L44" i="3"/>
  <c r="F42" i="1" s="1"/>
  <c r="M44" i="3"/>
  <c r="K45" i="3"/>
  <c r="M45" i="3"/>
  <c r="M36" i="3"/>
  <c r="K36" i="3"/>
  <c r="K69" i="2"/>
  <c r="L69" i="2"/>
  <c r="M69" i="2"/>
  <c r="K70" i="2"/>
  <c r="M70" i="2"/>
  <c r="K71" i="2"/>
  <c r="L71" i="2"/>
  <c r="M71" i="2"/>
  <c r="K72" i="2"/>
  <c r="L72" i="2"/>
  <c r="M72" i="2"/>
  <c r="K73" i="2"/>
  <c r="M73" i="2"/>
  <c r="K74" i="2"/>
  <c r="L74" i="2"/>
  <c r="M74" i="2"/>
  <c r="K75" i="2"/>
  <c r="L75" i="2"/>
  <c r="M75" i="2"/>
  <c r="K76" i="2"/>
  <c r="L76" i="2"/>
  <c r="M76" i="2"/>
  <c r="K77" i="2"/>
  <c r="L77" i="2"/>
  <c r="M77" i="2"/>
  <c r="K78" i="2"/>
  <c r="M78" i="2"/>
  <c r="K79" i="2"/>
  <c r="M79" i="2"/>
  <c r="K80" i="2"/>
  <c r="M80" i="2"/>
  <c r="K81" i="2"/>
  <c r="L81" i="2"/>
  <c r="M81" i="2"/>
  <c r="K82" i="2"/>
  <c r="L82" i="2"/>
  <c r="M82" i="2"/>
  <c r="K83" i="2"/>
  <c r="M83" i="2"/>
  <c r="K84" i="2"/>
  <c r="H17" i="1" s="1"/>
  <c r="M84" i="2"/>
  <c r="K85" i="2"/>
  <c r="H18" i="1" s="1"/>
  <c r="L85" i="2"/>
  <c r="M85" i="2"/>
  <c r="K86" i="2"/>
  <c r="H19" i="1" s="1"/>
  <c r="L86" i="2"/>
  <c r="I19" i="1" s="1"/>
  <c r="M86" i="2"/>
  <c r="K87" i="2"/>
  <c r="H20" i="1" s="1"/>
  <c r="L87" i="2"/>
  <c r="M87" i="2"/>
  <c r="K88" i="2"/>
  <c r="L88" i="2"/>
  <c r="M88" i="2"/>
  <c r="K89" i="2"/>
  <c r="M89" i="2"/>
  <c r="K91" i="2"/>
  <c r="M91" i="2"/>
  <c r="M68" i="2"/>
  <c r="K68" i="2"/>
  <c r="K46" i="2"/>
  <c r="L46" i="2"/>
  <c r="M46" i="2"/>
  <c r="K47" i="2"/>
  <c r="M47" i="2"/>
  <c r="K48" i="2"/>
  <c r="L48" i="2"/>
  <c r="M48" i="2"/>
  <c r="K49" i="2"/>
  <c r="L49" i="2"/>
  <c r="M49" i="2"/>
  <c r="K50" i="2"/>
  <c r="L50" i="2"/>
  <c r="M50" i="2"/>
  <c r="K51" i="2"/>
  <c r="M51" i="2"/>
  <c r="K52" i="2"/>
  <c r="M52" i="2"/>
  <c r="K53" i="2"/>
  <c r="L53" i="2"/>
  <c r="M53" i="2"/>
  <c r="K54" i="2"/>
  <c r="L54" i="2"/>
  <c r="M54" i="2"/>
  <c r="K55" i="2"/>
  <c r="L55" i="2"/>
  <c r="M55" i="2"/>
  <c r="K56" i="2"/>
  <c r="L56" i="2"/>
  <c r="M56" i="2"/>
  <c r="K57" i="2"/>
  <c r="M57" i="2"/>
  <c r="K58" i="2"/>
  <c r="E17" i="1" s="1"/>
  <c r="M58" i="2"/>
  <c r="K59" i="2"/>
  <c r="E18" i="1" s="1"/>
  <c r="E22" i="1" s="1"/>
  <c r="L59" i="2"/>
  <c r="F18" i="1" s="1"/>
  <c r="M59" i="2"/>
  <c r="K60" i="2"/>
  <c r="E19" i="1" s="1"/>
  <c r="L60" i="2"/>
  <c r="F19" i="1" s="1"/>
  <c r="M60" i="2"/>
  <c r="K61" i="2"/>
  <c r="E20" i="1" s="1"/>
  <c r="L61" i="2"/>
  <c r="F20" i="1" s="1"/>
  <c r="M61" i="2"/>
  <c r="K62" i="2"/>
  <c r="L62" i="2"/>
  <c r="M62" i="2"/>
  <c r="K63" i="2"/>
  <c r="K45" i="2"/>
  <c r="K5" i="2"/>
  <c r="L5" i="2"/>
  <c r="M5" i="2"/>
  <c r="K6" i="2"/>
  <c r="L6" i="2"/>
  <c r="M6" i="2"/>
  <c r="K7" i="2"/>
  <c r="L7" i="2"/>
  <c r="M7" i="2"/>
  <c r="K8" i="2"/>
  <c r="L8" i="2"/>
  <c r="M8" i="2"/>
  <c r="L9" i="2"/>
  <c r="M9" i="2"/>
  <c r="K10" i="2"/>
  <c r="L10" i="2"/>
  <c r="M10" i="2"/>
  <c r="K11" i="2"/>
  <c r="B6" i="1" s="1"/>
  <c r="M11" i="2"/>
  <c r="D6" i="1" s="1"/>
  <c r="K12" i="2"/>
  <c r="B7" i="1" s="1"/>
  <c r="K7" i="1" s="1"/>
  <c r="L12" i="2"/>
  <c r="C7" i="1" s="1"/>
  <c r="L7" i="1" s="1"/>
  <c r="M12" i="2"/>
  <c r="K13" i="2"/>
  <c r="M13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M19" i="2"/>
  <c r="K20" i="2"/>
  <c r="M20" i="2"/>
  <c r="D8" i="1" s="1"/>
  <c r="M8" i="1" s="1"/>
  <c r="K21" i="2"/>
  <c r="L21" i="2"/>
  <c r="M21" i="2"/>
  <c r="N21" i="2" s="1"/>
  <c r="K22" i="2"/>
  <c r="L22" i="2"/>
  <c r="M22" i="2"/>
  <c r="K23" i="2"/>
  <c r="L23" i="2"/>
  <c r="M23" i="2"/>
  <c r="K24" i="2"/>
  <c r="L24" i="2"/>
  <c r="M24" i="2"/>
  <c r="M26" i="2"/>
  <c r="K27" i="2"/>
  <c r="B11" i="1" s="1"/>
  <c r="M27" i="2"/>
  <c r="K28" i="2"/>
  <c r="B12" i="1" s="1"/>
  <c r="K12" i="1" s="1"/>
  <c r="L28" i="2"/>
  <c r="C12" i="1" s="1"/>
  <c r="L12" i="1" s="1"/>
  <c r="M28" i="2"/>
  <c r="K14" i="2"/>
  <c r="B10" i="1" s="1"/>
  <c r="K10" i="1" s="1"/>
  <c r="L14" i="2"/>
  <c r="C10" i="1" s="1"/>
  <c r="M14" i="2"/>
  <c r="K29" i="2"/>
  <c r="B13" i="1" s="1"/>
  <c r="M29" i="2"/>
  <c r="K30" i="2"/>
  <c r="B14" i="1" s="1"/>
  <c r="K14" i="1" s="1"/>
  <c r="L30" i="2"/>
  <c r="C14" i="1" s="1"/>
  <c r="L14" i="1" s="1"/>
  <c r="M30" i="2"/>
  <c r="K31" i="2"/>
  <c r="B15" i="1" s="1"/>
  <c r="K15" i="1" s="1"/>
  <c r="L31" i="2"/>
  <c r="C15" i="1" s="1"/>
  <c r="L15" i="1" s="1"/>
  <c r="M31" i="2"/>
  <c r="M32" i="2"/>
  <c r="K33" i="2"/>
  <c r="M33" i="2"/>
  <c r="K34" i="2"/>
  <c r="B18" i="1" s="1"/>
  <c r="L34" i="2"/>
  <c r="C18" i="1" s="1"/>
  <c r="M34" i="2"/>
  <c r="K35" i="2"/>
  <c r="B19" i="1" s="1"/>
  <c r="L35" i="2"/>
  <c r="C19" i="1" s="1"/>
  <c r="M35" i="2"/>
  <c r="K36" i="2"/>
  <c r="B20" i="1" s="1"/>
  <c r="L36" i="2"/>
  <c r="C20" i="1" s="1"/>
  <c r="M36" i="2"/>
  <c r="K37" i="2"/>
  <c r="M37" i="2"/>
  <c r="K38" i="2"/>
  <c r="M38" i="2"/>
  <c r="K39" i="2"/>
  <c r="B21" i="1" s="1"/>
  <c r="K21" i="1" s="1"/>
  <c r="M39" i="2"/>
  <c r="D21" i="1" s="1"/>
  <c r="D49" i="1" s="1"/>
  <c r="M49" i="1" s="1"/>
  <c r="K40" i="2"/>
  <c r="M40" i="2"/>
  <c r="M4" i="2"/>
  <c r="K4" i="2"/>
  <c r="C47" i="2"/>
  <c r="F5" i="1" s="1"/>
  <c r="C78" i="2"/>
  <c r="I9" i="1" s="1"/>
  <c r="I5" i="1" s="1"/>
  <c r="F26" i="2"/>
  <c r="C19" i="2"/>
  <c r="F27" i="2"/>
  <c r="I27" i="2"/>
  <c r="I11" i="1" s="1"/>
  <c r="C29" i="2"/>
  <c r="F37" i="2"/>
  <c r="F29" i="3" s="1"/>
  <c r="I37" i="2"/>
  <c r="I29" i="3" s="1"/>
  <c r="F38" i="2"/>
  <c r="F30" i="3" s="1"/>
  <c r="I38" i="2"/>
  <c r="I30" i="3" s="1"/>
  <c r="I29" i="2"/>
  <c r="F29" i="2"/>
  <c r="I70" i="2"/>
  <c r="I20" i="1"/>
  <c r="I18" i="1"/>
  <c r="I84" i="2"/>
  <c r="F84" i="2"/>
  <c r="C84" i="2"/>
  <c r="F58" i="2"/>
  <c r="I58" i="2"/>
  <c r="C41" i="1"/>
  <c r="C40" i="1"/>
  <c r="C73" i="1"/>
  <c r="C82" i="1" s="1"/>
  <c r="C34" i="1"/>
  <c r="L34" i="1" s="1"/>
  <c r="F50" i="3"/>
  <c r="I50" i="3"/>
  <c r="C50" i="3"/>
  <c r="F4" i="3"/>
  <c r="I9" i="3"/>
  <c r="I4" i="3" s="1"/>
  <c r="C36" i="3"/>
  <c r="I19" i="2"/>
  <c r="I20" i="2" s="1"/>
  <c r="I11" i="2"/>
  <c r="I13" i="2" s="1"/>
  <c r="I10" i="1"/>
  <c r="C13" i="2"/>
  <c r="C17" i="5"/>
  <c r="C22" i="5"/>
  <c r="D17" i="5"/>
  <c r="D22" i="5" s="1"/>
  <c r="D23" i="5" s="1"/>
  <c r="E17" i="5"/>
  <c r="E22" i="5" s="1"/>
  <c r="B17" i="5"/>
  <c r="B22" i="5" s="1"/>
  <c r="B23" i="5" s="1"/>
  <c r="F22" i="3"/>
  <c r="I22" i="3"/>
  <c r="F25" i="3"/>
  <c r="I25" i="3"/>
  <c r="C25" i="3"/>
  <c r="F16" i="3"/>
  <c r="I16" i="3"/>
  <c r="I36" i="3"/>
  <c r="I41" i="3"/>
  <c r="F36" i="3"/>
  <c r="F41" i="3"/>
  <c r="C41" i="3"/>
  <c r="F70" i="2"/>
  <c r="F73" i="2"/>
  <c r="I73" i="2"/>
  <c r="F78" i="2"/>
  <c r="I78" i="2"/>
  <c r="F80" i="2"/>
  <c r="F79" i="2" s="1"/>
  <c r="I80" i="2"/>
  <c r="I79" i="2" s="1"/>
  <c r="C70" i="2"/>
  <c r="C73" i="2"/>
  <c r="F47" i="2"/>
  <c r="I47" i="2"/>
  <c r="F51" i="2"/>
  <c r="I51" i="2"/>
  <c r="F19" i="2"/>
  <c r="F20" i="2" s="1"/>
  <c r="F11" i="2"/>
  <c r="F13" i="2" s="1"/>
  <c r="C11" i="2"/>
  <c r="I26" i="2"/>
  <c r="I44" i="1"/>
  <c r="F44" i="1"/>
  <c r="C22" i="3"/>
  <c r="C80" i="2"/>
  <c r="C79" i="2" s="1"/>
  <c r="F55" i="3"/>
  <c r="I55" i="3"/>
  <c r="C55" i="3"/>
  <c r="L55" i="3" s="1"/>
  <c r="I40" i="1" s="1"/>
  <c r="F29" i="1"/>
  <c r="I28" i="1"/>
  <c r="C33" i="2"/>
  <c r="L33" i="2" s="1"/>
  <c r="C27" i="2"/>
  <c r="C16" i="3"/>
  <c r="C9" i="3"/>
  <c r="C4" i="3" s="1"/>
  <c r="C31" i="3"/>
  <c r="C39" i="2"/>
  <c r="C21" i="3" s="1"/>
  <c r="L25" i="3" l="1"/>
  <c r="C47" i="1" s="1"/>
  <c r="L47" i="1" s="1"/>
  <c r="I20" i="3"/>
  <c r="C20" i="3"/>
  <c r="C45" i="3"/>
  <c r="F45" i="3"/>
  <c r="F20" i="3"/>
  <c r="N56" i="3"/>
  <c r="N39" i="3"/>
  <c r="N17" i="3"/>
  <c r="N7" i="3"/>
  <c r="F59" i="3"/>
  <c r="N51" i="3"/>
  <c r="L36" i="3"/>
  <c r="N36" i="3" s="1"/>
  <c r="N26" i="3"/>
  <c r="I59" i="3"/>
  <c r="L41" i="3"/>
  <c r="N41" i="3" s="1"/>
  <c r="C27" i="3"/>
  <c r="C28" i="3" s="1"/>
  <c r="L9" i="3"/>
  <c r="C32" i="1" s="1"/>
  <c r="C27" i="1" s="1"/>
  <c r="L50" i="3"/>
  <c r="N50" i="3" s="1"/>
  <c r="N37" i="3"/>
  <c r="N52" i="3"/>
  <c r="P24" i="2"/>
  <c r="N13" i="3"/>
  <c r="D36" i="1"/>
  <c r="M36" i="1" s="1"/>
  <c r="N36" i="1" s="1"/>
  <c r="N15" i="3"/>
  <c r="D38" i="1"/>
  <c r="M38" i="1" s="1"/>
  <c r="N38" i="1" s="1"/>
  <c r="K13" i="1"/>
  <c r="L29" i="2"/>
  <c r="C13" i="1" s="1"/>
  <c r="L13" i="1" s="1"/>
  <c r="F39" i="2"/>
  <c r="F21" i="3" s="1"/>
  <c r="F27" i="3" s="1"/>
  <c r="N6" i="2"/>
  <c r="N75" i="2"/>
  <c r="N77" i="2"/>
  <c r="K6" i="1"/>
  <c r="B8" i="1"/>
  <c r="K8" i="1" s="1"/>
  <c r="K9" i="1"/>
  <c r="D19" i="1"/>
  <c r="N35" i="2"/>
  <c r="N8" i="2"/>
  <c r="L26" i="2"/>
  <c r="C9" i="1" s="1"/>
  <c r="L9" i="1" s="1"/>
  <c r="L4" i="3"/>
  <c r="N4" i="3" s="1"/>
  <c r="L28" i="1"/>
  <c r="L22" i="3"/>
  <c r="C46" i="1" s="1"/>
  <c r="C77" i="1" s="1"/>
  <c r="L51" i="2"/>
  <c r="L78" i="2"/>
  <c r="N78" i="2" s="1"/>
  <c r="I45" i="3"/>
  <c r="C59" i="3"/>
  <c r="L13" i="2"/>
  <c r="N13" i="2" s="1"/>
  <c r="L84" i="2"/>
  <c r="I17" i="1" s="1"/>
  <c r="N12" i="2"/>
  <c r="N42" i="3"/>
  <c r="N38" i="3"/>
  <c r="M44" i="1"/>
  <c r="N19" i="3"/>
  <c r="N5" i="3"/>
  <c r="N53" i="3"/>
  <c r="G29" i="1"/>
  <c r="J41" i="1"/>
  <c r="L16" i="3"/>
  <c r="C39" i="1" s="1"/>
  <c r="L73" i="2"/>
  <c r="L19" i="2"/>
  <c r="N19" i="2" s="1"/>
  <c r="N14" i="2"/>
  <c r="N23" i="2"/>
  <c r="N17" i="2"/>
  <c r="N10" i="2"/>
  <c r="M47" i="1"/>
  <c r="N47" i="1" s="1"/>
  <c r="D76" i="1"/>
  <c r="G42" i="1"/>
  <c r="N55" i="3"/>
  <c r="G41" i="1"/>
  <c r="J32" i="1"/>
  <c r="C68" i="2"/>
  <c r="G32" i="1"/>
  <c r="J42" i="1"/>
  <c r="J28" i="1"/>
  <c r="F45" i="2"/>
  <c r="F57" i="2" s="1"/>
  <c r="F63" i="2" s="1"/>
  <c r="L79" i="2"/>
  <c r="D10" i="1"/>
  <c r="M10" i="1" s="1"/>
  <c r="D18" i="1"/>
  <c r="I45" i="2"/>
  <c r="I57" i="2" s="1"/>
  <c r="I63" i="2" s="1"/>
  <c r="I68" i="2"/>
  <c r="I83" i="2" s="1"/>
  <c r="I89" i="2" s="1"/>
  <c r="N28" i="2"/>
  <c r="L27" i="2"/>
  <c r="N27" i="2" s="1"/>
  <c r="N24" i="2"/>
  <c r="N16" i="2"/>
  <c r="N7" i="2"/>
  <c r="D15" i="1"/>
  <c r="M15" i="1" s="1"/>
  <c r="D12" i="1"/>
  <c r="M12" i="1" s="1"/>
  <c r="N12" i="1" s="1"/>
  <c r="D7" i="1"/>
  <c r="M7" i="1" s="1"/>
  <c r="N7" i="1" s="1"/>
  <c r="L11" i="2"/>
  <c r="C6" i="1" s="1"/>
  <c r="L6" i="1" s="1"/>
  <c r="D14" i="1"/>
  <c r="M14" i="1" s="1"/>
  <c r="D11" i="1"/>
  <c r="M11" i="1" s="1"/>
  <c r="D20" i="1"/>
  <c r="I4" i="2"/>
  <c r="I32" i="2" s="1"/>
  <c r="N33" i="2"/>
  <c r="N22" i="2"/>
  <c r="N18" i="2"/>
  <c r="N9" i="2"/>
  <c r="N5" i="2"/>
  <c r="N85" i="2"/>
  <c r="D13" i="1"/>
  <c r="M13" i="1" s="1"/>
  <c r="D9" i="1"/>
  <c r="G16" i="1"/>
  <c r="L29" i="3"/>
  <c r="N29" i="3" s="1"/>
  <c r="F16" i="1"/>
  <c r="L30" i="3"/>
  <c r="N30" i="3" s="1"/>
  <c r="N59" i="2"/>
  <c r="E16" i="1"/>
  <c r="G40" i="1"/>
  <c r="G30" i="1"/>
  <c r="G28" i="1"/>
  <c r="J30" i="1"/>
  <c r="J29" i="1"/>
  <c r="D42" i="1"/>
  <c r="D40" i="1"/>
  <c r="D34" i="1"/>
  <c r="M34" i="1" s="1"/>
  <c r="D32" i="1"/>
  <c r="D30" i="1"/>
  <c r="D28" i="1"/>
  <c r="N25" i="3"/>
  <c r="N23" i="3"/>
  <c r="N18" i="3"/>
  <c r="N14" i="3"/>
  <c r="N12" i="3"/>
  <c r="N10" i="3"/>
  <c r="N8" i="3"/>
  <c r="N6" i="3"/>
  <c r="D46" i="1"/>
  <c r="D41" i="1"/>
  <c r="D39" i="1"/>
  <c r="N37" i="1"/>
  <c r="D35" i="1"/>
  <c r="M35" i="1" s="1"/>
  <c r="N35" i="1" s="1"/>
  <c r="D33" i="1"/>
  <c r="M33" i="1" s="1"/>
  <c r="N33" i="1" s="1"/>
  <c r="D31" i="1"/>
  <c r="M31" i="1" s="1"/>
  <c r="N31" i="1" s="1"/>
  <c r="D29" i="1"/>
  <c r="F68" i="2"/>
  <c r="F83" i="2" s="1"/>
  <c r="L37" i="2"/>
  <c r="N37" i="2" s="1"/>
  <c r="N86" i="2"/>
  <c r="N84" i="2"/>
  <c r="N76" i="2"/>
  <c r="N74" i="2"/>
  <c r="J19" i="1"/>
  <c r="J17" i="1"/>
  <c r="L80" i="2"/>
  <c r="L70" i="2"/>
  <c r="J20" i="1"/>
  <c r="J18" i="1"/>
  <c r="L38" i="2"/>
  <c r="N38" i="2" s="1"/>
  <c r="L58" i="2"/>
  <c r="F17" i="1" s="1"/>
  <c r="N60" i="2"/>
  <c r="N52" i="2"/>
  <c r="N48" i="2"/>
  <c r="L47" i="2"/>
  <c r="N47" i="2" s="1"/>
  <c r="G19" i="1"/>
  <c r="G17" i="1"/>
  <c r="L19" i="1"/>
  <c r="C65" i="1" s="1"/>
  <c r="C66" i="1" s="1"/>
  <c r="C81" i="1" s="1"/>
  <c r="G20" i="1"/>
  <c r="G18" i="1"/>
  <c r="K18" i="1"/>
  <c r="L42" i="1"/>
  <c r="L40" i="1"/>
  <c r="J16" i="1"/>
  <c r="E39" i="1"/>
  <c r="H39" i="1"/>
  <c r="H27" i="1"/>
  <c r="H16" i="1"/>
  <c r="H22" i="1" s="1"/>
  <c r="L41" i="1"/>
  <c r="K11" i="1"/>
  <c r="K20" i="1"/>
  <c r="L20" i="1"/>
  <c r="K42" i="1"/>
  <c r="K30" i="1"/>
  <c r="L46" i="1"/>
  <c r="L10" i="1"/>
  <c r="L30" i="1"/>
  <c r="K41" i="1"/>
  <c r="K29" i="1"/>
  <c r="L29" i="1"/>
  <c r="K19" i="1"/>
  <c r="K40" i="1"/>
  <c r="K32" i="1"/>
  <c r="M21" i="1"/>
  <c r="E27" i="1"/>
  <c r="B27" i="1"/>
  <c r="B49" i="1"/>
  <c r="K49" i="1" s="1"/>
  <c r="C17" i="1"/>
  <c r="B17" i="1"/>
  <c r="K17" i="1" s="1"/>
  <c r="L18" i="1"/>
  <c r="M6" i="1"/>
  <c r="K28" i="1"/>
  <c r="I39" i="1"/>
  <c r="C76" i="1"/>
  <c r="F39" i="1"/>
  <c r="I27" i="1"/>
  <c r="F27" i="1"/>
  <c r="C83" i="2"/>
  <c r="C45" i="2"/>
  <c r="F4" i="2"/>
  <c r="F32" i="2" s="1"/>
  <c r="F40" i="2" s="1"/>
  <c r="C20" i="2"/>
  <c r="C4" i="2" s="1"/>
  <c r="I39" i="2"/>
  <c r="I21" i="3" s="1"/>
  <c r="I27" i="3" s="1"/>
  <c r="I31" i="3"/>
  <c r="F31" i="3"/>
  <c r="I16" i="1"/>
  <c r="C78" i="1" l="1"/>
  <c r="C83" i="1" s="1"/>
  <c r="N22" i="3"/>
  <c r="F28" i="3"/>
  <c r="I28" i="3"/>
  <c r="L28" i="3" s="1"/>
  <c r="N28" i="3" s="1"/>
  <c r="L32" i="1"/>
  <c r="M40" i="1"/>
  <c r="L20" i="3"/>
  <c r="N20" i="3" s="1"/>
  <c r="C62" i="3"/>
  <c r="N16" i="3"/>
  <c r="L59" i="3"/>
  <c r="N59" i="3" s="1"/>
  <c r="J39" i="1"/>
  <c r="L45" i="3"/>
  <c r="N45" i="3" s="1"/>
  <c r="M42" i="1"/>
  <c r="N42" i="1" s="1"/>
  <c r="N9" i="3"/>
  <c r="G27" i="1"/>
  <c r="D5" i="1"/>
  <c r="D16" i="1" s="1"/>
  <c r="M16" i="1" s="1"/>
  <c r="G39" i="1"/>
  <c r="N26" i="2"/>
  <c r="B5" i="1"/>
  <c r="B16" i="1" s="1"/>
  <c r="B22" i="1" s="1"/>
  <c r="K22" i="1" s="1"/>
  <c r="M41" i="1"/>
  <c r="N41" i="1" s="1"/>
  <c r="M32" i="1"/>
  <c r="N32" i="1" s="1"/>
  <c r="L45" i="2"/>
  <c r="N45" i="2" s="1"/>
  <c r="L4" i="2"/>
  <c r="N4" i="2" s="1"/>
  <c r="N10" i="1"/>
  <c r="F22" i="1"/>
  <c r="F62" i="3"/>
  <c r="N6" i="1"/>
  <c r="D17" i="1"/>
  <c r="M17" i="1" s="1"/>
  <c r="M19" i="1"/>
  <c r="D65" i="1" s="1"/>
  <c r="D66" i="1" s="1"/>
  <c r="D81" i="1" s="1"/>
  <c r="M18" i="1"/>
  <c r="N18" i="1" s="1"/>
  <c r="N40" i="1"/>
  <c r="K39" i="1"/>
  <c r="M46" i="1"/>
  <c r="N46" i="1" s="1"/>
  <c r="D77" i="1"/>
  <c r="D78" i="1" s="1"/>
  <c r="D83" i="1" s="1"/>
  <c r="M9" i="1"/>
  <c r="N9" i="1" s="1"/>
  <c r="D27" i="1"/>
  <c r="D43" i="1" s="1"/>
  <c r="M30" i="1"/>
  <c r="N30" i="1" s="1"/>
  <c r="C11" i="1"/>
  <c r="L11" i="1" s="1"/>
  <c r="N11" i="1" s="1"/>
  <c r="L20" i="2"/>
  <c r="N20" i="2" s="1"/>
  <c r="L68" i="2"/>
  <c r="N68" i="2" s="1"/>
  <c r="G22" i="1"/>
  <c r="M20" i="1"/>
  <c r="N11" i="2"/>
  <c r="N58" i="2"/>
  <c r="J22" i="1"/>
  <c r="J27" i="1"/>
  <c r="M29" i="1"/>
  <c r="N29" i="1" s="1"/>
  <c r="M28" i="1"/>
  <c r="N28" i="1" s="1"/>
  <c r="F89" i="2"/>
  <c r="F91" i="2" s="1"/>
  <c r="L83" i="2"/>
  <c r="N83" i="2" s="1"/>
  <c r="L27" i="3"/>
  <c r="N27" i="3" s="1"/>
  <c r="L31" i="3"/>
  <c r="N31" i="3" s="1"/>
  <c r="L17" i="1"/>
  <c r="L39" i="2"/>
  <c r="L21" i="3"/>
  <c r="N21" i="3" s="1"/>
  <c r="E43" i="1"/>
  <c r="E48" i="1" s="1"/>
  <c r="E50" i="1" s="1"/>
  <c r="H43" i="1"/>
  <c r="H48" i="1" s="1"/>
  <c r="H50" i="1" s="1"/>
  <c r="L39" i="1"/>
  <c r="C43" i="1"/>
  <c r="L27" i="1"/>
  <c r="B43" i="1"/>
  <c r="K27" i="1"/>
  <c r="I22" i="1"/>
  <c r="I43" i="1"/>
  <c r="I48" i="1" s="1"/>
  <c r="I50" i="1" s="1"/>
  <c r="F43" i="1"/>
  <c r="F48" i="1" s="1"/>
  <c r="F50" i="1" s="1"/>
  <c r="C89" i="2"/>
  <c r="C32" i="2"/>
  <c r="L32" i="2" s="1"/>
  <c r="N32" i="2" s="1"/>
  <c r="C57" i="2"/>
  <c r="L57" i="2" s="1"/>
  <c r="N57" i="2" s="1"/>
  <c r="I40" i="2"/>
  <c r="I91" i="2" s="1"/>
  <c r="I62" i="3" l="1"/>
  <c r="G43" i="1"/>
  <c r="G48" i="1" s="1"/>
  <c r="G50" i="1" s="1"/>
  <c r="J43" i="1"/>
  <c r="J48" i="1" s="1"/>
  <c r="J50" i="1" s="1"/>
  <c r="M39" i="1"/>
  <c r="D57" i="1" s="1"/>
  <c r="M5" i="1"/>
  <c r="K5" i="1"/>
  <c r="N17" i="1"/>
  <c r="N19" i="1"/>
  <c r="K16" i="1"/>
  <c r="D22" i="1"/>
  <c r="M27" i="1"/>
  <c r="N27" i="1" s="1"/>
  <c r="C57" i="1"/>
  <c r="L89" i="2"/>
  <c r="N89" i="2" s="1"/>
  <c r="C8" i="1"/>
  <c r="C44" i="1"/>
  <c r="L44" i="1" s="1"/>
  <c r="N44" i="1" s="1"/>
  <c r="C45" i="1"/>
  <c r="L45" i="1" s="1"/>
  <c r="N45" i="1" s="1"/>
  <c r="N39" i="2"/>
  <c r="C21" i="1"/>
  <c r="L21" i="1" s="1"/>
  <c r="N21" i="1" s="1"/>
  <c r="L62" i="3"/>
  <c r="N62" i="3" s="1"/>
  <c r="B48" i="1"/>
  <c r="K43" i="1"/>
  <c r="D48" i="1"/>
  <c r="L43" i="1"/>
  <c r="C40" i="2"/>
  <c r="L40" i="2" s="1"/>
  <c r="N40" i="2" s="1"/>
  <c r="C63" i="2"/>
  <c r="N39" i="1" l="1"/>
  <c r="M43" i="1"/>
  <c r="N43" i="1" s="1"/>
  <c r="M22" i="1"/>
  <c r="D56" i="1"/>
  <c r="D58" i="1" s="1"/>
  <c r="D80" i="1" s="1"/>
  <c r="D84" i="1" s="1"/>
  <c r="L8" i="1"/>
  <c r="N8" i="1" s="1"/>
  <c r="C5" i="1"/>
  <c r="L63" i="2"/>
  <c r="N63" i="2" s="1"/>
  <c r="C91" i="2"/>
  <c r="L91" i="2" s="1"/>
  <c r="N91" i="2" s="1"/>
  <c r="C48" i="1"/>
  <c r="L48" i="1" s="1"/>
  <c r="C49" i="1"/>
  <c r="L49" i="1" s="1"/>
  <c r="N49" i="1" s="1"/>
  <c r="B50" i="1"/>
  <c r="K50" i="1" s="1"/>
  <c r="K48" i="1"/>
  <c r="D50" i="1"/>
  <c r="M50" i="1" s="1"/>
  <c r="M48" i="1"/>
  <c r="C16" i="1" l="1"/>
  <c r="L5" i="1"/>
  <c r="N48" i="1"/>
  <c r="C50" i="1"/>
  <c r="C56" i="1" l="1"/>
  <c r="C58" i="1" s="1"/>
  <c r="N5" i="1"/>
  <c r="L50" i="1"/>
  <c r="N50" i="1" s="1"/>
  <c r="C22" i="1"/>
  <c r="L22" i="1" s="1"/>
  <c r="L16" i="1"/>
  <c r="N16" i="1" s="1"/>
  <c r="N22" i="1" l="1"/>
  <c r="C80" i="1"/>
  <c r="C84" i="1" s="1"/>
</calcChain>
</file>

<file path=xl/sharedStrings.xml><?xml version="1.0" encoding="utf-8"?>
<sst xmlns="http://schemas.openxmlformats.org/spreadsheetml/2006/main" count="409" uniqueCount="178">
  <si>
    <t>Önkormányzat</t>
  </si>
  <si>
    <t>Bevételek összesen</t>
  </si>
  <si>
    <t>KÖLTSÉGVETÉSI BEVÉTELEK ÖSSZESEN:</t>
  </si>
  <si>
    <t>Előző évek előirányzatmaradványának, pénzmaradványának és vállalkozási maradványának igénybevétele</t>
  </si>
  <si>
    <t>Finanszírozási célú pénzügyi műveletek bevételei</t>
  </si>
  <si>
    <t>Nyújtott támogatás miatti Korrekció</t>
  </si>
  <si>
    <t>BEVÉTELEK MINDÖSSZESEN:</t>
  </si>
  <si>
    <t>Kiadási jogcímek</t>
  </si>
  <si>
    <t>Kiadások összesen</t>
  </si>
  <si>
    <t>Személyi juttatások</t>
  </si>
  <si>
    <t>Dologi kiadások</t>
  </si>
  <si>
    <t>KIADÁSOK ÖSSZESEN: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</si>
  <si>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</si>
  <si>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</si>
  <si>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</si>
  <si>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</si>
  <si>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</si>
  <si>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Előző évek előirányzat maradványának, pénzmaradványának és vállalkozási maradványának igénybevétele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</si>
  <si>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</si>
  <si>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</si>
  <si>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</si>
  <si>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2. Felhalmozási célú hitel felvétele és kötvénykibocsátás felhalmozási célra</t>
  </si>
  <si>
    <t xml:space="preserve">Finanszírozási bevételek összesen: </t>
  </si>
  <si>
    <t>Megnevezés</t>
  </si>
  <si>
    <t>Kötelező feladatok</t>
  </si>
  <si>
    <t>Önként vállalt feladatok</t>
  </si>
  <si>
    <t>Összesen</t>
  </si>
  <si>
    <t>I. Működési bevételek előirányzat-csoport</t>
  </si>
  <si>
    <t>II. Felhalmozási bevételek előirányzat-csoport</t>
  </si>
  <si>
    <t>ÖNKORMÁNYZAT BOKOD</t>
  </si>
  <si>
    <t>Önkormányzati költségvetési bevételek összesen</t>
  </si>
  <si>
    <t>Korrekciók összesen:</t>
  </si>
  <si>
    <t>Önkormányzat tárgyévi bevételei egységesen összesen: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</si>
  <si>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</si>
  <si>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</si>
  <si>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</si>
  <si>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</si>
  <si>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II. Felhalmozási kiadások előirányzat-csoport</t>
  </si>
  <si>
    <t>1. Beruházási kiadások (ÁFÁ-val)</t>
  </si>
  <si>
    <t>2. Felújítási kiadások (ÁFÁ-val)</t>
  </si>
  <si>
    <t>Intézményi költségvetési kiadások összesen:</t>
  </si>
  <si>
    <t xml:space="preserve">ÖNKORMÁNYZAT BOKOD </t>
  </si>
  <si>
    <t>4. Egyéb működési célú kiadások</t>
  </si>
  <si>
    <t>3. Egyéb felhalmozási kiadások</t>
  </si>
  <si>
    <t>Önkormányzat költségvetési kiadásai összesen: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</si>
  <si>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</si>
  <si>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</si>
  <si>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</si>
  <si>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>Finanszírozási kiadás összesen:</t>
  </si>
  <si>
    <t>Önkormányzati kiadás összesen:</t>
  </si>
  <si>
    <t>Önkormányzat tárgyévi kiadásai egységesen összesen:</t>
  </si>
  <si>
    <t>Város és Községgazdálkodás dolgozói</t>
  </si>
  <si>
    <t>Család- és nővédelmi szolgálat</t>
  </si>
  <si>
    <t>Szociális étkeztetés</t>
  </si>
  <si>
    <t>Házi segítségnyújtás</t>
  </si>
  <si>
    <t xml:space="preserve"> Önkormányzat összesen</t>
  </si>
  <si>
    <t xml:space="preserve">Állami (államigazgatási) feladatok </t>
  </si>
  <si>
    <t>Dr. Nemere Zoltán Óvoda</t>
  </si>
  <si>
    <t>dr. Nemere Zoltán Óvoda Bevételei</t>
  </si>
  <si>
    <t>dr. Nemere Zoltán Óvoda Kiadásai</t>
  </si>
  <si>
    <t>Óvoda összesen</t>
  </si>
  <si>
    <t>Bokodi Közös Önkormányzati Hivatal</t>
  </si>
  <si>
    <t>Munkaadót terhelő járulékok</t>
  </si>
  <si>
    <t>Ellátottak pénzbeni juttatásai</t>
  </si>
  <si>
    <t>Egyéb működési célú kiadások</t>
  </si>
  <si>
    <t>Engedélyezett létszám</t>
  </si>
  <si>
    <t>teljes munkaidőben foglalkoztatottak</t>
  </si>
  <si>
    <t>rész munkidőben foglalkoztatottak</t>
  </si>
  <si>
    <t>dr. Nemere Zoltán Óvoda</t>
  </si>
  <si>
    <t>Önkormányzat  létszám  összesen:</t>
  </si>
  <si>
    <t>Önkormányzat  létszám egségesen összesen:</t>
  </si>
  <si>
    <t>Önkormányzatok működési támogatásai</t>
  </si>
  <si>
    <t>Közhatalmi bevételek</t>
  </si>
  <si>
    <t>Hivatal költségvetési bevételek összesen</t>
  </si>
  <si>
    <t>Óvoda költségvetési bevételei összesen:</t>
  </si>
  <si>
    <t>Hivatal költségvetési kiadásai összesen:</t>
  </si>
  <si>
    <t>Hivatalnak nyújtott támogatás miatti korrekció:</t>
  </si>
  <si>
    <t>Helyi önkormányzatok működésének általános támogatása</t>
  </si>
  <si>
    <t>Települési önkormányzatok egyes köznevelési feladatainak támogatása (óvoda)</t>
  </si>
  <si>
    <t>Települési önkormányzatok szociális és gyermekjóléti  feladatainak támogatása</t>
  </si>
  <si>
    <t>Települési önkormányzatok kulturális feladatainak támogatása</t>
  </si>
  <si>
    <t>Gépjárműadók</t>
  </si>
  <si>
    <t>Tulajdonosi bevételek a) lakóépület és helyiség bérbeadás</t>
  </si>
  <si>
    <t>Ellátási díjak</t>
  </si>
  <si>
    <t>Kiszámlázott általános forgalmi adó</t>
  </si>
  <si>
    <t>III. Átvett pénzeszközök</t>
  </si>
  <si>
    <t>Előző évi működési célú pénzmaradvány igénybevétele</t>
  </si>
  <si>
    <t>Központi, irányító szervi támogatás</t>
  </si>
  <si>
    <t>4. Ellátottak pénzbeli juttatásai</t>
  </si>
  <si>
    <t>Finanszírozási kiadás: Államháztartáson belüli megelőlegezések folyósítása</t>
  </si>
  <si>
    <t>Államháztartáson belüli megelőlegezések folyósítása</t>
  </si>
  <si>
    <t>Működési célú központosított előirányzatok</t>
  </si>
  <si>
    <t>Egyéb működési célú támogatások bevételei államháztartáson belülről (Önkormányzattól kapott támogatás Dad, OEP finansz.)</t>
  </si>
  <si>
    <t>Egyéb működési célú támogatások bevételei államháztartáson belülről (Önkormányzattól kapott támogatás Dad, OEP finansz.közfogl.)</t>
  </si>
  <si>
    <t>Önkormányzat bevételei összesen:</t>
  </si>
  <si>
    <t>Óvoda  bevételei összesen:</t>
  </si>
  <si>
    <t>Hivatal  bevételei összesen:</t>
  </si>
  <si>
    <t>Óvodának nyújtott támogatás miatti korrekció:</t>
  </si>
  <si>
    <t>Engedélyezett közfoglalkoztatottak létszáma</t>
  </si>
  <si>
    <t>Értékesítési és forgalmi adók  (iparűzési adó)</t>
  </si>
  <si>
    <t>Vagyoni típusú</t>
  </si>
  <si>
    <t>Könyvtár</t>
  </si>
  <si>
    <t>Polgármester</t>
  </si>
  <si>
    <t>Szolgáltatások ellenértéke</t>
  </si>
  <si>
    <t xml:space="preserve">Önkormányzatok működési támogatásai </t>
  </si>
  <si>
    <t xml:space="preserve">Működési célú támogatások államháztartáson belülről </t>
  </si>
  <si>
    <t xml:space="preserve">Termékek és szolgáltatások adói </t>
  </si>
  <si>
    <t xml:space="preserve">Közhatalmi bevételek </t>
  </si>
  <si>
    <t xml:space="preserve">Egyéb működési bevételek </t>
  </si>
  <si>
    <t xml:space="preserve">Működési célú átvett pénzeszközök </t>
  </si>
  <si>
    <t xml:space="preserve">Felhalmozási célú átvett pénzeszközök </t>
  </si>
  <si>
    <t>Működési  bevételek</t>
  </si>
  <si>
    <t>Önkormányzatok működési támogatásai  csak Önkormányzat</t>
  </si>
  <si>
    <t>Jövedelemadók</t>
  </si>
  <si>
    <t xml:space="preserve">Működési bevételek </t>
  </si>
  <si>
    <t>Termékek és szolgáltatások adói</t>
  </si>
  <si>
    <t>,</t>
  </si>
  <si>
    <t xml:space="preserve"> Bokodi Polgármesteri Hivatal</t>
  </si>
  <si>
    <t>Hivatal összesen</t>
  </si>
  <si>
    <t>I. Működési bevételek összesen</t>
  </si>
  <si>
    <t>Közhatalmi bevételek összesen</t>
  </si>
  <si>
    <t>5. Egyéb működési célú kiadások</t>
  </si>
  <si>
    <t xml:space="preserve"> - általános tartalék</t>
  </si>
  <si>
    <t xml:space="preserve"> - céltartalék bölcsőde alapításra</t>
  </si>
  <si>
    <t xml:space="preserve">     a) ebből működési célú visszatérítendő támogatások, kölcsönök törlesztése államháztartáson belülre</t>
  </si>
  <si>
    <t xml:space="preserve">    b) ebből egyéb működési célú támogatások államháztartáson belülre</t>
  </si>
  <si>
    <t xml:space="preserve">    c) ebből egyéb működési célú támogatások államháztartáson kívülre</t>
  </si>
  <si>
    <t xml:space="preserve">    d) ebből tartalékok</t>
  </si>
  <si>
    <t xml:space="preserve">      Hosszú lejáratú hitelek visszafizetése (törlesztése) pénzügyi   vállalkozásnak (pénzügyi lízing)</t>
  </si>
  <si>
    <t>Költségvetési egyenleg</t>
  </si>
  <si>
    <t>Költségvetési hiány összesen:</t>
  </si>
  <si>
    <t>Működési bevételek és kiadások egyenlege</t>
  </si>
  <si>
    <t>Felhalmozási bevételek és kiadások egyenlege</t>
  </si>
  <si>
    <r>
      <t xml:space="preserve">KÖLTSÉGVETÉSI HIÁNY BELSŐ FINANSZÍROZÁSÁRA SZOLGÁLÓ PÉNZFORGALOM NÉLKÜLI </t>
    </r>
    <r>
      <rPr>
        <b/>
        <u val="double"/>
        <sz val="11"/>
        <rFont val="Arial"/>
        <family val="2"/>
        <charset val="238"/>
      </rPr>
      <t>BEVÉTELEK</t>
    </r>
  </si>
  <si>
    <r>
      <t xml:space="preserve">KÖLTSÉGVETÉSI HIÁNY KÜLSŐ FINANSZÍROZÁSÁRA  VAGY A KÖLTSÉGVETÉSI TÖBBLET FELHASZNÁLÁSÁRA SZOLGÁLÓ FINANSZÍROZÁSI </t>
    </r>
    <r>
      <rPr>
        <b/>
        <u val="double"/>
        <sz val="11"/>
        <rFont val="Arial"/>
        <family val="2"/>
        <charset val="238"/>
      </rPr>
      <t>KIADÁSI</t>
    </r>
    <r>
      <rPr>
        <b/>
        <sz val="11"/>
        <rFont val="Arial"/>
        <family val="2"/>
        <charset val="238"/>
      </rPr>
      <t xml:space="preserve"> ELŐIRÁNYZATOK</t>
    </r>
  </si>
  <si>
    <r>
      <t xml:space="preserve">KÖLTSÉGVETÉSI HIÁNY KÜLSŐ FINANSZÍROZÁSÁRA  VAGY A KÖLTSÉGVETÉSI TÖBBLET FELHASZNÁLÁSÁRA SZOLGÁLÓ FINANSZÍROZÁSI </t>
    </r>
    <r>
      <rPr>
        <b/>
        <u val="double"/>
        <sz val="11"/>
        <rFont val="Arial"/>
        <family val="2"/>
        <charset val="238"/>
      </rPr>
      <t>BEVÉTELI</t>
    </r>
    <r>
      <rPr>
        <b/>
        <sz val="11"/>
        <rFont val="Arial"/>
        <family val="2"/>
        <charset val="238"/>
      </rPr>
      <t xml:space="preserve"> ELŐIRÁNYZATOK</t>
    </r>
  </si>
  <si>
    <t>Pénzügyi lízing kiadádsai</t>
  </si>
  <si>
    <t xml:space="preserve">Finanszírozási kiadások összesen: </t>
  </si>
  <si>
    <t>Költségvetési hiány belső finanszírozására szolgáló bevételek összesen:</t>
  </si>
  <si>
    <t>Költségvetési hiány</t>
  </si>
  <si>
    <t>finanszírozási bevételek</t>
  </si>
  <si>
    <t>finanszírozási kiadások</t>
  </si>
  <si>
    <t>PM. nélküli bevételek</t>
  </si>
  <si>
    <t>Egyenleg:</t>
  </si>
  <si>
    <t>IV. Finanszírozási bevételek:</t>
  </si>
  <si>
    <t>Felhalmozási bevételek (B5)</t>
  </si>
  <si>
    <t>Felhalmozási célú támogatások államháztartáson belülről (B2)</t>
  </si>
  <si>
    <t>I.Működési Kiadások összesen</t>
  </si>
  <si>
    <t>II. Felhalmozási kiadások összesen</t>
  </si>
  <si>
    <t>III. Finanszírozási célú pénzügyi műveletek kiadásai:</t>
  </si>
  <si>
    <t xml:space="preserve"> - céltartalék </t>
  </si>
  <si>
    <t xml:space="preserve">      ÁHT-n belüli megelőlegezés(2018. évi előfinansz.)</t>
  </si>
  <si>
    <t>2019. évi bevételi előirányzat</t>
  </si>
  <si>
    <t>ÁFA visszatérülés</t>
  </si>
  <si>
    <t>egyéb bevétel</t>
  </si>
  <si>
    <t>Egyéb működésii célú támogatások bevételei államháztartáson belülről</t>
  </si>
  <si>
    <t>ÁHT-n belüli megelőlegezés visszafizetése (2018. évi előfinansz)</t>
  </si>
  <si>
    <t>HIÁNY FINANSZÍROZÁSA 2019.</t>
  </si>
  <si>
    <t>KÖLTSÉGVETÉSI EGYENLEG 2019.</t>
  </si>
  <si>
    <t>ÖNKORMÁNYZAT KIADÁS ÖSSZESÍTŐ 2019. ÉV</t>
  </si>
  <si>
    <t>ÖNKORMÁNYZAT BEVÉTELI ÖSSZESÍTŐ 2019. ÉV</t>
  </si>
  <si>
    <t>2019. évi kiadási előirányzat</t>
  </si>
  <si>
    <t>A helyi önkormányzat és az által irányított költségvetési szervek 2019. évi  létszáma</t>
  </si>
  <si>
    <t>Eredeti előirányzat</t>
  </si>
  <si>
    <t>Módosított előirányzat</t>
  </si>
  <si>
    <t>Teljesítés</t>
  </si>
  <si>
    <t>Teljesítés  %-ban</t>
  </si>
  <si>
    <t>Egyéb közhatalmi bevétel</t>
  </si>
  <si>
    <t>Egyéb  bevételek</t>
  </si>
  <si>
    <t>Egyéb működési bevételek össz</t>
  </si>
  <si>
    <t>ab) a szabad pénzeszközök betétként való elhelyezése és visszavonása,</t>
  </si>
  <si>
    <t>4. melléklet</t>
  </si>
  <si>
    <t>A helyi önkormányzat és az által irányított költségvetési szervek 2019. évi  létszám teljesülése</t>
  </si>
  <si>
    <t xml:space="preserve"> BOKODI KÖZÖS ÖNKORMÁNYZATI HIVATAL</t>
  </si>
  <si>
    <t>Bokod</t>
  </si>
  <si>
    <t>Dad</t>
  </si>
  <si>
    <t>Bokodi Közös Önkormányzati Hivatal összesen</t>
  </si>
  <si>
    <t>Bokodi Közös Önkormányzati Hivatal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</si>
</sst>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\-??\ _F_t_-;_-@_-"/>
    <numFmt numFmtId="165" formatCode="#,##0\ &quot;Ft&quot;"/>
    <numFmt numFmtId="166" formatCode="0.0%"/>
  </numFmts>
  <fonts count="3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 val="double"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2" borderId="5" applyNumberFormat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1" fillId="5" borderId="7" applyNumberFormat="0" applyAlignment="0" applyProtection="0"/>
    <xf numFmtId="0" fontId="10" fillId="7" borderId="0" applyNumberFormat="0" applyBorder="0" applyAlignment="0" applyProtection="0"/>
    <xf numFmtId="0" fontId="11" fillId="13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8" fillId="0" borderId="9" applyNumberFormat="0" applyFill="0" applyAlignment="0" applyProtection="0"/>
    <xf numFmtId="0" fontId="15" fillId="14" borderId="0" applyNumberFormat="0" applyBorder="0" applyAlignment="0" applyProtection="0"/>
    <xf numFmtId="0" fontId="16" fillId="9" borderId="0" applyNumberFormat="0" applyBorder="0" applyAlignment="0" applyProtection="0"/>
    <xf numFmtId="0" fontId="17" fillId="13" borderId="1" applyNumberFormat="0" applyAlignment="0" applyProtection="0"/>
    <xf numFmtId="9" fontId="21" fillId="0" borderId="0" applyFill="0" applyBorder="0" applyAlignment="0" applyProtection="0"/>
  </cellStyleXfs>
  <cellXfs count="492">
    <xf numFmtId="0" fontId="0" fillId="0" borderId="0" xfId="0"/>
    <xf numFmtId="3" fontId="19" fillId="15" borderId="10" xfId="35" applyNumberFormat="1" applyFont="1" applyFill="1" applyBorder="1" applyAlignment="1">
      <alignment horizontal="center" vertical="center" wrapText="1"/>
    </xf>
    <xf numFmtId="0" fontId="19" fillId="15" borderId="11" xfId="37" applyFont="1" applyFill="1" applyBorder="1" applyAlignment="1">
      <alignment vertical="center"/>
    </xf>
    <xf numFmtId="0" fontId="19" fillId="15" borderId="12" xfId="36" applyFont="1" applyFill="1" applyBorder="1"/>
    <xf numFmtId="0" fontId="19" fillId="15" borderId="11" xfId="36" applyFont="1" applyFill="1" applyBorder="1"/>
    <xf numFmtId="3" fontId="19" fillId="15" borderId="12" xfId="27" applyNumberFormat="1" applyFont="1" applyFill="1" applyBorder="1" applyAlignment="1" applyProtection="1">
      <alignment horizontal="right"/>
    </xf>
    <xf numFmtId="0" fontId="21" fillId="15" borderId="11" xfId="36" applyFont="1" applyFill="1" applyBorder="1"/>
    <xf numFmtId="3" fontId="19" fillId="15" borderId="13" xfId="35" applyNumberFormat="1" applyFont="1" applyFill="1" applyBorder="1"/>
    <xf numFmtId="0" fontId="19" fillId="15" borderId="12" xfId="35" applyFont="1" applyFill="1" applyBorder="1" applyAlignment="1">
      <alignment horizontal="right"/>
    </xf>
    <xf numFmtId="0" fontId="19" fillId="15" borderId="11" xfId="35" applyFont="1" applyFill="1" applyBorder="1" applyAlignment="1">
      <alignment horizontal="right"/>
    </xf>
    <xf numFmtId="0" fontId="19" fillId="15" borderId="11" xfId="35" applyFont="1" applyFill="1" applyBorder="1"/>
    <xf numFmtId="0" fontId="19" fillId="15" borderId="13" xfId="37" applyFont="1" applyFill="1" applyBorder="1" applyAlignment="1">
      <alignment horizontal="right" vertical="center" wrapText="1"/>
    </xf>
    <xf numFmtId="0" fontId="21" fillId="0" borderId="12" xfId="36" applyFont="1" applyBorder="1"/>
    <xf numFmtId="0" fontId="21" fillId="0" borderId="0" xfId="36" applyFont="1" applyBorder="1"/>
    <xf numFmtId="0" fontId="21" fillId="0" borderId="0" xfId="36" applyFont="1"/>
    <xf numFmtId="165" fontId="24" fillId="0" borderId="14" xfId="37" applyNumberFormat="1" applyFont="1" applyBorder="1" applyAlignment="1">
      <alignment horizontal="center" vertical="center" wrapText="1"/>
    </xf>
    <xf numFmtId="165" fontId="25" fillId="0" borderId="15" xfId="37" applyNumberFormat="1" applyFont="1" applyBorder="1"/>
    <xf numFmtId="165" fontId="25" fillId="0" borderId="16" xfId="37" applyNumberFormat="1" applyFont="1" applyFill="1" applyBorder="1" applyAlignment="1">
      <alignment wrapText="1"/>
    </xf>
    <xf numFmtId="165" fontId="24" fillId="0" borderId="17" xfId="37" applyNumberFormat="1" applyFont="1" applyFill="1" applyBorder="1" applyAlignment="1">
      <alignment vertical="center" wrapText="1"/>
    </xf>
    <xf numFmtId="165" fontId="25" fillId="0" borderId="0" xfId="37" applyNumberFormat="1" applyFont="1" applyFill="1" applyBorder="1"/>
    <xf numFmtId="165" fontId="24" fillId="0" borderId="18" xfId="37" applyNumberFormat="1" applyFont="1" applyBorder="1" applyAlignment="1">
      <alignment vertical="center" wrapText="1"/>
    </xf>
    <xf numFmtId="165" fontId="24" fillId="0" borderId="19" xfId="37" applyNumberFormat="1" applyFont="1" applyBorder="1" applyAlignment="1">
      <alignment vertical="center"/>
    </xf>
    <xf numFmtId="165" fontId="25" fillId="0" borderId="0" xfId="37" applyNumberFormat="1" applyFont="1" applyAlignment="1">
      <alignment wrapText="1"/>
    </xf>
    <xf numFmtId="165" fontId="25" fillId="0" borderId="0" xfId="37" applyNumberFormat="1" applyFont="1"/>
    <xf numFmtId="165" fontId="24" fillId="0" borderId="20" xfId="37" applyNumberFormat="1" applyFont="1" applyBorder="1" applyAlignment="1">
      <alignment horizontal="left" vertical="center" wrapText="1"/>
    </xf>
    <xf numFmtId="165" fontId="25" fillId="0" borderId="15" xfId="37" applyNumberFormat="1" applyFont="1" applyBorder="1" applyAlignment="1">
      <alignment vertical="center" wrapText="1"/>
    </xf>
    <xf numFmtId="165" fontId="25" fillId="0" borderId="21" xfId="27" applyNumberFormat="1" applyFont="1" applyFill="1" applyBorder="1" applyAlignment="1" applyProtection="1">
      <alignment horizontal="center" vertical="center" wrapText="1"/>
    </xf>
    <xf numFmtId="165" fontId="25" fillId="0" borderId="22" xfId="37" applyNumberFormat="1" applyFont="1" applyBorder="1" applyAlignment="1">
      <alignment vertical="center" wrapText="1"/>
    </xf>
    <xf numFmtId="165" fontId="25" fillId="0" borderId="23" xfId="37" applyNumberFormat="1" applyFont="1" applyBorder="1" applyAlignment="1">
      <alignment vertical="center" wrapText="1"/>
    </xf>
    <xf numFmtId="165" fontId="25" fillId="0" borderId="21" xfId="27" applyNumberFormat="1" applyFont="1" applyFill="1" applyBorder="1" applyAlignment="1" applyProtection="1">
      <alignment horizontal="right" vertical="center" wrapText="1"/>
    </xf>
    <xf numFmtId="165" fontId="24" fillId="0" borderId="21" xfId="37" applyNumberFormat="1" applyFont="1" applyBorder="1" applyAlignment="1">
      <alignment vertical="center" wrapText="1"/>
    </xf>
    <xf numFmtId="165" fontId="25" fillId="0" borderId="24" xfId="37" applyNumberFormat="1" applyFont="1" applyFill="1" applyBorder="1" applyAlignment="1">
      <alignment wrapText="1"/>
    </xf>
    <xf numFmtId="165" fontId="24" fillId="0" borderId="25" xfId="37" applyNumberFormat="1" applyFont="1" applyBorder="1" applyAlignment="1">
      <alignment vertical="center" wrapText="1"/>
    </xf>
    <xf numFmtId="165" fontId="25" fillId="0" borderId="21" xfId="37" applyNumberFormat="1" applyFont="1" applyFill="1" applyBorder="1" applyAlignment="1">
      <alignment horizontal="right" wrapText="1"/>
    </xf>
    <xf numFmtId="165" fontId="25" fillId="0" borderId="21" xfId="37" applyNumberFormat="1" applyFont="1" applyBorder="1"/>
    <xf numFmtId="165" fontId="25" fillId="0" borderId="26" xfId="37" applyNumberFormat="1" applyFont="1" applyBorder="1"/>
    <xf numFmtId="165" fontId="24" fillId="0" borderId="27" xfId="37" applyNumberFormat="1" applyFont="1" applyBorder="1" applyAlignment="1">
      <alignment vertical="center" wrapText="1"/>
    </xf>
    <xf numFmtId="165" fontId="25" fillId="0" borderId="28" xfId="37" applyNumberFormat="1" applyFont="1" applyBorder="1" applyAlignment="1">
      <alignment wrapText="1"/>
    </xf>
    <xf numFmtId="165" fontId="24" fillId="0" borderId="0" xfId="37" applyNumberFormat="1" applyFont="1" applyBorder="1" applyAlignment="1">
      <alignment vertical="center" wrapText="1"/>
    </xf>
    <xf numFmtId="165" fontId="24" fillId="0" borderId="0" xfId="27" applyNumberFormat="1" applyFont="1" applyFill="1" applyBorder="1" applyAlignment="1" applyProtection="1">
      <alignment horizontal="right" vertical="center" wrapText="1"/>
    </xf>
    <xf numFmtId="165" fontId="24" fillId="0" borderId="0" xfId="37" applyNumberFormat="1" applyFont="1" applyBorder="1" applyAlignment="1">
      <alignment horizontal="right" vertical="center" wrapText="1"/>
    </xf>
    <xf numFmtId="165" fontId="24" fillId="0" borderId="0" xfId="27" applyNumberFormat="1" applyFont="1" applyFill="1" applyBorder="1" applyAlignment="1" applyProtection="1">
      <alignment horizontal="center"/>
    </xf>
    <xf numFmtId="165" fontId="24" fillId="0" borderId="0" xfId="37" applyNumberFormat="1" applyFont="1" applyBorder="1" applyAlignment="1">
      <alignment horizontal="center" vertical="center" wrapText="1"/>
    </xf>
    <xf numFmtId="165" fontId="25" fillId="0" borderId="0" xfId="27" applyNumberFormat="1" applyFont="1" applyFill="1" applyBorder="1" applyAlignment="1" applyProtection="1">
      <alignment horizontal="center"/>
    </xf>
    <xf numFmtId="165" fontId="25" fillId="0" borderId="0" xfId="37" applyNumberFormat="1" applyFont="1" applyBorder="1"/>
    <xf numFmtId="165" fontId="25" fillId="0" borderId="29" xfId="37" applyNumberFormat="1" applyFont="1" applyFill="1" applyBorder="1" applyAlignment="1">
      <alignment wrapText="1"/>
    </xf>
    <xf numFmtId="165" fontId="25" fillId="0" borderId="30" xfId="37" applyNumberFormat="1" applyFont="1" applyFill="1" applyBorder="1" applyAlignment="1">
      <alignment horizontal="center"/>
    </xf>
    <xf numFmtId="165" fontId="25" fillId="0" borderId="0" xfId="37" applyNumberFormat="1" applyFont="1" applyBorder="1" applyAlignment="1"/>
    <xf numFmtId="165" fontId="25" fillId="0" borderId="31" xfId="37" applyNumberFormat="1" applyFont="1" applyFill="1" applyBorder="1" applyAlignment="1">
      <alignment wrapText="1"/>
    </xf>
    <xf numFmtId="165" fontId="24" fillId="0" borderId="0" xfId="37" applyNumberFormat="1" applyFont="1" applyBorder="1"/>
    <xf numFmtId="165" fontId="24" fillId="0" borderId="0" xfId="37" applyNumberFormat="1" applyFont="1" applyBorder="1" applyAlignment="1"/>
    <xf numFmtId="165" fontId="24" fillId="0" borderId="32" xfId="37" applyNumberFormat="1" applyFont="1" applyFill="1" applyBorder="1"/>
    <xf numFmtId="165" fontId="24" fillId="0" borderId="0" xfId="27" applyNumberFormat="1" applyFont="1" applyFill="1" applyBorder="1" applyAlignment="1" applyProtection="1">
      <alignment horizontal="center" vertical="center"/>
    </xf>
    <xf numFmtId="165" fontId="25" fillId="0" borderId="0" xfId="42" applyNumberFormat="1" applyFont="1" applyFill="1" applyBorder="1" applyAlignment="1" applyProtection="1"/>
    <xf numFmtId="165" fontId="24" fillId="0" borderId="0" xfId="42" applyNumberFormat="1" applyFont="1" applyFill="1" applyBorder="1" applyAlignment="1" applyProtection="1"/>
    <xf numFmtId="165" fontId="20" fillId="0" borderId="33" xfId="37" applyNumberFormat="1" applyFont="1" applyBorder="1" applyAlignment="1"/>
    <xf numFmtId="165" fontId="19" fillId="0" borderId="34" xfId="37" applyNumberFormat="1" applyFont="1" applyBorder="1" applyAlignment="1">
      <alignment horizontal="left" vertical="center"/>
    </xf>
    <xf numFmtId="165" fontId="21" fillId="0" borderId="35" xfId="0" applyNumberFormat="1" applyFont="1" applyFill="1" applyBorder="1" applyAlignment="1">
      <alignment vertical="center" wrapText="1"/>
    </xf>
    <xf numFmtId="165" fontId="21" fillId="16" borderId="35" xfId="0" applyNumberFormat="1" applyFont="1" applyFill="1" applyBorder="1" applyAlignment="1">
      <alignment vertical="center"/>
    </xf>
    <xf numFmtId="165" fontId="19" fillId="0" borderId="35" xfId="0" applyNumberFormat="1" applyFont="1" applyFill="1" applyBorder="1" applyAlignment="1">
      <alignment vertical="center" wrapText="1"/>
    </xf>
    <xf numFmtId="165" fontId="21" fillId="0" borderId="35" xfId="0" applyNumberFormat="1" applyFont="1" applyFill="1" applyBorder="1" applyAlignment="1">
      <alignment vertical="center"/>
    </xf>
    <xf numFmtId="165" fontId="19" fillId="0" borderId="36" xfId="37" applyNumberFormat="1" applyFont="1" applyBorder="1" applyAlignment="1">
      <alignment horizontal="left" vertical="center"/>
    </xf>
    <xf numFmtId="165" fontId="19" fillId="17" borderId="38" xfId="37" applyNumberFormat="1" applyFont="1" applyFill="1" applyBorder="1" applyAlignment="1"/>
    <xf numFmtId="165" fontId="21" fillId="0" borderId="39" xfId="37" applyNumberFormat="1" applyFont="1" applyFill="1" applyBorder="1"/>
    <xf numFmtId="165" fontId="21" fillId="0" borderId="40" xfId="37" applyNumberFormat="1" applyFont="1" applyFill="1" applyBorder="1" applyAlignment="1"/>
    <xf numFmtId="165" fontId="19" fillId="0" borderId="0" xfId="37" applyNumberFormat="1" applyFont="1" applyBorder="1" applyAlignment="1">
      <alignment horizontal="right" vertical="center"/>
    </xf>
    <xf numFmtId="165" fontId="19" fillId="0" borderId="0" xfId="37" applyNumberFormat="1" applyFont="1" applyBorder="1" applyAlignment="1"/>
    <xf numFmtId="165" fontId="19" fillId="0" borderId="0" xfId="37" applyNumberFormat="1" applyFont="1"/>
    <xf numFmtId="165" fontId="20" fillId="0" borderId="22" xfId="37" applyNumberFormat="1" applyFont="1" applyBorder="1" applyAlignment="1"/>
    <xf numFmtId="165" fontId="21" fillId="16" borderId="36" xfId="37" applyNumberFormat="1" applyFont="1" applyFill="1" applyBorder="1" applyAlignment="1"/>
    <xf numFmtId="165" fontId="21" fillId="0" borderId="36" xfId="37" applyNumberFormat="1" applyFont="1" applyBorder="1" applyAlignment="1"/>
    <xf numFmtId="165" fontId="19" fillId="0" borderId="36" xfId="37" applyNumberFormat="1" applyFont="1" applyBorder="1"/>
    <xf numFmtId="165" fontId="21" fillId="16" borderId="36" xfId="37" applyNumberFormat="1" applyFont="1" applyFill="1" applyBorder="1"/>
    <xf numFmtId="165" fontId="19" fillId="16" borderId="36" xfId="37" applyNumberFormat="1" applyFont="1" applyFill="1" applyBorder="1" applyAlignment="1"/>
    <xf numFmtId="165" fontId="19" fillId="0" borderId="41" xfId="37" applyNumberFormat="1" applyFont="1" applyBorder="1" applyAlignment="1"/>
    <xf numFmtId="165" fontId="19" fillId="17" borderId="25" xfId="37" applyNumberFormat="1" applyFont="1" applyFill="1" applyBorder="1"/>
    <xf numFmtId="165" fontId="19" fillId="17" borderId="37" xfId="37" applyNumberFormat="1" applyFont="1" applyFill="1" applyBorder="1" applyAlignment="1">
      <alignment horizontal="right" vertical="center"/>
    </xf>
    <xf numFmtId="165" fontId="21" fillId="17" borderId="38" xfId="37" applyNumberFormat="1" applyFont="1" applyFill="1" applyBorder="1" applyAlignment="1"/>
    <xf numFmtId="165" fontId="19" fillId="0" borderId="0" xfId="37" applyNumberFormat="1" applyFont="1" applyBorder="1"/>
    <xf numFmtId="165" fontId="19" fillId="0" borderId="36" xfId="37" applyNumberFormat="1" applyFont="1" applyFill="1" applyBorder="1" applyAlignment="1">
      <alignment horizontal="left" vertical="center"/>
    </xf>
    <xf numFmtId="165" fontId="22" fillId="17" borderId="37" xfId="37" applyNumberFormat="1" applyFont="1" applyFill="1" applyBorder="1" applyAlignment="1">
      <alignment horizontal="right" vertical="center" wrapText="1"/>
    </xf>
    <xf numFmtId="165" fontId="23" fillId="17" borderId="38" xfId="37" applyNumberFormat="1" applyFont="1" applyFill="1" applyBorder="1" applyAlignment="1"/>
    <xf numFmtId="165" fontId="19" fillId="0" borderId="27" xfId="37" applyNumberFormat="1" applyFont="1" applyBorder="1" applyAlignment="1">
      <alignment horizontal="center" wrapText="1"/>
    </xf>
    <xf numFmtId="165" fontId="19" fillId="0" borderId="0" xfId="37" applyNumberFormat="1" applyFont="1" applyAlignment="1">
      <alignment vertical="center" wrapText="1"/>
    </xf>
    <xf numFmtId="165" fontId="19" fillId="0" borderId="25" xfId="37" applyNumberFormat="1" applyFont="1" applyBorder="1" applyAlignment="1">
      <alignment horizontal="center" wrapText="1"/>
    </xf>
    <xf numFmtId="165" fontId="19" fillId="0" borderId="42" xfId="37" applyNumberFormat="1" applyFont="1" applyBorder="1" applyAlignment="1">
      <alignment wrapText="1"/>
    </xf>
    <xf numFmtId="165" fontId="21" fillId="0" borderId="24" xfId="37" applyNumberFormat="1" applyFont="1" applyBorder="1" applyAlignment="1"/>
    <xf numFmtId="165" fontId="21" fillId="16" borderId="42" xfId="37" applyNumberFormat="1" applyFont="1" applyFill="1" applyBorder="1" applyAlignment="1">
      <alignment wrapText="1"/>
    </xf>
    <xf numFmtId="165" fontId="21" fillId="0" borderId="24" xfId="37" applyNumberFormat="1" applyFont="1" applyBorder="1" applyAlignment="1">
      <alignment wrapText="1"/>
    </xf>
    <xf numFmtId="165" fontId="21" fillId="0" borderId="24" xfId="37" applyNumberFormat="1" applyFont="1" applyFill="1" applyBorder="1" applyAlignment="1"/>
    <xf numFmtId="165" fontId="21" fillId="16" borderId="43" xfId="37" applyNumberFormat="1" applyFont="1" applyFill="1" applyBorder="1" applyAlignment="1">
      <alignment wrapText="1"/>
    </xf>
    <xf numFmtId="165" fontId="19" fillId="17" borderId="44" xfId="37" applyNumberFormat="1" applyFont="1" applyFill="1" applyBorder="1" applyAlignment="1">
      <alignment wrapText="1"/>
    </xf>
    <xf numFmtId="165" fontId="21" fillId="0" borderId="0" xfId="37" applyNumberFormat="1" applyFont="1" applyAlignment="1">
      <alignment vertical="center" wrapText="1"/>
    </xf>
    <xf numFmtId="165" fontId="19" fillId="0" borderId="0" xfId="37" applyNumberFormat="1" applyFont="1" applyFill="1" applyAlignment="1">
      <alignment vertical="center" wrapText="1"/>
    </xf>
    <xf numFmtId="165" fontId="21" fillId="0" borderId="0" xfId="37" applyNumberFormat="1" applyFont="1" applyFill="1" applyAlignment="1">
      <alignment vertical="center" wrapText="1"/>
    </xf>
    <xf numFmtId="165" fontId="19" fillId="0" borderId="45" xfId="37" applyNumberFormat="1" applyFont="1" applyFill="1" applyBorder="1" applyAlignment="1">
      <alignment wrapText="1"/>
    </xf>
    <xf numFmtId="165" fontId="19" fillId="0" borderId="22" xfId="37" applyNumberFormat="1" applyFont="1" applyFill="1" applyBorder="1"/>
    <xf numFmtId="165" fontId="21" fillId="0" borderId="23" xfId="34" applyNumberFormat="1" applyFont="1" applyBorder="1" applyAlignment="1">
      <alignment vertical="center" wrapText="1"/>
    </xf>
    <xf numFmtId="165" fontId="19" fillId="0" borderId="47" xfId="34" applyNumberFormat="1" applyFont="1" applyFill="1" applyBorder="1" applyAlignment="1">
      <alignment vertical="center" wrapText="1"/>
    </xf>
    <xf numFmtId="165" fontId="21" fillId="0" borderId="0" xfId="37" applyNumberFormat="1" applyFont="1"/>
    <xf numFmtId="165" fontId="19" fillId="0" borderId="18" xfId="37" applyNumberFormat="1" applyFont="1" applyBorder="1" applyAlignment="1">
      <alignment horizontal="center" wrapText="1"/>
    </xf>
    <xf numFmtId="165" fontId="21" fillId="0" borderId="23" xfId="37" applyNumberFormat="1" applyFont="1" applyBorder="1" applyAlignment="1"/>
    <xf numFmtId="165" fontId="21" fillId="16" borderId="36" xfId="0" applyNumberFormat="1" applyFont="1" applyFill="1" applyBorder="1"/>
    <xf numFmtId="165" fontId="21" fillId="16" borderId="36" xfId="37" applyNumberFormat="1" applyFont="1" applyFill="1" applyBorder="1" applyAlignment="1">
      <alignment wrapText="1"/>
    </xf>
    <xf numFmtId="165" fontId="21" fillId="0" borderId="23" xfId="37" applyNumberFormat="1" applyFont="1" applyBorder="1" applyAlignment="1">
      <alignment wrapText="1"/>
    </xf>
    <xf numFmtId="165" fontId="21" fillId="0" borderId="23" xfId="37" applyNumberFormat="1" applyFont="1" applyFill="1" applyBorder="1" applyAlignment="1"/>
    <xf numFmtId="165" fontId="21" fillId="16" borderId="36" xfId="37" applyNumberFormat="1" applyFont="1" applyFill="1" applyBorder="1" applyAlignment="1">
      <alignment vertical="center" wrapText="1"/>
    </xf>
    <xf numFmtId="165" fontId="23" fillId="17" borderId="37" xfId="37" applyNumberFormat="1" applyFont="1" applyFill="1" applyBorder="1" applyAlignment="1">
      <alignment vertical="center" wrapText="1"/>
    </xf>
    <xf numFmtId="165" fontId="23" fillId="17" borderId="14" xfId="37" applyNumberFormat="1" applyFont="1" applyFill="1" applyBorder="1" applyAlignment="1">
      <alignment horizontal="right" vertical="center"/>
    </xf>
    <xf numFmtId="0" fontId="21" fillId="15" borderId="12" xfId="35" applyFont="1" applyFill="1" applyBorder="1"/>
    <xf numFmtId="0" fontId="21" fillId="0" borderId="11" xfId="36" applyFont="1" applyBorder="1"/>
    <xf numFmtId="165" fontId="21" fillId="0" borderId="0" xfId="37" applyNumberFormat="1" applyFont="1" applyAlignment="1">
      <alignment vertical="center"/>
    </xf>
    <xf numFmtId="165" fontId="19" fillId="0" borderId="0" xfId="37" applyNumberFormat="1" applyFont="1" applyAlignment="1">
      <alignment wrapText="1"/>
    </xf>
    <xf numFmtId="165" fontId="21" fillId="16" borderId="36" xfId="0" applyNumberFormat="1" applyFont="1" applyFill="1" applyBorder="1" applyAlignment="1">
      <alignment vertical="center"/>
    </xf>
    <xf numFmtId="165" fontId="21" fillId="0" borderId="0" xfId="37" applyNumberFormat="1" applyFont="1" applyBorder="1"/>
    <xf numFmtId="165" fontId="0" fillId="16" borderId="35" xfId="0" applyNumberFormat="1" applyFont="1" applyFill="1" applyBorder="1" applyAlignment="1">
      <alignment vertical="center"/>
    </xf>
    <xf numFmtId="165" fontId="24" fillId="0" borderId="21" xfId="37" applyNumberFormat="1" applyFont="1" applyFill="1" applyBorder="1" applyAlignment="1">
      <alignment horizontal="left"/>
    </xf>
    <xf numFmtId="165" fontId="0" fillId="0" borderId="22" xfId="37" applyNumberFormat="1" applyFont="1" applyFill="1" applyBorder="1"/>
    <xf numFmtId="165" fontId="25" fillId="0" borderId="0" xfId="37" applyNumberFormat="1" applyFont="1" applyBorder="1" applyAlignment="1">
      <alignment wrapText="1"/>
    </xf>
    <xf numFmtId="165" fontId="24" fillId="0" borderId="0" xfId="37" applyNumberFormat="1" applyFont="1" applyBorder="1" applyAlignment="1">
      <alignment horizontal="right"/>
    </xf>
    <xf numFmtId="0" fontId="21" fillId="15" borderId="12" xfId="35" applyFont="1" applyFill="1" applyBorder="1"/>
    <xf numFmtId="165" fontId="19" fillId="18" borderId="44" xfId="37" applyNumberFormat="1" applyFont="1" applyFill="1" applyBorder="1" applyAlignment="1"/>
    <xf numFmtId="165" fontId="0" fillId="0" borderId="35" xfId="0" applyNumberFormat="1" applyFont="1" applyFill="1" applyBorder="1" applyAlignment="1">
      <alignment vertical="center" wrapText="1"/>
    </xf>
    <xf numFmtId="165" fontId="19" fillId="0" borderId="36" xfId="37" applyNumberFormat="1" applyFont="1" applyBorder="1" applyAlignment="1">
      <alignment horizontal="left"/>
    </xf>
    <xf numFmtId="165" fontId="0" fillId="0" borderId="48" xfId="37" applyNumberFormat="1" applyFont="1" applyFill="1" applyBorder="1" applyAlignment="1">
      <alignment horizontal="right"/>
    </xf>
    <xf numFmtId="165" fontId="24" fillId="0" borderId="0" xfId="37" applyNumberFormat="1" applyFont="1" applyBorder="1" applyAlignment="1">
      <alignment horizontal="center"/>
    </xf>
    <xf numFmtId="165" fontId="0" fillId="0" borderId="23" xfId="37" applyNumberFormat="1" applyFont="1" applyFill="1" applyBorder="1" applyAlignment="1">
      <alignment horizontal="right"/>
    </xf>
    <xf numFmtId="165" fontId="21" fillId="0" borderId="35" xfId="0" applyNumberFormat="1" applyFont="1" applyFill="1" applyBorder="1" applyAlignment="1">
      <alignment horizontal="center" vertical="center"/>
    </xf>
    <xf numFmtId="165" fontId="21" fillId="0" borderId="35" xfId="0" applyNumberFormat="1" applyFont="1" applyFill="1" applyBorder="1" applyAlignment="1">
      <alignment horizontal="right" vertical="center"/>
    </xf>
    <xf numFmtId="165" fontId="25" fillId="0" borderId="15" xfId="37" applyNumberFormat="1" applyFont="1" applyFill="1" applyBorder="1" applyAlignment="1">
      <alignment horizontal="center"/>
    </xf>
    <xf numFmtId="165" fontId="24" fillId="0" borderId="15" xfId="37" applyNumberFormat="1" applyFont="1" applyFill="1" applyBorder="1" applyAlignment="1">
      <alignment horizontal="left"/>
    </xf>
    <xf numFmtId="165" fontId="26" fillId="0" borderId="0" xfId="37" applyNumberFormat="1" applyFont="1" applyBorder="1" applyAlignment="1"/>
    <xf numFmtId="165" fontId="25" fillId="0" borderId="0" xfId="37" applyNumberFormat="1" applyFont="1" applyAlignment="1">
      <alignment vertical="center"/>
    </xf>
    <xf numFmtId="165" fontId="25" fillId="0" borderId="0" xfId="37" applyNumberFormat="1" applyFont="1" applyFill="1"/>
    <xf numFmtId="165" fontId="25" fillId="0" borderId="49" xfId="37" applyNumberFormat="1" applyFont="1" applyFill="1" applyBorder="1" applyAlignment="1">
      <alignment horizontal="left" wrapText="1"/>
    </xf>
    <xf numFmtId="165" fontId="0" fillId="0" borderId="24" xfId="37" applyNumberFormat="1" applyFont="1" applyBorder="1" applyAlignment="1"/>
    <xf numFmtId="165" fontId="0" fillId="0" borderId="23" xfId="37" applyNumberFormat="1" applyFont="1" applyFill="1" applyBorder="1" applyAlignment="1">
      <alignment horizontal="left"/>
    </xf>
    <xf numFmtId="165" fontId="0" fillId="0" borderId="23" xfId="37" applyNumberFormat="1" applyFont="1" applyBorder="1" applyAlignment="1">
      <alignment horizontal="left" wrapText="1"/>
    </xf>
    <xf numFmtId="165" fontId="19" fillId="0" borderId="36" xfId="37" applyNumberFormat="1" applyFont="1" applyBorder="1" applyAlignment="1">
      <alignment horizontal="left" wrapText="1"/>
    </xf>
    <xf numFmtId="165" fontId="0" fillId="0" borderId="48" xfId="34" applyNumberFormat="1" applyFont="1" applyBorder="1" applyAlignment="1">
      <alignment vertical="center" wrapText="1"/>
    </xf>
    <xf numFmtId="165" fontId="24" fillId="0" borderId="25" xfId="37" applyNumberFormat="1" applyFont="1" applyFill="1" applyBorder="1" applyAlignment="1">
      <alignment horizontal="right" wrapText="1"/>
    </xf>
    <xf numFmtId="165" fontId="25" fillId="0" borderId="0" xfId="37" applyNumberFormat="1" applyFont="1" applyFill="1" applyBorder="1" applyAlignment="1"/>
    <xf numFmtId="165" fontId="24" fillId="0" borderId="0" xfId="37" applyNumberFormat="1" applyFont="1" applyFill="1" applyBorder="1"/>
    <xf numFmtId="165" fontId="25" fillId="0" borderId="0" xfId="37" applyNumberFormat="1" applyFont="1" applyFill="1" applyAlignment="1">
      <alignment wrapText="1"/>
    </xf>
    <xf numFmtId="165" fontId="25" fillId="0" borderId="50" xfId="37" applyNumberFormat="1" applyFont="1" applyFill="1" applyBorder="1" applyAlignment="1">
      <alignment wrapText="1"/>
    </xf>
    <xf numFmtId="165" fontId="25" fillId="0" borderId="51" xfId="27" applyNumberFormat="1" applyFont="1" applyFill="1" applyBorder="1" applyAlignment="1" applyProtection="1">
      <alignment horizontal="center"/>
    </xf>
    <xf numFmtId="165" fontId="25" fillId="0" borderId="52" xfId="37" applyNumberFormat="1" applyFont="1" applyFill="1" applyBorder="1" applyAlignment="1">
      <alignment wrapText="1"/>
    </xf>
    <xf numFmtId="165" fontId="25" fillId="0" borderId="53" xfId="37" applyNumberFormat="1" applyFont="1" applyFill="1" applyBorder="1" applyAlignment="1">
      <alignment horizontal="center"/>
    </xf>
    <xf numFmtId="165" fontId="25" fillId="0" borderId="53" xfId="37" applyNumberFormat="1" applyFont="1" applyFill="1" applyBorder="1" applyAlignment="1"/>
    <xf numFmtId="165" fontId="24" fillId="0" borderId="54" xfId="37" applyNumberFormat="1" applyFont="1" applyFill="1" applyBorder="1" applyAlignment="1">
      <alignment wrapText="1"/>
    </xf>
    <xf numFmtId="165" fontId="25" fillId="0" borderId="55" xfId="37" applyNumberFormat="1" applyFont="1" applyFill="1" applyBorder="1" applyAlignment="1"/>
    <xf numFmtId="165" fontId="25" fillId="0" borderId="54" xfId="37" applyNumberFormat="1" applyFont="1" applyFill="1" applyBorder="1" applyAlignment="1">
      <alignment wrapText="1"/>
    </xf>
    <xf numFmtId="165" fontId="25" fillId="0" borderId="55" xfId="27" applyNumberFormat="1" applyFont="1" applyFill="1" applyBorder="1" applyAlignment="1" applyProtection="1">
      <alignment horizontal="center"/>
    </xf>
    <xf numFmtId="165" fontId="24" fillId="0" borderId="56" xfId="37" applyNumberFormat="1" applyFont="1" applyFill="1" applyBorder="1" applyAlignment="1">
      <alignment wrapText="1"/>
    </xf>
    <xf numFmtId="165" fontId="24" fillId="0" borderId="57" xfId="37" applyNumberFormat="1" applyFont="1" applyFill="1" applyBorder="1"/>
    <xf numFmtId="165" fontId="24" fillId="0" borderId="58" xfId="37" applyNumberFormat="1" applyFont="1" applyFill="1" applyBorder="1" applyAlignment="1">
      <alignment horizontal="right" wrapText="1"/>
    </xf>
    <xf numFmtId="165" fontId="24" fillId="0" borderId="58" xfId="37" applyNumberFormat="1" applyFont="1" applyFill="1" applyBorder="1"/>
    <xf numFmtId="165" fontId="20" fillId="0" borderId="59" xfId="37" applyNumberFormat="1" applyFont="1" applyFill="1" applyBorder="1" applyAlignment="1"/>
    <xf numFmtId="165" fontId="26" fillId="0" borderId="59" xfId="37" applyNumberFormat="1" applyFont="1" applyFill="1" applyBorder="1" applyAlignment="1"/>
    <xf numFmtId="165" fontId="24" fillId="0" borderId="60" xfId="37" applyNumberFormat="1" applyFont="1" applyBorder="1" applyAlignment="1">
      <alignment wrapText="1"/>
    </xf>
    <xf numFmtId="165" fontId="24" fillId="0" borderId="61" xfId="27" applyNumberFormat="1" applyFont="1" applyFill="1" applyBorder="1" applyAlignment="1" applyProtection="1">
      <alignment horizontal="center" vertical="center" wrapText="1"/>
    </xf>
    <xf numFmtId="165" fontId="25" fillId="0" borderId="60" xfId="37" applyNumberFormat="1" applyFont="1" applyBorder="1" applyAlignment="1">
      <alignment horizontal="center"/>
    </xf>
    <xf numFmtId="165" fontId="24" fillId="0" borderId="14" xfId="37" applyNumberFormat="1" applyFont="1" applyBorder="1" applyAlignment="1">
      <alignment horizontal="center" vertical="center"/>
    </xf>
    <xf numFmtId="165" fontId="24" fillId="0" borderId="14" xfId="37" applyNumberFormat="1" applyFont="1" applyFill="1" applyBorder="1" applyAlignment="1">
      <alignment horizontal="center" vertical="center"/>
    </xf>
    <xf numFmtId="165" fontId="25" fillId="0" borderId="62" xfId="37" applyNumberFormat="1" applyFont="1" applyFill="1" applyBorder="1" applyAlignment="1">
      <alignment wrapText="1"/>
    </xf>
    <xf numFmtId="165" fontId="25" fillId="0" borderId="63" xfId="37" applyNumberFormat="1" applyFont="1" applyFill="1" applyBorder="1"/>
    <xf numFmtId="165" fontId="25" fillId="0" borderId="64" xfId="37" applyNumberFormat="1" applyFont="1" applyFill="1" applyBorder="1" applyAlignment="1">
      <alignment wrapText="1"/>
    </xf>
    <xf numFmtId="165" fontId="25" fillId="0" borderId="65" xfId="37" applyNumberFormat="1" applyFont="1" applyFill="1" applyBorder="1"/>
    <xf numFmtId="165" fontId="25" fillId="0" borderId="66" xfId="37" applyNumberFormat="1" applyFont="1" applyFill="1" applyBorder="1" applyAlignment="1">
      <alignment wrapText="1"/>
    </xf>
    <xf numFmtId="165" fontId="25" fillId="0" borderId="67" xfId="37" applyNumberFormat="1" applyFont="1" applyFill="1" applyBorder="1"/>
    <xf numFmtId="165" fontId="27" fillId="0" borderId="68" xfId="37" applyNumberFormat="1" applyFont="1" applyFill="1" applyBorder="1" applyAlignment="1">
      <alignment horizontal="right" wrapText="1"/>
    </xf>
    <xf numFmtId="165" fontId="27" fillId="0" borderId="69" xfId="37" applyNumberFormat="1" applyFont="1" applyFill="1" applyBorder="1"/>
    <xf numFmtId="165" fontId="19" fillId="17" borderId="70" xfId="37" applyNumberFormat="1" applyFont="1" applyFill="1" applyBorder="1" applyAlignment="1">
      <alignment horizontal="center"/>
    </xf>
    <xf numFmtId="165" fontId="19" fillId="0" borderId="0" xfId="37" applyNumberFormat="1" applyFont="1" applyFill="1" applyBorder="1" applyAlignment="1">
      <alignment horizontal="left"/>
    </xf>
    <xf numFmtId="165" fontId="19" fillId="16" borderId="36" xfId="37" applyNumberFormat="1" applyFont="1" applyFill="1" applyBorder="1" applyAlignment="1">
      <alignment horizontal="left"/>
    </xf>
    <xf numFmtId="165" fontId="21" fillId="16" borderId="46" xfId="37" applyNumberFormat="1" applyFont="1" applyFill="1" applyBorder="1" applyAlignment="1">
      <alignment horizontal="right"/>
    </xf>
    <xf numFmtId="165" fontId="0" fillId="0" borderId="35" xfId="0" applyNumberFormat="1" applyFont="1" applyFill="1" applyBorder="1" applyAlignment="1">
      <alignment horizontal="right" vertical="center" wrapText="1"/>
    </xf>
    <xf numFmtId="165" fontId="26" fillId="0" borderId="0" xfId="37" applyNumberFormat="1" applyFont="1" applyFill="1" applyBorder="1" applyAlignment="1"/>
    <xf numFmtId="165" fontId="0" fillId="16" borderId="35" xfId="0" applyNumberFormat="1" applyFont="1" applyFill="1" applyBorder="1" applyAlignment="1">
      <alignment horizontal="right" vertical="center"/>
    </xf>
    <xf numFmtId="165" fontId="25" fillId="0" borderId="0" xfId="37" applyNumberFormat="1" applyFont="1" applyFill="1" applyBorder="1" applyAlignment="1">
      <alignment horizontal="right"/>
    </xf>
    <xf numFmtId="165" fontId="25" fillId="0" borderId="21" xfId="37" applyNumberFormat="1" applyFont="1" applyFill="1" applyBorder="1" applyAlignment="1">
      <alignment horizontal="right"/>
    </xf>
    <xf numFmtId="165" fontId="25" fillId="0" borderId="71" xfId="37" applyNumberFormat="1" applyFont="1" applyFill="1" applyBorder="1"/>
    <xf numFmtId="165" fontId="24" fillId="0" borderId="18" xfId="37" applyNumberFormat="1" applyFont="1" applyFill="1" applyBorder="1" applyAlignment="1">
      <alignment vertical="center" wrapText="1"/>
    </xf>
    <xf numFmtId="165" fontId="24" fillId="0" borderId="0" xfId="37" applyNumberFormat="1" applyFont="1" applyFill="1" applyAlignment="1">
      <alignment horizontal="left" vertical="center"/>
    </xf>
    <xf numFmtId="165" fontId="25" fillId="0" borderId="21" xfId="37" applyNumberFormat="1" applyFont="1" applyFill="1" applyBorder="1" applyAlignment="1">
      <alignment horizontal="left"/>
    </xf>
    <xf numFmtId="165" fontId="25" fillId="0" borderId="72" xfId="37" applyNumberFormat="1" applyFont="1" applyFill="1" applyBorder="1" applyAlignment="1">
      <alignment wrapText="1"/>
    </xf>
    <xf numFmtId="165" fontId="25" fillId="0" borderId="73" xfId="37" applyNumberFormat="1" applyFont="1" applyFill="1" applyBorder="1" applyAlignment="1">
      <alignment wrapText="1"/>
    </xf>
    <xf numFmtId="0" fontId="19" fillId="0" borderId="11" xfId="37" applyFont="1" applyFill="1" applyBorder="1" applyAlignment="1">
      <alignment vertical="center"/>
    </xf>
    <xf numFmtId="0" fontId="21" fillId="0" borderId="11" xfId="36" applyFont="1" applyFill="1" applyBorder="1"/>
    <xf numFmtId="0" fontId="21" fillId="0" borderId="12" xfId="35" applyFont="1" applyFill="1" applyBorder="1"/>
    <xf numFmtId="0" fontId="21" fillId="0" borderId="12" xfId="36" applyFont="1" applyFill="1" applyBorder="1"/>
    <xf numFmtId="3" fontId="19" fillId="0" borderId="12" xfId="27" applyNumberFormat="1" applyFont="1" applyFill="1" applyBorder="1" applyAlignment="1" applyProtection="1">
      <alignment horizontal="right"/>
    </xf>
    <xf numFmtId="3" fontId="19" fillId="0" borderId="11" xfId="27" applyNumberFormat="1" applyFont="1" applyFill="1" applyBorder="1" applyAlignment="1" applyProtection="1">
      <alignment horizontal="right"/>
    </xf>
    <xf numFmtId="0" fontId="19" fillId="0" borderId="12" xfId="36" applyFont="1" applyFill="1" applyBorder="1"/>
    <xf numFmtId="3" fontId="19" fillId="0" borderId="13" xfId="35" applyNumberFormat="1" applyFont="1" applyFill="1" applyBorder="1"/>
    <xf numFmtId="165" fontId="0" fillId="0" borderId="24" xfId="37" applyNumberFormat="1" applyFont="1" applyFill="1" applyBorder="1" applyAlignment="1"/>
    <xf numFmtId="165" fontId="24" fillId="0" borderId="60" xfId="37" applyNumberFormat="1" applyFont="1" applyFill="1" applyBorder="1" applyAlignment="1">
      <alignment horizontal="left"/>
    </xf>
    <xf numFmtId="165" fontId="19" fillId="0" borderId="35" xfId="37" applyNumberFormat="1" applyFont="1" applyBorder="1" applyAlignment="1">
      <alignment horizontal="left" vertical="center"/>
    </xf>
    <xf numFmtId="165" fontId="21" fillId="0" borderId="0" xfId="37" applyNumberFormat="1" applyFont="1" applyFill="1" applyBorder="1"/>
    <xf numFmtId="165" fontId="21" fillId="0" borderId="0" xfId="37" applyNumberFormat="1" applyFont="1" applyFill="1" applyBorder="1" applyAlignment="1"/>
    <xf numFmtId="165" fontId="19" fillId="0" borderId="41" xfId="37" applyNumberFormat="1" applyFont="1" applyBorder="1" applyAlignment="1">
      <alignment horizontal="center" vertical="center"/>
    </xf>
    <xf numFmtId="3" fontId="19" fillId="0" borderId="84" xfId="37" applyNumberFormat="1" applyFont="1" applyBorder="1" applyAlignment="1">
      <alignment horizontal="center" vertical="center" wrapText="1"/>
    </xf>
    <xf numFmtId="3" fontId="19" fillId="0" borderId="85" xfId="37" applyNumberFormat="1" applyFont="1" applyBorder="1" applyAlignment="1">
      <alignment horizontal="center" vertical="center" wrapText="1"/>
    </xf>
    <xf numFmtId="3" fontId="19" fillId="19" borderId="90" xfId="37" applyNumberFormat="1" applyFont="1" applyFill="1" applyBorder="1" applyAlignment="1">
      <alignment horizontal="center" vertical="center" wrapText="1"/>
    </xf>
    <xf numFmtId="0" fontId="19" fillId="0" borderId="91" xfId="37" applyFont="1" applyBorder="1" applyAlignment="1">
      <alignment horizontal="center" wrapText="1"/>
    </xf>
    <xf numFmtId="165" fontId="19" fillId="0" borderId="0" xfId="37" applyNumberFormat="1" applyFont="1" applyBorder="1" applyAlignment="1">
      <alignment horizontal="center" vertical="center" wrapText="1"/>
    </xf>
    <xf numFmtId="165" fontId="19" fillId="0" borderId="0" xfId="37" applyNumberFormat="1" applyFont="1" applyBorder="1" applyAlignment="1">
      <alignment horizontal="center" wrapText="1"/>
    </xf>
    <xf numFmtId="165" fontId="19" fillId="0" borderId="0" xfId="37" applyNumberFormat="1" applyFont="1" applyBorder="1" applyAlignment="1">
      <alignment horizontal="right"/>
    </xf>
    <xf numFmtId="165" fontId="19" fillId="0" borderId="41" xfId="37" applyNumberFormat="1" applyFont="1" applyBorder="1" applyAlignment="1">
      <alignment horizontal="center" wrapText="1"/>
    </xf>
    <xf numFmtId="3" fontId="19" fillId="0" borderId="97" xfId="37" applyNumberFormat="1" applyFont="1" applyBorder="1" applyAlignment="1">
      <alignment horizontal="center" vertical="center" wrapText="1"/>
    </xf>
    <xf numFmtId="3" fontId="19" fillId="19" borderId="98" xfId="37" applyNumberFormat="1" applyFont="1" applyFill="1" applyBorder="1" applyAlignment="1">
      <alignment horizontal="center" vertical="center" wrapText="1"/>
    </xf>
    <xf numFmtId="0" fontId="19" fillId="0" borderId="99" xfId="37" applyFont="1" applyBorder="1" applyAlignment="1">
      <alignment horizontal="center" wrapText="1"/>
    </xf>
    <xf numFmtId="165" fontId="25" fillId="0" borderId="0" xfId="37" applyNumberFormat="1" applyFont="1" applyFill="1" applyBorder="1" applyAlignment="1">
      <alignment wrapText="1"/>
    </xf>
    <xf numFmtId="165" fontId="25" fillId="0" borderId="100" xfId="37" applyNumberFormat="1" applyFont="1" applyFill="1" applyBorder="1" applyAlignment="1">
      <alignment wrapText="1"/>
    </xf>
    <xf numFmtId="165" fontId="24" fillId="0" borderId="88" xfId="37" applyNumberFormat="1" applyFont="1" applyFill="1" applyBorder="1" applyAlignment="1">
      <alignment horizontal="right" wrapText="1"/>
    </xf>
    <xf numFmtId="165" fontId="25" fillId="0" borderId="101" xfId="37" applyNumberFormat="1" applyFont="1" applyFill="1" applyBorder="1" applyAlignment="1">
      <alignment wrapText="1"/>
    </xf>
    <xf numFmtId="165" fontId="25" fillId="0" borderId="102" xfId="37" applyNumberFormat="1" applyFont="1" applyFill="1" applyBorder="1" applyAlignment="1">
      <alignment wrapText="1"/>
    </xf>
    <xf numFmtId="165" fontId="24" fillId="0" borderId="100" xfId="37" applyNumberFormat="1" applyFont="1" applyFill="1" applyBorder="1" applyAlignment="1">
      <alignment wrapText="1"/>
    </xf>
    <xf numFmtId="165" fontId="24" fillId="0" borderId="103" xfId="37" applyNumberFormat="1" applyFont="1" applyFill="1" applyBorder="1" applyAlignment="1">
      <alignment wrapText="1"/>
    </xf>
    <xf numFmtId="165" fontId="25" fillId="0" borderId="94" xfId="37" applyNumberFormat="1" applyFont="1" applyFill="1" applyBorder="1" applyAlignment="1">
      <alignment wrapText="1"/>
    </xf>
    <xf numFmtId="165" fontId="25" fillId="0" borderId="96" xfId="37" applyNumberFormat="1" applyFont="1" applyFill="1" applyBorder="1" applyAlignment="1">
      <alignment wrapText="1"/>
    </xf>
    <xf numFmtId="165" fontId="25" fillId="0" borderId="104" xfId="37" applyNumberFormat="1" applyFont="1" applyFill="1" applyBorder="1" applyAlignment="1">
      <alignment wrapText="1"/>
    </xf>
    <xf numFmtId="165" fontId="27" fillId="0" borderId="82" xfId="37" applyNumberFormat="1" applyFont="1" applyFill="1" applyBorder="1" applyAlignment="1">
      <alignment horizontal="right" wrapText="1"/>
    </xf>
    <xf numFmtId="165" fontId="24" fillId="0" borderId="0" xfId="37" applyNumberFormat="1" applyFont="1" applyFill="1" applyBorder="1" applyAlignment="1">
      <alignment horizontal="center" wrapText="1"/>
    </xf>
    <xf numFmtId="165" fontId="25" fillId="0" borderId="0" xfId="37" applyNumberFormat="1" applyFont="1" applyFill="1" applyBorder="1" applyAlignment="1">
      <alignment horizontal="center"/>
    </xf>
    <xf numFmtId="165" fontId="24" fillId="0" borderId="0" xfId="37" applyNumberFormat="1" applyFont="1" applyBorder="1" applyAlignment="1">
      <alignment horizontal="center" wrapText="1"/>
    </xf>
    <xf numFmtId="165" fontId="27" fillId="0" borderId="0" xfId="37" applyNumberFormat="1" applyFont="1" applyFill="1" applyBorder="1"/>
    <xf numFmtId="165" fontId="24" fillId="0" borderId="20" xfId="37" applyNumberFormat="1" applyFont="1" applyBorder="1" applyAlignment="1">
      <alignment horizontal="center" vertical="center" wrapText="1"/>
    </xf>
    <xf numFmtId="165" fontId="24" fillId="0" borderId="41" xfId="37" applyNumberFormat="1" applyFont="1" applyFill="1" applyBorder="1" applyAlignment="1">
      <alignment horizontal="center" wrapText="1"/>
    </xf>
    <xf numFmtId="165" fontId="24" fillId="0" borderId="89" xfId="37" applyNumberFormat="1" applyFont="1" applyBorder="1" applyAlignment="1">
      <alignment horizontal="center" wrapText="1"/>
    </xf>
    <xf numFmtId="165" fontId="24" fillId="0" borderId="89" xfId="37" applyNumberFormat="1" applyFont="1" applyFill="1" applyBorder="1" applyAlignment="1">
      <alignment horizontal="center" wrapText="1"/>
    </xf>
    <xf numFmtId="165" fontId="24" fillId="0" borderId="0" xfId="37" applyNumberFormat="1" applyFont="1" applyFill="1" applyBorder="1" applyAlignment="1">
      <alignment wrapText="1"/>
    </xf>
    <xf numFmtId="165" fontId="24" fillId="0" borderId="92" xfId="37" applyNumberFormat="1" applyFont="1" applyBorder="1"/>
    <xf numFmtId="166" fontId="24" fillId="0" borderId="15" xfId="37" applyNumberFormat="1" applyFont="1" applyFill="1" applyBorder="1" applyAlignment="1">
      <alignment horizontal="left"/>
    </xf>
    <xf numFmtId="166" fontId="25" fillId="0" borderId="15" xfId="37" applyNumberFormat="1" applyFont="1" applyFill="1" applyBorder="1" applyAlignment="1">
      <alignment horizontal="center"/>
    </xf>
    <xf numFmtId="166" fontId="24" fillId="0" borderId="21" xfId="37" applyNumberFormat="1" applyFont="1" applyFill="1" applyBorder="1" applyAlignment="1">
      <alignment horizontal="left"/>
    </xf>
    <xf numFmtId="166" fontId="25" fillId="0" borderId="0" xfId="37" applyNumberFormat="1" applyFont="1" applyFill="1" applyBorder="1" applyAlignment="1">
      <alignment horizontal="right"/>
    </xf>
    <xf numFmtId="166" fontId="25" fillId="0" borderId="21" xfId="37" applyNumberFormat="1" applyFont="1" applyFill="1" applyBorder="1" applyAlignment="1">
      <alignment horizontal="right"/>
    </xf>
    <xf numFmtId="166" fontId="25" fillId="0" borderId="71" xfId="37" applyNumberFormat="1" applyFont="1" applyFill="1" applyBorder="1"/>
    <xf numFmtId="166" fontId="24" fillId="0" borderId="14" xfId="37" applyNumberFormat="1" applyFont="1" applyFill="1" applyBorder="1" applyAlignment="1">
      <alignment horizontal="center" vertical="center"/>
    </xf>
    <xf numFmtId="166" fontId="24" fillId="0" borderId="0" xfId="37" applyNumberFormat="1" applyFont="1" applyFill="1" applyAlignment="1">
      <alignment horizontal="left" vertical="center"/>
    </xf>
    <xf numFmtId="166" fontId="25" fillId="0" borderId="21" xfId="37" applyNumberFormat="1" applyFont="1" applyFill="1" applyBorder="1" applyAlignment="1">
      <alignment horizontal="left"/>
    </xf>
    <xf numFmtId="166" fontId="24" fillId="0" borderId="19" xfId="37" applyNumberFormat="1" applyFont="1" applyBorder="1" applyAlignment="1">
      <alignment vertical="center"/>
    </xf>
    <xf numFmtId="166" fontId="24" fillId="0" borderId="20" xfId="37" applyNumberFormat="1" applyFont="1" applyBorder="1" applyAlignment="1">
      <alignment horizontal="left" vertical="center" wrapText="1"/>
    </xf>
    <xf numFmtId="166" fontId="25" fillId="0" borderId="21" xfId="27" applyNumberFormat="1" applyFont="1" applyFill="1" applyBorder="1" applyAlignment="1" applyProtection="1">
      <alignment horizontal="center" vertical="center" wrapText="1"/>
    </xf>
    <xf numFmtId="166" fontId="25" fillId="0" borderId="21" xfId="27" applyNumberFormat="1" applyFont="1" applyFill="1" applyBorder="1" applyAlignment="1" applyProtection="1">
      <alignment horizontal="right" vertical="center" wrapText="1"/>
    </xf>
    <xf numFmtId="166" fontId="24" fillId="0" borderId="60" xfId="37" applyNumberFormat="1" applyFont="1" applyFill="1" applyBorder="1" applyAlignment="1">
      <alignment horizontal="left"/>
    </xf>
    <xf numFmtId="166" fontId="25" fillId="0" borderId="15" xfId="37" applyNumberFormat="1" applyFont="1" applyBorder="1"/>
    <xf numFmtId="166" fontId="25" fillId="0" borderId="21" xfId="37" applyNumberFormat="1" applyFont="1" applyBorder="1"/>
    <xf numFmtId="166" fontId="25" fillId="0" borderId="26" xfId="37" applyNumberFormat="1" applyFont="1" applyBorder="1"/>
    <xf numFmtId="166" fontId="24" fillId="0" borderId="61" xfId="27" applyNumberFormat="1" applyFont="1" applyFill="1" applyBorder="1" applyAlignment="1" applyProtection="1">
      <alignment horizontal="center" vertical="center" wrapText="1"/>
    </xf>
    <xf numFmtId="166" fontId="25" fillId="0" borderId="60" xfId="37" applyNumberFormat="1" applyFont="1" applyBorder="1" applyAlignment="1">
      <alignment horizontal="center"/>
    </xf>
    <xf numFmtId="166" fontId="24" fillId="0" borderId="14" xfId="37" applyNumberFormat="1" applyFont="1" applyBorder="1" applyAlignment="1">
      <alignment horizontal="center" vertical="center"/>
    </xf>
    <xf numFmtId="166" fontId="19" fillId="0" borderId="42" xfId="37" applyNumberFormat="1" applyFont="1" applyBorder="1" applyAlignment="1">
      <alignment wrapText="1"/>
    </xf>
    <xf numFmtId="166" fontId="21" fillId="16" borderId="42" xfId="37" applyNumberFormat="1" applyFont="1" applyFill="1" applyBorder="1" applyAlignment="1">
      <alignment wrapText="1"/>
    </xf>
    <xf numFmtId="166" fontId="21" fillId="16" borderId="43" xfId="37" applyNumberFormat="1" applyFont="1" applyFill="1" applyBorder="1" applyAlignment="1">
      <alignment wrapText="1"/>
    </xf>
    <xf numFmtId="166" fontId="19" fillId="17" borderId="44" xfId="37" applyNumberFormat="1" applyFont="1" applyFill="1" applyBorder="1" applyAlignment="1">
      <alignment wrapText="1"/>
    </xf>
    <xf numFmtId="166" fontId="21" fillId="0" borderId="0" xfId="37" applyNumberFormat="1" applyFont="1" applyAlignment="1">
      <alignment vertical="center" wrapText="1"/>
    </xf>
    <xf numFmtId="166" fontId="23" fillId="17" borderId="14" xfId="37" applyNumberFormat="1" applyFont="1" applyFill="1" applyBorder="1" applyAlignment="1">
      <alignment horizontal="right" vertical="center"/>
    </xf>
    <xf numFmtId="165" fontId="28" fillId="0" borderId="0" xfId="37" applyNumberFormat="1" applyFont="1" applyBorder="1" applyAlignment="1">
      <alignment horizontal="left"/>
    </xf>
    <xf numFmtId="165" fontId="27" fillId="0" borderId="0" xfId="37" applyNumberFormat="1" applyFont="1" applyBorder="1" applyAlignment="1">
      <alignment horizontal="center"/>
    </xf>
    <xf numFmtId="166" fontId="21" fillId="0" borderId="0" xfId="37" applyNumberFormat="1" applyFont="1" applyBorder="1"/>
    <xf numFmtId="166" fontId="23" fillId="17" borderId="38" xfId="37" applyNumberFormat="1" applyFont="1" applyFill="1" applyBorder="1" applyAlignment="1"/>
    <xf numFmtId="165" fontId="25" fillId="0" borderId="14" xfId="13" applyNumberFormat="1" applyFont="1" applyFill="1" applyBorder="1" applyAlignment="1" applyProtection="1">
      <alignment horizontal="left" vertical="center" wrapText="1"/>
    </xf>
    <xf numFmtId="166" fontId="25" fillId="0" borderId="14" xfId="13" applyNumberFormat="1" applyFont="1" applyFill="1" applyBorder="1" applyAlignment="1" applyProtection="1">
      <alignment horizontal="left" vertical="center" wrapText="1"/>
    </xf>
    <xf numFmtId="165" fontId="25" fillId="0" borderId="60" xfId="13" applyNumberFormat="1" applyFont="1" applyFill="1" applyBorder="1" applyAlignment="1">
      <alignment horizontal="left"/>
    </xf>
    <xf numFmtId="3" fontId="24" fillId="0" borderId="84" xfId="37" applyNumberFormat="1" applyFont="1" applyBorder="1" applyAlignment="1">
      <alignment horizontal="center" vertical="center" wrapText="1"/>
    </xf>
    <xf numFmtId="3" fontId="24" fillId="0" borderId="85" xfId="37" applyNumberFormat="1" applyFont="1" applyBorder="1" applyAlignment="1">
      <alignment horizontal="center" vertical="center" wrapText="1"/>
    </xf>
    <xf numFmtId="3" fontId="24" fillId="19" borderId="85" xfId="37" applyNumberFormat="1" applyFont="1" applyFill="1" applyBorder="1" applyAlignment="1">
      <alignment horizontal="center" vertical="center" wrapText="1"/>
    </xf>
    <xf numFmtId="3" fontId="24" fillId="19" borderId="90" xfId="37" applyNumberFormat="1" applyFont="1" applyFill="1" applyBorder="1" applyAlignment="1">
      <alignment horizontal="center" vertical="center" wrapText="1"/>
    </xf>
    <xf numFmtId="0" fontId="24" fillId="0" borderId="91" xfId="37" applyFont="1" applyBorder="1" applyAlignment="1">
      <alignment horizontal="center" wrapText="1"/>
    </xf>
    <xf numFmtId="165" fontId="25" fillId="0" borderId="23" xfId="37" applyNumberFormat="1" applyFont="1" applyBorder="1" applyAlignment="1">
      <alignment horizontal="left" wrapText="1"/>
    </xf>
    <xf numFmtId="165" fontId="25" fillId="0" borderId="24" xfId="37" applyNumberFormat="1" applyFont="1" applyBorder="1" applyAlignment="1">
      <alignment horizontal="left" wrapText="1"/>
    </xf>
    <xf numFmtId="165" fontId="25" fillId="0" borderId="23" xfId="37" applyNumberFormat="1" applyFont="1" applyFill="1" applyBorder="1" applyAlignment="1">
      <alignment horizontal="left"/>
    </xf>
    <xf numFmtId="165" fontId="25" fillId="0" borderId="23" xfId="37" applyNumberFormat="1" applyFont="1" applyFill="1" applyBorder="1" applyAlignment="1">
      <alignment horizontal="right"/>
    </xf>
    <xf numFmtId="165" fontId="25" fillId="0" borderId="48" xfId="37" applyNumberFormat="1" applyFont="1" applyFill="1" applyBorder="1" applyAlignment="1">
      <alignment horizontal="right"/>
    </xf>
    <xf numFmtId="3" fontId="24" fillId="0" borderId="108" xfId="37" applyNumberFormat="1" applyFont="1" applyBorder="1" applyAlignment="1">
      <alignment horizontal="center" vertical="center" wrapText="1"/>
    </xf>
    <xf numFmtId="3" fontId="24" fillId="0" borderId="97" xfId="37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indent="4"/>
    </xf>
    <xf numFmtId="0" fontId="25" fillId="0" borderId="0" xfId="0" applyFont="1"/>
    <xf numFmtId="3" fontId="19" fillId="15" borderId="11" xfId="27" applyNumberFormat="1" applyFont="1" applyFill="1" applyBorder="1" applyAlignment="1" applyProtection="1">
      <alignment horizontal="right"/>
    </xf>
    <xf numFmtId="0" fontId="19" fillId="0" borderId="12" xfId="36" applyFont="1" applyBorder="1"/>
    <xf numFmtId="165" fontId="19" fillId="17" borderId="25" xfId="37" applyNumberFormat="1" applyFont="1" applyFill="1" applyBorder="1" applyAlignment="1">
      <alignment horizontal="right"/>
    </xf>
    <xf numFmtId="165" fontId="19" fillId="0" borderId="45" xfId="37" applyNumberFormat="1" applyFont="1" applyFill="1" applyBorder="1"/>
    <xf numFmtId="165" fontId="19" fillId="0" borderId="48" xfId="37" applyNumberFormat="1" applyFont="1" applyFill="1" applyBorder="1" applyAlignment="1"/>
    <xf numFmtId="165" fontId="19" fillId="18" borderId="25" xfId="37" applyNumberFormat="1" applyFont="1" applyFill="1" applyBorder="1" applyAlignment="1">
      <alignment horizontal="right"/>
    </xf>
    <xf numFmtId="3" fontId="19" fillId="19" borderId="86" xfId="37" applyNumberFormat="1" applyFont="1" applyFill="1" applyBorder="1" applyAlignment="1">
      <alignment horizontal="center" vertical="center" wrapText="1"/>
    </xf>
    <xf numFmtId="165" fontId="19" fillId="0" borderId="72" xfId="37" applyNumberFormat="1" applyFont="1" applyBorder="1" applyAlignment="1">
      <alignment horizontal="left" vertical="center"/>
    </xf>
    <xf numFmtId="165" fontId="19" fillId="0" borderId="109" xfId="37" applyNumberFormat="1" applyFont="1" applyBorder="1" applyAlignment="1">
      <alignment horizontal="left" vertical="center"/>
    </xf>
    <xf numFmtId="165" fontId="21" fillId="16" borderId="110" xfId="0" applyNumberFormat="1" applyFont="1" applyFill="1" applyBorder="1" applyAlignment="1">
      <alignment vertical="center"/>
    </xf>
    <xf numFmtId="165" fontId="21" fillId="16" borderId="65" xfId="0" applyNumberFormat="1" applyFont="1" applyFill="1" applyBorder="1" applyAlignment="1">
      <alignment vertical="center"/>
    </xf>
    <xf numFmtId="165" fontId="0" fillId="16" borderId="110" xfId="0" applyNumberFormat="1" applyFont="1" applyFill="1" applyBorder="1" applyAlignment="1">
      <alignment vertical="center"/>
    </xf>
    <xf numFmtId="165" fontId="0" fillId="16" borderId="65" xfId="0" applyNumberFormat="1" applyFont="1" applyFill="1" applyBorder="1" applyAlignment="1">
      <alignment vertical="center"/>
    </xf>
    <xf numFmtId="165" fontId="21" fillId="0" borderId="110" xfId="0" applyNumberFormat="1" applyFont="1" applyFill="1" applyBorder="1" applyAlignment="1">
      <alignment horizontal="center" vertical="center"/>
    </xf>
    <xf numFmtId="165" fontId="21" fillId="0" borderId="65" xfId="0" applyNumberFormat="1" applyFont="1" applyFill="1" applyBorder="1" applyAlignment="1">
      <alignment horizontal="center" vertical="center"/>
    </xf>
    <xf numFmtId="165" fontId="21" fillId="0" borderId="110" xfId="0" applyNumberFormat="1" applyFont="1" applyFill="1" applyBorder="1" applyAlignment="1">
      <alignment vertical="center"/>
    </xf>
    <xf numFmtId="165" fontId="21" fillId="0" borderId="65" xfId="0" applyNumberFormat="1" applyFont="1" applyFill="1" applyBorder="1" applyAlignment="1">
      <alignment vertical="center"/>
    </xf>
    <xf numFmtId="165" fontId="21" fillId="0" borderId="110" xfId="0" applyNumberFormat="1" applyFont="1" applyFill="1" applyBorder="1" applyAlignment="1">
      <alignment horizontal="right" vertical="center"/>
    </xf>
    <xf numFmtId="165" fontId="21" fillId="0" borderId="65" xfId="0" applyNumberFormat="1" applyFont="1" applyFill="1" applyBorder="1" applyAlignment="1">
      <alignment horizontal="right" vertical="center"/>
    </xf>
    <xf numFmtId="165" fontId="19" fillId="0" borderId="64" xfId="37" applyNumberFormat="1" applyFont="1" applyBorder="1" applyAlignment="1">
      <alignment horizontal="left" vertical="center"/>
    </xf>
    <xf numFmtId="165" fontId="19" fillId="0" borderId="65" xfId="37" applyNumberFormat="1" applyFont="1" applyBorder="1" applyAlignment="1">
      <alignment horizontal="left" vertical="center"/>
    </xf>
    <xf numFmtId="165" fontId="19" fillId="17" borderId="111" xfId="37" applyNumberFormat="1" applyFont="1" applyFill="1" applyBorder="1" applyAlignment="1"/>
    <xf numFmtId="165" fontId="19" fillId="17" borderId="112" xfId="37" applyNumberFormat="1" applyFont="1" applyFill="1" applyBorder="1" applyAlignment="1"/>
    <xf numFmtId="165" fontId="19" fillId="0" borderId="89" xfId="37" applyNumberFormat="1" applyFont="1" applyBorder="1" applyAlignment="1">
      <alignment horizontal="left"/>
    </xf>
    <xf numFmtId="165" fontId="19" fillId="0" borderId="0" xfId="37" applyNumberFormat="1" applyFont="1" applyBorder="1" applyAlignment="1">
      <alignment horizontal="left"/>
    </xf>
    <xf numFmtId="165" fontId="19" fillId="0" borderId="92" xfId="37" applyNumberFormat="1" applyFont="1" applyBorder="1" applyAlignment="1">
      <alignment horizontal="left"/>
    </xf>
    <xf numFmtId="165" fontId="0" fillId="16" borderId="110" xfId="0" applyNumberFormat="1" applyFont="1" applyFill="1" applyBorder="1" applyAlignment="1">
      <alignment horizontal="right" vertical="center"/>
    </xf>
    <xf numFmtId="165" fontId="0" fillId="16" borderId="65" xfId="0" applyNumberFormat="1" applyFont="1" applyFill="1" applyBorder="1" applyAlignment="1">
      <alignment horizontal="right" vertical="center"/>
    </xf>
    <xf numFmtId="165" fontId="21" fillId="0" borderId="113" xfId="37" applyNumberFormat="1" applyFont="1" applyFill="1" applyBorder="1"/>
    <xf numFmtId="165" fontId="21" fillId="0" borderId="114" xfId="37" applyNumberFormat="1" applyFont="1" applyFill="1" applyBorder="1"/>
    <xf numFmtId="165" fontId="21" fillId="0" borderId="115" xfId="37" applyNumberFormat="1" applyFont="1" applyFill="1" applyBorder="1" applyAlignment="1"/>
    <xf numFmtId="165" fontId="21" fillId="0" borderId="116" xfId="37" applyNumberFormat="1" applyFont="1" applyFill="1" applyBorder="1" applyAlignment="1"/>
    <xf numFmtId="165" fontId="19" fillId="18" borderId="17" xfId="37" applyNumberFormat="1" applyFont="1" applyFill="1" applyBorder="1" applyAlignment="1"/>
    <xf numFmtId="165" fontId="19" fillId="18" borderId="112" xfId="37" applyNumberFormat="1" applyFont="1" applyFill="1" applyBorder="1" applyAlignment="1"/>
    <xf numFmtId="165" fontId="19" fillId="17" borderId="117" xfId="37" applyNumberFormat="1" applyFont="1" applyFill="1" applyBorder="1" applyAlignment="1"/>
    <xf numFmtId="165" fontId="19" fillId="17" borderId="118" xfId="37" applyNumberFormat="1" applyFont="1" applyFill="1" applyBorder="1" applyAlignment="1"/>
    <xf numFmtId="165" fontId="19" fillId="17" borderId="119" xfId="37" applyNumberFormat="1" applyFont="1" applyFill="1" applyBorder="1" applyAlignment="1"/>
    <xf numFmtId="165" fontId="21" fillId="16" borderId="64" xfId="0" applyNumberFormat="1" applyFont="1" applyFill="1" applyBorder="1" applyAlignment="1">
      <alignment vertical="center"/>
    </xf>
    <xf numFmtId="165" fontId="21" fillId="0" borderId="92" xfId="37" applyNumberFormat="1" applyFont="1" applyFill="1" applyBorder="1"/>
    <xf numFmtId="165" fontId="21" fillId="0" borderId="92" xfId="37" applyNumberFormat="1" applyFont="1" applyFill="1" applyBorder="1" applyAlignment="1"/>
    <xf numFmtId="166" fontId="19" fillId="0" borderId="109" xfId="37" applyNumberFormat="1" applyFont="1" applyBorder="1" applyAlignment="1">
      <alignment horizontal="left" vertical="center"/>
    </xf>
    <xf numFmtId="166" fontId="21" fillId="16" borderId="65" xfId="0" applyNumberFormat="1" applyFont="1" applyFill="1" applyBorder="1" applyAlignment="1">
      <alignment vertical="center"/>
    </xf>
    <xf numFmtId="166" fontId="21" fillId="0" borderId="65" xfId="0" applyNumberFormat="1" applyFont="1" applyFill="1" applyBorder="1" applyAlignment="1">
      <alignment horizontal="center" vertical="center"/>
    </xf>
    <xf numFmtId="166" fontId="21" fillId="0" borderId="65" xfId="0" applyNumberFormat="1" applyFont="1" applyFill="1" applyBorder="1" applyAlignment="1">
      <alignment vertical="center"/>
    </xf>
    <xf numFmtId="165" fontId="19" fillId="0" borderId="110" xfId="37" applyNumberFormat="1" applyFont="1" applyBorder="1" applyAlignment="1">
      <alignment horizontal="left" vertical="center"/>
    </xf>
    <xf numFmtId="166" fontId="19" fillId="0" borderId="65" xfId="37" applyNumberFormat="1" applyFont="1" applyBorder="1" applyAlignment="1">
      <alignment horizontal="left" vertical="center"/>
    </xf>
    <xf numFmtId="166" fontId="19" fillId="17" borderId="112" xfId="37" applyNumberFormat="1" applyFont="1" applyFill="1" applyBorder="1" applyAlignment="1"/>
    <xf numFmtId="166" fontId="19" fillId="0" borderId="92" xfId="37" applyNumberFormat="1" applyFont="1" applyBorder="1" applyAlignment="1">
      <alignment horizontal="left"/>
    </xf>
    <xf numFmtId="166" fontId="0" fillId="16" borderId="65" xfId="0" applyNumberFormat="1" applyFont="1" applyFill="1" applyBorder="1" applyAlignment="1">
      <alignment horizontal="right" vertical="center"/>
    </xf>
    <xf numFmtId="165" fontId="21" fillId="0" borderId="89" xfId="37" applyNumberFormat="1" applyFont="1" applyFill="1" applyBorder="1"/>
    <xf numFmtId="166" fontId="21" fillId="0" borderId="92" xfId="37" applyNumberFormat="1" applyFont="1" applyFill="1" applyBorder="1"/>
    <xf numFmtId="165" fontId="21" fillId="0" borderId="89" xfId="37" applyNumberFormat="1" applyFont="1" applyFill="1" applyBorder="1" applyAlignment="1"/>
    <xf numFmtId="166" fontId="21" fillId="0" borderId="92" xfId="37" applyNumberFormat="1" applyFont="1" applyFill="1" applyBorder="1" applyAlignment="1"/>
    <xf numFmtId="166" fontId="19" fillId="18" borderId="112" xfId="37" applyNumberFormat="1" applyFont="1" applyFill="1" applyBorder="1" applyAlignment="1"/>
    <xf numFmtId="166" fontId="19" fillId="17" borderId="119" xfId="37" applyNumberFormat="1" applyFont="1" applyFill="1" applyBorder="1" applyAlignment="1"/>
    <xf numFmtId="165" fontId="19" fillId="17" borderId="25" xfId="37" applyNumberFormat="1" applyFont="1" applyFill="1" applyBorder="1" applyAlignment="1">
      <alignment horizontal="right" vertical="center"/>
    </xf>
    <xf numFmtId="165" fontId="19" fillId="0" borderId="64" xfId="37" applyNumberFormat="1" applyFont="1" applyBorder="1" applyAlignment="1">
      <alignment horizontal="left"/>
    </xf>
    <xf numFmtId="165" fontId="19" fillId="0" borderId="65" xfId="37" applyNumberFormat="1" applyFont="1" applyBorder="1" applyAlignment="1">
      <alignment horizontal="left"/>
    </xf>
    <xf numFmtId="165" fontId="21" fillId="16" borderId="64" xfId="37" applyNumberFormat="1" applyFont="1" applyFill="1" applyBorder="1" applyAlignment="1"/>
    <xf numFmtId="165" fontId="21" fillId="16" borderId="65" xfId="37" applyNumberFormat="1" applyFont="1" applyFill="1" applyBorder="1" applyAlignment="1"/>
    <xf numFmtId="165" fontId="21" fillId="0" borderId="64" xfId="37" applyNumberFormat="1" applyFont="1" applyBorder="1" applyAlignment="1"/>
    <xf numFmtId="165" fontId="21" fillId="0" borderId="65" xfId="37" applyNumberFormat="1" applyFont="1" applyBorder="1" applyAlignment="1"/>
    <xf numFmtId="165" fontId="19" fillId="0" borderId="64" xfId="37" applyNumberFormat="1" applyFont="1" applyBorder="1"/>
    <xf numFmtId="165" fontId="19" fillId="0" borderId="65" xfId="37" applyNumberFormat="1" applyFont="1" applyBorder="1"/>
    <xf numFmtId="165" fontId="21" fillId="16" borderId="64" xfId="37" applyNumberFormat="1" applyFont="1" applyFill="1" applyBorder="1"/>
    <xf numFmtId="165" fontId="21" fillId="16" borderId="65" xfId="37" applyNumberFormat="1" applyFont="1" applyFill="1" applyBorder="1"/>
    <xf numFmtId="165" fontId="19" fillId="16" borderId="64" xfId="37" applyNumberFormat="1" applyFont="1" applyFill="1" applyBorder="1" applyAlignment="1">
      <alignment horizontal="left"/>
    </xf>
    <xf numFmtId="165" fontId="19" fillId="16" borderId="65" xfId="37" applyNumberFormat="1" applyFont="1" applyFill="1" applyBorder="1" applyAlignment="1">
      <alignment horizontal="left"/>
    </xf>
    <xf numFmtId="165" fontId="19" fillId="17" borderId="13" xfId="37" applyNumberFormat="1" applyFont="1" applyFill="1" applyBorder="1" applyAlignment="1">
      <alignment horizontal="center"/>
    </xf>
    <xf numFmtId="165" fontId="21" fillId="16" borderId="66" xfId="37" applyNumberFormat="1" applyFont="1" applyFill="1" applyBorder="1" applyAlignment="1">
      <alignment horizontal="right"/>
    </xf>
    <xf numFmtId="165" fontId="21" fillId="16" borderId="67" xfId="37" applyNumberFormat="1" applyFont="1" applyFill="1" applyBorder="1" applyAlignment="1">
      <alignment horizontal="right"/>
    </xf>
    <xf numFmtId="165" fontId="20" fillId="17" borderId="117" xfId="37" applyNumberFormat="1" applyFont="1" applyFill="1" applyBorder="1" applyAlignment="1">
      <alignment horizontal="center"/>
    </xf>
    <xf numFmtId="165" fontId="20" fillId="17" borderId="118" xfId="37" applyNumberFormat="1" applyFont="1" applyFill="1" applyBorder="1" applyAlignment="1">
      <alignment horizontal="center"/>
    </xf>
    <xf numFmtId="165" fontId="20" fillId="17" borderId="119" xfId="37" applyNumberFormat="1" applyFont="1" applyFill="1" applyBorder="1" applyAlignment="1">
      <alignment horizontal="center"/>
    </xf>
    <xf numFmtId="3" fontId="19" fillId="0" borderId="108" xfId="37" applyNumberFormat="1" applyFont="1" applyBorder="1" applyAlignment="1">
      <alignment horizontal="center" vertical="center" wrapText="1"/>
    </xf>
    <xf numFmtId="166" fontId="19" fillId="0" borderId="65" xfId="37" applyNumberFormat="1" applyFont="1" applyBorder="1" applyAlignment="1">
      <alignment horizontal="left"/>
    </xf>
    <xf numFmtId="166" fontId="21" fillId="16" borderId="65" xfId="37" applyNumberFormat="1" applyFont="1" applyFill="1" applyBorder="1" applyAlignment="1"/>
    <xf numFmtId="166" fontId="21" fillId="0" borderId="65" xfId="37" applyNumberFormat="1" applyFont="1" applyBorder="1" applyAlignment="1"/>
    <xf numFmtId="166" fontId="19" fillId="0" borderId="65" xfId="37" applyNumberFormat="1" applyFont="1" applyBorder="1"/>
    <xf numFmtId="166" fontId="21" fillId="16" borderId="65" xfId="37" applyNumberFormat="1" applyFont="1" applyFill="1" applyBorder="1"/>
    <xf numFmtId="166" fontId="19" fillId="16" borderId="65" xfId="37" applyNumberFormat="1" applyFont="1" applyFill="1" applyBorder="1" applyAlignment="1">
      <alignment horizontal="left"/>
    </xf>
    <xf numFmtId="166" fontId="19" fillId="17" borderId="13" xfId="37" applyNumberFormat="1" applyFont="1" applyFill="1" applyBorder="1" applyAlignment="1">
      <alignment horizontal="center"/>
    </xf>
    <xf numFmtId="166" fontId="21" fillId="16" borderId="67" xfId="37" applyNumberFormat="1" applyFont="1" applyFill="1" applyBorder="1" applyAlignment="1">
      <alignment horizontal="right"/>
    </xf>
    <xf numFmtId="166" fontId="20" fillId="17" borderId="119" xfId="37" applyNumberFormat="1" applyFont="1" applyFill="1" applyBorder="1" applyAlignment="1">
      <alignment horizontal="center"/>
    </xf>
    <xf numFmtId="165" fontId="19" fillId="16" borderId="64" xfId="37" applyNumberFormat="1" applyFont="1" applyFill="1" applyBorder="1" applyAlignment="1"/>
    <xf numFmtId="165" fontId="19" fillId="16" borderId="65" xfId="37" applyNumberFormat="1" applyFont="1" applyFill="1" applyBorder="1" applyAlignment="1"/>
    <xf numFmtId="165" fontId="19" fillId="0" borderId="64" xfId="37" applyNumberFormat="1" applyFont="1" applyFill="1" applyBorder="1" applyAlignment="1">
      <alignment horizontal="left" vertical="center"/>
    </xf>
    <xf numFmtId="165" fontId="19" fillId="0" borderId="65" xfId="37" applyNumberFormat="1" applyFont="1" applyFill="1" applyBorder="1" applyAlignment="1">
      <alignment horizontal="left" vertical="center"/>
    </xf>
    <xf numFmtId="165" fontId="21" fillId="17" borderId="111" xfId="37" applyNumberFormat="1" applyFont="1" applyFill="1" applyBorder="1" applyAlignment="1"/>
    <xf numFmtId="165" fontId="21" fillId="17" borderId="112" xfId="37" applyNumberFormat="1" applyFont="1" applyFill="1" applyBorder="1" applyAlignment="1"/>
    <xf numFmtId="165" fontId="19" fillId="0" borderId="89" xfId="37" applyNumberFormat="1" applyFont="1" applyFill="1" applyBorder="1" applyAlignment="1">
      <alignment horizontal="left"/>
    </xf>
    <xf numFmtId="165" fontId="19" fillId="0" borderId="92" xfId="37" applyNumberFormat="1" applyFont="1" applyFill="1" applyBorder="1" applyAlignment="1">
      <alignment horizontal="left"/>
    </xf>
    <xf numFmtId="165" fontId="20" fillId="0" borderId="117" xfId="37" applyNumberFormat="1" applyFont="1" applyFill="1" applyBorder="1" applyAlignment="1">
      <alignment horizontal="center"/>
    </xf>
    <xf numFmtId="165" fontId="20" fillId="0" borderId="118" xfId="37" applyNumberFormat="1" applyFont="1" applyFill="1" applyBorder="1" applyAlignment="1">
      <alignment horizontal="center"/>
    </xf>
    <xf numFmtId="165" fontId="20" fillId="0" borderId="119" xfId="37" applyNumberFormat="1" applyFont="1" applyFill="1" applyBorder="1" applyAlignment="1">
      <alignment horizontal="center"/>
    </xf>
    <xf numFmtId="166" fontId="19" fillId="16" borderId="65" xfId="37" applyNumberFormat="1" applyFont="1" applyFill="1" applyBorder="1" applyAlignment="1"/>
    <xf numFmtId="166" fontId="19" fillId="0" borderId="65" xfId="37" applyNumberFormat="1" applyFont="1" applyFill="1" applyBorder="1" applyAlignment="1">
      <alignment horizontal="left" vertical="center"/>
    </xf>
    <xf numFmtId="166" fontId="21" fillId="17" borderId="112" xfId="37" applyNumberFormat="1" applyFont="1" applyFill="1" applyBorder="1" applyAlignment="1"/>
    <xf numFmtId="166" fontId="19" fillId="0" borderId="92" xfId="37" applyNumberFormat="1" applyFont="1" applyFill="1" applyBorder="1" applyAlignment="1">
      <alignment horizontal="left"/>
    </xf>
    <xf numFmtId="166" fontId="20" fillId="0" borderId="119" xfId="37" applyNumberFormat="1" applyFont="1" applyFill="1" applyBorder="1" applyAlignment="1">
      <alignment horizontal="center"/>
    </xf>
    <xf numFmtId="165" fontId="0" fillId="0" borderId="23" xfId="37" applyNumberFormat="1" applyFont="1" applyBorder="1" applyAlignment="1"/>
    <xf numFmtId="165" fontId="20" fillId="0" borderId="22" xfId="37" applyNumberFormat="1" applyFont="1" applyFill="1" applyBorder="1" applyAlignment="1"/>
    <xf numFmtId="165" fontId="19" fillId="17" borderId="25" xfId="37" applyNumberFormat="1" applyFont="1" applyFill="1" applyBorder="1" applyAlignment="1">
      <alignment vertical="center"/>
    </xf>
    <xf numFmtId="165" fontId="19" fillId="0" borderId="74" xfId="34" applyNumberFormat="1" applyFont="1" applyFill="1" applyBorder="1" applyAlignment="1">
      <alignment vertical="center" wrapText="1"/>
    </xf>
    <xf numFmtId="165" fontId="21" fillId="0" borderId="45" xfId="37" applyNumberFormat="1" applyFont="1" applyBorder="1"/>
    <xf numFmtId="165" fontId="21" fillId="0" borderId="48" xfId="37" applyNumberFormat="1" applyFont="1" applyBorder="1" applyAlignment="1"/>
    <xf numFmtId="165" fontId="19" fillId="0" borderId="120" xfId="37" applyNumberFormat="1" applyFont="1" applyBorder="1" applyAlignment="1">
      <alignment horizontal="left" wrapText="1"/>
    </xf>
    <xf numFmtId="165" fontId="21" fillId="16" borderId="16" xfId="37" applyNumberFormat="1" applyFont="1" applyFill="1" applyBorder="1" applyAlignment="1">
      <alignment horizontal="center" wrapText="1"/>
    </xf>
    <xf numFmtId="165" fontId="21" fillId="16" borderId="16" xfId="37" applyNumberFormat="1" applyFont="1" applyFill="1" applyBorder="1" applyAlignment="1">
      <alignment horizontal="right" wrapText="1"/>
    </xf>
    <xf numFmtId="165" fontId="19" fillId="0" borderId="16" xfId="37" applyNumberFormat="1" applyFont="1" applyFill="1" applyBorder="1" applyAlignment="1">
      <alignment horizontal="left" vertical="center" wrapText="1"/>
    </xf>
    <xf numFmtId="165" fontId="21" fillId="16" borderId="16" xfId="37" applyNumberFormat="1" applyFont="1" applyFill="1" applyBorder="1" applyAlignment="1">
      <alignment wrapText="1"/>
    </xf>
    <xf numFmtId="165" fontId="19" fillId="17" borderId="121" xfId="37" applyNumberFormat="1" applyFont="1" applyFill="1" applyBorder="1" applyAlignment="1">
      <alignment horizontal="center"/>
    </xf>
    <xf numFmtId="165" fontId="19" fillId="0" borderId="64" xfId="37" applyNumberFormat="1" applyFont="1" applyBorder="1" applyAlignment="1">
      <alignment vertical="center" wrapText="1"/>
    </xf>
    <xf numFmtId="165" fontId="19" fillId="0" borderId="64" xfId="37" applyNumberFormat="1" applyFont="1" applyBorder="1" applyAlignment="1">
      <alignment horizontal="center"/>
    </xf>
    <xf numFmtId="165" fontId="21" fillId="16" borderId="66" xfId="37" applyNumberFormat="1" applyFont="1" applyFill="1" applyBorder="1"/>
    <xf numFmtId="165" fontId="19" fillId="0" borderId="70" xfId="37" applyNumberFormat="1" applyFont="1" applyBorder="1" applyAlignment="1">
      <alignment horizontal="center"/>
    </xf>
    <xf numFmtId="165" fontId="19" fillId="0" borderId="122" xfId="37" applyNumberFormat="1" applyFont="1" applyBorder="1"/>
    <xf numFmtId="165" fontId="21" fillId="0" borderId="113" xfId="37" applyNumberFormat="1" applyFont="1" applyBorder="1"/>
    <xf numFmtId="165" fontId="21" fillId="0" borderId="115" xfId="37" applyNumberFormat="1" applyFont="1" applyBorder="1" applyAlignment="1"/>
    <xf numFmtId="3" fontId="19" fillId="20" borderId="84" xfId="37" applyNumberFormat="1" applyFont="1" applyFill="1" applyBorder="1" applyAlignment="1">
      <alignment horizontal="center" vertical="center" wrapText="1"/>
    </xf>
    <xf numFmtId="166" fontId="19" fillId="0" borderId="120" xfId="37" applyNumberFormat="1" applyFont="1" applyBorder="1" applyAlignment="1">
      <alignment horizontal="left" wrapText="1"/>
    </xf>
    <xf numFmtId="166" fontId="21" fillId="16" borderId="16" xfId="37" applyNumberFormat="1" applyFont="1" applyFill="1" applyBorder="1" applyAlignment="1">
      <alignment horizontal="center" wrapText="1"/>
    </xf>
    <xf numFmtId="166" fontId="21" fillId="16" borderId="16" xfId="37" applyNumberFormat="1" applyFont="1" applyFill="1" applyBorder="1" applyAlignment="1">
      <alignment horizontal="right" wrapText="1"/>
    </xf>
    <xf numFmtId="166" fontId="19" fillId="0" borderId="16" xfId="37" applyNumberFormat="1" applyFont="1" applyFill="1" applyBorder="1" applyAlignment="1">
      <alignment horizontal="left" vertical="center" wrapText="1"/>
    </xf>
    <xf numFmtId="166" fontId="21" fillId="16" borderId="16" xfId="37" applyNumberFormat="1" applyFont="1" applyFill="1" applyBorder="1" applyAlignment="1">
      <alignment wrapText="1"/>
    </xf>
    <xf numFmtId="166" fontId="19" fillId="17" borderId="121" xfId="37" applyNumberFormat="1" applyFont="1" applyFill="1" applyBorder="1" applyAlignment="1">
      <alignment horizontal="center"/>
    </xf>
    <xf numFmtId="166" fontId="19" fillId="0" borderId="64" xfId="37" applyNumberFormat="1" applyFont="1" applyBorder="1" applyAlignment="1">
      <alignment vertical="center" wrapText="1"/>
    </xf>
    <xf numFmtId="166" fontId="19" fillId="0" borderId="64" xfId="37" applyNumberFormat="1" applyFont="1" applyBorder="1" applyAlignment="1">
      <alignment horizontal="center"/>
    </xf>
    <xf numFmtId="166" fontId="21" fillId="16" borderId="64" xfId="37" applyNumberFormat="1" applyFont="1" applyFill="1" applyBorder="1"/>
    <xf numFmtId="166" fontId="21" fillId="16" borderId="66" xfId="37" applyNumberFormat="1" applyFont="1" applyFill="1" applyBorder="1"/>
    <xf numFmtId="166" fontId="19" fillId="0" borderId="70" xfId="37" applyNumberFormat="1" applyFont="1" applyBorder="1" applyAlignment="1">
      <alignment horizontal="center"/>
    </xf>
    <xf numFmtId="166" fontId="19" fillId="0" borderId="122" xfId="37" applyNumberFormat="1" applyFont="1" applyBorder="1"/>
    <xf numFmtId="166" fontId="21" fillId="0" borderId="113" xfId="37" applyNumberFormat="1" applyFont="1" applyBorder="1"/>
    <xf numFmtId="166" fontId="21" fillId="0" borderId="115" xfId="37" applyNumberFormat="1" applyFont="1" applyBorder="1" applyAlignment="1"/>
    <xf numFmtId="165" fontId="19" fillId="0" borderId="25" xfId="37" applyNumberFormat="1" applyFont="1" applyBorder="1" applyAlignment="1">
      <alignment vertical="center"/>
    </xf>
    <xf numFmtId="3" fontId="19" fillId="0" borderId="68" xfId="37" applyNumberFormat="1" applyFont="1" applyBorder="1" applyAlignment="1">
      <alignment horizontal="center" vertical="center" wrapText="1"/>
    </xf>
    <xf numFmtId="3" fontId="19" fillId="0" borderId="125" xfId="37" applyNumberFormat="1" applyFont="1" applyBorder="1" applyAlignment="1">
      <alignment horizontal="center" vertical="center" wrapText="1"/>
    </xf>
    <xf numFmtId="3" fontId="19" fillId="19" borderId="69" xfId="37" applyNumberFormat="1" applyFont="1" applyFill="1" applyBorder="1" applyAlignment="1">
      <alignment horizontal="center" vertical="center" wrapText="1"/>
    </xf>
    <xf numFmtId="165" fontId="19" fillId="0" borderId="64" xfId="37" applyNumberFormat="1" applyFont="1" applyBorder="1" applyAlignment="1">
      <alignment horizontal="left" wrapText="1"/>
    </xf>
    <xf numFmtId="165" fontId="19" fillId="0" borderId="65" xfId="37" applyNumberFormat="1" applyFont="1" applyBorder="1" applyAlignment="1">
      <alignment horizontal="left" wrapText="1"/>
    </xf>
    <xf numFmtId="165" fontId="21" fillId="16" borderId="64" xfId="0" applyNumberFormat="1" applyFont="1" applyFill="1" applyBorder="1"/>
    <xf numFmtId="165" fontId="21" fillId="16" borderId="65" xfId="0" applyNumberFormat="1" applyFont="1" applyFill="1" applyBorder="1"/>
    <xf numFmtId="165" fontId="21" fillId="16" borderId="64" xfId="37" applyNumberFormat="1" applyFont="1" applyFill="1" applyBorder="1" applyAlignment="1">
      <alignment wrapText="1"/>
    </xf>
    <xf numFmtId="165" fontId="21" fillId="16" borderId="65" xfId="37" applyNumberFormat="1" applyFont="1" applyFill="1" applyBorder="1" applyAlignment="1">
      <alignment wrapText="1"/>
    </xf>
    <xf numFmtId="165" fontId="21" fillId="16" borderId="64" xfId="37" applyNumberFormat="1" applyFont="1" applyFill="1" applyBorder="1" applyAlignment="1">
      <alignment vertical="center" wrapText="1"/>
    </xf>
    <xf numFmtId="165" fontId="21" fillId="16" borderId="65" xfId="37" applyNumberFormat="1" applyFont="1" applyFill="1" applyBorder="1" applyAlignment="1">
      <alignment vertical="center" wrapText="1"/>
    </xf>
    <xf numFmtId="165" fontId="21" fillId="16" borderId="126" xfId="37" applyNumberFormat="1" applyFont="1" applyFill="1" applyBorder="1" applyAlignment="1">
      <alignment wrapText="1"/>
    </xf>
    <xf numFmtId="165" fontId="21" fillId="16" borderId="109" xfId="37" applyNumberFormat="1" applyFont="1" applyFill="1" applyBorder="1" applyAlignment="1">
      <alignment wrapText="1"/>
    </xf>
    <xf numFmtId="165" fontId="19" fillId="0" borderId="123" xfId="37" applyNumberFormat="1" applyFont="1" applyBorder="1" applyAlignment="1">
      <alignment wrapText="1"/>
    </xf>
    <xf numFmtId="165" fontId="19" fillId="0" borderId="124" xfId="37" applyNumberFormat="1" applyFont="1" applyBorder="1" applyAlignment="1">
      <alignment wrapText="1"/>
    </xf>
    <xf numFmtId="165" fontId="19" fillId="0" borderId="119" xfId="37" applyNumberFormat="1" applyFont="1" applyBorder="1" applyAlignment="1">
      <alignment wrapText="1"/>
    </xf>
    <xf numFmtId="3" fontId="19" fillId="19" borderId="127" xfId="37" applyNumberFormat="1" applyFont="1" applyFill="1" applyBorder="1" applyAlignment="1">
      <alignment horizontal="center" vertical="center" wrapText="1"/>
    </xf>
    <xf numFmtId="0" fontId="19" fillId="0" borderId="13" xfId="37" applyFont="1" applyBorder="1" applyAlignment="1">
      <alignment horizontal="center" wrapText="1"/>
    </xf>
    <xf numFmtId="166" fontId="19" fillId="0" borderId="65" xfId="37" applyNumberFormat="1" applyFont="1" applyBorder="1" applyAlignment="1">
      <alignment horizontal="left" wrapText="1"/>
    </xf>
    <xf numFmtId="166" fontId="21" fillId="16" borderId="65" xfId="37" applyNumberFormat="1" applyFont="1" applyFill="1" applyBorder="1" applyAlignment="1">
      <alignment wrapText="1"/>
    </xf>
    <xf numFmtId="166" fontId="21" fillId="16" borderId="109" xfId="37" applyNumberFormat="1" applyFont="1" applyFill="1" applyBorder="1" applyAlignment="1">
      <alignment wrapText="1"/>
    </xf>
    <xf numFmtId="166" fontId="19" fillId="0" borderId="119" xfId="37" applyNumberFormat="1" applyFont="1" applyBorder="1" applyAlignment="1">
      <alignment wrapText="1"/>
    </xf>
    <xf numFmtId="165" fontId="19" fillId="18" borderId="74" xfId="37" applyNumberFormat="1" applyFont="1" applyFill="1" applyBorder="1" applyAlignment="1">
      <alignment horizontal="right"/>
    </xf>
    <xf numFmtId="165" fontId="19" fillId="18" borderId="70" xfId="37" applyNumberFormat="1" applyFont="1" applyFill="1" applyBorder="1"/>
    <xf numFmtId="166" fontId="19" fillId="18" borderId="13" xfId="37" applyNumberFormat="1" applyFont="1" applyFill="1" applyBorder="1"/>
    <xf numFmtId="3" fontId="19" fillId="19" borderId="97" xfId="37" applyNumberFormat="1" applyFont="1" applyFill="1" applyBorder="1" applyAlignment="1">
      <alignment horizontal="center" vertical="center" wrapText="1"/>
    </xf>
    <xf numFmtId="165" fontId="19" fillId="0" borderId="78" xfId="37" applyNumberFormat="1" applyFont="1" applyBorder="1" applyAlignment="1">
      <alignment horizontal="center" wrapText="1"/>
    </xf>
    <xf numFmtId="165" fontId="24" fillId="0" borderId="78" xfId="37" applyNumberFormat="1" applyFont="1" applyBorder="1" applyAlignment="1">
      <alignment horizontal="center"/>
    </xf>
    <xf numFmtId="165" fontId="24" fillId="0" borderId="79" xfId="37" applyNumberFormat="1" applyFont="1" applyBorder="1" applyAlignment="1">
      <alignment horizontal="center"/>
    </xf>
    <xf numFmtId="165" fontId="24" fillId="0" borderId="80" xfId="37" applyNumberFormat="1" applyFont="1" applyBorder="1" applyAlignment="1">
      <alignment horizontal="center"/>
    </xf>
    <xf numFmtId="165" fontId="24" fillId="0" borderId="17" xfId="37" applyNumberFormat="1" applyFont="1" applyBorder="1" applyAlignment="1">
      <alignment horizontal="center" vertical="center" wrapText="1"/>
    </xf>
    <xf numFmtId="165" fontId="24" fillId="0" borderId="27" xfId="37" applyNumberFormat="1" applyFont="1" applyBorder="1" applyAlignment="1">
      <alignment horizontal="center" vertical="center" wrapText="1"/>
    </xf>
    <xf numFmtId="165" fontId="24" fillId="0" borderId="58" xfId="37" applyNumberFormat="1" applyFont="1" applyBorder="1" applyAlignment="1">
      <alignment horizontal="center" vertical="center" wrapText="1"/>
    </xf>
    <xf numFmtId="165" fontId="24" fillId="0" borderId="105" xfId="37" applyNumberFormat="1" applyFont="1" applyBorder="1" applyAlignment="1">
      <alignment horizontal="center" vertical="center" wrapText="1"/>
    </xf>
    <xf numFmtId="165" fontId="24" fillId="0" borderId="47" xfId="37" applyNumberFormat="1" applyFont="1" applyBorder="1" applyAlignment="1">
      <alignment horizontal="center" vertical="center" wrapText="1"/>
    </xf>
    <xf numFmtId="165" fontId="24" fillId="0" borderId="77" xfId="37" applyNumberFormat="1" applyFont="1" applyBorder="1" applyAlignment="1">
      <alignment horizontal="center" vertical="center" wrapText="1"/>
    </xf>
    <xf numFmtId="165" fontId="24" fillId="0" borderId="76" xfId="37" applyNumberFormat="1" applyFont="1" applyBorder="1" applyAlignment="1">
      <alignment horizontal="center" vertical="center" wrapText="1"/>
    </xf>
    <xf numFmtId="165" fontId="24" fillId="0" borderId="106" xfId="37" applyNumberFormat="1" applyFont="1" applyBorder="1" applyAlignment="1">
      <alignment horizontal="center" vertical="center" wrapText="1"/>
    </xf>
    <xf numFmtId="165" fontId="24" fillId="0" borderId="107" xfId="37" applyNumberFormat="1" applyFont="1" applyBorder="1" applyAlignment="1">
      <alignment horizontal="center" vertical="center" wrapText="1"/>
    </xf>
    <xf numFmtId="165" fontId="24" fillId="0" borderId="77" xfId="37" applyNumberFormat="1" applyFont="1" applyBorder="1" applyAlignment="1">
      <alignment horizontal="center"/>
    </xf>
    <xf numFmtId="165" fontId="27" fillId="0" borderId="0" xfId="37" applyNumberFormat="1" applyFont="1" applyBorder="1" applyAlignment="1">
      <alignment horizontal="center"/>
    </xf>
    <xf numFmtId="165" fontId="24" fillId="0" borderId="25" xfId="37" applyNumberFormat="1" applyFont="1" applyBorder="1" applyAlignment="1">
      <alignment horizontal="center" vertical="center" wrapText="1"/>
    </xf>
    <xf numFmtId="165" fontId="24" fillId="0" borderId="88" xfId="37" applyNumberFormat="1" applyFont="1" applyBorder="1" applyAlignment="1">
      <alignment horizontal="center" vertical="center" wrapText="1"/>
    </xf>
    <xf numFmtId="165" fontId="24" fillId="0" borderId="32" xfId="37" applyNumberFormat="1" applyFont="1" applyBorder="1" applyAlignment="1">
      <alignment horizontal="center" vertical="center" wrapText="1"/>
    </xf>
    <xf numFmtId="165" fontId="24" fillId="0" borderId="74" xfId="37" applyNumberFormat="1" applyFont="1" applyFill="1" applyBorder="1" applyAlignment="1">
      <alignment horizontal="center" wrapText="1"/>
    </xf>
    <xf numFmtId="165" fontId="24" fillId="0" borderId="82" xfId="37" applyNumberFormat="1" applyFont="1" applyFill="1" applyBorder="1" applyAlignment="1">
      <alignment horizontal="center" wrapText="1"/>
    </xf>
    <xf numFmtId="165" fontId="24" fillId="0" borderId="75" xfId="37" applyNumberFormat="1" applyFont="1" applyFill="1" applyBorder="1" applyAlignment="1">
      <alignment horizontal="center" wrapText="1"/>
    </xf>
    <xf numFmtId="165" fontId="24" fillId="0" borderId="74" xfId="37" applyNumberFormat="1" applyFont="1" applyBorder="1" applyAlignment="1">
      <alignment horizontal="center" wrapText="1"/>
    </xf>
    <xf numFmtId="165" fontId="24" fillId="0" borderId="82" xfId="37" applyNumberFormat="1" applyFont="1" applyBorder="1" applyAlignment="1">
      <alignment horizontal="center" wrapText="1"/>
    </xf>
    <xf numFmtId="165" fontId="24" fillId="0" borderId="75" xfId="37" applyNumberFormat="1" applyFont="1" applyBorder="1" applyAlignment="1">
      <alignment horizontal="center" wrapText="1"/>
    </xf>
    <xf numFmtId="165" fontId="19" fillId="0" borderId="74" xfId="27" applyNumberFormat="1" applyFont="1" applyFill="1" applyBorder="1" applyAlignment="1" applyProtection="1">
      <alignment horizontal="center" vertical="center" wrapText="1"/>
    </xf>
    <xf numFmtId="165" fontId="19" fillId="0" borderId="82" xfId="27" applyNumberFormat="1" applyFont="1" applyFill="1" applyBorder="1" applyAlignment="1" applyProtection="1">
      <alignment horizontal="center" vertical="center" wrapText="1"/>
    </xf>
    <xf numFmtId="165" fontId="19" fillId="0" borderId="75" xfId="27" applyNumberFormat="1" applyFont="1" applyFill="1" applyBorder="1" applyAlignment="1" applyProtection="1">
      <alignment horizontal="center" vertical="center" wrapText="1"/>
    </xf>
    <xf numFmtId="165" fontId="19" fillId="0" borderId="78" xfId="37" applyNumberFormat="1" applyFont="1" applyBorder="1" applyAlignment="1">
      <alignment horizontal="center" vertical="center" wrapText="1"/>
    </xf>
    <xf numFmtId="165" fontId="19" fillId="0" borderId="81" xfId="37" applyNumberFormat="1" applyFont="1" applyBorder="1" applyAlignment="1">
      <alignment horizontal="center" vertical="center" wrapText="1"/>
    </xf>
    <xf numFmtId="165" fontId="19" fillId="0" borderId="27" xfId="37" applyNumberFormat="1" applyFont="1" applyBorder="1" applyAlignment="1">
      <alignment horizontal="center" vertical="center"/>
    </xf>
    <xf numFmtId="165" fontId="19" fillId="0" borderId="47" xfId="37" applyNumberFormat="1" applyFont="1" applyBorder="1" applyAlignment="1">
      <alignment horizontal="center" vertical="center"/>
    </xf>
    <xf numFmtId="165" fontId="19" fillId="0" borderId="93" xfId="27" applyNumberFormat="1" applyFont="1" applyFill="1" applyBorder="1" applyAlignment="1" applyProtection="1">
      <alignment horizontal="center" vertical="center" wrapText="1"/>
    </xf>
    <xf numFmtId="165" fontId="19" fillId="0" borderId="94" xfId="27" applyNumberFormat="1" applyFont="1" applyFill="1" applyBorder="1" applyAlignment="1" applyProtection="1">
      <alignment horizontal="center" vertical="center" wrapText="1"/>
    </xf>
    <xf numFmtId="165" fontId="19" fillId="0" borderId="95" xfId="27" applyNumberFormat="1" applyFont="1" applyFill="1" applyBorder="1" applyAlignment="1" applyProtection="1">
      <alignment horizontal="center" vertical="center" wrapText="1"/>
    </xf>
    <xf numFmtId="165" fontId="19" fillId="0" borderId="78" xfId="27" applyNumberFormat="1" applyFont="1" applyFill="1" applyBorder="1" applyAlignment="1" applyProtection="1">
      <alignment horizontal="center" vertical="center" wrapText="1"/>
    </xf>
    <xf numFmtId="165" fontId="19" fillId="0" borderId="79" xfId="27" applyNumberFormat="1" applyFont="1" applyFill="1" applyBorder="1" applyAlignment="1" applyProtection="1">
      <alignment horizontal="center" vertical="center" wrapText="1"/>
    </xf>
    <xf numFmtId="165" fontId="19" fillId="0" borderId="80" xfId="27" applyNumberFormat="1" applyFont="1" applyFill="1" applyBorder="1" applyAlignment="1" applyProtection="1">
      <alignment horizontal="center" vertical="center" wrapText="1"/>
    </xf>
    <xf numFmtId="0" fontId="20" fillId="0" borderId="0" xfId="36" applyFont="1" applyAlignment="1">
      <alignment horizontal="center" vertical="center" wrapText="1"/>
    </xf>
    <xf numFmtId="0" fontId="20" fillId="0" borderId="87" xfId="36" applyFont="1" applyBorder="1" applyAlignment="1">
      <alignment horizontal="center" vertical="center" wrapText="1"/>
    </xf>
    <xf numFmtId="0" fontId="19" fillId="15" borderId="10" xfId="35" applyFont="1" applyFill="1" applyBorder="1" applyAlignment="1">
      <alignment horizontal="center" vertical="center"/>
    </xf>
    <xf numFmtId="0" fontId="19" fillId="15" borderId="12" xfId="35" applyFont="1" applyFill="1" applyBorder="1" applyAlignment="1">
      <alignment horizontal="center" vertical="center"/>
    </xf>
    <xf numFmtId="3" fontId="19" fillId="15" borderId="62" xfId="35" applyNumberFormat="1" applyFont="1" applyFill="1" applyBorder="1" applyAlignment="1">
      <alignment horizontal="center" vertical="center" wrapText="1"/>
    </xf>
    <xf numFmtId="3" fontId="19" fillId="15" borderId="83" xfId="35" applyNumberFormat="1" applyFont="1" applyFill="1" applyBorder="1" applyAlignment="1">
      <alignment horizontal="center" vertical="center" wrapText="1"/>
    </xf>
    <xf numFmtId="3" fontId="19" fillId="15" borderId="84" xfId="35" applyNumberFormat="1" applyFont="1" applyFill="1" applyBorder="1" applyAlignment="1">
      <alignment horizontal="center" vertical="center" wrapText="1"/>
    </xf>
    <xf numFmtId="3" fontId="19" fillId="15" borderId="85" xfId="35" applyNumberFormat="1" applyFont="1" applyFill="1" applyBorder="1" applyAlignment="1">
      <alignment horizontal="center" vertical="center" wrapText="1"/>
    </xf>
    <xf numFmtId="3" fontId="19" fillId="15" borderId="63" xfId="35" applyNumberFormat="1" applyFont="1" applyFill="1" applyBorder="1" applyAlignment="1">
      <alignment horizontal="center" vertical="center" wrapText="1"/>
    </xf>
    <xf numFmtId="3" fontId="19" fillId="15" borderId="86" xfId="35" applyNumberFormat="1" applyFont="1" applyFill="1" applyBorder="1" applyAlignment="1">
      <alignment horizontal="center" vertical="center" wrapText="1"/>
    </xf>
    <xf numFmtId="3" fontId="19" fillId="0" borderId="74" xfId="36" applyNumberFormat="1" applyFont="1" applyBorder="1" applyAlignment="1">
      <alignment horizontal="center"/>
    </xf>
    <xf numFmtId="0" fontId="19" fillId="0" borderId="82" xfId="36" applyFont="1" applyBorder="1" applyAlignment="1">
      <alignment horizontal="center"/>
    </xf>
    <xf numFmtId="0" fontId="19" fillId="0" borderId="75" xfId="36" applyFont="1" applyBorder="1" applyAlignment="1">
      <alignment horizontal="center"/>
    </xf>
    <xf numFmtId="0" fontId="20" fillId="0" borderId="0" xfId="36" applyFont="1" applyBorder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6)" xfId="13" builtinId="49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_2009kv.osztályok3" xfId="34"/>
    <cellStyle name="Normál_2010 2. mód." xfId="35"/>
    <cellStyle name="Normál_2012. évi létszámkeretek" xfId="36"/>
    <cellStyle name="Normál_pesterzsébet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  <cellStyle name="Százalék" xfId="4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1123950</xdr:colOff>
      <xdr:row>2</xdr:row>
      <xdr:rowOff>476250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F06CE669-06F8-4E26-8F85-B1707244153D}"/>
            </a:ext>
          </a:extLst>
        </xdr:cNvPr>
        <xdr:cNvSpPr txBox="1"/>
      </xdr:nvSpPr>
      <xdr:spPr>
        <a:xfrm>
          <a:off x="107156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/2019.%20eredeti%20ei.%20K&#246;lts&#233;gvet&#233;si%20RENDELET%20mell&#233;klete%202019.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Önk.összesítő"/>
      <sheetName val="2.mell.Bev."/>
      <sheetName val="3. mell.Kiad"/>
      <sheetName val="4.mell.LÉTSZÁM"/>
    </sheetNames>
    <sheetDataSet>
      <sheetData sheetId="0" refreshError="1"/>
      <sheetData sheetId="1" refreshError="1">
        <row r="3">
          <cell r="B3">
            <v>230679273</v>
          </cell>
          <cell r="C3">
            <v>4965416</v>
          </cell>
        </row>
        <row r="4">
          <cell r="B4">
            <v>73903455</v>
          </cell>
        </row>
        <row r="5">
          <cell r="B5">
            <v>47858650</v>
          </cell>
        </row>
        <row r="6">
          <cell r="B6">
            <v>25074518</v>
          </cell>
        </row>
        <row r="7">
          <cell r="B7">
            <v>2623280</v>
          </cell>
        </row>
        <row r="9">
          <cell r="B9">
            <v>6880000</v>
          </cell>
        </row>
        <row r="10">
          <cell r="B10">
            <v>156339903</v>
          </cell>
        </row>
        <row r="11">
          <cell r="B11">
            <v>8310150</v>
          </cell>
        </row>
        <row r="12">
          <cell r="B12">
            <v>164650053</v>
          </cell>
        </row>
        <row r="14">
          <cell r="B14">
            <v>0</v>
          </cell>
        </row>
        <row r="15">
          <cell r="B15">
            <v>14000000</v>
          </cell>
        </row>
        <row r="16">
          <cell r="B16">
            <v>28000000</v>
          </cell>
        </row>
        <row r="17">
          <cell r="B17">
            <v>6000000</v>
          </cell>
        </row>
        <row r="18">
          <cell r="B18">
            <v>48000000</v>
          </cell>
        </row>
        <row r="19">
          <cell r="B19">
            <v>48000000</v>
          </cell>
        </row>
        <row r="20">
          <cell r="C20">
            <v>1488400</v>
          </cell>
        </row>
        <row r="21">
          <cell r="C21">
            <v>3477016</v>
          </cell>
        </row>
        <row r="22">
          <cell r="B22">
            <v>6274199</v>
          </cell>
        </row>
        <row r="23">
          <cell r="B23">
            <v>1694034</v>
          </cell>
        </row>
        <row r="24">
          <cell r="C24">
            <v>4965416</v>
          </cell>
        </row>
        <row r="26">
          <cell r="B26">
            <v>0</v>
          </cell>
        </row>
        <row r="29">
          <cell r="C29">
            <v>4965416</v>
          </cell>
        </row>
        <row r="30">
          <cell r="B30">
            <v>244888876</v>
          </cell>
        </row>
        <row r="31">
          <cell r="B31">
            <v>-61819930</v>
          </cell>
        </row>
        <row r="32">
          <cell r="B32">
            <v>-56131185</v>
          </cell>
        </row>
        <row r="33">
          <cell r="B33">
            <v>-117951115</v>
          </cell>
        </row>
        <row r="34">
          <cell r="B34">
            <v>357617034</v>
          </cell>
          <cell r="C34">
            <v>4965416</v>
          </cell>
        </row>
        <row r="38">
          <cell r="B38">
            <v>0</v>
          </cell>
        </row>
        <row r="51">
          <cell r="B51">
            <v>56131185</v>
          </cell>
        </row>
        <row r="54">
          <cell r="B54">
            <v>56131185</v>
          </cell>
        </row>
        <row r="72">
          <cell r="B72">
            <v>61819930</v>
          </cell>
        </row>
        <row r="75">
          <cell r="B75">
            <v>63650000</v>
          </cell>
        </row>
      </sheetData>
      <sheetData sheetId="2" refreshError="1">
        <row r="3">
          <cell r="B3">
            <v>56112135</v>
          </cell>
        </row>
        <row r="4">
          <cell r="B4">
            <v>40895152</v>
          </cell>
        </row>
        <row r="5">
          <cell r="B5">
            <v>8424683</v>
          </cell>
        </row>
        <row r="6">
          <cell r="B6">
            <v>6792300</v>
          </cell>
        </row>
        <row r="8">
          <cell r="B8">
            <v>0</v>
          </cell>
          <cell r="C8">
            <v>19050</v>
          </cell>
        </row>
        <row r="9">
          <cell r="B9">
            <v>0</v>
          </cell>
          <cell r="C9">
            <v>19050</v>
          </cell>
        </row>
        <row r="16">
          <cell r="B16">
            <v>134805100</v>
          </cell>
          <cell r="C16">
            <v>6576855</v>
          </cell>
        </row>
        <row r="17">
          <cell r="B17">
            <v>46286989</v>
          </cell>
          <cell r="C17">
            <v>733770</v>
          </cell>
        </row>
        <row r="18">
          <cell r="B18">
            <v>8981848</v>
          </cell>
          <cell r="C18">
            <v>143085</v>
          </cell>
        </row>
        <row r="19">
          <cell r="B19">
            <v>50436070</v>
          </cell>
        </row>
        <row r="20">
          <cell r="B20">
            <v>2961600</v>
          </cell>
        </row>
        <row r="21">
          <cell r="B21">
            <v>26138593</v>
          </cell>
          <cell r="C21">
            <v>5700000</v>
          </cell>
        </row>
        <row r="22">
          <cell r="B22">
            <v>6000000</v>
          </cell>
        </row>
        <row r="23">
          <cell r="B23">
            <v>20138593</v>
          </cell>
        </row>
        <row r="24">
          <cell r="B24">
            <v>20138593</v>
          </cell>
        </row>
        <row r="27">
          <cell r="B27">
            <v>215867118</v>
          </cell>
        </row>
        <row r="28">
          <cell r="B28">
            <v>188370744</v>
          </cell>
        </row>
        <row r="29">
          <cell r="B29">
            <v>23955550</v>
          </cell>
        </row>
        <row r="30">
          <cell r="B30">
            <v>3540824</v>
          </cell>
        </row>
        <row r="31">
          <cell r="B31">
            <v>350672218</v>
          </cell>
          <cell r="C31">
            <v>6576855</v>
          </cell>
        </row>
        <row r="32">
          <cell r="B32">
            <v>117951115</v>
          </cell>
        </row>
        <row r="33">
          <cell r="B33">
            <v>5333377</v>
          </cell>
        </row>
        <row r="34">
          <cell r="B34">
            <v>5333377</v>
          </cell>
        </row>
        <row r="38">
          <cell r="B38">
            <v>123284492</v>
          </cell>
        </row>
        <row r="39">
          <cell r="B39">
            <v>473956710</v>
          </cell>
        </row>
        <row r="40">
          <cell r="B40">
            <v>-61819930</v>
          </cell>
        </row>
        <row r="41">
          <cell r="B41">
            <v>-56131185</v>
          </cell>
        </row>
        <row r="42">
          <cell r="B42">
            <v>-117951115</v>
          </cell>
        </row>
        <row r="46">
          <cell r="B46">
            <v>63273000</v>
          </cell>
        </row>
        <row r="47">
          <cell r="B47">
            <v>40384000</v>
          </cell>
        </row>
        <row r="48">
          <cell r="B48">
            <v>8092000</v>
          </cell>
        </row>
        <row r="49">
          <cell r="B49">
            <v>14797000</v>
          </cell>
        </row>
        <row r="51">
          <cell r="B51">
            <v>377000</v>
          </cell>
        </row>
        <row r="52">
          <cell r="B52">
            <v>377000</v>
          </cell>
        </row>
        <row r="55">
          <cell r="B55">
            <v>63650000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Önk.összesítő"/>
      <sheetName val="2.mell.Bev."/>
      <sheetName val="3. mell.Kiad"/>
      <sheetName val="4.mell.LÉTSZÁM"/>
    </sheetNames>
    <sheetDataSet>
      <sheetData sheetId="0"/>
      <sheetData sheetId="1">
        <row r="13">
          <cell r="B13">
            <v>10060987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N85"/>
  <sheetViews>
    <sheetView tabSelected="1" view="pageBreakPreview" zoomScale="70" zoomScaleNormal="55" zoomScaleSheetLayoutView="70" workbookViewId="0">
      <selection activeCell="G10" sqref="G10"/>
    </sheetView>
  </sheetViews>
  <sheetFormatPr defaultRowHeight="14.25" x14ac:dyDescent="0.2"/>
  <cols>
    <col min="1" max="1" width="54.42578125" style="22" customWidth="1"/>
    <col min="2" max="2" width="19.140625" style="22" bestFit="1" customWidth="1"/>
    <col min="3" max="5" width="21" style="23" customWidth="1"/>
    <col min="6" max="8" width="21.85546875" style="23" customWidth="1"/>
    <col min="9" max="11" width="17.85546875" style="23" customWidth="1"/>
    <col min="12" max="14" width="20.85546875" style="23" customWidth="1"/>
    <col min="15" max="15" width="15" style="23" bestFit="1" customWidth="1"/>
    <col min="16" max="16" width="15.140625" style="23" bestFit="1" customWidth="1"/>
    <col min="17" max="17" width="15.7109375" style="23" bestFit="1" customWidth="1"/>
    <col min="18" max="16384" width="9.140625" style="23"/>
  </cols>
  <sheetData>
    <row r="1" spans="1:14" ht="15.75" thickBot="1" x14ac:dyDescent="0.3">
      <c r="A1" s="442" t="s">
        <v>160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4"/>
    </row>
    <row r="2" spans="1:14" ht="15.75" customHeight="1" thickBot="1" x14ac:dyDescent="0.25">
      <c r="A2" s="445" t="s">
        <v>116</v>
      </c>
      <c r="B2" s="446" t="s">
        <v>0</v>
      </c>
      <c r="C2" s="447"/>
      <c r="D2" s="448"/>
      <c r="E2" s="446" t="s">
        <v>61</v>
      </c>
      <c r="F2" s="447"/>
      <c r="G2" s="448"/>
      <c r="H2" s="446" t="s">
        <v>57</v>
      </c>
      <c r="I2" s="447"/>
      <c r="J2" s="448"/>
      <c r="K2" s="446" t="s">
        <v>1</v>
      </c>
      <c r="L2" s="447"/>
      <c r="M2" s="447"/>
      <c r="N2" s="452"/>
    </row>
    <row r="3" spans="1:14" ht="42" customHeight="1" thickBot="1" x14ac:dyDescent="0.25">
      <c r="A3" s="445"/>
      <c r="B3" s="449"/>
      <c r="C3" s="450"/>
      <c r="D3" s="451"/>
      <c r="E3" s="449"/>
      <c r="F3" s="450"/>
      <c r="G3" s="451"/>
      <c r="H3" s="449"/>
      <c r="I3" s="450"/>
      <c r="J3" s="451"/>
      <c r="K3" s="449"/>
      <c r="L3" s="450"/>
      <c r="M3" s="450"/>
      <c r="N3" s="453"/>
    </row>
    <row r="4" spans="1:14" ht="32.25" customHeight="1" thickBot="1" x14ac:dyDescent="0.3">
      <c r="A4" s="42"/>
      <c r="B4" s="266" t="s">
        <v>163</v>
      </c>
      <c r="C4" s="267" t="s">
        <v>164</v>
      </c>
      <c r="D4" s="268" t="s">
        <v>165</v>
      </c>
      <c r="E4" s="267" t="s">
        <v>163</v>
      </c>
      <c r="F4" s="267" t="s">
        <v>164</v>
      </c>
      <c r="G4" s="268" t="s">
        <v>165</v>
      </c>
      <c r="H4" s="267" t="s">
        <v>163</v>
      </c>
      <c r="I4" s="267" t="s">
        <v>164</v>
      </c>
      <c r="J4" s="268" t="s">
        <v>165</v>
      </c>
      <c r="K4" s="267" t="s">
        <v>163</v>
      </c>
      <c r="L4" s="267" t="s">
        <v>164</v>
      </c>
      <c r="M4" s="269" t="s">
        <v>165</v>
      </c>
      <c r="N4" s="270" t="s">
        <v>166</v>
      </c>
    </row>
    <row r="5" spans="1:14" ht="15" x14ac:dyDescent="0.25">
      <c r="A5" s="131" t="s">
        <v>119</v>
      </c>
      <c r="B5" s="130">
        <f>SUM(B6:B10)</f>
        <v>235644689</v>
      </c>
      <c r="C5" s="130">
        <f t="shared" ref="C5:J5" si="0">SUM(C6:C9)</f>
        <v>281153785</v>
      </c>
      <c r="D5" s="130">
        <f t="shared" si="0"/>
        <v>277111746</v>
      </c>
      <c r="E5" s="130">
        <f t="shared" si="0"/>
        <v>0</v>
      </c>
      <c r="F5" s="130">
        <f t="shared" si="0"/>
        <v>2850014</v>
      </c>
      <c r="G5" s="130">
        <f t="shared" si="0"/>
        <v>2850014</v>
      </c>
      <c r="H5" s="130">
        <f t="shared" si="0"/>
        <v>1830070</v>
      </c>
      <c r="I5" s="130">
        <f t="shared" si="0"/>
        <v>2538802</v>
      </c>
      <c r="J5" s="130">
        <f t="shared" si="0"/>
        <v>2322590</v>
      </c>
      <c r="K5" s="130">
        <f>B5+E5+H5</f>
        <v>237474759</v>
      </c>
      <c r="L5" s="130">
        <f t="shared" ref="L5:M5" si="1">C5+F5+I5</f>
        <v>286542601</v>
      </c>
      <c r="M5" s="130">
        <f t="shared" si="1"/>
        <v>282284350</v>
      </c>
      <c r="N5" s="233">
        <f>M5/L5</f>
        <v>0.98513920448429237</v>
      </c>
    </row>
    <row r="6" spans="1:14" x14ac:dyDescent="0.2">
      <c r="A6" s="134" t="s">
        <v>71</v>
      </c>
      <c r="B6" s="129">
        <f>'2.mell.Bev.'!K11</f>
        <v>156339903</v>
      </c>
      <c r="C6" s="129">
        <f>'2.mell.Bev.'!L11</f>
        <v>170005601</v>
      </c>
      <c r="D6" s="129">
        <f>'2.mell.Bev.'!M11</f>
        <v>170005601</v>
      </c>
      <c r="E6" s="129">
        <v>0</v>
      </c>
      <c r="F6" s="129">
        <v>0</v>
      </c>
      <c r="G6" s="129">
        <v>0</v>
      </c>
      <c r="H6" s="129">
        <v>0</v>
      </c>
      <c r="I6" s="129">
        <v>0</v>
      </c>
      <c r="J6" s="129">
        <v>0</v>
      </c>
      <c r="K6" s="129">
        <f t="shared" ref="K6:K22" si="2">B6+E6+H6</f>
        <v>156339903</v>
      </c>
      <c r="L6" s="129">
        <f t="shared" ref="L6:L22" si="3">C6+F6+I6</f>
        <v>170005601</v>
      </c>
      <c r="M6" s="129">
        <f t="shared" ref="M6:M22" si="4">D6+G6+J6</f>
        <v>170005601</v>
      </c>
      <c r="N6" s="234">
        <f t="shared" ref="N6:N22" si="5">M6/L6</f>
        <v>1</v>
      </c>
    </row>
    <row r="7" spans="1:14" ht="42.75" x14ac:dyDescent="0.2">
      <c r="A7" s="134" t="s">
        <v>92</v>
      </c>
      <c r="B7" s="129">
        <f>'2.mell.Bev.'!K12</f>
        <v>8310150</v>
      </c>
      <c r="C7" s="129">
        <f>'2.mell.Bev.'!L12</f>
        <v>16609256</v>
      </c>
      <c r="D7" s="129">
        <f>'2.mell.Bev.'!M12</f>
        <v>16609256</v>
      </c>
      <c r="E7" s="129">
        <v>0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29">
        <f t="shared" si="2"/>
        <v>8310150</v>
      </c>
      <c r="L7" s="129">
        <f t="shared" si="3"/>
        <v>16609256</v>
      </c>
      <c r="M7" s="129">
        <f t="shared" si="4"/>
        <v>16609256</v>
      </c>
      <c r="N7" s="234">
        <f t="shared" si="5"/>
        <v>1</v>
      </c>
    </row>
    <row r="8" spans="1:14" x14ac:dyDescent="0.2">
      <c r="A8" s="17" t="s">
        <v>72</v>
      </c>
      <c r="B8" s="129">
        <f>'2.mell.Bev.'!K20</f>
        <v>48000000</v>
      </c>
      <c r="C8" s="129">
        <f>'2.mell.Bev.'!L20</f>
        <v>81428161</v>
      </c>
      <c r="D8" s="129">
        <f>'2.mell.Bev.'!M20</f>
        <v>74916173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29">
        <v>0</v>
      </c>
      <c r="K8" s="129">
        <f t="shared" si="2"/>
        <v>48000000</v>
      </c>
      <c r="L8" s="129">
        <f t="shared" si="3"/>
        <v>81428161</v>
      </c>
      <c r="M8" s="129">
        <f t="shared" si="4"/>
        <v>74916173</v>
      </c>
      <c r="N8" s="234">
        <f t="shared" si="5"/>
        <v>0.92002781445598414</v>
      </c>
    </row>
    <row r="9" spans="1:14" x14ac:dyDescent="0.2">
      <c r="A9" s="17" t="s">
        <v>168</v>
      </c>
      <c r="B9" s="129">
        <f>'2.mell.Bev.'!K26</f>
        <v>12933649</v>
      </c>
      <c r="C9" s="129">
        <f>'2.mell.Bev.'!L26</f>
        <v>13110767</v>
      </c>
      <c r="D9" s="129">
        <f>'2.mell.Bev.'!M26</f>
        <v>15580716</v>
      </c>
      <c r="E9" s="129">
        <f>'2.mell.Bev.'!B47+'2.mell.Bev.'!B52</f>
        <v>0</v>
      </c>
      <c r="F9" s="129">
        <f>'2.mell.Bev.'!M45</f>
        <v>2850014</v>
      </c>
      <c r="G9" s="129">
        <f>'2.mell.Bev.'!M45</f>
        <v>2850014</v>
      </c>
      <c r="H9" s="129">
        <f>'2.mell.Bev.'!B78</f>
        <v>1830070</v>
      </c>
      <c r="I9" s="129">
        <f>'2.mell.Bev.'!C78</f>
        <v>2538802</v>
      </c>
      <c r="J9" s="129">
        <f>'2.mell.Bev.'!D78</f>
        <v>2322590</v>
      </c>
      <c r="K9" s="129">
        <f t="shared" si="2"/>
        <v>14763719</v>
      </c>
      <c r="L9" s="129">
        <f t="shared" si="3"/>
        <v>18499583</v>
      </c>
      <c r="M9" s="129">
        <f t="shared" si="4"/>
        <v>20753320</v>
      </c>
      <c r="N9" s="234">
        <f t="shared" si="5"/>
        <v>1.1218263676538007</v>
      </c>
    </row>
    <row r="10" spans="1:14" ht="28.5" x14ac:dyDescent="0.2">
      <c r="A10" s="17" t="s">
        <v>146</v>
      </c>
      <c r="B10" s="180">
        <f>'2.mell.Bev.'!K14</f>
        <v>10060987</v>
      </c>
      <c r="C10" s="180">
        <f>'2.mell.Bev.'!L14</f>
        <v>15000000</v>
      </c>
      <c r="D10" s="180">
        <f>'2.mell.Bev.'!M14</f>
        <v>15000000</v>
      </c>
      <c r="E10" s="180">
        <v>0</v>
      </c>
      <c r="F10" s="180">
        <v>0</v>
      </c>
      <c r="G10" s="180">
        <v>0</v>
      </c>
      <c r="H10" s="180">
        <f>'2.mell.Bev.'!H14</f>
        <v>0</v>
      </c>
      <c r="I10" s="180">
        <f>'2.mell.Bev.'!I14</f>
        <v>0</v>
      </c>
      <c r="J10" s="180">
        <f>'2.mell.Bev.'!J14</f>
        <v>0</v>
      </c>
      <c r="K10" s="180">
        <f>B10+E10+H10</f>
        <v>10060987</v>
      </c>
      <c r="L10" s="180">
        <f>C10+F10+I10</f>
        <v>15000000</v>
      </c>
      <c r="M10" s="180">
        <f>D10+G10+J10</f>
        <v>15000000</v>
      </c>
      <c r="N10" s="237">
        <f>M10/L10</f>
        <v>1</v>
      </c>
    </row>
    <row r="11" spans="1:14" ht="15" x14ac:dyDescent="0.25">
      <c r="A11" s="177" t="s">
        <v>28</v>
      </c>
      <c r="B11" s="116">
        <f>'2.mell.Bev.'!K27</f>
        <v>0</v>
      </c>
      <c r="C11" s="116">
        <f>'2.mell.Bev.'!L27</f>
        <v>82380969</v>
      </c>
      <c r="D11" s="116">
        <f>'2.mell.Bev.'!M27</f>
        <v>82380969</v>
      </c>
      <c r="E11" s="116">
        <f>E12+E10</f>
        <v>0</v>
      </c>
      <c r="F11" s="116">
        <f>F12+F10</f>
        <v>0</v>
      </c>
      <c r="G11" s="116">
        <f>G12+G10</f>
        <v>0</v>
      </c>
      <c r="H11" s="116">
        <f>'2.mell.Bev.'!H27</f>
        <v>0</v>
      </c>
      <c r="I11" s="116">
        <f>'2.mell.Bev.'!I27</f>
        <v>0</v>
      </c>
      <c r="J11" s="116">
        <f>'2.mell.Bev.'!J27</f>
        <v>0</v>
      </c>
      <c r="K11" s="116">
        <f t="shared" si="2"/>
        <v>0</v>
      </c>
      <c r="L11" s="116">
        <f t="shared" si="3"/>
        <v>82380969</v>
      </c>
      <c r="M11" s="116">
        <f t="shared" si="4"/>
        <v>82380969</v>
      </c>
      <c r="N11" s="235">
        <f t="shared" si="5"/>
        <v>1</v>
      </c>
    </row>
    <row r="12" spans="1:14" x14ac:dyDescent="0.2">
      <c r="A12" s="17" t="s">
        <v>145</v>
      </c>
      <c r="B12" s="179">
        <f>'2.mell.Bev.'!K28</f>
        <v>0</v>
      </c>
      <c r="C12" s="179">
        <f>'2.mell.Bev.'!L28</f>
        <v>67380969</v>
      </c>
      <c r="D12" s="179">
        <f>'2.mell.Bev.'!M28</f>
        <v>67380969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0</v>
      </c>
      <c r="K12" s="179">
        <f t="shared" si="2"/>
        <v>0</v>
      </c>
      <c r="L12" s="179">
        <f t="shared" si="3"/>
        <v>67380969</v>
      </c>
      <c r="M12" s="179">
        <f t="shared" si="4"/>
        <v>67380969</v>
      </c>
      <c r="N12" s="236">
        <f t="shared" si="5"/>
        <v>1</v>
      </c>
    </row>
    <row r="13" spans="1:14" ht="15" x14ac:dyDescent="0.25">
      <c r="A13" s="177" t="s">
        <v>85</v>
      </c>
      <c r="B13" s="116">
        <f>'2.mell.Bev.'!K29</f>
        <v>0</v>
      </c>
      <c r="C13" s="116">
        <f>'2.mell.Bev.'!L29</f>
        <v>0</v>
      </c>
      <c r="D13" s="116">
        <f>'2.mell.Bev.'!M29</f>
        <v>0</v>
      </c>
      <c r="E13" s="116">
        <f>E14+E15</f>
        <v>0</v>
      </c>
      <c r="F13" s="116">
        <f>F14+F15</f>
        <v>0</v>
      </c>
      <c r="G13" s="116">
        <f>G14+G15</f>
        <v>0</v>
      </c>
      <c r="H13" s="116">
        <v>0</v>
      </c>
      <c r="I13" s="116">
        <v>0</v>
      </c>
      <c r="J13" s="116">
        <v>0</v>
      </c>
      <c r="K13" s="116">
        <f t="shared" si="2"/>
        <v>0</v>
      </c>
      <c r="L13" s="116">
        <f t="shared" si="3"/>
        <v>0</v>
      </c>
      <c r="M13" s="116">
        <f t="shared" si="4"/>
        <v>0</v>
      </c>
      <c r="N13" s="235">
        <v>0</v>
      </c>
    </row>
    <row r="14" spans="1:14" x14ac:dyDescent="0.2">
      <c r="A14" s="17" t="s">
        <v>109</v>
      </c>
      <c r="B14" s="181">
        <f>'2.mell.Bev.'!K30</f>
        <v>0</v>
      </c>
      <c r="C14" s="181">
        <f>'2.mell.Bev.'!L30</f>
        <v>0</v>
      </c>
      <c r="D14" s="181">
        <f>'2.mell.Bev.'!M30</f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f t="shared" si="2"/>
        <v>0</v>
      </c>
      <c r="L14" s="181">
        <f t="shared" si="3"/>
        <v>0</v>
      </c>
      <c r="M14" s="181">
        <f t="shared" si="4"/>
        <v>0</v>
      </c>
      <c r="N14" s="238">
        <v>0</v>
      </c>
    </row>
    <row r="15" spans="1:14" ht="15" thickBot="1" x14ac:dyDescent="0.25">
      <c r="A15" s="17" t="s">
        <v>110</v>
      </c>
      <c r="B15" s="181">
        <f>'2.mell.Bev.'!K31</f>
        <v>0</v>
      </c>
      <c r="C15" s="181">
        <f>'2.mell.Bev.'!L31</f>
        <v>0</v>
      </c>
      <c r="D15" s="181">
        <f>'2.mell.Bev.'!M31</f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f t="shared" si="2"/>
        <v>0</v>
      </c>
      <c r="L15" s="181">
        <f t="shared" si="3"/>
        <v>0</v>
      </c>
      <c r="M15" s="181">
        <f t="shared" si="4"/>
        <v>0</v>
      </c>
      <c r="N15" s="238">
        <v>0</v>
      </c>
    </row>
    <row r="16" spans="1:14" s="132" customFormat="1" ht="15.75" thickBot="1" x14ac:dyDescent="0.25">
      <c r="A16" s="18" t="s">
        <v>2</v>
      </c>
      <c r="B16" s="163">
        <f t="shared" ref="B16:J16" si="6">B5+B11+B13</f>
        <v>235644689</v>
      </c>
      <c r="C16" s="163">
        <f t="shared" si="6"/>
        <v>363534754</v>
      </c>
      <c r="D16" s="163">
        <f t="shared" si="6"/>
        <v>359492715</v>
      </c>
      <c r="E16" s="163">
        <f t="shared" si="6"/>
        <v>0</v>
      </c>
      <c r="F16" s="163">
        <f t="shared" si="6"/>
        <v>2850014</v>
      </c>
      <c r="G16" s="163">
        <f t="shared" si="6"/>
        <v>2850014</v>
      </c>
      <c r="H16" s="163">
        <f t="shared" si="6"/>
        <v>1830070</v>
      </c>
      <c r="I16" s="163">
        <f t="shared" si="6"/>
        <v>2538802</v>
      </c>
      <c r="J16" s="163">
        <f t="shared" si="6"/>
        <v>2322590</v>
      </c>
      <c r="K16" s="163">
        <f t="shared" si="2"/>
        <v>237474759</v>
      </c>
      <c r="L16" s="163">
        <f t="shared" si="3"/>
        <v>368923570</v>
      </c>
      <c r="M16" s="163">
        <f t="shared" si="4"/>
        <v>364665319</v>
      </c>
      <c r="N16" s="239">
        <f t="shared" si="5"/>
        <v>0.98845763365024364</v>
      </c>
    </row>
    <row r="17" spans="1:14" s="132" customFormat="1" ht="15" x14ac:dyDescent="0.25">
      <c r="A17" s="158" t="s">
        <v>144</v>
      </c>
      <c r="B17" s="183">
        <f>SUM(B18:B20)</f>
        <v>244888876</v>
      </c>
      <c r="C17" s="183">
        <f>SUM(C18:C20)</f>
        <v>244011558</v>
      </c>
      <c r="D17" s="183">
        <f>SUM(D18:D20)</f>
        <v>244011558</v>
      </c>
      <c r="E17" s="183">
        <f>'2.mell.Bev.'!K58</f>
        <v>0</v>
      </c>
      <c r="F17" s="183">
        <f>'2.mell.Bev.'!L58</f>
        <v>53712350</v>
      </c>
      <c r="G17" s="183">
        <f>'2.mell.Bev.'!M58</f>
        <v>53712350</v>
      </c>
      <c r="H17" s="183">
        <f>'2.mell.Bev.'!K84</f>
        <v>61819930</v>
      </c>
      <c r="I17" s="183">
        <f>'2.mell.Bev.'!L84</f>
        <v>62350568</v>
      </c>
      <c r="J17" s="183">
        <f>'2.mell.Bev.'!M84</f>
        <v>62350568</v>
      </c>
      <c r="K17" s="183">
        <f t="shared" si="2"/>
        <v>306708806</v>
      </c>
      <c r="L17" s="183">
        <f t="shared" si="3"/>
        <v>360074476</v>
      </c>
      <c r="M17" s="183">
        <f t="shared" si="4"/>
        <v>360074476</v>
      </c>
      <c r="N17" s="240">
        <f t="shared" si="5"/>
        <v>1</v>
      </c>
    </row>
    <row r="18" spans="1:14" s="132" customFormat="1" x14ac:dyDescent="0.2">
      <c r="A18" s="17" t="s">
        <v>87</v>
      </c>
      <c r="B18" s="184">
        <f>'2.mell.Bev.'!K34</f>
        <v>0</v>
      </c>
      <c r="C18" s="184">
        <f>'2.mell.Bev.'!L34</f>
        <v>0</v>
      </c>
      <c r="D18" s="184">
        <f>'2.mell.Bev.'!M34</f>
        <v>0</v>
      </c>
      <c r="E18" s="184">
        <f>'2.mell.Bev.'!K59</f>
        <v>56131185</v>
      </c>
      <c r="F18" s="184">
        <f>'2.mell.Bev.'!L59</f>
        <v>53534379</v>
      </c>
      <c r="G18" s="184">
        <f>'2.mell.Bev.'!M59</f>
        <v>53534379</v>
      </c>
      <c r="H18" s="184">
        <f>'2.mell.Bev.'!K85</f>
        <v>61819930</v>
      </c>
      <c r="I18" s="184">
        <f>'2.mell.Bev.'!L85</f>
        <v>61755490</v>
      </c>
      <c r="J18" s="184">
        <f>'2.mell.Bev.'!M85</f>
        <v>61755490</v>
      </c>
      <c r="K18" s="184">
        <f t="shared" si="2"/>
        <v>117951115</v>
      </c>
      <c r="L18" s="184">
        <f t="shared" si="3"/>
        <v>115289869</v>
      </c>
      <c r="M18" s="184">
        <f t="shared" si="4"/>
        <v>115289869</v>
      </c>
      <c r="N18" s="241">
        <f t="shared" si="5"/>
        <v>1</v>
      </c>
    </row>
    <row r="19" spans="1:14" ht="42.75" x14ac:dyDescent="0.2">
      <c r="A19" s="185" t="s">
        <v>3</v>
      </c>
      <c r="B19" s="184">
        <f>'2.mell.Bev.'!K35</f>
        <v>244888876</v>
      </c>
      <c r="C19" s="184">
        <f>'2.mell.Bev.'!L35</f>
        <v>244011558</v>
      </c>
      <c r="D19" s="184">
        <f>'2.mell.Bev.'!M35</f>
        <v>244011558</v>
      </c>
      <c r="E19" s="184">
        <f>'2.mell.Bev.'!K60</f>
        <v>0</v>
      </c>
      <c r="F19" s="184">
        <f>'2.mell.Bev.'!L60</f>
        <v>177971</v>
      </c>
      <c r="G19" s="184">
        <f>'2.mell.Bev.'!M60</f>
        <v>177971</v>
      </c>
      <c r="H19" s="184">
        <f>'2.mell.Bev.'!K86</f>
        <v>0</v>
      </c>
      <c r="I19" s="184">
        <f>'2.mell.Bev.'!L86</f>
        <v>595078</v>
      </c>
      <c r="J19" s="184">
        <f>'2.mell.Bev.'!M86</f>
        <v>595078</v>
      </c>
      <c r="K19" s="184">
        <f t="shared" si="2"/>
        <v>244888876</v>
      </c>
      <c r="L19" s="184">
        <f t="shared" si="3"/>
        <v>244784607</v>
      </c>
      <c r="M19" s="184">
        <f t="shared" si="4"/>
        <v>244784607</v>
      </c>
      <c r="N19" s="241">
        <f t="shared" si="5"/>
        <v>1</v>
      </c>
    </row>
    <row r="20" spans="1:14" ht="15" thickBot="1" x14ac:dyDescent="0.25">
      <c r="A20" s="186" t="s">
        <v>4</v>
      </c>
      <c r="B20" s="184">
        <f>'2.mell.Bev.'!K36</f>
        <v>0</v>
      </c>
      <c r="C20" s="184">
        <f>'2.mell.Bev.'!L36</f>
        <v>0</v>
      </c>
      <c r="D20" s="184">
        <f>'2.mell.Bev.'!M36</f>
        <v>0</v>
      </c>
      <c r="E20" s="184">
        <f>'2.mell.Bev.'!K61</f>
        <v>0</v>
      </c>
      <c r="F20" s="184">
        <f>'2.mell.Bev.'!L61</f>
        <v>0</v>
      </c>
      <c r="G20" s="184">
        <f>'2.mell.Bev.'!M61</f>
        <v>0</v>
      </c>
      <c r="H20" s="184">
        <f>'2.mell.Bev.'!K87</f>
        <v>0</v>
      </c>
      <c r="I20" s="184">
        <f>'2.mell.Bev.'!L87</f>
        <v>0</v>
      </c>
      <c r="J20" s="184">
        <f>'2.mell.Bev.'!M87</f>
        <v>0</v>
      </c>
      <c r="K20" s="184">
        <f t="shared" si="2"/>
        <v>0</v>
      </c>
      <c r="L20" s="184">
        <f t="shared" si="3"/>
        <v>0</v>
      </c>
      <c r="M20" s="184">
        <f t="shared" si="4"/>
        <v>0</v>
      </c>
      <c r="N20" s="241">
        <v>0</v>
      </c>
    </row>
    <row r="21" spans="1:14" ht="15.75" thickBot="1" x14ac:dyDescent="0.25">
      <c r="A21" s="182" t="s">
        <v>5</v>
      </c>
      <c r="B21" s="182">
        <f>'2.mell.Bev.'!K39</f>
        <v>-117951115</v>
      </c>
      <c r="C21" s="182">
        <f>'2.mell.Bev.'!L39</f>
        <v>-115289869</v>
      </c>
      <c r="D21" s="182">
        <f>'2.mell.Bev.'!M39</f>
        <v>-115289869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f t="shared" si="2"/>
        <v>-117951115</v>
      </c>
      <c r="L21" s="21">
        <f t="shared" si="3"/>
        <v>-115289869</v>
      </c>
      <c r="M21" s="21">
        <f t="shared" si="4"/>
        <v>-115289869</v>
      </c>
      <c r="N21" s="242">
        <f t="shared" si="5"/>
        <v>1</v>
      </c>
    </row>
    <row r="22" spans="1:14" s="132" customFormat="1" ht="15.75" thickBot="1" x14ac:dyDescent="0.25">
      <c r="A22" s="20" t="s">
        <v>6</v>
      </c>
      <c r="B22" s="21">
        <f t="shared" ref="B22:J22" si="7">B16+B17+B21</f>
        <v>362582450</v>
      </c>
      <c r="C22" s="21">
        <f t="shared" si="7"/>
        <v>492256443</v>
      </c>
      <c r="D22" s="21">
        <f t="shared" si="7"/>
        <v>488214404</v>
      </c>
      <c r="E22" s="21">
        <f>E18</f>
        <v>56131185</v>
      </c>
      <c r="F22" s="21">
        <f t="shared" si="7"/>
        <v>56562364</v>
      </c>
      <c r="G22" s="21">
        <f t="shared" si="7"/>
        <v>56562364</v>
      </c>
      <c r="H22" s="21">
        <f t="shared" si="7"/>
        <v>63650000</v>
      </c>
      <c r="I22" s="21">
        <f t="shared" si="7"/>
        <v>64889370</v>
      </c>
      <c r="J22" s="21">
        <f t="shared" si="7"/>
        <v>64673158</v>
      </c>
      <c r="K22" s="21">
        <f t="shared" si="2"/>
        <v>482363635</v>
      </c>
      <c r="L22" s="21">
        <f t="shared" si="3"/>
        <v>613708177</v>
      </c>
      <c r="M22" s="21">
        <f t="shared" si="4"/>
        <v>609449926</v>
      </c>
      <c r="N22" s="242">
        <f t="shared" si="5"/>
        <v>0.99306144001402152</v>
      </c>
    </row>
    <row r="24" spans="1:14" ht="15.75" thickBot="1" x14ac:dyDescent="0.3">
      <c r="A24" s="454" t="s">
        <v>159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</row>
    <row r="25" spans="1:14" ht="45.75" customHeight="1" thickBot="1" x14ac:dyDescent="0.25">
      <c r="A25" s="15" t="s">
        <v>7</v>
      </c>
      <c r="B25" s="456" t="s">
        <v>0</v>
      </c>
      <c r="C25" s="457"/>
      <c r="D25" s="458"/>
      <c r="E25" s="456" t="s">
        <v>61</v>
      </c>
      <c r="F25" s="457"/>
      <c r="G25" s="458"/>
      <c r="H25" s="456" t="s">
        <v>57</v>
      </c>
      <c r="I25" s="457"/>
      <c r="J25" s="458"/>
      <c r="K25" s="456" t="s">
        <v>8</v>
      </c>
      <c r="L25" s="457"/>
      <c r="M25" s="457"/>
      <c r="N25" s="458"/>
    </row>
    <row r="26" spans="1:14" ht="30.75" thickBot="1" x14ac:dyDescent="0.3">
      <c r="A26" s="227"/>
      <c r="B26" s="266" t="s">
        <v>163</v>
      </c>
      <c r="C26" s="267" t="s">
        <v>164</v>
      </c>
      <c r="D26" s="268" t="s">
        <v>165</v>
      </c>
      <c r="E26" s="267" t="s">
        <v>163</v>
      </c>
      <c r="F26" s="267" t="s">
        <v>164</v>
      </c>
      <c r="G26" s="268" t="s">
        <v>165</v>
      </c>
      <c r="H26" s="267" t="s">
        <v>163</v>
      </c>
      <c r="I26" s="267" t="s">
        <v>164</v>
      </c>
      <c r="J26" s="268" t="s">
        <v>165</v>
      </c>
      <c r="K26" s="267" t="s">
        <v>163</v>
      </c>
      <c r="L26" s="267" t="s">
        <v>164</v>
      </c>
      <c r="M26" s="269" t="s">
        <v>165</v>
      </c>
      <c r="N26" s="270" t="s">
        <v>166</v>
      </c>
    </row>
    <row r="27" spans="1:14" ht="15" x14ac:dyDescent="0.2">
      <c r="A27" s="24" t="s">
        <v>147</v>
      </c>
      <c r="B27" s="24">
        <f t="shared" ref="B27:J27" si="8">SUM(B28:B32)</f>
        <v>141381955</v>
      </c>
      <c r="C27" s="24">
        <f t="shared" si="8"/>
        <v>240607878</v>
      </c>
      <c r="D27" s="24">
        <f t="shared" si="8"/>
        <v>118314601</v>
      </c>
      <c r="E27" s="24">
        <f t="shared" si="8"/>
        <v>56112135</v>
      </c>
      <c r="F27" s="24">
        <f t="shared" si="8"/>
        <v>56416285</v>
      </c>
      <c r="G27" s="24">
        <f t="shared" si="8"/>
        <v>56401971</v>
      </c>
      <c r="H27" s="24">
        <f t="shared" si="8"/>
        <v>63273000</v>
      </c>
      <c r="I27" s="24">
        <f t="shared" si="8"/>
        <v>64669100</v>
      </c>
      <c r="J27" s="24">
        <f t="shared" si="8"/>
        <v>63866271</v>
      </c>
      <c r="K27" s="24">
        <f>B27+E27+H27</f>
        <v>260767090</v>
      </c>
      <c r="L27" s="24">
        <f t="shared" ref="L27:M27" si="9">C27+F27+I27</f>
        <v>361693263</v>
      </c>
      <c r="M27" s="24">
        <f t="shared" si="9"/>
        <v>238582843</v>
      </c>
      <c r="N27" s="243">
        <f>M27/L27</f>
        <v>0.65962755573912912</v>
      </c>
    </row>
    <row r="28" spans="1:14" x14ac:dyDescent="0.2">
      <c r="A28" s="25" t="s">
        <v>9</v>
      </c>
      <c r="B28" s="26">
        <f>'3. mell.Kiad'!K5</f>
        <v>47020759</v>
      </c>
      <c r="C28" s="26">
        <f>'3. mell.Kiad'!L5</f>
        <v>44475510</v>
      </c>
      <c r="D28" s="26">
        <f>'3. mell.Kiad'!M5</f>
        <v>44432678</v>
      </c>
      <c r="E28" s="26">
        <f>'3. mell.Kiad'!K37</f>
        <v>40895152</v>
      </c>
      <c r="F28" s="26">
        <f>'3. mell.Kiad'!L37</f>
        <v>41893162</v>
      </c>
      <c r="G28" s="26">
        <f>'3. mell.Kiad'!M37</f>
        <v>41893162</v>
      </c>
      <c r="H28" s="26">
        <f>'3. mell.Kiad'!K51</f>
        <v>40384000</v>
      </c>
      <c r="I28" s="26">
        <f>'3. mell.Kiad'!L51</f>
        <v>42625224</v>
      </c>
      <c r="J28" s="26">
        <f>'3. mell.Kiad'!M51</f>
        <v>42625224</v>
      </c>
      <c r="K28" s="26">
        <f t="shared" ref="K28:K49" si="10">B28+E28+H28</f>
        <v>128299911</v>
      </c>
      <c r="L28" s="26">
        <f t="shared" ref="L28:L49" si="11">C28+F28+I28</f>
        <v>128993896</v>
      </c>
      <c r="M28" s="26">
        <f t="shared" ref="M28:M49" si="12">D28+G28+J28</f>
        <v>128951064</v>
      </c>
      <c r="N28" s="244">
        <f t="shared" ref="N28:N50" si="13">M28/L28</f>
        <v>0.99966795328051805</v>
      </c>
    </row>
    <row r="29" spans="1:14" x14ac:dyDescent="0.2">
      <c r="A29" s="27" t="s">
        <v>62</v>
      </c>
      <c r="B29" s="26">
        <f>'3. mell.Kiad'!K6</f>
        <v>9124933</v>
      </c>
      <c r="C29" s="26">
        <f>'3. mell.Kiad'!L6</f>
        <v>8370483</v>
      </c>
      <c r="D29" s="26">
        <f>'3. mell.Kiad'!M6</f>
        <v>8370483</v>
      </c>
      <c r="E29" s="26">
        <f>'3. mell.Kiad'!K38</f>
        <v>8424683</v>
      </c>
      <c r="F29" s="26">
        <f>'3. mell.Kiad'!L38</f>
        <v>7945469</v>
      </c>
      <c r="G29" s="26">
        <f>'3. mell.Kiad'!M38</f>
        <v>7931155</v>
      </c>
      <c r="H29" s="26">
        <f>'3. mell.Kiad'!K52</f>
        <v>8092000</v>
      </c>
      <c r="I29" s="26">
        <f>'3. mell.Kiad'!L52</f>
        <v>8167571</v>
      </c>
      <c r="J29" s="26">
        <f>'3. mell.Kiad'!M52</f>
        <v>8167571</v>
      </c>
      <c r="K29" s="26">
        <f t="shared" si="10"/>
        <v>25641616</v>
      </c>
      <c r="L29" s="26">
        <f t="shared" si="11"/>
        <v>24483523</v>
      </c>
      <c r="M29" s="26">
        <f t="shared" si="12"/>
        <v>24469209</v>
      </c>
      <c r="N29" s="244">
        <f t="shared" si="13"/>
        <v>0.99941536191503155</v>
      </c>
    </row>
    <row r="30" spans="1:14" x14ac:dyDescent="0.2">
      <c r="A30" s="28" t="s">
        <v>10</v>
      </c>
      <c r="B30" s="26">
        <f>'3. mell.Kiad'!K7</f>
        <v>50436070</v>
      </c>
      <c r="C30" s="26">
        <f>'3. mell.Kiad'!L7</f>
        <v>49410037</v>
      </c>
      <c r="D30" s="26">
        <f>'3. mell.Kiad'!M7</f>
        <v>49278037</v>
      </c>
      <c r="E30" s="26">
        <f>'3. mell.Kiad'!K39</f>
        <v>6792300</v>
      </c>
      <c r="F30" s="26">
        <f>'3. mell.Kiad'!L39</f>
        <v>6577654</v>
      </c>
      <c r="G30" s="26">
        <f>'3. mell.Kiad'!M39</f>
        <v>6577654</v>
      </c>
      <c r="H30" s="26">
        <f>'3. mell.Kiad'!K53</f>
        <v>14797000</v>
      </c>
      <c r="I30" s="26">
        <f>'3. mell.Kiad'!L53</f>
        <v>13876305</v>
      </c>
      <c r="J30" s="26">
        <f>'3. mell.Kiad'!M53</f>
        <v>13073476</v>
      </c>
      <c r="K30" s="26">
        <f t="shared" si="10"/>
        <v>72025370</v>
      </c>
      <c r="L30" s="26">
        <f t="shared" si="11"/>
        <v>69863996</v>
      </c>
      <c r="M30" s="26">
        <f t="shared" si="12"/>
        <v>68929167</v>
      </c>
      <c r="N30" s="244">
        <f t="shared" si="13"/>
        <v>0.98661930245158036</v>
      </c>
    </row>
    <row r="31" spans="1:14" x14ac:dyDescent="0.2">
      <c r="A31" s="28" t="s">
        <v>63</v>
      </c>
      <c r="B31" s="26">
        <f>'3. mell.Kiad'!K8</f>
        <v>2961600</v>
      </c>
      <c r="C31" s="26">
        <f>'3. mell.Kiad'!L8</f>
        <v>2734930</v>
      </c>
      <c r="D31" s="26">
        <f>'3. mell.Kiad'!M8</f>
        <v>2720028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f t="shared" si="10"/>
        <v>2961600</v>
      </c>
      <c r="L31" s="26">
        <f t="shared" si="11"/>
        <v>2734930</v>
      </c>
      <c r="M31" s="26">
        <f t="shared" si="12"/>
        <v>2720028</v>
      </c>
      <c r="N31" s="244">
        <f t="shared" si="13"/>
        <v>0.99455123165857995</v>
      </c>
    </row>
    <row r="32" spans="1:14" x14ac:dyDescent="0.2">
      <c r="A32" s="28" t="s">
        <v>64</v>
      </c>
      <c r="B32" s="26">
        <f>'3. mell.Kiad'!K9</f>
        <v>31838593</v>
      </c>
      <c r="C32" s="26">
        <f>'3. mell.Kiad'!L9</f>
        <v>135616918</v>
      </c>
      <c r="D32" s="26">
        <f>'3. mell.Kiad'!M9</f>
        <v>13513375</v>
      </c>
      <c r="E32" s="26">
        <f>'3. mell.Kiad'!K40</f>
        <v>0</v>
      </c>
      <c r="F32" s="26">
        <f>'3. mell.Kiad'!L40</f>
        <v>0</v>
      </c>
      <c r="G32" s="26">
        <f>'3. mell.Kiad'!M40</f>
        <v>0</v>
      </c>
      <c r="H32" s="26">
        <f>'3. mell.Kiad'!K54</f>
        <v>0</v>
      </c>
      <c r="I32" s="26">
        <f>'3. mell.Kiad'!L54</f>
        <v>0</v>
      </c>
      <c r="J32" s="26">
        <f>'3. mell.Kiad'!M54</f>
        <v>0</v>
      </c>
      <c r="K32" s="26">
        <f t="shared" si="10"/>
        <v>31838593</v>
      </c>
      <c r="L32" s="26">
        <f t="shared" si="11"/>
        <v>135616918</v>
      </c>
      <c r="M32" s="26">
        <f t="shared" si="12"/>
        <v>13513375</v>
      </c>
      <c r="N32" s="244">
        <f t="shared" si="13"/>
        <v>9.9643725866119442E-2</v>
      </c>
    </row>
    <row r="33" spans="1:14" ht="28.5" x14ac:dyDescent="0.2">
      <c r="A33" s="271" t="s">
        <v>124</v>
      </c>
      <c r="B33" s="29">
        <f>'3. mell.Kiad'!K10</f>
        <v>0</v>
      </c>
      <c r="C33" s="29">
        <f>'3. mell.Kiad'!L10</f>
        <v>505703</v>
      </c>
      <c r="D33" s="29">
        <f>'3. mell.Kiad'!M10</f>
        <v>505723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10"/>
        <v>0</v>
      </c>
      <c r="L33" s="29">
        <f t="shared" si="11"/>
        <v>505703</v>
      </c>
      <c r="M33" s="29">
        <f t="shared" si="12"/>
        <v>505723</v>
      </c>
      <c r="N33" s="245">
        <f t="shared" si="13"/>
        <v>1.0000395489051874</v>
      </c>
    </row>
    <row r="34" spans="1:14" ht="28.5" x14ac:dyDescent="0.2">
      <c r="A34" s="271" t="s">
        <v>125</v>
      </c>
      <c r="B34" s="29">
        <f>'3. mell.Kiad'!K11</f>
        <v>0</v>
      </c>
      <c r="C34" s="29">
        <f>'3. mell.Kiad'!L11</f>
        <v>0</v>
      </c>
      <c r="D34" s="29">
        <f>'3. mell.Kiad'!M11</f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10"/>
        <v>0</v>
      </c>
      <c r="L34" s="29">
        <f t="shared" si="11"/>
        <v>0</v>
      </c>
      <c r="M34" s="29">
        <f t="shared" si="12"/>
        <v>0</v>
      </c>
      <c r="N34" s="245">
        <v>0</v>
      </c>
    </row>
    <row r="35" spans="1:14" ht="28.5" x14ac:dyDescent="0.2">
      <c r="A35" s="272" t="s">
        <v>126</v>
      </c>
      <c r="B35" s="29">
        <f>'3. mell.Kiad'!K12</f>
        <v>11700000</v>
      </c>
      <c r="C35" s="29">
        <f>'3. mell.Kiad'!L12</f>
        <v>13007652</v>
      </c>
      <c r="D35" s="29">
        <f>'3. mell.Kiad'!M12</f>
        <v>13007652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0"/>
        <v>11700000</v>
      </c>
      <c r="L35" s="29">
        <f t="shared" si="11"/>
        <v>13007652</v>
      </c>
      <c r="M35" s="29">
        <f t="shared" si="12"/>
        <v>13007652</v>
      </c>
      <c r="N35" s="245">
        <f t="shared" si="13"/>
        <v>1</v>
      </c>
    </row>
    <row r="36" spans="1:14" x14ac:dyDescent="0.2">
      <c r="A36" s="273" t="s">
        <v>127</v>
      </c>
      <c r="B36" s="29">
        <f>'3. mell.Kiad'!K13</f>
        <v>20138593</v>
      </c>
      <c r="C36" s="29">
        <f>'3. mell.Kiad'!L13</f>
        <v>122103563</v>
      </c>
      <c r="D36" s="29">
        <f>'3. mell.Kiad'!M13</f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10"/>
        <v>20138593</v>
      </c>
      <c r="L36" s="29">
        <f t="shared" si="11"/>
        <v>122103563</v>
      </c>
      <c r="M36" s="29">
        <f t="shared" si="12"/>
        <v>0</v>
      </c>
      <c r="N36" s="245">
        <f t="shared" si="13"/>
        <v>0</v>
      </c>
    </row>
    <row r="37" spans="1:14" x14ac:dyDescent="0.2">
      <c r="A37" s="274" t="s">
        <v>122</v>
      </c>
      <c r="B37" s="29">
        <f>'3. mell.Kiad'!K14</f>
        <v>20138593</v>
      </c>
      <c r="C37" s="29">
        <f>'3. mell.Kiad'!L14</f>
        <v>59636737</v>
      </c>
      <c r="D37" s="29">
        <f>'3. mell.Kiad'!M14</f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10"/>
        <v>20138593</v>
      </c>
      <c r="L37" s="29">
        <f t="shared" si="11"/>
        <v>59636737</v>
      </c>
      <c r="M37" s="29">
        <f t="shared" si="12"/>
        <v>0</v>
      </c>
      <c r="N37" s="245">
        <f t="shared" si="13"/>
        <v>0</v>
      </c>
    </row>
    <row r="38" spans="1:14" x14ac:dyDescent="0.2">
      <c r="A38" s="275" t="s">
        <v>123</v>
      </c>
      <c r="B38" s="29">
        <f>'3. mell.Kiad'!K15</f>
        <v>0</v>
      </c>
      <c r="C38" s="29">
        <f>'3. mell.Kiad'!L15</f>
        <v>62466826</v>
      </c>
      <c r="D38" s="29">
        <f>'3. mell.Kiad'!M15</f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10"/>
        <v>0</v>
      </c>
      <c r="L38" s="29">
        <f t="shared" si="11"/>
        <v>62466826</v>
      </c>
      <c r="M38" s="29">
        <f t="shared" si="12"/>
        <v>0</v>
      </c>
      <c r="N38" s="245">
        <f t="shared" si="13"/>
        <v>0</v>
      </c>
    </row>
    <row r="39" spans="1:14" ht="15" x14ac:dyDescent="0.2">
      <c r="A39" s="30" t="s">
        <v>148</v>
      </c>
      <c r="B39" s="24">
        <f>'3. mell.Kiad'!K16</f>
        <v>215867118</v>
      </c>
      <c r="C39" s="24">
        <f>'3. mell.Kiad'!L16</f>
        <v>245516383</v>
      </c>
      <c r="D39" s="24">
        <f>'3. mell.Kiad'!M16</f>
        <v>62284250</v>
      </c>
      <c r="E39" s="24">
        <f t="shared" ref="E39:J39" si="14">E41+E40+E42</f>
        <v>19050</v>
      </c>
      <c r="F39" s="24">
        <f t="shared" si="14"/>
        <v>146079</v>
      </c>
      <c r="G39" s="24">
        <f t="shared" si="14"/>
        <v>146079</v>
      </c>
      <c r="H39" s="24">
        <f t="shared" si="14"/>
        <v>377000</v>
      </c>
      <c r="I39" s="24">
        <f t="shared" si="14"/>
        <v>220270</v>
      </c>
      <c r="J39" s="24">
        <f t="shared" si="14"/>
        <v>220270</v>
      </c>
      <c r="K39" s="24">
        <f t="shared" si="10"/>
        <v>216263168</v>
      </c>
      <c r="L39" s="24">
        <f t="shared" si="11"/>
        <v>245882732</v>
      </c>
      <c r="M39" s="24">
        <f t="shared" si="12"/>
        <v>62650599</v>
      </c>
      <c r="N39" s="243">
        <f t="shared" si="13"/>
        <v>0.25479869403761141</v>
      </c>
    </row>
    <row r="40" spans="1:14" x14ac:dyDescent="0.2">
      <c r="A40" s="31" t="s">
        <v>38</v>
      </c>
      <c r="B40" s="26">
        <f>'3. mell.Kiad'!K17</f>
        <v>188370744</v>
      </c>
      <c r="C40" s="26">
        <f>'3. mell.Kiad'!L17</f>
        <v>201476232</v>
      </c>
      <c r="D40" s="26">
        <f>'3. mell.Kiad'!M17</f>
        <v>24161270</v>
      </c>
      <c r="E40" s="26">
        <f>'3. mell.Kiad'!K42</f>
        <v>19050</v>
      </c>
      <c r="F40" s="26">
        <f>'3. mell.Kiad'!L42</f>
        <v>146079</v>
      </c>
      <c r="G40" s="26">
        <f>'3. mell.Kiad'!M42</f>
        <v>146079</v>
      </c>
      <c r="H40" s="26">
        <f>'3. mell.Kiad'!K55</f>
        <v>377000</v>
      </c>
      <c r="I40" s="26">
        <f>'3. mell.Kiad'!L55</f>
        <v>220270</v>
      </c>
      <c r="J40" s="26">
        <f>'3. mell.Kiad'!M55</f>
        <v>220270</v>
      </c>
      <c r="K40" s="26">
        <f t="shared" si="10"/>
        <v>188766794</v>
      </c>
      <c r="L40" s="26">
        <f t="shared" si="11"/>
        <v>201842581</v>
      </c>
      <c r="M40" s="26">
        <f t="shared" si="12"/>
        <v>24527619</v>
      </c>
      <c r="N40" s="244">
        <f t="shared" si="13"/>
        <v>0.12151855608703299</v>
      </c>
    </row>
    <row r="41" spans="1:14" x14ac:dyDescent="0.2">
      <c r="A41" s="31" t="s">
        <v>39</v>
      </c>
      <c r="B41" s="26">
        <f>'3. mell.Kiad'!K18</f>
        <v>23955550</v>
      </c>
      <c r="C41" s="26">
        <f>'3. mell.Kiad'!L18</f>
        <v>40499327</v>
      </c>
      <c r="D41" s="26">
        <f>'3. mell.Kiad'!M18</f>
        <v>34582156</v>
      </c>
      <c r="E41" s="26">
        <f>'3. mell.Kiad'!K43</f>
        <v>0</v>
      </c>
      <c r="F41" s="26">
        <f>'3. mell.Kiad'!L43</f>
        <v>0</v>
      </c>
      <c r="G41" s="26">
        <f>'3. mell.Kiad'!M43</f>
        <v>0</v>
      </c>
      <c r="H41" s="26">
        <f>'3. mell.Kiad'!K57</f>
        <v>0</v>
      </c>
      <c r="I41" s="26">
        <f>'3. mell.Kiad'!L57</f>
        <v>0</v>
      </c>
      <c r="J41" s="26">
        <f>'3. mell.Kiad'!M57</f>
        <v>0</v>
      </c>
      <c r="K41" s="26">
        <f t="shared" si="10"/>
        <v>23955550</v>
      </c>
      <c r="L41" s="26">
        <f t="shared" si="11"/>
        <v>40499327</v>
      </c>
      <c r="M41" s="26">
        <f t="shared" si="12"/>
        <v>34582156</v>
      </c>
      <c r="N41" s="244">
        <f t="shared" si="13"/>
        <v>0.85389458447050248</v>
      </c>
    </row>
    <row r="42" spans="1:14" ht="15" thickBot="1" x14ac:dyDescent="0.25">
      <c r="A42" s="31" t="s">
        <v>43</v>
      </c>
      <c r="B42" s="26">
        <f>'3. mell.Kiad'!K19</f>
        <v>3540824</v>
      </c>
      <c r="C42" s="26">
        <f>'3. mell.Kiad'!L19</f>
        <v>3540824</v>
      </c>
      <c r="D42" s="26">
        <f>'3. mell.Kiad'!M19</f>
        <v>3540824</v>
      </c>
      <c r="E42" s="26">
        <f>'3. mell.Kiad'!K44</f>
        <v>0</v>
      </c>
      <c r="F42" s="26">
        <f>'3. mell.Kiad'!L44</f>
        <v>0</v>
      </c>
      <c r="G42" s="26">
        <f>'3. mell.Kiad'!M44</f>
        <v>0</v>
      </c>
      <c r="H42" s="26">
        <f>'3. mell.Kiad'!K58</f>
        <v>0</v>
      </c>
      <c r="I42" s="26">
        <f>'3. mell.Kiad'!L58</f>
        <v>0</v>
      </c>
      <c r="J42" s="26">
        <f>'3. mell.Kiad'!M58</f>
        <v>0</v>
      </c>
      <c r="K42" s="26">
        <f t="shared" si="10"/>
        <v>3540824</v>
      </c>
      <c r="L42" s="26">
        <f t="shared" si="11"/>
        <v>3540824</v>
      </c>
      <c r="M42" s="26">
        <f t="shared" si="12"/>
        <v>3540824</v>
      </c>
      <c r="N42" s="244">
        <f t="shared" si="13"/>
        <v>1</v>
      </c>
    </row>
    <row r="43" spans="1:14" ht="15.75" thickBot="1" x14ac:dyDescent="0.25">
      <c r="A43" s="32" t="s">
        <v>11</v>
      </c>
      <c r="B43" s="263">
        <f t="shared" ref="B43:J43" si="15">B27+B39</f>
        <v>357249073</v>
      </c>
      <c r="C43" s="263">
        <f t="shared" si="15"/>
        <v>486124261</v>
      </c>
      <c r="D43" s="263">
        <f t="shared" si="15"/>
        <v>180598851</v>
      </c>
      <c r="E43" s="263">
        <f t="shared" si="15"/>
        <v>56131185</v>
      </c>
      <c r="F43" s="263">
        <f t="shared" si="15"/>
        <v>56562364</v>
      </c>
      <c r="G43" s="263">
        <f t="shared" si="15"/>
        <v>56548050</v>
      </c>
      <c r="H43" s="263">
        <f t="shared" si="15"/>
        <v>63650000</v>
      </c>
      <c r="I43" s="263">
        <f t="shared" si="15"/>
        <v>64889370</v>
      </c>
      <c r="J43" s="263">
        <f t="shared" si="15"/>
        <v>64086541</v>
      </c>
      <c r="K43" s="263">
        <f t="shared" si="10"/>
        <v>477030258</v>
      </c>
      <c r="L43" s="263">
        <f t="shared" si="11"/>
        <v>607575995</v>
      </c>
      <c r="M43" s="263">
        <f t="shared" si="12"/>
        <v>301233442</v>
      </c>
      <c r="N43" s="264">
        <f t="shared" si="13"/>
        <v>0.49579549633128611</v>
      </c>
    </row>
    <row r="44" spans="1:14" ht="30" x14ac:dyDescent="0.25">
      <c r="A44" s="159" t="s">
        <v>149</v>
      </c>
      <c r="B44" s="265">
        <f>'3. mell.Kiad'!K27</f>
        <v>123284492</v>
      </c>
      <c r="C44" s="265">
        <f>'3. mell.Kiad'!L27</f>
        <v>121422051</v>
      </c>
      <c r="D44" s="265">
        <f>'3. mell.Kiad'!M27</f>
        <v>121413050</v>
      </c>
      <c r="E44" s="196">
        <f t="shared" ref="E44:J44" si="16">E46+E47</f>
        <v>0</v>
      </c>
      <c r="F44" s="196">
        <f t="shared" si="16"/>
        <v>0</v>
      </c>
      <c r="G44" s="196">
        <f t="shared" si="16"/>
        <v>0</v>
      </c>
      <c r="H44" s="196">
        <f t="shared" si="16"/>
        <v>0</v>
      </c>
      <c r="I44" s="196">
        <f t="shared" si="16"/>
        <v>0</v>
      </c>
      <c r="J44" s="196">
        <f t="shared" si="16"/>
        <v>0</v>
      </c>
      <c r="K44" s="196">
        <f t="shared" si="10"/>
        <v>123284492</v>
      </c>
      <c r="L44" s="196">
        <f t="shared" si="11"/>
        <v>121422051</v>
      </c>
      <c r="M44" s="196">
        <f t="shared" si="12"/>
        <v>121413050</v>
      </c>
      <c r="N44" s="246">
        <f t="shared" si="13"/>
        <v>0.99992587013704781</v>
      </c>
    </row>
    <row r="45" spans="1:14" x14ac:dyDescent="0.2">
      <c r="A45" s="33" t="s">
        <v>90</v>
      </c>
      <c r="B45" s="16">
        <f>'3. mell.Kiad'!K21</f>
        <v>117951115</v>
      </c>
      <c r="C45" s="16">
        <f>'3. mell.Kiad'!L21</f>
        <v>115289869</v>
      </c>
      <c r="D45" s="16">
        <f>'3. mell.Kiad'!M21</f>
        <v>115289869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f t="shared" si="10"/>
        <v>117951115</v>
      </c>
      <c r="L45" s="16">
        <f t="shared" si="11"/>
        <v>115289869</v>
      </c>
      <c r="M45" s="16">
        <f t="shared" si="12"/>
        <v>115289869</v>
      </c>
      <c r="N45" s="247">
        <f t="shared" si="13"/>
        <v>1</v>
      </c>
    </row>
    <row r="46" spans="1:14" x14ac:dyDescent="0.2">
      <c r="A46" s="33" t="s">
        <v>12</v>
      </c>
      <c r="B46" s="16">
        <f>'3. mell.Kiad'!K22</f>
        <v>5333377</v>
      </c>
      <c r="C46" s="16">
        <f>'3. mell.Kiad'!L22</f>
        <v>5333377</v>
      </c>
      <c r="D46" s="16">
        <f>'3. mell.Kiad'!M22</f>
        <v>5333377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10"/>
        <v>5333377</v>
      </c>
      <c r="L46" s="34">
        <f t="shared" si="11"/>
        <v>5333377</v>
      </c>
      <c r="M46" s="34">
        <f t="shared" si="12"/>
        <v>5333377</v>
      </c>
      <c r="N46" s="248">
        <f t="shared" si="13"/>
        <v>1</v>
      </c>
    </row>
    <row r="47" spans="1:14" ht="15" thickBot="1" x14ac:dyDescent="0.25">
      <c r="A47" s="33" t="s">
        <v>13</v>
      </c>
      <c r="B47" s="35">
        <f>'3. mell.Kiad'!K25</f>
        <v>0</v>
      </c>
      <c r="C47" s="35">
        <f>'3. mell.Kiad'!L25</f>
        <v>798805</v>
      </c>
      <c r="D47" s="35">
        <f>'3. mell.Kiad'!M25</f>
        <v>789804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f t="shared" si="10"/>
        <v>0</v>
      </c>
      <c r="L47" s="35">
        <f t="shared" si="11"/>
        <v>798805</v>
      </c>
      <c r="M47" s="35">
        <f t="shared" si="12"/>
        <v>789804</v>
      </c>
      <c r="N47" s="249">
        <f t="shared" si="13"/>
        <v>0.98873191830296503</v>
      </c>
    </row>
    <row r="48" spans="1:14" ht="15.75" thickBot="1" x14ac:dyDescent="0.25">
      <c r="A48" s="36" t="s">
        <v>14</v>
      </c>
      <c r="B48" s="160">
        <f t="shared" ref="B48:J48" si="17">B43+B44</f>
        <v>480533565</v>
      </c>
      <c r="C48" s="160">
        <f t="shared" si="17"/>
        <v>607546312</v>
      </c>
      <c r="D48" s="160">
        <f t="shared" si="17"/>
        <v>302011901</v>
      </c>
      <c r="E48" s="160">
        <f t="shared" si="17"/>
        <v>56131185</v>
      </c>
      <c r="F48" s="160">
        <f t="shared" si="17"/>
        <v>56562364</v>
      </c>
      <c r="G48" s="160">
        <f t="shared" si="17"/>
        <v>56548050</v>
      </c>
      <c r="H48" s="160">
        <f t="shared" si="17"/>
        <v>63650000</v>
      </c>
      <c r="I48" s="160">
        <f t="shared" si="17"/>
        <v>64889370</v>
      </c>
      <c r="J48" s="160">
        <f t="shared" si="17"/>
        <v>64086541</v>
      </c>
      <c r="K48" s="160">
        <f t="shared" si="10"/>
        <v>600314750</v>
      </c>
      <c r="L48" s="160">
        <f t="shared" si="11"/>
        <v>728998046</v>
      </c>
      <c r="M48" s="160">
        <f t="shared" si="12"/>
        <v>422646492</v>
      </c>
      <c r="N48" s="250">
        <f t="shared" si="13"/>
        <v>0.57976354575853006</v>
      </c>
    </row>
    <row r="49" spans="1:14" ht="15" thickBot="1" x14ac:dyDescent="0.25">
      <c r="A49" s="37" t="s">
        <v>15</v>
      </c>
      <c r="B49" s="161">
        <f>B21</f>
        <v>-117951115</v>
      </c>
      <c r="C49" s="161">
        <f>C21</f>
        <v>-115289869</v>
      </c>
      <c r="D49" s="161">
        <f>D21</f>
        <v>-115289869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f t="shared" si="10"/>
        <v>-117951115</v>
      </c>
      <c r="L49" s="161">
        <f t="shared" si="11"/>
        <v>-115289869</v>
      </c>
      <c r="M49" s="161">
        <f t="shared" si="12"/>
        <v>-115289869</v>
      </c>
      <c r="N49" s="251">
        <f t="shared" si="13"/>
        <v>1</v>
      </c>
    </row>
    <row r="50" spans="1:14" s="132" customFormat="1" ht="15.75" thickBot="1" x14ac:dyDescent="0.25">
      <c r="A50" s="32" t="s">
        <v>16</v>
      </c>
      <c r="B50" s="162">
        <f t="shared" ref="B50:J50" si="18">B48+B49</f>
        <v>362582450</v>
      </c>
      <c r="C50" s="162">
        <f t="shared" si="18"/>
        <v>492256443</v>
      </c>
      <c r="D50" s="162">
        <f t="shared" si="18"/>
        <v>186722032</v>
      </c>
      <c r="E50" s="162">
        <f t="shared" si="18"/>
        <v>56131185</v>
      </c>
      <c r="F50" s="162">
        <f t="shared" si="18"/>
        <v>56562364</v>
      </c>
      <c r="G50" s="162">
        <f t="shared" si="18"/>
        <v>56548050</v>
      </c>
      <c r="H50" s="162">
        <f t="shared" si="18"/>
        <v>63650000</v>
      </c>
      <c r="I50" s="162">
        <f t="shared" si="18"/>
        <v>64889370</v>
      </c>
      <c r="J50" s="162">
        <f t="shared" si="18"/>
        <v>64086541</v>
      </c>
      <c r="K50" s="162">
        <f>B50+E50+H50</f>
        <v>482363635</v>
      </c>
      <c r="L50" s="162">
        <f>C50+F50+I50</f>
        <v>613708177</v>
      </c>
      <c r="M50" s="162">
        <f>D50+G50+J50</f>
        <v>307356623</v>
      </c>
      <c r="N50" s="252">
        <f t="shared" si="13"/>
        <v>0.50081884928184683</v>
      </c>
    </row>
    <row r="51" spans="1:14" ht="6.75" customHeight="1" x14ac:dyDescent="0.2">
      <c r="A51" s="38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40"/>
      <c r="M51" s="40"/>
      <c r="N51" s="40"/>
    </row>
    <row r="52" spans="1:14" ht="21.95" customHeight="1" x14ac:dyDescent="0.25">
      <c r="A52" s="455" t="s">
        <v>158</v>
      </c>
      <c r="B52" s="455"/>
      <c r="C52" s="455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</row>
    <row r="53" spans="1:14" ht="7.5" customHeight="1" thickBot="1" x14ac:dyDescent="0.3">
      <c r="A53" s="118"/>
      <c r="B53" s="118"/>
      <c r="C53" s="119"/>
      <c r="D53" s="119"/>
      <c r="E53" s="119"/>
      <c r="F53" s="41"/>
      <c r="G53" s="41"/>
      <c r="H53" s="41"/>
      <c r="I53" s="42"/>
      <c r="J53" s="42"/>
      <c r="K53" s="42"/>
    </row>
    <row r="54" spans="1:14" ht="21.95" customHeight="1" thickBot="1" x14ac:dyDescent="0.3">
      <c r="A54" s="459" t="s">
        <v>129</v>
      </c>
      <c r="B54" s="460"/>
      <c r="C54" s="460"/>
      <c r="D54" s="461"/>
      <c r="E54" s="223"/>
      <c r="F54" s="43"/>
      <c r="G54" s="43"/>
      <c r="H54" s="43"/>
      <c r="I54" s="44"/>
      <c r="J54" s="44"/>
      <c r="K54" s="44"/>
    </row>
    <row r="55" spans="1:14" ht="27" customHeight="1" thickBot="1" x14ac:dyDescent="0.3">
      <c r="A55" s="228"/>
      <c r="B55" s="276" t="s">
        <v>163</v>
      </c>
      <c r="C55" s="277" t="s">
        <v>164</v>
      </c>
      <c r="D55" s="277" t="s">
        <v>165</v>
      </c>
      <c r="E55" s="223"/>
      <c r="F55" s="43"/>
      <c r="G55" s="43"/>
      <c r="H55" s="43"/>
      <c r="I55" s="44"/>
      <c r="J55" s="44"/>
      <c r="K55" s="44"/>
    </row>
    <row r="56" spans="1:14" ht="21.95" customHeight="1" x14ac:dyDescent="0.2">
      <c r="A56" s="45" t="s">
        <v>131</v>
      </c>
      <c r="B56" s="212"/>
      <c r="C56" s="46">
        <f>L5-L27</f>
        <v>-75150662</v>
      </c>
      <c r="D56" s="46">
        <f>M5-M27</f>
        <v>43701507</v>
      </c>
      <c r="E56" s="224"/>
      <c r="F56" s="47"/>
      <c r="G56" s="47"/>
      <c r="H56" s="47"/>
      <c r="I56" s="47"/>
      <c r="J56" s="47"/>
      <c r="K56" s="47"/>
    </row>
    <row r="57" spans="1:14" ht="21.95" customHeight="1" thickBot="1" x14ac:dyDescent="0.3">
      <c r="A57" s="48" t="s">
        <v>132</v>
      </c>
      <c r="B57" s="213"/>
      <c r="C57" s="46">
        <f>L11-L39</f>
        <v>-163501763</v>
      </c>
      <c r="D57" s="46">
        <f>M11-M39</f>
        <v>19730370</v>
      </c>
      <c r="E57" s="224"/>
      <c r="F57" s="49"/>
      <c r="G57" s="49"/>
      <c r="H57" s="49"/>
      <c r="I57" s="50"/>
      <c r="J57" s="50"/>
      <c r="K57" s="50"/>
    </row>
    <row r="58" spans="1:14" ht="21.95" customHeight="1" thickBot="1" x14ac:dyDescent="0.3">
      <c r="A58" s="140" t="s">
        <v>130</v>
      </c>
      <c r="B58" s="214"/>
      <c r="C58" s="51">
        <f>SUM(C56:C57)</f>
        <v>-238652425</v>
      </c>
      <c r="D58" s="51">
        <f>SUM(D56:D57)</f>
        <v>63431877</v>
      </c>
      <c r="E58" s="142"/>
      <c r="F58" s="50"/>
      <c r="G58" s="50"/>
      <c r="H58" s="50"/>
    </row>
    <row r="59" spans="1:14" ht="12" customHeight="1" x14ac:dyDescent="0.25">
      <c r="A59" s="155"/>
      <c r="B59" s="155"/>
      <c r="C59" s="156"/>
      <c r="D59" s="142"/>
      <c r="E59" s="142"/>
      <c r="F59" s="50"/>
      <c r="G59" s="50"/>
      <c r="H59" s="50"/>
    </row>
    <row r="60" spans="1:14" ht="27.75" customHeight="1" x14ac:dyDescent="0.25">
      <c r="A60" s="455" t="s">
        <v>157</v>
      </c>
      <c r="B60" s="455"/>
      <c r="C60" s="455"/>
      <c r="D60" s="260"/>
      <c r="E60" s="260"/>
      <c r="F60" s="52"/>
      <c r="G60" s="52"/>
      <c r="H60" s="52"/>
      <c r="I60" s="42"/>
      <c r="J60" s="42"/>
      <c r="K60" s="42"/>
    </row>
    <row r="61" spans="1:14" ht="6" customHeight="1" thickBot="1" x14ac:dyDescent="0.3">
      <c r="A61" s="125"/>
      <c r="B61" s="125"/>
      <c r="C61" s="125"/>
      <c r="D61" s="125"/>
      <c r="E61" s="125"/>
      <c r="F61" s="52"/>
      <c r="G61" s="52"/>
      <c r="H61" s="52"/>
      <c r="I61" s="42"/>
      <c r="J61" s="42"/>
      <c r="K61" s="42"/>
    </row>
    <row r="62" spans="1:14" ht="45.75" customHeight="1" thickBot="1" x14ac:dyDescent="0.3">
      <c r="A62" s="462" t="s">
        <v>133</v>
      </c>
      <c r="B62" s="463"/>
      <c r="C62" s="463"/>
      <c r="D62" s="464"/>
      <c r="E62" s="225"/>
      <c r="F62" s="43"/>
      <c r="G62" s="43"/>
      <c r="H62" s="43"/>
    </row>
    <row r="63" spans="1:14" ht="45.75" customHeight="1" thickBot="1" x14ac:dyDescent="0.3">
      <c r="A63" s="229"/>
      <c r="B63" s="276" t="s">
        <v>163</v>
      </c>
      <c r="C63" s="277" t="s">
        <v>164</v>
      </c>
      <c r="D63" s="277" t="s">
        <v>165</v>
      </c>
      <c r="E63" s="225"/>
      <c r="F63" s="43"/>
      <c r="G63" s="43"/>
      <c r="H63" s="43"/>
    </row>
    <row r="64" spans="1:14" ht="28.5" x14ac:dyDescent="0.2">
      <c r="A64" s="144" t="s">
        <v>170</v>
      </c>
      <c r="B64" s="215"/>
      <c r="C64" s="145">
        <v>0</v>
      </c>
      <c r="D64" s="145"/>
      <c r="E64" s="43"/>
      <c r="F64" s="43"/>
      <c r="G64" s="43"/>
      <c r="H64" s="43"/>
      <c r="I64" s="278"/>
      <c r="J64" s="278"/>
      <c r="K64" s="278"/>
    </row>
    <row r="65" spans="1:11" ht="42.75" x14ac:dyDescent="0.2">
      <c r="A65" s="146" t="s">
        <v>17</v>
      </c>
      <c r="B65" s="216"/>
      <c r="C65" s="147">
        <f>L19</f>
        <v>244784607</v>
      </c>
      <c r="D65" s="147">
        <f>M19</f>
        <v>244784607</v>
      </c>
      <c r="E65" s="224"/>
      <c r="F65" s="43"/>
      <c r="G65" s="43"/>
      <c r="H65" s="43"/>
      <c r="I65" s="278"/>
      <c r="J65" s="278"/>
      <c r="K65" s="278"/>
    </row>
    <row r="66" spans="1:11" ht="30.75" thickBot="1" x14ac:dyDescent="0.3">
      <c r="A66" s="149" t="s">
        <v>138</v>
      </c>
      <c r="B66" s="231"/>
      <c r="C66" s="232">
        <f>SUM(C64:C65)</f>
        <v>244784607</v>
      </c>
      <c r="D66" s="232">
        <f>SUM(D64:D65)</f>
        <v>244784607</v>
      </c>
      <c r="E66" s="49"/>
      <c r="F66" s="43"/>
      <c r="G66" s="43"/>
      <c r="H66" s="43"/>
    </row>
    <row r="67" spans="1:11" s="133" customFormat="1" ht="60.75" customHeight="1" thickBot="1" x14ac:dyDescent="0.3">
      <c r="A67" s="459" t="s">
        <v>135</v>
      </c>
      <c r="B67" s="460"/>
      <c r="C67" s="460"/>
      <c r="D67" s="461"/>
      <c r="E67" s="223"/>
      <c r="F67" s="43"/>
      <c r="G67" s="43"/>
      <c r="H67" s="43"/>
      <c r="I67" s="279"/>
      <c r="J67" s="279"/>
      <c r="K67" s="279"/>
    </row>
    <row r="68" spans="1:11" s="133" customFormat="1" ht="60.75" customHeight="1" thickBot="1" x14ac:dyDescent="0.3">
      <c r="A68" s="230"/>
      <c r="B68" s="276" t="s">
        <v>163</v>
      </c>
      <c r="C68" s="277" t="s">
        <v>164</v>
      </c>
      <c r="D68" s="277" t="s">
        <v>165</v>
      </c>
      <c r="E68" s="223"/>
      <c r="F68" s="43"/>
      <c r="G68" s="43"/>
      <c r="H68" s="43"/>
      <c r="I68" s="279"/>
      <c r="J68" s="279"/>
      <c r="K68" s="279"/>
    </row>
    <row r="69" spans="1:11" s="133" customFormat="1" ht="21.95" customHeight="1" x14ac:dyDescent="0.2">
      <c r="A69" s="144" t="s">
        <v>18</v>
      </c>
      <c r="B69" s="215"/>
      <c r="C69" s="145">
        <v>0</v>
      </c>
      <c r="D69" s="145"/>
      <c r="E69" s="43"/>
      <c r="F69" s="141"/>
      <c r="G69" s="141"/>
      <c r="H69" s="141"/>
      <c r="I69" s="278"/>
      <c r="J69" s="278"/>
      <c r="K69" s="278"/>
    </row>
    <row r="70" spans="1:11" s="133" customFormat="1" ht="21.95" customHeight="1" x14ac:dyDescent="0.2">
      <c r="A70" s="146" t="s">
        <v>19</v>
      </c>
      <c r="B70" s="216"/>
      <c r="C70" s="147">
        <v>0</v>
      </c>
      <c r="D70" s="147"/>
      <c r="E70" s="224"/>
      <c r="F70" s="141"/>
      <c r="G70" s="141"/>
      <c r="H70" s="141"/>
      <c r="I70" s="53"/>
      <c r="J70" s="53"/>
      <c r="K70" s="53"/>
    </row>
    <row r="71" spans="1:11" s="133" customFormat="1" ht="28.5" x14ac:dyDescent="0.2">
      <c r="A71" s="146" t="s">
        <v>20</v>
      </c>
      <c r="B71" s="216"/>
      <c r="C71" s="148">
        <v>0</v>
      </c>
      <c r="D71" s="148"/>
      <c r="E71" s="141"/>
      <c r="F71" s="141"/>
      <c r="G71" s="141"/>
      <c r="H71" s="141"/>
      <c r="I71" s="53"/>
      <c r="J71" s="53"/>
      <c r="K71" s="53"/>
    </row>
    <row r="72" spans="1:11" s="133" customFormat="1" ht="29.25" customHeight="1" x14ac:dyDescent="0.2">
      <c r="A72" s="146" t="s">
        <v>21</v>
      </c>
      <c r="B72" s="216"/>
      <c r="C72" s="148">
        <v>0</v>
      </c>
      <c r="D72" s="148"/>
      <c r="E72" s="141"/>
      <c r="F72" s="43"/>
      <c r="G72" s="43"/>
      <c r="H72" s="43"/>
      <c r="I72" s="53"/>
      <c r="J72" s="53"/>
      <c r="K72" s="53"/>
    </row>
    <row r="73" spans="1:11" s="133" customFormat="1" ht="29.25" customHeight="1" thickBot="1" x14ac:dyDescent="0.3">
      <c r="A73" s="149" t="s">
        <v>22</v>
      </c>
      <c r="B73" s="217"/>
      <c r="C73" s="150">
        <f>C69+C70</f>
        <v>0</v>
      </c>
      <c r="D73" s="150"/>
      <c r="E73" s="141"/>
      <c r="F73" s="43"/>
      <c r="G73" s="43"/>
      <c r="H73" s="43"/>
      <c r="I73" s="53"/>
      <c r="J73" s="53"/>
      <c r="K73" s="53"/>
    </row>
    <row r="74" spans="1:11" s="133" customFormat="1" ht="60.75" customHeight="1" thickBot="1" x14ac:dyDescent="0.3">
      <c r="A74" s="459" t="s">
        <v>134</v>
      </c>
      <c r="B74" s="460"/>
      <c r="C74" s="460"/>
      <c r="D74" s="461"/>
      <c r="E74" s="223"/>
      <c r="F74" s="43"/>
      <c r="G74" s="43"/>
      <c r="H74" s="43"/>
      <c r="I74" s="53"/>
      <c r="J74" s="53"/>
      <c r="K74" s="53"/>
    </row>
    <row r="75" spans="1:11" s="133" customFormat="1" ht="60.75" customHeight="1" thickBot="1" x14ac:dyDescent="0.3">
      <c r="A75" s="230"/>
      <c r="B75" s="276" t="s">
        <v>163</v>
      </c>
      <c r="C75" s="277" t="s">
        <v>164</v>
      </c>
      <c r="D75" s="277" t="s">
        <v>165</v>
      </c>
      <c r="E75" s="223"/>
      <c r="F75" s="43"/>
      <c r="G75" s="43"/>
      <c r="H75" s="43"/>
      <c r="I75" s="53"/>
      <c r="J75" s="53"/>
      <c r="K75" s="53"/>
    </row>
    <row r="76" spans="1:11" s="133" customFormat="1" ht="15" x14ac:dyDescent="0.25">
      <c r="A76" s="144" t="s">
        <v>136</v>
      </c>
      <c r="B76" s="215"/>
      <c r="C76" s="145">
        <f>C47</f>
        <v>798805</v>
      </c>
      <c r="D76" s="145">
        <f>D47</f>
        <v>789804</v>
      </c>
      <c r="E76" s="43"/>
      <c r="F76" s="142"/>
      <c r="G76" s="142"/>
      <c r="H76" s="142"/>
      <c r="I76" s="54"/>
      <c r="J76" s="54"/>
      <c r="K76" s="54"/>
    </row>
    <row r="77" spans="1:11" s="133" customFormat="1" ht="38.25" customHeight="1" x14ac:dyDescent="0.25">
      <c r="A77" s="151" t="s">
        <v>156</v>
      </c>
      <c r="B77" s="213"/>
      <c r="C77" s="152">
        <f>C46</f>
        <v>5333377</v>
      </c>
      <c r="D77" s="152">
        <f>D46</f>
        <v>5333377</v>
      </c>
      <c r="E77" s="43"/>
      <c r="F77" s="142"/>
      <c r="G77" s="142"/>
      <c r="H77" s="142"/>
      <c r="I77" s="54"/>
      <c r="J77" s="54"/>
      <c r="K77" s="54"/>
    </row>
    <row r="78" spans="1:11" s="133" customFormat="1" ht="21.95" customHeight="1" thickBot="1" x14ac:dyDescent="0.3">
      <c r="A78" s="153" t="s">
        <v>137</v>
      </c>
      <c r="B78" s="218"/>
      <c r="C78" s="154">
        <f>C76+C77</f>
        <v>6132182</v>
      </c>
      <c r="D78" s="154">
        <f>D76+D77</f>
        <v>6123181</v>
      </c>
      <c r="E78" s="142"/>
    </row>
    <row r="79" spans="1:11" s="133" customFormat="1" ht="15" thickBot="1" x14ac:dyDescent="0.25">
      <c r="A79" s="143"/>
      <c r="B79" s="143"/>
    </row>
    <row r="80" spans="1:11" s="133" customFormat="1" x14ac:dyDescent="0.2">
      <c r="A80" s="164" t="s">
        <v>139</v>
      </c>
      <c r="B80" s="219"/>
      <c r="C80" s="165">
        <f>C58</f>
        <v>-238652425</v>
      </c>
      <c r="D80" s="165">
        <f>D58</f>
        <v>63431877</v>
      </c>
      <c r="E80" s="19"/>
    </row>
    <row r="81" spans="1:5" s="133" customFormat="1" x14ac:dyDescent="0.2">
      <c r="A81" s="166" t="s">
        <v>142</v>
      </c>
      <c r="B81" s="220"/>
      <c r="C81" s="167">
        <f>C66</f>
        <v>244784607</v>
      </c>
      <c r="D81" s="167">
        <f>D66</f>
        <v>244784607</v>
      </c>
      <c r="E81" s="19"/>
    </row>
    <row r="82" spans="1:5" s="133" customFormat="1" x14ac:dyDescent="0.2">
      <c r="A82" s="166" t="s">
        <v>140</v>
      </c>
      <c r="B82" s="220"/>
      <c r="C82" s="167">
        <f>C73</f>
        <v>0</v>
      </c>
      <c r="D82" s="167">
        <v>5838334</v>
      </c>
      <c r="E82" s="19"/>
    </row>
    <row r="83" spans="1:5" s="133" customFormat="1" ht="15" thickBot="1" x14ac:dyDescent="0.25">
      <c r="A83" s="168" t="s">
        <v>141</v>
      </c>
      <c r="B83" s="221"/>
      <c r="C83" s="169">
        <f>-C78</f>
        <v>-6132182</v>
      </c>
      <c r="D83" s="169">
        <f>-D78</f>
        <v>-6123181</v>
      </c>
      <c r="E83" s="19"/>
    </row>
    <row r="84" spans="1:5" s="133" customFormat="1" ht="15.75" thickBot="1" x14ac:dyDescent="0.3">
      <c r="A84" s="170" t="s">
        <v>143</v>
      </c>
      <c r="B84" s="222"/>
      <c r="C84" s="171">
        <f>SUM(C80:C83)</f>
        <v>0</v>
      </c>
      <c r="D84" s="171">
        <f>SUM(D80:D83)</f>
        <v>307931637</v>
      </c>
      <c r="E84" s="226"/>
    </row>
    <row r="85" spans="1:5" s="133" customFormat="1" x14ac:dyDescent="0.2">
      <c r="A85" s="143"/>
      <c r="B85" s="143"/>
    </row>
  </sheetData>
  <sheetProtection password="C4D0" sheet="1" objects="1" scenarios="1" selectLockedCells="1" selectUnlockedCells="1"/>
  <mergeCells count="17">
    <mergeCell ref="A74:D74"/>
    <mergeCell ref="A67:D67"/>
    <mergeCell ref="A62:D62"/>
    <mergeCell ref="A54:D54"/>
    <mergeCell ref="A60:C60"/>
    <mergeCell ref="A24:L24"/>
    <mergeCell ref="A52:C52"/>
    <mergeCell ref="B25:D25"/>
    <mergeCell ref="E25:G25"/>
    <mergeCell ref="H25:J25"/>
    <mergeCell ref="K25:N25"/>
    <mergeCell ref="A1:L1"/>
    <mergeCell ref="A2:A3"/>
    <mergeCell ref="E2:G3"/>
    <mergeCell ref="B2:D3"/>
    <mergeCell ref="H2:J3"/>
    <mergeCell ref="K2:N3"/>
  </mergeCells>
  <phoneticPr fontId="0" type="noConversion"/>
  <pageMargins left="0.25" right="0.25" top="0.75" bottom="0.75" header="0.3" footer="0.3"/>
  <pageSetup paperSize="8" scale="65" firstPageNumber="0" orientation="landscape" r:id="rId1"/>
  <headerFooter alignWithMargins="0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R91"/>
  <sheetViews>
    <sheetView showWhiteSpace="0" view="pageBreakPreview" topLeftCell="A52" zoomScale="70" zoomScaleNormal="100" zoomScaleSheetLayoutView="70" zoomScalePageLayoutView="70" workbookViewId="0">
      <selection activeCell="D64" sqref="D64"/>
    </sheetView>
  </sheetViews>
  <sheetFormatPr defaultRowHeight="15.6" customHeight="1" x14ac:dyDescent="0.2"/>
  <cols>
    <col min="1" max="1" width="63.85546875" style="114" customWidth="1"/>
    <col min="2" max="2" width="19.140625" style="114" bestFit="1" customWidth="1"/>
    <col min="3" max="4" width="16.85546875" style="114" bestFit="1" customWidth="1"/>
    <col min="5" max="5" width="14.28515625" style="114" bestFit="1" customWidth="1"/>
    <col min="6" max="6" width="11.5703125" style="114" bestFit="1" customWidth="1"/>
    <col min="7" max="7" width="12.28515625" style="114" bestFit="1" customWidth="1"/>
    <col min="8" max="9" width="11.5703125" style="114" bestFit="1" customWidth="1"/>
    <col min="10" max="10" width="10" style="114" bestFit="1" customWidth="1"/>
    <col min="11" max="13" width="16.85546875" style="114" bestFit="1" customWidth="1"/>
    <col min="14" max="14" width="17.140625" style="114" customWidth="1"/>
    <col min="15" max="15" width="9.140625" style="114"/>
    <col min="16" max="16" width="12.140625" style="114" bestFit="1" customWidth="1"/>
    <col min="17" max="17" width="9.140625" style="114"/>
    <col min="18" max="18" width="12.140625" style="114" bestFit="1" customWidth="1"/>
    <col min="19" max="16384" width="9.140625" style="114"/>
  </cols>
  <sheetData>
    <row r="1" spans="1:14" s="99" customFormat="1" ht="13.5" customHeight="1" thickBot="1" x14ac:dyDescent="0.25">
      <c r="A1" s="470" t="s">
        <v>29</v>
      </c>
      <c r="B1" s="465" t="s">
        <v>152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7"/>
    </row>
    <row r="2" spans="1:14" s="99" customFormat="1" ht="39" customHeight="1" thickBot="1" x14ac:dyDescent="0.25">
      <c r="A2" s="471"/>
      <c r="B2" s="465" t="s">
        <v>24</v>
      </c>
      <c r="C2" s="466"/>
      <c r="D2" s="467"/>
      <c r="E2" s="465" t="s">
        <v>25</v>
      </c>
      <c r="F2" s="466"/>
      <c r="G2" s="467"/>
      <c r="H2" s="465" t="s">
        <v>56</v>
      </c>
      <c r="I2" s="466"/>
      <c r="J2" s="467"/>
      <c r="K2" s="465" t="s">
        <v>26</v>
      </c>
      <c r="L2" s="466"/>
      <c r="M2" s="466"/>
      <c r="N2" s="467"/>
    </row>
    <row r="3" spans="1:14" s="99" customFormat="1" ht="26.25" thickBot="1" x14ac:dyDescent="0.25">
      <c r="A3" s="200"/>
      <c r="B3" s="201" t="s">
        <v>163</v>
      </c>
      <c r="C3" s="202" t="s">
        <v>164</v>
      </c>
      <c r="D3" s="286" t="s">
        <v>165</v>
      </c>
      <c r="E3" s="201" t="s">
        <v>163</v>
      </c>
      <c r="F3" s="202" t="s">
        <v>164</v>
      </c>
      <c r="G3" s="286" t="s">
        <v>165</v>
      </c>
      <c r="H3" s="201" t="s">
        <v>163</v>
      </c>
      <c r="I3" s="202" t="s">
        <v>164</v>
      </c>
      <c r="J3" s="286" t="s">
        <v>165</v>
      </c>
      <c r="K3" s="201" t="s">
        <v>163</v>
      </c>
      <c r="L3" s="202" t="s">
        <v>164</v>
      </c>
      <c r="M3" s="203" t="s">
        <v>165</v>
      </c>
      <c r="N3" s="204" t="s">
        <v>166</v>
      </c>
    </row>
    <row r="4" spans="1:14" s="99" customFormat="1" ht="12.75" customHeight="1" x14ac:dyDescent="0.2">
      <c r="A4" s="68" t="s">
        <v>27</v>
      </c>
      <c r="B4" s="287">
        <f>'[1]2.mell.Bev.'!$B3</f>
        <v>230679273</v>
      </c>
      <c r="C4" s="56">
        <f>C11+C13+C20+C26</f>
        <v>281153785</v>
      </c>
      <c r="D4" s="288">
        <f>D11+D13+D20+D26</f>
        <v>277111746</v>
      </c>
      <c r="E4" s="287">
        <f>'[1]2.mell.Bev.'!$C3</f>
        <v>4965416</v>
      </c>
      <c r="F4" s="56">
        <f>F11+F13+F20+F26</f>
        <v>0</v>
      </c>
      <c r="G4" s="288"/>
      <c r="H4" s="287">
        <v>0</v>
      </c>
      <c r="I4" s="56">
        <f>I11+I13+I20+I26</f>
        <v>0</v>
      </c>
      <c r="J4" s="288"/>
      <c r="K4" s="287">
        <f>B4+E4+H4</f>
        <v>235644689</v>
      </c>
      <c r="L4" s="56">
        <f>C4+F4+I4</f>
        <v>281153785</v>
      </c>
      <c r="M4" s="56">
        <f>D4+G4+J4</f>
        <v>277111746</v>
      </c>
      <c r="N4" s="320">
        <f>M4/L4</f>
        <v>0.98562338757061374</v>
      </c>
    </row>
    <row r="5" spans="1:14" s="92" customFormat="1" ht="12.75" x14ac:dyDescent="0.2">
      <c r="A5" s="57" t="s">
        <v>77</v>
      </c>
      <c r="B5" s="289">
        <f>'[1]2.mell.Bev.'!$B4</f>
        <v>73903455</v>
      </c>
      <c r="C5" s="58">
        <v>76524291</v>
      </c>
      <c r="D5" s="290">
        <v>76524291</v>
      </c>
      <c r="E5" s="289"/>
      <c r="F5" s="58">
        <v>0</v>
      </c>
      <c r="G5" s="290"/>
      <c r="H5" s="289"/>
      <c r="I5" s="58">
        <v>0</v>
      </c>
      <c r="J5" s="290"/>
      <c r="K5" s="289">
        <f t="shared" ref="K5:K40" si="0">B5+E5+H5</f>
        <v>73903455</v>
      </c>
      <c r="L5" s="58">
        <f t="shared" ref="L5:L40" si="1">C5+F5+I5</f>
        <v>76524291</v>
      </c>
      <c r="M5" s="58">
        <f t="shared" ref="M5:M40" si="2">D5+G5+J5</f>
        <v>76524291</v>
      </c>
      <c r="N5" s="321">
        <f t="shared" ref="N5:N40" si="3">M5/L5</f>
        <v>1</v>
      </c>
    </row>
    <row r="6" spans="1:14" s="112" customFormat="1" ht="25.5" x14ac:dyDescent="0.2">
      <c r="A6" s="57" t="s">
        <v>78</v>
      </c>
      <c r="B6" s="289">
        <f>'[1]2.mell.Bev.'!$B5</f>
        <v>47858650</v>
      </c>
      <c r="C6" s="58">
        <v>52192117</v>
      </c>
      <c r="D6" s="290">
        <v>52192117</v>
      </c>
      <c r="E6" s="289"/>
      <c r="F6" s="58">
        <v>0</v>
      </c>
      <c r="G6" s="290"/>
      <c r="H6" s="289"/>
      <c r="I6" s="58">
        <v>0</v>
      </c>
      <c r="J6" s="290"/>
      <c r="K6" s="289">
        <f t="shared" si="0"/>
        <v>47858650</v>
      </c>
      <c r="L6" s="58">
        <f t="shared" si="1"/>
        <v>52192117</v>
      </c>
      <c r="M6" s="58">
        <f t="shared" si="2"/>
        <v>52192117</v>
      </c>
      <c r="N6" s="321">
        <f t="shared" si="3"/>
        <v>1</v>
      </c>
    </row>
    <row r="7" spans="1:14" s="112" customFormat="1" ht="25.5" x14ac:dyDescent="0.2">
      <c r="A7" s="57" t="s">
        <v>79</v>
      </c>
      <c r="B7" s="289">
        <f>'[1]2.mell.Bev.'!$B6</f>
        <v>25074518</v>
      </c>
      <c r="C7" s="58">
        <v>26703547</v>
      </c>
      <c r="D7" s="290">
        <v>26703547</v>
      </c>
      <c r="E7" s="289"/>
      <c r="F7" s="58">
        <v>0</v>
      </c>
      <c r="G7" s="290"/>
      <c r="H7" s="289"/>
      <c r="I7" s="58">
        <v>0</v>
      </c>
      <c r="J7" s="290"/>
      <c r="K7" s="289">
        <f t="shared" si="0"/>
        <v>25074518</v>
      </c>
      <c r="L7" s="58">
        <f t="shared" si="1"/>
        <v>26703547</v>
      </c>
      <c r="M7" s="58">
        <f t="shared" si="2"/>
        <v>26703547</v>
      </c>
      <c r="N7" s="321">
        <f t="shared" si="3"/>
        <v>1</v>
      </c>
    </row>
    <row r="8" spans="1:14" s="112" customFormat="1" ht="12.75" x14ac:dyDescent="0.2">
      <c r="A8" s="57" t="s">
        <v>80</v>
      </c>
      <c r="B8" s="289">
        <f>'[1]2.mell.Bev.'!$B7</f>
        <v>2623280</v>
      </c>
      <c r="C8" s="58">
        <v>2961609</v>
      </c>
      <c r="D8" s="290">
        <v>2961609</v>
      </c>
      <c r="E8" s="289"/>
      <c r="F8" s="58">
        <v>0</v>
      </c>
      <c r="G8" s="290"/>
      <c r="H8" s="289"/>
      <c r="I8" s="58">
        <v>0</v>
      </c>
      <c r="J8" s="290"/>
      <c r="K8" s="289">
        <f t="shared" si="0"/>
        <v>2623280</v>
      </c>
      <c r="L8" s="58">
        <f t="shared" si="1"/>
        <v>2961609</v>
      </c>
      <c r="M8" s="58">
        <f t="shared" si="2"/>
        <v>2961609</v>
      </c>
      <c r="N8" s="321">
        <f t="shared" si="3"/>
        <v>1</v>
      </c>
    </row>
    <row r="9" spans="1:14" s="112" customFormat="1" ht="12.75" x14ac:dyDescent="0.2">
      <c r="A9" s="57" t="s">
        <v>91</v>
      </c>
      <c r="B9" s="291">
        <v>0</v>
      </c>
      <c r="C9" s="115">
        <v>8326530</v>
      </c>
      <c r="D9" s="292">
        <v>8326530</v>
      </c>
      <c r="E9" s="291"/>
      <c r="F9" s="58">
        <v>0</v>
      </c>
      <c r="G9" s="290"/>
      <c r="H9" s="289"/>
      <c r="I9" s="58">
        <v>0</v>
      </c>
      <c r="J9" s="290"/>
      <c r="K9" s="289">
        <f>B9+E9+H9</f>
        <v>0</v>
      </c>
      <c r="L9" s="58">
        <f t="shared" si="1"/>
        <v>8326530</v>
      </c>
      <c r="M9" s="58">
        <f t="shared" si="2"/>
        <v>8326530</v>
      </c>
      <c r="N9" s="321">
        <f t="shared" si="3"/>
        <v>1</v>
      </c>
    </row>
    <row r="10" spans="1:14" s="112" customFormat="1" ht="12.75" x14ac:dyDescent="0.2">
      <c r="A10" s="122" t="s">
        <v>111</v>
      </c>
      <c r="B10" s="289">
        <f>'[1]2.mell.Bev.'!$B9</f>
        <v>6880000</v>
      </c>
      <c r="C10" s="58">
        <v>3297507</v>
      </c>
      <c r="D10" s="290">
        <v>3297507</v>
      </c>
      <c r="E10" s="289"/>
      <c r="F10" s="58">
        <v>0</v>
      </c>
      <c r="G10" s="290"/>
      <c r="H10" s="289"/>
      <c r="I10" s="58">
        <v>0</v>
      </c>
      <c r="J10" s="290"/>
      <c r="K10" s="289">
        <f t="shared" si="0"/>
        <v>6880000</v>
      </c>
      <c r="L10" s="58">
        <f t="shared" si="1"/>
        <v>3297507</v>
      </c>
      <c r="M10" s="58">
        <f t="shared" si="2"/>
        <v>3297507</v>
      </c>
      <c r="N10" s="321">
        <f t="shared" si="3"/>
        <v>1</v>
      </c>
    </row>
    <row r="11" spans="1:14" s="112" customFormat="1" ht="12.75" x14ac:dyDescent="0.2">
      <c r="A11" s="59" t="s">
        <v>104</v>
      </c>
      <c r="B11" s="293">
        <f>'[1]2.mell.Bev.'!$B10</f>
        <v>156339903</v>
      </c>
      <c r="C11" s="127">
        <f>SUM(C5:C10)</f>
        <v>170005601</v>
      </c>
      <c r="D11" s="294">
        <f>SUM(D5:D10)</f>
        <v>170005601</v>
      </c>
      <c r="E11" s="293">
        <v>0</v>
      </c>
      <c r="F11" s="127">
        <f>SUM(F5:F10)</f>
        <v>0</v>
      </c>
      <c r="G11" s="294"/>
      <c r="H11" s="293">
        <v>0</v>
      </c>
      <c r="I11" s="127">
        <f>SUM(I5:I10)</f>
        <v>0</v>
      </c>
      <c r="J11" s="294"/>
      <c r="K11" s="293">
        <f t="shared" si="0"/>
        <v>156339903</v>
      </c>
      <c r="L11" s="127">
        <f t="shared" si="1"/>
        <v>170005601</v>
      </c>
      <c r="M11" s="127">
        <f t="shared" si="2"/>
        <v>170005601</v>
      </c>
      <c r="N11" s="322">
        <f t="shared" si="3"/>
        <v>1</v>
      </c>
    </row>
    <row r="12" spans="1:14" s="112" customFormat="1" ht="25.5" x14ac:dyDescent="0.2">
      <c r="A12" s="57" t="s">
        <v>93</v>
      </c>
      <c r="B12" s="289">
        <f>'[1]2.mell.Bev.'!$B11</f>
        <v>8310150</v>
      </c>
      <c r="C12" s="58">
        <v>16609256</v>
      </c>
      <c r="D12" s="290">
        <v>16609256</v>
      </c>
      <c r="E12" s="289"/>
      <c r="F12" s="58">
        <v>0</v>
      </c>
      <c r="G12" s="290"/>
      <c r="H12" s="289"/>
      <c r="I12" s="58">
        <v>0</v>
      </c>
      <c r="J12" s="290"/>
      <c r="K12" s="289">
        <f t="shared" si="0"/>
        <v>8310150</v>
      </c>
      <c r="L12" s="58">
        <f t="shared" si="1"/>
        <v>16609256</v>
      </c>
      <c r="M12" s="58">
        <f t="shared" si="2"/>
        <v>16609256</v>
      </c>
      <c r="N12" s="321">
        <f t="shared" si="3"/>
        <v>1</v>
      </c>
    </row>
    <row r="13" spans="1:14" s="112" customFormat="1" ht="12.75" x14ac:dyDescent="0.2">
      <c r="A13" s="59" t="s">
        <v>105</v>
      </c>
      <c r="B13" s="293">
        <f>'[1]2.mell.Bev.'!$B12</f>
        <v>164650053</v>
      </c>
      <c r="C13" s="127">
        <f>C12</f>
        <v>16609256</v>
      </c>
      <c r="D13" s="294">
        <f>D12</f>
        <v>16609256</v>
      </c>
      <c r="E13" s="293">
        <v>0</v>
      </c>
      <c r="F13" s="127">
        <f>F11+F12</f>
        <v>0</v>
      </c>
      <c r="G13" s="294"/>
      <c r="H13" s="293">
        <v>0</v>
      </c>
      <c r="I13" s="127">
        <f>I11+I12</f>
        <v>0</v>
      </c>
      <c r="J13" s="294"/>
      <c r="K13" s="293">
        <f t="shared" si="0"/>
        <v>164650053</v>
      </c>
      <c r="L13" s="127">
        <f t="shared" si="1"/>
        <v>16609256</v>
      </c>
      <c r="M13" s="127">
        <f t="shared" si="2"/>
        <v>16609256</v>
      </c>
      <c r="N13" s="322">
        <f t="shared" si="3"/>
        <v>1</v>
      </c>
    </row>
    <row r="14" spans="1:14" s="112" customFormat="1" ht="12.75" x14ac:dyDescent="0.2">
      <c r="A14" s="122" t="s">
        <v>146</v>
      </c>
      <c r="B14" s="289">
        <f>'[2]2.mell.Bev.'!$B$13</f>
        <v>10060987</v>
      </c>
      <c r="C14" s="58">
        <v>15000000</v>
      </c>
      <c r="D14" s="290">
        <v>15000000</v>
      </c>
      <c r="E14" s="289"/>
      <c r="F14" s="113"/>
      <c r="G14" s="290"/>
      <c r="H14" s="317"/>
      <c r="I14" s="113">
        <v>0</v>
      </c>
      <c r="J14" s="290"/>
      <c r="K14" s="289">
        <f>B14+E14+H14</f>
        <v>10060987</v>
      </c>
      <c r="L14" s="58">
        <f>C14+F14+I14</f>
        <v>15000000</v>
      </c>
      <c r="M14" s="58">
        <f>D14+G14+J14</f>
        <v>15000000</v>
      </c>
      <c r="N14" s="321">
        <f>M14/L14</f>
        <v>1</v>
      </c>
    </row>
    <row r="15" spans="1:14" s="112" customFormat="1" ht="12.75" x14ac:dyDescent="0.2">
      <c r="A15" s="59" t="s">
        <v>167</v>
      </c>
      <c r="B15" s="295">
        <f>'[1]2.mell.Bev.'!$B14</f>
        <v>0</v>
      </c>
      <c r="C15" s="60">
        <v>0</v>
      </c>
      <c r="D15" s="296">
        <v>650926</v>
      </c>
      <c r="E15" s="295">
        <v>0</v>
      </c>
      <c r="F15" s="60">
        <v>0</v>
      </c>
      <c r="G15" s="296"/>
      <c r="H15" s="295">
        <v>0</v>
      </c>
      <c r="I15" s="60">
        <v>0</v>
      </c>
      <c r="J15" s="296"/>
      <c r="K15" s="295">
        <f t="shared" si="0"/>
        <v>0</v>
      </c>
      <c r="L15" s="60">
        <f t="shared" si="1"/>
        <v>0</v>
      </c>
      <c r="M15" s="60">
        <f t="shared" si="2"/>
        <v>650926</v>
      </c>
      <c r="N15" s="323">
        <v>0</v>
      </c>
    </row>
    <row r="16" spans="1:14" s="112" customFormat="1" ht="12.75" x14ac:dyDescent="0.2">
      <c r="A16" s="57" t="s">
        <v>100</v>
      </c>
      <c r="B16" s="289">
        <f>'[1]2.mell.Bev.'!$B15</f>
        <v>14000000</v>
      </c>
      <c r="C16" s="58">
        <v>16341141</v>
      </c>
      <c r="D16" s="290">
        <v>13786181</v>
      </c>
      <c r="E16" s="289"/>
      <c r="F16" s="58">
        <v>0</v>
      </c>
      <c r="G16" s="290"/>
      <c r="H16" s="289"/>
      <c r="I16" s="58">
        <v>0</v>
      </c>
      <c r="J16" s="290"/>
      <c r="K16" s="289">
        <f t="shared" si="0"/>
        <v>14000000</v>
      </c>
      <c r="L16" s="58">
        <f t="shared" si="1"/>
        <v>16341141</v>
      </c>
      <c r="M16" s="58">
        <f t="shared" si="2"/>
        <v>13786181</v>
      </c>
      <c r="N16" s="321">
        <f t="shared" si="3"/>
        <v>0.84364861670308089</v>
      </c>
    </row>
    <row r="17" spans="1:16" s="112" customFormat="1" ht="12.75" x14ac:dyDescent="0.2">
      <c r="A17" s="57" t="s">
        <v>99</v>
      </c>
      <c r="B17" s="289">
        <f>'[1]2.mell.Bev.'!$B16</f>
        <v>28000000</v>
      </c>
      <c r="C17" s="58">
        <v>56227737</v>
      </c>
      <c r="D17" s="290">
        <v>52198297</v>
      </c>
      <c r="E17" s="289"/>
      <c r="F17" s="58">
        <v>0</v>
      </c>
      <c r="G17" s="290"/>
      <c r="H17" s="289"/>
      <c r="I17" s="58">
        <v>0</v>
      </c>
      <c r="J17" s="290"/>
      <c r="K17" s="289">
        <f t="shared" si="0"/>
        <v>28000000</v>
      </c>
      <c r="L17" s="58">
        <f t="shared" si="1"/>
        <v>56227737</v>
      </c>
      <c r="M17" s="58">
        <f t="shared" si="2"/>
        <v>52198297</v>
      </c>
      <c r="N17" s="321">
        <f t="shared" si="3"/>
        <v>0.92833714790975852</v>
      </c>
    </row>
    <row r="18" spans="1:16" s="112" customFormat="1" ht="12.75" x14ac:dyDescent="0.2">
      <c r="A18" s="57" t="s">
        <v>81</v>
      </c>
      <c r="B18" s="289">
        <f>'[1]2.mell.Bev.'!$B17</f>
        <v>6000000</v>
      </c>
      <c r="C18" s="58">
        <v>8859283</v>
      </c>
      <c r="D18" s="290">
        <v>8280769</v>
      </c>
      <c r="E18" s="289"/>
      <c r="F18" s="58">
        <v>0</v>
      </c>
      <c r="G18" s="290"/>
      <c r="H18" s="289"/>
      <c r="I18" s="58">
        <v>0</v>
      </c>
      <c r="J18" s="290"/>
      <c r="K18" s="289">
        <f t="shared" si="0"/>
        <v>6000000</v>
      </c>
      <c r="L18" s="58">
        <f t="shared" si="1"/>
        <v>8859283</v>
      </c>
      <c r="M18" s="58">
        <f t="shared" si="2"/>
        <v>8280769</v>
      </c>
      <c r="N18" s="321">
        <f t="shared" si="3"/>
        <v>0.93469968167852857</v>
      </c>
    </row>
    <row r="19" spans="1:16" s="112" customFormat="1" ht="12.75" x14ac:dyDescent="0.2">
      <c r="A19" s="59" t="s">
        <v>106</v>
      </c>
      <c r="B19" s="297">
        <f>'[1]2.mell.Bev.'!$B18</f>
        <v>48000000</v>
      </c>
      <c r="C19" s="128">
        <f>C16+C17+C18</f>
        <v>81428161</v>
      </c>
      <c r="D19" s="298">
        <f>D16+D17+D18</f>
        <v>74265247</v>
      </c>
      <c r="E19" s="297">
        <v>0</v>
      </c>
      <c r="F19" s="60">
        <f>F16+F17+F18</f>
        <v>0</v>
      </c>
      <c r="G19" s="296"/>
      <c r="H19" s="295">
        <v>0</v>
      </c>
      <c r="I19" s="60">
        <f>I16+I17+I18</f>
        <v>0</v>
      </c>
      <c r="J19" s="296"/>
      <c r="K19" s="295">
        <f t="shared" si="0"/>
        <v>48000000</v>
      </c>
      <c r="L19" s="60">
        <f t="shared" si="1"/>
        <v>81428161</v>
      </c>
      <c r="M19" s="60">
        <f t="shared" si="2"/>
        <v>74265247</v>
      </c>
      <c r="N19" s="323">
        <f t="shared" si="3"/>
        <v>0.9120339460939072</v>
      </c>
    </row>
    <row r="20" spans="1:16" s="112" customFormat="1" ht="12.75" x14ac:dyDescent="0.2">
      <c r="A20" s="59" t="s">
        <v>120</v>
      </c>
      <c r="B20" s="293">
        <f>'[1]2.mell.Bev.'!$B19</f>
        <v>48000000</v>
      </c>
      <c r="C20" s="127">
        <f>C15+C19</f>
        <v>81428161</v>
      </c>
      <c r="D20" s="294">
        <f>D15+D19</f>
        <v>74916173</v>
      </c>
      <c r="E20" s="293">
        <v>0</v>
      </c>
      <c r="F20" s="127">
        <f>F15+F19</f>
        <v>0</v>
      </c>
      <c r="G20" s="294"/>
      <c r="H20" s="293">
        <v>0</v>
      </c>
      <c r="I20" s="127">
        <f>I15+I19</f>
        <v>0</v>
      </c>
      <c r="J20" s="294"/>
      <c r="K20" s="293">
        <f t="shared" si="0"/>
        <v>48000000</v>
      </c>
      <c r="L20" s="127">
        <f t="shared" si="1"/>
        <v>81428161</v>
      </c>
      <c r="M20" s="127">
        <f t="shared" si="2"/>
        <v>74916173</v>
      </c>
      <c r="N20" s="322">
        <f t="shared" si="3"/>
        <v>0.92002781445598414</v>
      </c>
    </row>
    <row r="21" spans="1:16" s="112" customFormat="1" ht="12.75" x14ac:dyDescent="0.2">
      <c r="A21" s="57" t="s">
        <v>103</v>
      </c>
      <c r="B21" s="289"/>
      <c r="C21" s="58">
        <v>1988400</v>
      </c>
      <c r="D21" s="290">
        <v>1933820</v>
      </c>
      <c r="E21" s="289">
        <f>'[1]2.mell.Bev.'!$C20</f>
        <v>1488400</v>
      </c>
      <c r="F21" s="113">
        <v>0</v>
      </c>
      <c r="G21" s="290"/>
      <c r="H21" s="289"/>
      <c r="I21" s="58">
        <v>0</v>
      </c>
      <c r="J21" s="290"/>
      <c r="K21" s="289">
        <f t="shared" si="0"/>
        <v>1488400</v>
      </c>
      <c r="L21" s="58">
        <f t="shared" si="1"/>
        <v>1988400</v>
      </c>
      <c r="M21" s="58">
        <f t="shared" si="2"/>
        <v>1933820</v>
      </c>
      <c r="N21" s="321">
        <f t="shared" si="3"/>
        <v>0.97255079460873062</v>
      </c>
    </row>
    <row r="22" spans="1:16" s="112" customFormat="1" ht="12.75" x14ac:dyDescent="0.2">
      <c r="A22" s="57" t="s">
        <v>82</v>
      </c>
      <c r="B22" s="289"/>
      <c r="C22" s="58">
        <v>2977016</v>
      </c>
      <c r="D22" s="290">
        <v>3571036</v>
      </c>
      <c r="E22" s="289">
        <f>'[1]2.mell.Bev.'!$C21</f>
        <v>3477016</v>
      </c>
      <c r="F22" s="113">
        <v>0</v>
      </c>
      <c r="G22" s="290"/>
      <c r="H22" s="289"/>
      <c r="I22" s="58">
        <v>0</v>
      </c>
      <c r="J22" s="290"/>
      <c r="K22" s="289">
        <f t="shared" si="0"/>
        <v>3477016</v>
      </c>
      <c r="L22" s="58">
        <f t="shared" si="1"/>
        <v>2977016</v>
      </c>
      <c r="M22" s="58">
        <f t="shared" si="2"/>
        <v>3571036</v>
      </c>
      <c r="N22" s="321">
        <f t="shared" si="3"/>
        <v>1.1995353736761911</v>
      </c>
    </row>
    <row r="23" spans="1:16" s="112" customFormat="1" ht="12.75" x14ac:dyDescent="0.2">
      <c r="A23" s="57" t="s">
        <v>83</v>
      </c>
      <c r="B23" s="289">
        <f>'[1]2.mell.Bev.'!$B22</f>
        <v>6274199</v>
      </c>
      <c r="C23" s="58">
        <v>6274199</v>
      </c>
      <c r="D23" s="290">
        <v>7650368</v>
      </c>
      <c r="E23" s="289"/>
      <c r="F23" s="58">
        <v>0</v>
      </c>
      <c r="G23" s="290"/>
      <c r="H23" s="289"/>
      <c r="I23" s="58">
        <v>0</v>
      </c>
      <c r="J23" s="290"/>
      <c r="K23" s="289">
        <f t="shared" si="0"/>
        <v>6274199</v>
      </c>
      <c r="L23" s="58">
        <f t="shared" si="1"/>
        <v>6274199</v>
      </c>
      <c r="M23" s="58">
        <f t="shared" si="2"/>
        <v>7650368</v>
      </c>
      <c r="N23" s="321">
        <f t="shared" si="3"/>
        <v>1.2193377991357941</v>
      </c>
    </row>
    <row r="24" spans="1:16" s="112" customFormat="1" ht="12.75" x14ac:dyDescent="0.2">
      <c r="A24" s="57" t="s">
        <v>84</v>
      </c>
      <c r="B24" s="289">
        <f>'[1]2.mell.Bev.'!$B23</f>
        <v>1694034</v>
      </c>
      <c r="C24" s="58">
        <v>1694034</v>
      </c>
      <c r="D24" s="290">
        <v>2248374</v>
      </c>
      <c r="E24" s="289"/>
      <c r="F24" s="113">
        <v>0</v>
      </c>
      <c r="G24" s="290"/>
      <c r="H24" s="317"/>
      <c r="I24" s="113">
        <v>0</v>
      </c>
      <c r="J24" s="290"/>
      <c r="K24" s="289">
        <f t="shared" si="0"/>
        <v>1694034</v>
      </c>
      <c r="L24" s="58">
        <f t="shared" si="1"/>
        <v>1694034</v>
      </c>
      <c r="M24" s="58">
        <f t="shared" si="2"/>
        <v>2248374</v>
      </c>
      <c r="N24" s="321">
        <f t="shared" si="3"/>
        <v>1.3272307403511381</v>
      </c>
      <c r="P24" s="112">
        <f>SUM(K21:K22)</f>
        <v>4965416</v>
      </c>
    </row>
    <row r="25" spans="1:16" s="112" customFormat="1" ht="12.75" x14ac:dyDescent="0.2">
      <c r="A25" s="122" t="s">
        <v>108</v>
      </c>
      <c r="B25" s="289"/>
      <c r="C25" s="58">
        <v>177118</v>
      </c>
      <c r="D25" s="290">
        <v>177118</v>
      </c>
      <c r="E25" s="289"/>
      <c r="F25" s="113"/>
      <c r="G25" s="290"/>
      <c r="H25" s="317"/>
      <c r="I25" s="113"/>
      <c r="J25" s="290"/>
      <c r="K25" s="289">
        <f t="shared" si="0"/>
        <v>0</v>
      </c>
      <c r="L25" s="58">
        <f t="shared" si="1"/>
        <v>177118</v>
      </c>
      <c r="M25" s="58">
        <v>202168</v>
      </c>
      <c r="N25" s="321">
        <f t="shared" si="3"/>
        <v>1.1414311363046106</v>
      </c>
    </row>
    <row r="26" spans="1:16" s="112" customFormat="1" ht="12.75" x14ac:dyDescent="0.2">
      <c r="A26" s="59" t="s">
        <v>169</v>
      </c>
      <c r="B26" s="289">
        <f>SUM(B21:B25)</f>
        <v>7968233</v>
      </c>
      <c r="C26" s="58">
        <f>SUM(C21:C25)</f>
        <v>13110767</v>
      </c>
      <c r="D26" s="290">
        <f>SUM(D21:D25)</f>
        <v>15580716</v>
      </c>
      <c r="E26" s="289">
        <f>'[1]2.mell.Bev.'!$C24</f>
        <v>4965416</v>
      </c>
      <c r="F26" s="113">
        <f>SUM(F21:F24)</f>
        <v>0</v>
      </c>
      <c r="G26" s="290"/>
      <c r="H26" s="317"/>
      <c r="I26" s="113">
        <f>SUM(I21:I24)</f>
        <v>0</v>
      </c>
      <c r="J26" s="290"/>
      <c r="K26" s="289">
        <f>B26+E26+H26</f>
        <v>12933649</v>
      </c>
      <c r="L26" s="58">
        <f t="shared" si="1"/>
        <v>13110767</v>
      </c>
      <c r="M26" s="58">
        <f t="shared" si="2"/>
        <v>15580716</v>
      </c>
      <c r="N26" s="321">
        <f t="shared" si="3"/>
        <v>1.1883908851404346</v>
      </c>
    </row>
    <row r="27" spans="1:16" s="112" customFormat="1" ht="12.75" x14ac:dyDescent="0.2">
      <c r="A27" s="157" t="s">
        <v>28</v>
      </c>
      <c r="B27" s="299">
        <v>0</v>
      </c>
      <c r="C27" s="61">
        <f>C28+C14</f>
        <v>82380969</v>
      </c>
      <c r="D27" s="300">
        <f>D28+D14</f>
        <v>82380969</v>
      </c>
      <c r="E27" s="299">
        <v>0</v>
      </c>
      <c r="F27" s="61">
        <f>F28+F14</f>
        <v>0</v>
      </c>
      <c r="G27" s="300"/>
      <c r="H27" s="299">
        <v>0</v>
      </c>
      <c r="I27" s="61">
        <f>I28+I14</f>
        <v>0</v>
      </c>
      <c r="J27" s="300"/>
      <c r="K27" s="324">
        <f t="shared" si="0"/>
        <v>0</v>
      </c>
      <c r="L27" s="197">
        <f t="shared" si="1"/>
        <v>82380969</v>
      </c>
      <c r="M27" s="197">
        <f t="shared" si="2"/>
        <v>82380969</v>
      </c>
      <c r="N27" s="325">
        <f t="shared" si="3"/>
        <v>1</v>
      </c>
      <c r="P27" s="112">
        <f>SUM(B23:B24)</f>
        <v>7968233</v>
      </c>
    </row>
    <row r="28" spans="1:16" s="112" customFormat="1" ht="12.75" x14ac:dyDescent="0.2">
      <c r="A28" s="122" t="s">
        <v>145</v>
      </c>
      <c r="B28" s="289">
        <f>'[1]2.mell.Bev.'!$B26</f>
        <v>0</v>
      </c>
      <c r="C28" s="58">
        <v>67380969</v>
      </c>
      <c r="D28" s="290">
        <v>67380969</v>
      </c>
      <c r="E28" s="289"/>
      <c r="F28" s="113">
        <v>0</v>
      </c>
      <c r="G28" s="290"/>
      <c r="H28" s="317"/>
      <c r="I28" s="113">
        <v>0</v>
      </c>
      <c r="J28" s="290"/>
      <c r="K28" s="289">
        <f t="shared" si="0"/>
        <v>0</v>
      </c>
      <c r="L28" s="58">
        <f t="shared" si="1"/>
        <v>67380969</v>
      </c>
      <c r="M28" s="58">
        <f t="shared" si="2"/>
        <v>67380969</v>
      </c>
      <c r="N28" s="321">
        <f t="shared" si="3"/>
        <v>1</v>
      </c>
    </row>
    <row r="29" spans="1:16" s="112" customFormat="1" ht="12.75" x14ac:dyDescent="0.2">
      <c r="A29" s="157" t="s">
        <v>85</v>
      </c>
      <c r="B29" s="299">
        <v>0</v>
      </c>
      <c r="C29" s="61">
        <f>SUM(C30:C31)</f>
        <v>0</v>
      </c>
      <c r="D29" s="300"/>
      <c r="E29" s="299"/>
      <c r="F29" s="61">
        <f>SUM(F30:F31)</f>
        <v>0</v>
      </c>
      <c r="G29" s="300"/>
      <c r="H29" s="299">
        <v>0</v>
      </c>
      <c r="I29" s="61">
        <f>SUM(I30:I31)</f>
        <v>0</v>
      </c>
      <c r="J29" s="300"/>
      <c r="K29" s="324">
        <f t="shared" si="0"/>
        <v>0</v>
      </c>
      <c r="L29" s="197">
        <f t="shared" si="1"/>
        <v>0</v>
      </c>
      <c r="M29" s="197">
        <f t="shared" si="2"/>
        <v>0</v>
      </c>
      <c r="N29" s="325">
        <v>0</v>
      </c>
    </row>
    <row r="30" spans="1:16" s="112" customFormat="1" ht="12.75" x14ac:dyDescent="0.2">
      <c r="A30" s="176" t="s">
        <v>109</v>
      </c>
      <c r="B30" s="289">
        <v>0</v>
      </c>
      <c r="C30" s="58">
        <v>0</v>
      </c>
      <c r="D30" s="290"/>
      <c r="E30" s="289"/>
      <c r="F30" s="58">
        <v>0</v>
      </c>
      <c r="G30" s="290"/>
      <c r="H30" s="289"/>
      <c r="I30" s="58">
        <v>0</v>
      </c>
      <c r="J30" s="290"/>
      <c r="K30" s="289">
        <f t="shared" si="0"/>
        <v>0</v>
      </c>
      <c r="L30" s="58">
        <f t="shared" si="1"/>
        <v>0</v>
      </c>
      <c r="M30" s="58">
        <f t="shared" si="2"/>
        <v>0</v>
      </c>
      <c r="N30" s="321">
        <v>0</v>
      </c>
    </row>
    <row r="31" spans="1:16" s="111" customFormat="1" ht="15.6" customHeight="1" thickBot="1" x14ac:dyDescent="0.25">
      <c r="A31" s="176" t="s">
        <v>110</v>
      </c>
      <c r="B31" s="289">
        <v>0</v>
      </c>
      <c r="C31" s="58">
        <v>0</v>
      </c>
      <c r="D31" s="290"/>
      <c r="E31" s="289"/>
      <c r="F31" s="58">
        <v>0</v>
      </c>
      <c r="G31" s="290"/>
      <c r="H31" s="289"/>
      <c r="I31" s="58">
        <v>0</v>
      </c>
      <c r="J31" s="290"/>
      <c r="K31" s="289">
        <f t="shared" si="0"/>
        <v>0</v>
      </c>
      <c r="L31" s="58">
        <f t="shared" si="1"/>
        <v>0</v>
      </c>
      <c r="M31" s="58">
        <f t="shared" si="2"/>
        <v>0</v>
      </c>
      <c r="N31" s="321">
        <v>0</v>
      </c>
    </row>
    <row r="32" spans="1:16" s="67" customFormat="1" ht="18.75" customHeight="1" thickBot="1" x14ac:dyDescent="0.25">
      <c r="A32" s="282" t="s">
        <v>30</v>
      </c>
      <c r="B32" s="301">
        <f>B4+B27+B29</f>
        <v>230679273</v>
      </c>
      <c r="C32" s="62">
        <f>C4+C27+C29</f>
        <v>363534754</v>
      </c>
      <c r="D32" s="302">
        <f>D4+D27+D29</f>
        <v>359492715</v>
      </c>
      <c r="E32" s="301">
        <f>'[1]2.mell.Bev.'!$C$29</f>
        <v>4965416</v>
      </c>
      <c r="F32" s="62">
        <f>F4+F27+F29</f>
        <v>0</v>
      </c>
      <c r="G32" s="302"/>
      <c r="H32" s="301">
        <v>0</v>
      </c>
      <c r="I32" s="62">
        <f>I4+I27+I29</f>
        <v>0</v>
      </c>
      <c r="J32" s="302"/>
      <c r="K32" s="301">
        <f>B32+E32+H32</f>
        <v>235644689</v>
      </c>
      <c r="L32" s="62">
        <f t="shared" si="1"/>
        <v>363534754</v>
      </c>
      <c r="M32" s="62">
        <f t="shared" si="2"/>
        <v>359492715</v>
      </c>
      <c r="N32" s="326">
        <f t="shared" si="3"/>
        <v>0.98888128588663082</v>
      </c>
    </row>
    <row r="33" spans="1:14" s="67" customFormat="1" ht="18.75" customHeight="1" x14ac:dyDescent="0.2">
      <c r="A33" s="157" t="s">
        <v>144</v>
      </c>
      <c r="B33" s="303">
        <f>SUM(B34:B36)</f>
        <v>244888876</v>
      </c>
      <c r="C33" s="304">
        <f>SUM(C34:C36)</f>
        <v>244011558</v>
      </c>
      <c r="D33" s="305">
        <f t="shared" ref="D33:J33" si="4">SUM(D34:D36)</f>
        <v>244011558</v>
      </c>
      <c r="E33" s="303">
        <f t="shared" si="4"/>
        <v>0</v>
      </c>
      <c r="F33" s="304">
        <f t="shared" si="4"/>
        <v>0</v>
      </c>
      <c r="G33" s="305">
        <f t="shared" si="4"/>
        <v>0</v>
      </c>
      <c r="H33" s="303">
        <f t="shared" si="4"/>
        <v>0</v>
      </c>
      <c r="I33" s="304">
        <f t="shared" si="4"/>
        <v>0</v>
      </c>
      <c r="J33" s="305">
        <f t="shared" si="4"/>
        <v>0</v>
      </c>
      <c r="K33" s="303">
        <f t="shared" si="0"/>
        <v>244888876</v>
      </c>
      <c r="L33" s="304">
        <f t="shared" si="1"/>
        <v>244011558</v>
      </c>
      <c r="M33" s="304">
        <f t="shared" si="2"/>
        <v>244011558</v>
      </c>
      <c r="N33" s="327">
        <f t="shared" si="3"/>
        <v>1</v>
      </c>
    </row>
    <row r="34" spans="1:14" s="67" customFormat="1" ht="18.75" customHeight="1" x14ac:dyDescent="0.2">
      <c r="A34" s="57" t="s">
        <v>87</v>
      </c>
      <c r="B34" s="306">
        <v>0</v>
      </c>
      <c r="C34" s="178">
        <v>0</v>
      </c>
      <c r="D34" s="307"/>
      <c r="E34" s="306"/>
      <c r="F34" s="178">
        <v>0</v>
      </c>
      <c r="G34" s="307"/>
      <c r="H34" s="306"/>
      <c r="I34" s="178">
        <v>0</v>
      </c>
      <c r="J34" s="307"/>
      <c r="K34" s="306">
        <f t="shared" si="0"/>
        <v>0</v>
      </c>
      <c r="L34" s="178">
        <f t="shared" si="1"/>
        <v>0</v>
      </c>
      <c r="M34" s="178">
        <f t="shared" si="2"/>
        <v>0</v>
      </c>
      <c r="N34" s="328">
        <v>0</v>
      </c>
    </row>
    <row r="35" spans="1:14" s="67" customFormat="1" ht="30.75" customHeight="1" x14ac:dyDescent="0.2">
      <c r="A35" s="57" t="s">
        <v>3</v>
      </c>
      <c r="B35" s="306">
        <f>'[1]2.mell.Bev.'!$B$30</f>
        <v>244888876</v>
      </c>
      <c r="C35" s="178">
        <v>244011558</v>
      </c>
      <c r="D35" s="307">
        <v>244011558</v>
      </c>
      <c r="E35" s="306"/>
      <c r="F35" s="178"/>
      <c r="G35" s="307"/>
      <c r="H35" s="306"/>
      <c r="I35" s="178">
        <v>0</v>
      </c>
      <c r="J35" s="307"/>
      <c r="K35" s="306">
        <f t="shared" si="0"/>
        <v>244888876</v>
      </c>
      <c r="L35" s="178">
        <f t="shared" si="1"/>
        <v>244011558</v>
      </c>
      <c r="M35" s="178">
        <f t="shared" si="2"/>
        <v>244011558</v>
      </c>
      <c r="N35" s="328">
        <f t="shared" si="3"/>
        <v>1</v>
      </c>
    </row>
    <row r="36" spans="1:14" s="67" customFormat="1" ht="18.75" customHeight="1" thickBot="1" x14ac:dyDescent="0.25">
      <c r="A36" s="57" t="s">
        <v>4</v>
      </c>
      <c r="B36" s="306">
        <v>0</v>
      </c>
      <c r="C36" s="178">
        <v>0</v>
      </c>
      <c r="D36" s="307"/>
      <c r="E36" s="306"/>
      <c r="F36" s="178">
        <v>0</v>
      </c>
      <c r="G36" s="307"/>
      <c r="H36" s="306"/>
      <c r="I36" s="178">
        <v>0</v>
      </c>
      <c r="J36" s="307"/>
      <c r="K36" s="306">
        <f t="shared" si="0"/>
        <v>0</v>
      </c>
      <c r="L36" s="178">
        <f t="shared" si="1"/>
        <v>0</v>
      </c>
      <c r="M36" s="178">
        <f t="shared" si="2"/>
        <v>0</v>
      </c>
      <c r="N36" s="328">
        <v>0</v>
      </c>
    </row>
    <row r="37" spans="1:14" s="67" customFormat="1" ht="15.75" customHeight="1" x14ac:dyDescent="0.2">
      <c r="A37" s="283" t="s">
        <v>97</v>
      </c>
      <c r="B37" s="308">
        <f>'[1]2.mell.Bev.'!$B31</f>
        <v>-61819930</v>
      </c>
      <c r="C37" s="63">
        <v>-61755490</v>
      </c>
      <c r="D37" s="309">
        <v>-61755490</v>
      </c>
      <c r="E37" s="308">
        <v>0</v>
      </c>
      <c r="F37" s="63">
        <f>F87</f>
        <v>0</v>
      </c>
      <c r="G37" s="309"/>
      <c r="H37" s="308">
        <v>0</v>
      </c>
      <c r="I37" s="63">
        <f>I87</f>
        <v>0</v>
      </c>
      <c r="J37" s="318"/>
      <c r="K37" s="329">
        <f t="shared" si="0"/>
        <v>-61819930</v>
      </c>
      <c r="L37" s="198">
        <f t="shared" si="1"/>
        <v>-61755490</v>
      </c>
      <c r="M37" s="198">
        <f t="shared" si="2"/>
        <v>-61755490</v>
      </c>
      <c r="N37" s="330">
        <f t="shared" si="3"/>
        <v>1</v>
      </c>
    </row>
    <row r="38" spans="1:14" s="67" customFormat="1" ht="15.75" customHeight="1" thickBot="1" x14ac:dyDescent="0.25">
      <c r="A38" s="284" t="s">
        <v>76</v>
      </c>
      <c r="B38" s="310">
        <f>'[1]2.mell.Bev.'!$B32</f>
        <v>-56131185</v>
      </c>
      <c r="C38" s="64">
        <v>-53534379</v>
      </c>
      <c r="D38" s="311">
        <v>-53534379</v>
      </c>
      <c r="E38" s="310">
        <v>0</v>
      </c>
      <c r="F38" s="64">
        <f>F61</f>
        <v>0</v>
      </c>
      <c r="G38" s="311"/>
      <c r="H38" s="310">
        <v>0</v>
      </c>
      <c r="I38" s="64">
        <f>I61</f>
        <v>0</v>
      </c>
      <c r="J38" s="319"/>
      <c r="K38" s="331">
        <f t="shared" si="0"/>
        <v>-56131185</v>
      </c>
      <c r="L38" s="199">
        <f t="shared" si="1"/>
        <v>-53534379</v>
      </c>
      <c r="M38" s="199">
        <f t="shared" si="2"/>
        <v>-53534379</v>
      </c>
      <c r="N38" s="332">
        <f t="shared" si="3"/>
        <v>1</v>
      </c>
    </row>
    <row r="39" spans="1:14" s="67" customFormat="1" ht="15.75" customHeight="1" thickBot="1" x14ac:dyDescent="0.25">
      <c r="A39" s="285" t="s">
        <v>31</v>
      </c>
      <c r="B39" s="312">
        <f>'[1]2.mell.Bev.'!$B33</f>
        <v>-117951115</v>
      </c>
      <c r="C39" s="121">
        <f>SUM(C37:C38)</f>
        <v>-115289869</v>
      </c>
      <c r="D39" s="313">
        <f>SUM(D37:D38)</f>
        <v>-115289869</v>
      </c>
      <c r="E39" s="312">
        <v>0</v>
      </c>
      <c r="F39" s="121">
        <f>SUM(F37:F38)</f>
        <v>0</v>
      </c>
      <c r="G39" s="313"/>
      <c r="H39" s="312">
        <v>0</v>
      </c>
      <c r="I39" s="121">
        <f>SUM(I37:I38)</f>
        <v>0</v>
      </c>
      <c r="J39" s="313"/>
      <c r="K39" s="312">
        <f t="shared" si="0"/>
        <v>-117951115</v>
      </c>
      <c r="L39" s="121">
        <f t="shared" si="1"/>
        <v>-115289869</v>
      </c>
      <c r="M39" s="121">
        <f t="shared" si="2"/>
        <v>-115289869</v>
      </c>
      <c r="N39" s="333">
        <f t="shared" si="3"/>
        <v>1</v>
      </c>
    </row>
    <row r="40" spans="1:14" s="67" customFormat="1" ht="15.75" customHeight="1" thickBot="1" x14ac:dyDescent="0.25">
      <c r="A40" s="282" t="s">
        <v>94</v>
      </c>
      <c r="B40" s="314">
        <f>'[1]2.mell.Bev.'!$B34</f>
        <v>357617034</v>
      </c>
      <c r="C40" s="315">
        <f>C32+C33+C39</f>
        <v>492256443</v>
      </c>
      <c r="D40" s="316">
        <f>D32+D33+D39</f>
        <v>488214404</v>
      </c>
      <c r="E40" s="314">
        <f>'[1]2.mell.Bev.'!$C$34</f>
        <v>4965416</v>
      </c>
      <c r="F40" s="315">
        <f>F32+F33+F39</f>
        <v>0</v>
      </c>
      <c r="G40" s="316"/>
      <c r="H40" s="314">
        <v>0</v>
      </c>
      <c r="I40" s="315">
        <f>I32+I33+I39</f>
        <v>0</v>
      </c>
      <c r="J40" s="316"/>
      <c r="K40" s="314">
        <f t="shared" si="0"/>
        <v>362582450</v>
      </c>
      <c r="L40" s="315">
        <f t="shared" si="1"/>
        <v>492256443</v>
      </c>
      <c r="M40" s="315">
        <f t="shared" si="2"/>
        <v>488214404</v>
      </c>
      <c r="N40" s="334">
        <f t="shared" si="3"/>
        <v>0.99178875348920525</v>
      </c>
    </row>
    <row r="41" spans="1:14" s="67" customFormat="1" ht="54" customHeight="1" thickBot="1" x14ac:dyDescent="0.25">
      <c r="A41" s="65"/>
      <c r="B41" s="65"/>
      <c r="C41" s="66"/>
      <c r="D41" s="66"/>
      <c r="E41" s="66"/>
    </row>
    <row r="42" spans="1:14" s="99" customFormat="1" ht="13.5" customHeight="1" thickBot="1" x14ac:dyDescent="0.25">
      <c r="A42" s="470" t="s">
        <v>177</v>
      </c>
      <c r="B42" s="465" t="s">
        <v>152</v>
      </c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7"/>
    </row>
    <row r="43" spans="1:14" s="99" customFormat="1" ht="39" customHeight="1" thickBot="1" x14ac:dyDescent="0.25">
      <c r="A43" s="471"/>
      <c r="B43" s="475" t="s">
        <v>24</v>
      </c>
      <c r="C43" s="476"/>
      <c r="D43" s="477"/>
      <c r="E43" s="475" t="s">
        <v>25</v>
      </c>
      <c r="F43" s="476"/>
      <c r="G43" s="477"/>
      <c r="H43" s="475" t="s">
        <v>56</v>
      </c>
      <c r="I43" s="476"/>
      <c r="J43" s="477"/>
      <c r="K43" s="465" t="s">
        <v>26</v>
      </c>
      <c r="L43" s="466"/>
      <c r="M43" s="466"/>
      <c r="N43" s="467"/>
    </row>
    <row r="44" spans="1:14" s="99" customFormat="1" ht="26.25" thickBot="1" x14ac:dyDescent="0.25">
      <c r="A44" s="200"/>
      <c r="B44" s="201" t="s">
        <v>163</v>
      </c>
      <c r="C44" s="202" t="s">
        <v>164</v>
      </c>
      <c r="D44" s="286" t="s">
        <v>165</v>
      </c>
      <c r="E44" s="201" t="s">
        <v>163</v>
      </c>
      <c r="F44" s="202" t="s">
        <v>164</v>
      </c>
      <c r="G44" s="286" t="s">
        <v>165</v>
      </c>
      <c r="H44" s="201" t="s">
        <v>163</v>
      </c>
      <c r="I44" s="202" t="s">
        <v>164</v>
      </c>
      <c r="J44" s="286" t="s">
        <v>165</v>
      </c>
      <c r="K44" s="354" t="s">
        <v>163</v>
      </c>
      <c r="L44" s="209" t="s">
        <v>164</v>
      </c>
      <c r="M44" s="210" t="s">
        <v>165</v>
      </c>
      <c r="N44" s="211" t="s">
        <v>166</v>
      </c>
    </row>
    <row r="45" spans="1:14" s="99" customFormat="1" ht="12.75" customHeight="1" x14ac:dyDescent="0.2">
      <c r="A45" s="68" t="s">
        <v>27</v>
      </c>
      <c r="B45" s="336">
        <f>'[1]2.mell.Bev.'!$B$38</f>
        <v>0</v>
      </c>
      <c r="C45" s="123">
        <f>C47+C51+C52</f>
        <v>2740014</v>
      </c>
      <c r="D45" s="337">
        <f>D47+D51+D52</f>
        <v>2740014</v>
      </c>
      <c r="E45" s="336">
        <v>0</v>
      </c>
      <c r="F45" s="123">
        <f>F47+F51+F52</f>
        <v>110000</v>
      </c>
      <c r="G45" s="337">
        <f>G47+G51+G52</f>
        <v>110000</v>
      </c>
      <c r="H45" s="336">
        <v>0</v>
      </c>
      <c r="I45" s="123">
        <f>I47+I51+I52</f>
        <v>0</v>
      </c>
      <c r="J45" s="337"/>
      <c r="K45" s="336">
        <f>B45+E45+H45</f>
        <v>0</v>
      </c>
      <c r="L45" s="123">
        <f t="shared" ref="L45" si="5">C45+F45+I45</f>
        <v>2850014</v>
      </c>
      <c r="M45" s="123">
        <f>D45+G45+J45</f>
        <v>2850014</v>
      </c>
      <c r="N45" s="355">
        <f>M45/L45</f>
        <v>1</v>
      </c>
    </row>
    <row r="46" spans="1:14" s="67" customFormat="1" ht="12.75" x14ac:dyDescent="0.2">
      <c r="A46" s="59" t="s">
        <v>112</v>
      </c>
      <c r="B46" s="338"/>
      <c r="C46" s="69">
        <v>0</v>
      </c>
      <c r="D46" s="339"/>
      <c r="E46" s="338"/>
      <c r="F46" s="69">
        <v>0</v>
      </c>
      <c r="G46" s="339"/>
      <c r="H46" s="338"/>
      <c r="I46" s="69">
        <v>0</v>
      </c>
      <c r="J46" s="339"/>
      <c r="K46" s="338">
        <f t="shared" ref="K46:K63" si="6">B46+E46+H46</f>
        <v>0</v>
      </c>
      <c r="L46" s="69">
        <f t="shared" ref="L46:L63" si="7">C46+F46+I46</f>
        <v>0</v>
      </c>
      <c r="M46" s="69">
        <f t="shared" ref="M46:M62" si="8">D46+G46+J46</f>
        <v>0</v>
      </c>
      <c r="N46" s="356">
        <v>0</v>
      </c>
    </row>
    <row r="47" spans="1:14" s="99" customFormat="1" ht="15.6" customHeight="1" x14ac:dyDescent="0.2">
      <c r="A47" s="59" t="s">
        <v>105</v>
      </c>
      <c r="B47" s="340">
        <v>0</v>
      </c>
      <c r="C47" s="70">
        <f>C48</f>
        <v>2648076</v>
      </c>
      <c r="D47" s="341">
        <f>D48</f>
        <v>2648076</v>
      </c>
      <c r="E47" s="340"/>
      <c r="F47" s="70">
        <f>F46</f>
        <v>0</v>
      </c>
      <c r="G47" s="341"/>
      <c r="H47" s="340">
        <v>0</v>
      </c>
      <c r="I47" s="70">
        <f>I46</f>
        <v>0</v>
      </c>
      <c r="J47" s="341"/>
      <c r="K47" s="340">
        <f t="shared" si="6"/>
        <v>0</v>
      </c>
      <c r="L47" s="70">
        <f t="shared" si="7"/>
        <v>2648076</v>
      </c>
      <c r="M47" s="70">
        <f t="shared" si="8"/>
        <v>2648076</v>
      </c>
      <c r="N47" s="357">
        <f t="shared" ref="N47:N63" si="9">M47/L47</f>
        <v>1</v>
      </c>
    </row>
    <row r="48" spans="1:14" s="99" customFormat="1" ht="15.6" customHeight="1" x14ac:dyDescent="0.2">
      <c r="A48" s="122" t="s">
        <v>155</v>
      </c>
      <c r="B48" s="338"/>
      <c r="C48" s="69">
        <v>2648076</v>
      </c>
      <c r="D48" s="339">
        <v>2648076</v>
      </c>
      <c r="E48" s="338"/>
      <c r="F48" s="69">
        <v>0</v>
      </c>
      <c r="G48" s="339"/>
      <c r="H48" s="338"/>
      <c r="I48" s="69">
        <v>0</v>
      </c>
      <c r="J48" s="339"/>
      <c r="K48" s="338">
        <f t="shared" si="6"/>
        <v>0</v>
      </c>
      <c r="L48" s="69">
        <f t="shared" si="7"/>
        <v>2648076</v>
      </c>
      <c r="M48" s="69">
        <f t="shared" si="8"/>
        <v>2648076</v>
      </c>
      <c r="N48" s="356">
        <f t="shared" si="9"/>
        <v>1</v>
      </c>
    </row>
    <row r="49" spans="1:18" s="99" customFormat="1" ht="15.6" customHeight="1" x14ac:dyDescent="0.2">
      <c r="A49" s="122" t="s">
        <v>113</v>
      </c>
      <c r="B49" s="338"/>
      <c r="C49" s="69">
        <v>0</v>
      </c>
      <c r="D49" s="339"/>
      <c r="E49" s="338"/>
      <c r="F49" s="69">
        <v>0</v>
      </c>
      <c r="G49" s="339"/>
      <c r="H49" s="338"/>
      <c r="I49" s="69">
        <v>0</v>
      </c>
      <c r="J49" s="339"/>
      <c r="K49" s="338">
        <f t="shared" si="6"/>
        <v>0</v>
      </c>
      <c r="L49" s="69">
        <f t="shared" si="7"/>
        <v>0</v>
      </c>
      <c r="M49" s="69">
        <f t="shared" si="8"/>
        <v>0</v>
      </c>
      <c r="N49" s="356">
        <v>0</v>
      </c>
    </row>
    <row r="50" spans="1:18" ht="15.6" customHeight="1" x14ac:dyDescent="0.2">
      <c r="A50" s="122" t="s">
        <v>106</v>
      </c>
      <c r="B50" s="338"/>
      <c r="C50" s="69">
        <v>0</v>
      </c>
      <c r="D50" s="339"/>
      <c r="E50" s="338"/>
      <c r="F50" s="69">
        <v>0</v>
      </c>
      <c r="G50" s="339"/>
      <c r="H50" s="338"/>
      <c r="I50" s="69">
        <v>0</v>
      </c>
      <c r="J50" s="339"/>
      <c r="K50" s="338">
        <f t="shared" si="6"/>
        <v>0</v>
      </c>
      <c r="L50" s="69">
        <f t="shared" si="7"/>
        <v>0</v>
      </c>
      <c r="M50" s="69">
        <f t="shared" si="8"/>
        <v>0</v>
      </c>
      <c r="N50" s="356">
        <v>0</v>
      </c>
    </row>
    <row r="51" spans="1:18" ht="12.75" x14ac:dyDescent="0.2">
      <c r="A51" s="59" t="s">
        <v>107</v>
      </c>
      <c r="B51" s="342">
        <v>0</v>
      </c>
      <c r="C51" s="71">
        <v>0</v>
      </c>
      <c r="D51" s="343"/>
      <c r="E51" s="342">
        <v>0</v>
      </c>
      <c r="F51" s="71">
        <f>F49+F50</f>
        <v>0</v>
      </c>
      <c r="G51" s="343"/>
      <c r="H51" s="342">
        <v>0</v>
      </c>
      <c r="I51" s="71">
        <f>I49+I50</f>
        <v>0</v>
      </c>
      <c r="J51" s="343"/>
      <c r="K51" s="342">
        <f t="shared" si="6"/>
        <v>0</v>
      </c>
      <c r="L51" s="71">
        <f t="shared" si="7"/>
        <v>0</v>
      </c>
      <c r="M51" s="71">
        <f t="shared" si="8"/>
        <v>0</v>
      </c>
      <c r="N51" s="358">
        <v>0</v>
      </c>
    </row>
    <row r="52" spans="1:18" ht="15.6" customHeight="1" x14ac:dyDescent="0.2">
      <c r="A52" s="59" t="s">
        <v>114</v>
      </c>
      <c r="B52" s="344"/>
      <c r="C52" s="72">
        <v>91938</v>
      </c>
      <c r="D52" s="345">
        <f>C52</f>
        <v>91938</v>
      </c>
      <c r="E52" s="344"/>
      <c r="F52" s="72">
        <v>110000</v>
      </c>
      <c r="G52" s="345">
        <v>110000</v>
      </c>
      <c r="H52" s="344"/>
      <c r="I52" s="72">
        <v>0</v>
      </c>
      <c r="J52" s="345"/>
      <c r="K52" s="344">
        <f t="shared" si="6"/>
        <v>0</v>
      </c>
      <c r="L52" s="72">
        <f>C52+F52+I52</f>
        <v>201938</v>
      </c>
      <c r="M52" s="72">
        <f t="shared" si="8"/>
        <v>201938</v>
      </c>
      <c r="N52" s="359">
        <f t="shared" si="9"/>
        <v>1</v>
      </c>
    </row>
    <row r="53" spans="1:18" ht="15.6" customHeight="1" x14ac:dyDescent="0.2">
      <c r="A53" s="68" t="s">
        <v>28</v>
      </c>
      <c r="B53" s="346"/>
      <c r="C53" s="174">
        <v>0</v>
      </c>
      <c r="D53" s="347"/>
      <c r="E53" s="346"/>
      <c r="F53" s="174">
        <v>0</v>
      </c>
      <c r="G53" s="347"/>
      <c r="H53" s="346"/>
      <c r="I53" s="174">
        <v>0</v>
      </c>
      <c r="J53" s="347"/>
      <c r="K53" s="346">
        <f t="shared" si="6"/>
        <v>0</v>
      </c>
      <c r="L53" s="174">
        <f t="shared" si="7"/>
        <v>0</v>
      </c>
      <c r="M53" s="174">
        <f t="shared" si="8"/>
        <v>0</v>
      </c>
      <c r="N53" s="360">
        <v>0</v>
      </c>
      <c r="R53" s="114">
        <f>B59-C59</f>
        <v>2596806</v>
      </c>
    </row>
    <row r="54" spans="1:18" ht="15.6" customHeight="1" x14ac:dyDescent="0.2">
      <c r="A54" s="157" t="s">
        <v>85</v>
      </c>
      <c r="B54" s="346"/>
      <c r="C54" s="174">
        <v>0</v>
      </c>
      <c r="D54" s="347"/>
      <c r="E54" s="346"/>
      <c r="F54" s="174">
        <v>0</v>
      </c>
      <c r="G54" s="347"/>
      <c r="H54" s="346"/>
      <c r="I54" s="174">
        <v>0</v>
      </c>
      <c r="J54" s="347"/>
      <c r="K54" s="346">
        <f t="shared" si="6"/>
        <v>0</v>
      </c>
      <c r="L54" s="174">
        <f t="shared" si="7"/>
        <v>0</v>
      </c>
      <c r="M54" s="174">
        <f t="shared" si="8"/>
        <v>0</v>
      </c>
      <c r="N54" s="360">
        <v>0</v>
      </c>
    </row>
    <row r="55" spans="1:18" ht="15.6" customHeight="1" x14ac:dyDescent="0.2">
      <c r="A55" s="176" t="s">
        <v>109</v>
      </c>
      <c r="B55" s="344"/>
      <c r="C55" s="72">
        <v>0</v>
      </c>
      <c r="D55" s="345"/>
      <c r="E55" s="344"/>
      <c r="F55" s="72">
        <v>0</v>
      </c>
      <c r="G55" s="345"/>
      <c r="H55" s="344"/>
      <c r="I55" s="72">
        <v>0</v>
      </c>
      <c r="J55" s="345"/>
      <c r="K55" s="344">
        <f t="shared" si="6"/>
        <v>0</v>
      </c>
      <c r="L55" s="72">
        <f t="shared" si="7"/>
        <v>0</v>
      </c>
      <c r="M55" s="72">
        <f t="shared" si="8"/>
        <v>0</v>
      </c>
      <c r="N55" s="359">
        <v>0</v>
      </c>
    </row>
    <row r="56" spans="1:18" s="111" customFormat="1" ht="12.75" customHeight="1" thickBot="1" x14ac:dyDescent="0.25">
      <c r="A56" s="176" t="s">
        <v>110</v>
      </c>
      <c r="B56" s="344"/>
      <c r="C56" s="72">
        <v>0</v>
      </c>
      <c r="D56" s="345"/>
      <c r="E56" s="344"/>
      <c r="F56" s="72">
        <v>0</v>
      </c>
      <c r="G56" s="345"/>
      <c r="H56" s="344"/>
      <c r="I56" s="72">
        <v>0</v>
      </c>
      <c r="J56" s="345"/>
      <c r="K56" s="344">
        <f t="shared" si="6"/>
        <v>0</v>
      </c>
      <c r="L56" s="72">
        <f t="shared" si="7"/>
        <v>0</v>
      </c>
      <c r="M56" s="72">
        <f t="shared" si="8"/>
        <v>0</v>
      </c>
      <c r="N56" s="359">
        <v>0</v>
      </c>
    </row>
    <row r="57" spans="1:18" s="78" customFormat="1" ht="15.6" customHeight="1" thickBot="1" x14ac:dyDescent="0.25">
      <c r="A57" s="75" t="s">
        <v>73</v>
      </c>
      <c r="B57" s="172">
        <v>0</v>
      </c>
      <c r="C57" s="172">
        <f>C45+C53+C54</f>
        <v>2740014</v>
      </c>
      <c r="D57" s="348">
        <f>D45+D53+D54</f>
        <v>2740014</v>
      </c>
      <c r="E57" s="172">
        <v>0</v>
      </c>
      <c r="F57" s="172">
        <f>F45+F53+F54</f>
        <v>110000</v>
      </c>
      <c r="G57" s="348">
        <f>G52</f>
        <v>110000</v>
      </c>
      <c r="H57" s="172">
        <v>0</v>
      </c>
      <c r="I57" s="172">
        <f>I45+I53+I54</f>
        <v>0</v>
      </c>
      <c r="J57" s="348"/>
      <c r="K57" s="172">
        <f t="shared" si="6"/>
        <v>0</v>
      </c>
      <c r="L57" s="172">
        <f>C57+F57+I57</f>
        <v>2850014</v>
      </c>
      <c r="M57" s="172">
        <f>D57+G57+J57</f>
        <v>2850014</v>
      </c>
      <c r="N57" s="361">
        <f t="shared" si="9"/>
        <v>1</v>
      </c>
    </row>
    <row r="58" spans="1:18" s="78" customFormat="1" ht="15.6" customHeight="1" x14ac:dyDescent="0.2">
      <c r="A58" s="157" t="s">
        <v>144</v>
      </c>
      <c r="B58" s="336"/>
      <c r="C58" s="123">
        <f>SUM(C59:C61)</f>
        <v>53712350</v>
      </c>
      <c r="D58" s="337">
        <f>SUM(D59:D61)</f>
        <v>53712350</v>
      </c>
      <c r="E58" s="336"/>
      <c r="F58" s="123">
        <f>SUM(F59:F61)</f>
        <v>0</v>
      </c>
      <c r="G58" s="337"/>
      <c r="H58" s="336"/>
      <c r="I58" s="123">
        <f>SUM(I59:I61)</f>
        <v>0</v>
      </c>
      <c r="J58" s="337"/>
      <c r="K58" s="336">
        <f t="shared" si="6"/>
        <v>0</v>
      </c>
      <c r="L58" s="123">
        <f t="shared" si="7"/>
        <v>53712350</v>
      </c>
      <c r="M58" s="123">
        <f t="shared" si="8"/>
        <v>53712350</v>
      </c>
      <c r="N58" s="355">
        <f t="shared" si="9"/>
        <v>1</v>
      </c>
    </row>
    <row r="59" spans="1:18" s="78" customFormat="1" ht="15.6" customHeight="1" x14ac:dyDescent="0.2">
      <c r="A59" s="57" t="s">
        <v>87</v>
      </c>
      <c r="B59" s="349">
        <f>'[1]2.mell.Bev.'!$B$51</f>
        <v>56131185</v>
      </c>
      <c r="C59" s="175">
        <v>53534379</v>
      </c>
      <c r="D59" s="350">
        <v>53534379</v>
      </c>
      <c r="E59" s="349"/>
      <c r="F59" s="175">
        <v>0</v>
      </c>
      <c r="G59" s="350"/>
      <c r="H59" s="349"/>
      <c r="I59" s="175">
        <v>0</v>
      </c>
      <c r="J59" s="350"/>
      <c r="K59" s="349">
        <f t="shared" si="6"/>
        <v>56131185</v>
      </c>
      <c r="L59" s="175">
        <f t="shared" si="7"/>
        <v>53534379</v>
      </c>
      <c r="M59" s="175">
        <f t="shared" si="8"/>
        <v>53534379</v>
      </c>
      <c r="N59" s="362">
        <f t="shared" si="9"/>
        <v>1</v>
      </c>
    </row>
    <row r="60" spans="1:18" s="78" customFormat="1" ht="29.25" customHeight="1" x14ac:dyDescent="0.2">
      <c r="A60" s="57" t="s">
        <v>3</v>
      </c>
      <c r="B60" s="349"/>
      <c r="C60" s="175">
        <v>177971</v>
      </c>
      <c r="D60" s="350">
        <v>177971</v>
      </c>
      <c r="E60" s="349"/>
      <c r="F60" s="175">
        <v>0</v>
      </c>
      <c r="G60" s="350"/>
      <c r="H60" s="349"/>
      <c r="I60" s="175">
        <v>0</v>
      </c>
      <c r="J60" s="350"/>
      <c r="K60" s="349">
        <f t="shared" si="6"/>
        <v>0</v>
      </c>
      <c r="L60" s="175">
        <f t="shared" si="7"/>
        <v>177971</v>
      </c>
      <c r="M60" s="175">
        <f t="shared" si="8"/>
        <v>177971</v>
      </c>
      <c r="N60" s="362">
        <f t="shared" si="9"/>
        <v>1</v>
      </c>
    </row>
    <row r="61" spans="1:18" s="78" customFormat="1" ht="15.6" customHeight="1" x14ac:dyDescent="0.2">
      <c r="A61" s="57" t="s">
        <v>4</v>
      </c>
      <c r="B61" s="349"/>
      <c r="C61" s="175">
        <v>0</v>
      </c>
      <c r="D61" s="350"/>
      <c r="E61" s="349"/>
      <c r="F61" s="175">
        <v>0</v>
      </c>
      <c r="G61" s="350"/>
      <c r="H61" s="349"/>
      <c r="I61" s="175">
        <v>0</v>
      </c>
      <c r="J61" s="350"/>
      <c r="K61" s="349">
        <f t="shared" si="6"/>
        <v>0</v>
      </c>
      <c r="L61" s="175">
        <f t="shared" si="7"/>
        <v>0</v>
      </c>
      <c r="M61" s="175">
        <f t="shared" si="8"/>
        <v>0</v>
      </c>
      <c r="N61" s="362">
        <v>0</v>
      </c>
    </row>
    <row r="62" spans="1:18" s="78" customFormat="1" ht="15.6" customHeight="1" thickBot="1" x14ac:dyDescent="0.25">
      <c r="A62" s="74" t="s">
        <v>86</v>
      </c>
      <c r="B62" s="346"/>
      <c r="C62" s="174">
        <v>0</v>
      </c>
      <c r="D62" s="347"/>
      <c r="E62" s="346"/>
      <c r="F62" s="174">
        <v>0</v>
      </c>
      <c r="G62" s="347"/>
      <c r="H62" s="346"/>
      <c r="I62" s="174">
        <v>0</v>
      </c>
      <c r="J62" s="347"/>
      <c r="K62" s="346">
        <f t="shared" si="6"/>
        <v>0</v>
      </c>
      <c r="L62" s="174">
        <f t="shared" si="7"/>
        <v>0</v>
      </c>
      <c r="M62" s="174">
        <f t="shared" si="8"/>
        <v>0</v>
      </c>
      <c r="N62" s="360">
        <v>0</v>
      </c>
    </row>
    <row r="63" spans="1:18" s="78" customFormat="1" ht="15.6" customHeight="1" thickBot="1" x14ac:dyDescent="0.25">
      <c r="A63" s="335" t="s">
        <v>96</v>
      </c>
      <c r="B63" s="351">
        <f>'[1]2.mell.Bev.'!$B$54</f>
        <v>56131185</v>
      </c>
      <c r="C63" s="352">
        <f>C57+C58+C62</f>
        <v>56452364</v>
      </c>
      <c r="D63" s="353">
        <f>D57+D58+D62</f>
        <v>56452364</v>
      </c>
      <c r="E63" s="351">
        <v>0</v>
      </c>
      <c r="F63" s="352">
        <f>F62+F57</f>
        <v>110000</v>
      </c>
      <c r="G63" s="353">
        <f>G62+G57</f>
        <v>110000</v>
      </c>
      <c r="H63" s="351">
        <v>0</v>
      </c>
      <c r="I63" s="352">
        <f>I62+I57</f>
        <v>0</v>
      </c>
      <c r="J63" s="353"/>
      <c r="K63" s="351">
        <f t="shared" si="6"/>
        <v>56131185</v>
      </c>
      <c r="L63" s="352">
        <f t="shared" si="7"/>
        <v>56562364</v>
      </c>
      <c r="M63" s="352">
        <f>D63+G63+J63</f>
        <v>56562364</v>
      </c>
      <c r="N63" s="363">
        <f t="shared" si="9"/>
        <v>1</v>
      </c>
    </row>
    <row r="64" spans="1:18" s="78" customFormat="1" ht="59.25" customHeight="1" thickBot="1" x14ac:dyDescent="0.25"/>
    <row r="65" spans="1:14" ht="15.6" customHeight="1" thickBot="1" x14ac:dyDescent="0.25">
      <c r="A65" s="468" t="s">
        <v>58</v>
      </c>
      <c r="B65" s="465" t="s">
        <v>152</v>
      </c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7"/>
    </row>
    <row r="66" spans="1:14" ht="39" customHeight="1" thickBot="1" x14ac:dyDescent="0.25">
      <c r="A66" s="469"/>
      <c r="B66" s="472" t="s">
        <v>24</v>
      </c>
      <c r="C66" s="473"/>
      <c r="D66" s="474"/>
      <c r="E66" s="472" t="s">
        <v>25</v>
      </c>
      <c r="F66" s="473"/>
      <c r="G66" s="474"/>
      <c r="H66" s="472" t="s">
        <v>56</v>
      </c>
      <c r="I66" s="473"/>
      <c r="J66" s="474"/>
      <c r="K66" s="465" t="s">
        <v>26</v>
      </c>
      <c r="L66" s="466"/>
      <c r="M66" s="466"/>
      <c r="N66" s="467"/>
    </row>
    <row r="67" spans="1:14" ht="26.25" thickBot="1" x14ac:dyDescent="0.25">
      <c r="A67" s="205"/>
      <c r="B67" s="201" t="s">
        <v>163</v>
      </c>
      <c r="C67" s="202" t="s">
        <v>164</v>
      </c>
      <c r="D67" s="286" t="s">
        <v>165</v>
      </c>
      <c r="E67" s="201" t="s">
        <v>163</v>
      </c>
      <c r="F67" s="202" t="s">
        <v>164</v>
      </c>
      <c r="G67" s="286" t="s">
        <v>165</v>
      </c>
      <c r="H67" s="201" t="s">
        <v>163</v>
      </c>
      <c r="I67" s="202" t="s">
        <v>164</v>
      </c>
      <c r="J67" s="286" t="s">
        <v>165</v>
      </c>
      <c r="K67" s="354" t="s">
        <v>163</v>
      </c>
      <c r="L67" s="209" t="s">
        <v>164</v>
      </c>
      <c r="M67" s="210" t="s">
        <v>165</v>
      </c>
      <c r="N67" s="211" t="s">
        <v>166</v>
      </c>
    </row>
    <row r="68" spans="1:14" ht="15.6" customHeight="1" x14ac:dyDescent="0.2">
      <c r="A68" s="68" t="s">
        <v>27</v>
      </c>
      <c r="B68" s="299">
        <f>SUM(B69:B78)</f>
        <v>1830070</v>
      </c>
      <c r="C68" s="61">
        <f>C70+C73+C78</f>
        <v>2538802</v>
      </c>
      <c r="D68" s="300">
        <f>D70+D73+D78</f>
        <v>2322590</v>
      </c>
      <c r="E68" s="299">
        <v>0</v>
      </c>
      <c r="F68" s="61">
        <f>F70+F73+F78</f>
        <v>0</v>
      </c>
      <c r="G68" s="300"/>
      <c r="H68" s="299">
        <v>0</v>
      </c>
      <c r="I68" s="61">
        <f>I70+I73+I78</f>
        <v>0</v>
      </c>
      <c r="J68" s="300"/>
      <c r="K68" s="299">
        <f>B68+E68+H68</f>
        <v>1830070</v>
      </c>
      <c r="L68" s="61">
        <f t="shared" ref="L68:M68" si="10">C68+F68+I68</f>
        <v>2538802</v>
      </c>
      <c r="M68" s="61">
        <f t="shared" si="10"/>
        <v>2322590</v>
      </c>
      <c r="N68" s="325">
        <f>M68/L68</f>
        <v>0.91483699792264228</v>
      </c>
    </row>
    <row r="69" spans="1:14" ht="12.75" x14ac:dyDescent="0.2">
      <c r="A69" s="59" t="s">
        <v>112</v>
      </c>
      <c r="B69" s="338"/>
      <c r="C69" s="69">
        <v>0</v>
      </c>
      <c r="D69" s="339"/>
      <c r="E69" s="338"/>
      <c r="F69" s="69">
        <v>0</v>
      </c>
      <c r="G69" s="339"/>
      <c r="H69" s="338"/>
      <c r="I69" s="69">
        <v>0</v>
      </c>
      <c r="J69" s="339"/>
      <c r="K69" s="338">
        <f t="shared" ref="K69:K91" si="11">B69+E69+H69</f>
        <v>0</v>
      </c>
      <c r="L69" s="69">
        <f t="shared" ref="L69:L91" si="12">C69+F69+I69</f>
        <v>0</v>
      </c>
      <c r="M69" s="69">
        <f t="shared" ref="M69:M91" si="13">D69+G69+J69</f>
        <v>0</v>
      </c>
      <c r="N69" s="356">
        <v>0</v>
      </c>
    </row>
    <row r="70" spans="1:14" ht="15.6" customHeight="1" x14ac:dyDescent="0.2">
      <c r="A70" s="59" t="s">
        <v>105</v>
      </c>
      <c r="B70" s="340"/>
      <c r="C70" s="70">
        <f>C69</f>
        <v>0</v>
      </c>
      <c r="D70" s="341"/>
      <c r="E70" s="340">
        <v>0</v>
      </c>
      <c r="F70" s="70">
        <f>F69</f>
        <v>0</v>
      </c>
      <c r="G70" s="341"/>
      <c r="H70" s="340">
        <v>0</v>
      </c>
      <c r="I70" s="70">
        <f>I69</f>
        <v>0</v>
      </c>
      <c r="J70" s="341"/>
      <c r="K70" s="340">
        <f t="shared" si="11"/>
        <v>0</v>
      </c>
      <c r="L70" s="70">
        <f t="shared" si="12"/>
        <v>0</v>
      </c>
      <c r="M70" s="70">
        <f t="shared" si="13"/>
        <v>0</v>
      </c>
      <c r="N70" s="357">
        <v>0</v>
      </c>
    </row>
    <row r="71" spans="1:14" ht="15.6" customHeight="1" x14ac:dyDescent="0.2">
      <c r="A71" s="122" t="s">
        <v>113</v>
      </c>
      <c r="B71" s="338"/>
      <c r="C71" s="69">
        <v>0</v>
      </c>
      <c r="D71" s="339"/>
      <c r="E71" s="338"/>
      <c r="F71" s="69">
        <v>0</v>
      </c>
      <c r="G71" s="339"/>
      <c r="H71" s="338"/>
      <c r="I71" s="69">
        <v>0</v>
      </c>
      <c r="J71" s="339"/>
      <c r="K71" s="338">
        <f t="shared" si="11"/>
        <v>0</v>
      </c>
      <c r="L71" s="69">
        <f t="shared" si="12"/>
        <v>0</v>
      </c>
      <c r="M71" s="69">
        <f t="shared" si="13"/>
        <v>0</v>
      </c>
      <c r="N71" s="356">
        <v>0</v>
      </c>
    </row>
    <row r="72" spans="1:14" ht="15.6" customHeight="1" x14ac:dyDescent="0.2">
      <c r="A72" s="122" t="s">
        <v>115</v>
      </c>
      <c r="B72" s="364"/>
      <c r="C72" s="73">
        <v>0</v>
      </c>
      <c r="D72" s="365"/>
      <c r="E72" s="364"/>
      <c r="F72" s="73">
        <v>0</v>
      </c>
      <c r="G72" s="365"/>
      <c r="H72" s="364"/>
      <c r="I72" s="73">
        <v>0</v>
      </c>
      <c r="J72" s="365"/>
      <c r="K72" s="364">
        <f t="shared" si="11"/>
        <v>0</v>
      </c>
      <c r="L72" s="73">
        <f t="shared" si="12"/>
        <v>0</v>
      </c>
      <c r="M72" s="73">
        <f t="shared" si="13"/>
        <v>0</v>
      </c>
      <c r="N72" s="375">
        <v>0</v>
      </c>
    </row>
    <row r="73" spans="1:14" ht="15.6" customHeight="1" x14ac:dyDescent="0.2">
      <c r="A73" s="59" t="s">
        <v>107</v>
      </c>
      <c r="B73" s="342"/>
      <c r="C73" s="71">
        <f>C71+C72</f>
        <v>0</v>
      </c>
      <c r="D73" s="343"/>
      <c r="E73" s="342">
        <v>0</v>
      </c>
      <c r="F73" s="71">
        <f>F71+F72</f>
        <v>0</v>
      </c>
      <c r="G73" s="343"/>
      <c r="H73" s="342">
        <v>0</v>
      </c>
      <c r="I73" s="71">
        <f>I71+I72</f>
        <v>0</v>
      </c>
      <c r="J73" s="343"/>
      <c r="K73" s="342">
        <f t="shared" si="11"/>
        <v>0</v>
      </c>
      <c r="L73" s="71">
        <f t="shared" si="12"/>
        <v>0</v>
      </c>
      <c r="M73" s="71">
        <f t="shared" si="13"/>
        <v>0</v>
      </c>
      <c r="N73" s="358">
        <v>0</v>
      </c>
    </row>
    <row r="74" spans="1:14" ht="15.6" customHeight="1" x14ac:dyDescent="0.2">
      <c r="A74" s="57" t="s">
        <v>83</v>
      </c>
      <c r="B74" s="317"/>
      <c r="C74" s="113">
        <v>1395117</v>
      </c>
      <c r="D74" s="290">
        <v>1224871</v>
      </c>
      <c r="E74" s="317"/>
      <c r="F74" s="113">
        <v>0</v>
      </c>
      <c r="G74" s="290"/>
      <c r="H74" s="317"/>
      <c r="I74" s="113">
        <v>0</v>
      </c>
      <c r="J74" s="290"/>
      <c r="K74" s="317">
        <f t="shared" si="11"/>
        <v>0</v>
      </c>
      <c r="L74" s="113">
        <f t="shared" si="12"/>
        <v>1395117</v>
      </c>
      <c r="M74" s="113">
        <f t="shared" si="13"/>
        <v>1224871</v>
      </c>
      <c r="N74" s="321">
        <f t="shared" ref="N74:N91" si="14">M74/L74</f>
        <v>0.87797009139735238</v>
      </c>
    </row>
    <row r="75" spans="1:14" ht="15.6" customHeight="1" x14ac:dyDescent="0.2">
      <c r="A75" s="57" t="s">
        <v>84</v>
      </c>
      <c r="B75" s="317"/>
      <c r="C75" s="113">
        <v>376680</v>
      </c>
      <c r="D75" s="290">
        <v>330714</v>
      </c>
      <c r="E75" s="317"/>
      <c r="F75" s="113">
        <v>0</v>
      </c>
      <c r="G75" s="290"/>
      <c r="H75" s="317"/>
      <c r="I75" s="113">
        <v>0</v>
      </c>
      <c r="J75" s="290"/>
      <c r="K75" s="317">
        <f t="shared" si="11"/>
        <v>0</v>
      </c>
      <c r="L75" s="113">
        <f t="shared" si="12"/>
        <v>376680</v>
      </c>
      <c r="M75" s="113">
        <f t="shared" si="13"/>
        <v>330714</v>
      </c>
      <c r="N75" s="321">
        <f t="shared" si="14"/>
        <v>0.87797069130296268</v>
      </c>
    </row>
    <row r="76" spans="1:14" ht="15.6" customHeight="1" x14ac:dyDescent="0.2">
      <c r="A76" s="122" t="s">
        <v>153</v>
      </c>
      <c r="B76" s="317"/>
      <c r="C76" s="113">
        <v>755000</v>
      </c>
      <c r="D76" s="290">
        <v>755000</v>
      </c>
      <c r="E76" s="317"/>
      <c r="F76" s="113"/>
      <c r="G76" s="290"/>
      <c r="H76" s="317"/>
      <c r="I76" s="113"/>
      <c r="J76" s="290"/>
      <c r="K76" s="317">
        <f t="shared" si="11"/>
        <v>0</v>
      </c>
      <c r="L76" s="113">
        <f t="shared" si="12"/>
        <v>755000</v>
      </c>
      <c r="M76" s="113">
        <f t="shared" si="13"/>
        <v>755000</v>
      </c>
      <c r="N76" s="321">
        <f t="shared" si="14"/>
        <v>1</v>
      </c>
    </row>
    <row r="77" spans="1:14" ht="15.6" customHeight="1" x14ac:dyDescent="0.2">
      <c r="A77" s="122" t="s">
        <v>154</v>
      </c>
      <c r="B77" s="317"/>
      <c r="C77" s="113">
        <v>12005</v>
      </c>
      <c r="D77" s="290">
        <v>12005</v>
      </c>
      <c r="E77" s="317"/>
      <c r="F77" s="113"/>
      <c r="G77" s="290"/>
      <c r="H77" s="317"/>
      <c r="I77" s="113"/>
      <c r="J77" s="290"/>
      <c r="K77" s="317">
        <f t="shared" si="11"/>
        <v>0</v>
      </c>
      <c r="L77" s="113">
        <f t="shared" si="12"/>
        <v>12005</v>
      </c>
      <c r="M77" s="113">
        <f t="shared" si="13"/>
        <v>12005</v>
      </c>
      <c r="N77" s="321">
        <f t="shared" si="14"/>
        <v>1</v>
      </c>
    </row>
    <row r="78" spans="1:14" ht="15.6" customHeight="1" x14ac:dyDescent="0.2">
      <c r="A78" s="59" t="s">
        <v>114</v>
      </c>
      <c r="B78" s="340">
        <v>1830070</v>
      </c>
      <c r="C78" s="70">
        <f>SUM(C74:C77)</f>
        <v>2538802</v>
      </c>
      <c r="D78" s="341">
        <f>SUM(D74:D77)</f>
        <v>2322590</v>
      </c>
      <c r="E78" s="340">
        <v>0</v>
      </c>
      <c r="F78" s="70">
        <f>SUM(F74:F75)</f>
        <v>0</v>
      </c>
      <c r="G78" s="341"/>
      <c r="H78" s="340">
        <v>0</v>
      </c>
      <c r="I78" s="70">
        <f>SUM(I74:I75)</f>
        <v>0</v>
      </c>
      <c r="J78" s="341"/>
      <c r="K78" s="340">
        <f t="shared" si="11"/>
        <v>1830070</v>
      </c>
      <c r="L78" s="70">
        <f t="shared" si="12"/>
        <v>2538802</v>
      </c>
      <c r="M78" s="70">
        <f t="shared" si="13"/>
        <v>2322590</v>
      </c>
      <c r="N78" s="357">
        <f t="shared" si="14"/>
        <v>0.91483699792264228</v>
      </c>
    </row>
    <row r="79" spans="1:14" ht="15.6" customHeight="1" x14ac:dyDescent="0.2">
      <c r="A79" s="157" t="s">
        <v>28</v>
      </c>
      <c r="B79" s="366">
        <v>0</v>
      </c>
      <c r="C79" s="79">
        <f>SUM(C80:C82)</f>
        <v>0</v>
      </c>
      <c r="D79" s="367"/>
      <c r="E79" s="366">
        <v>0</v>
      </c>
      <c r="F79" s="79">
        <f>SUM(F80:F82)</f>
        <v>0</v>
      </c>
      <c r="G79" s="367"/>
      <c r="H79" s="366">
        <v>0</v>
      </c>
      <c r="I79" s="79">
        <f>SUM(I80:I82)</f>
        <v>0</v>
      </c>
      <c r="J79" s="367"/>
      <c r="K79" s="366">
        <f t="shared" si="11"/>
        <v>0</v>
      </c>
      <c r="L79" s="79">
        <f t="shared" si="12"/>
        <v>0</v>
      </c>
      <c r="M79" s="79">
        <f t="shared" si="13"/>
        <v>0</v>
      </c>
      <c r="N79" s="376">
        <v>0</v>
      </c>
    </row>
    <row r="80" spans="1:14" ht="15.6" customHeight="1" x14ac:dyDescent="0.2">
      <c r="A80" s="157" t="s">
        <v>85</v>
      </c>
      <c r="B80" s="366">
        <v>0</v>
      </c>
      <c r="C80" s="79">
        <f>SUM(C81:C82)</f>
        <v>0</v>
      </c>
      <c r="D80" s="367"/>
      <c r="E80" s="366">
        <v>0</v>
      </c>
      <c r="F80" s="79">
        <f>SUM(F81:F82)</f>
        <v>0</v>
      </c>
      <c r="G80" s="367"/>
      <c r="H80" s="366">
        <v>0</v>
      </c>
      <c r="I80" s="79">
        <f>SUM(I81:I82)</f>
        <v>0</v>
      </c>
      <c r="J80" s="367"/>
      <c r="K80" s="366">
        <f t="shared" si="11"/>
        <v>0</v>
      </c>
      <c r="L80" s="79">
        <f t="shared" si="12"/>
        <v>0</v>
      </c>
      <c r="M80" s="79">
        <f t="shared" si="13"/>
        <v>0</v>
      </c>
      <c r="N80" s="376">
        <v>0</v>
      </c>
    </row>
    <row r="81" spans="1:14" ht="15.6" customHeight="1" x14ac:dyDescent="0.2">
      <c r="A81" s="176" t="s">
        <v>109</v>
      </c>
      <c r="B81" s="338"/>
      <c r="C81" s="69">
        <v>0</v>
      </c>
      <c r="D81" s="339"/>
      <c r="E81" s="338"/>
      <c r="F81" s="69">
        <v>0</v>
      </c>
      <c r="G81" s="339"/>
      <c r="H81" s="338"/>
      <c r="I81" s="69">
        <v>0</v>
      </c>
      <c r="J81" s="339"/>
      <c r="K81" s="338">
        <f t="shared" si="11"/>
        <v>0</v>
      </c>
      <c r="L81" s="69">
        <f t="shared" si="12"/>
        <v>0</v>
      </c>
      <c r="M81" s="69">
        <f t="shared" si="13"/>
        <v>0</v>
      </c>
      <c r="N81" s="356">
        <v>0</v>
      </c>
    </row>
    <row r="82" spans="1:14" ht="15.6" customHeight="1" thickBot="1" x14ac:dyDescent="0.25">
      <c r="A82" s="176" t="s">
        <v>110</v>
      </c>
      <c r="B82" s="338"/>
      <c r="C82" s="69">
        <v>0</v>
      </c>
      <c r="D82" s="339"/>
      <c r="E82" s="338"/>
      <c r="F82" s="69">
        <v>0</v>
      </c>
      <c r="G82" s="339"/>
      <c r="H82" s="338"/>
      <c r="I82" s="69">
        <v>0</v>
      </c>
      <c r="J82" s="339"/>
      <c r="K82" s="338">
        <f t="shared" si="11"/>
        <v>0</v>
      </c>
      <c r="L82" s="69">
        <f t="shared" si="12"/>
        <v>0</v>
      </c>
      <c r="M82" s="69">
        <f t="shared" si="13"/>
        <v>0</v>
      </c>
      <c r="N82" s="356">
        <v>0</v>
      </c>
    </row>
    <row r="83" spans="1:14" ht="15.6" customHeight="1" thickBot="1" x14ac:dyDescent="0.25">
      <c r="A83" s="335" t="s">
        <v>74</v>
      </c>
      <c r="B83" s="368">
        <f>B78</f>
        <v>1830070</v>
      </c>
      <c r="C83" s="77">
        <f>C68+C79+C80</f>
        <v>2538802</v>
      </c>
      <c r="D83" s="369">
        <f>D68+D79+D80</f>
        <v>2322590</v>
      </c>
      <c r="E83" s="368">
        <v>0</v>
      </c>
      <c r="F83" s="77">
        <f>F68+F79+F80</f>
        <v>0</v>
      </c>
      <c r="G83" s="369"/>
      <c r="H83" s="368">
        <v>0</v>
      </c>
      <c r="I83" s="77">
        <f>I68+I79+I80</f>
        <v>0</v>
      </c>
      <c r="J83" s="369"/>
      <c r="K83" s="368">
        <f t="shared" si="11"/>
        <v>1830070</v>
      </c>
      <c r="L83" s="77">
        <f t="shared" si="12"/>
        <v>2538802</v>
      </c>
      <c r="M83" s="77">
        <f t="shared" si="13"/>
        <v>2322590</v>
      </c>
      <c r="N83" s="377">
        <f t="shared" si="14"/>
        <v>0.91483699792264228</v>
      </c>
    </row>
    <row r="84" spans="1:14" ht="15.6" customHeight="1" x14ac:dyDescent="0.2">
      <c r="A84" s="157" t="s">
        <v>144</v>
      </c>
      <c r="B84" s="370">
        <f>B85</f>
        <v>61819930</v>
      </c>
      <c r="C84" s="173">
        <f>SUM(C85:C87)</f>
        <v>62350568</v>
      </c>
      <c r="D84" s="371">
        <f>SUM(D85:D87)</f>
        <v>62350568</v>
      </c>
      <c r="E84" s="370">
        <v>0</v>
      </c>
      <c r="F84" s="173">
        <f>SUM(F85:F87)</f>
        <v>0</v>
      </c>
      <c r="G84" s="371"/>
      <c r="H84" s="370">
        <v>0</v>
      </c>
      <c r="I84" s="173">
        <f>SUM(I85:I87)</f>
        <v>0</v>
      </c>
      <c r="J84" s="371"/>
      <c r="K84" s="370">
        <f t="shared" si="11"/>
        <v>61819930</v>
      </c>
      <c r="L84" s="173">
        <f t="shared" si="12"/>
        <v>62350568</v>
      </c>
      <c r="M84" s="173">
        <f t="shared" si="13"/>
        <v>62350568</v>
      </c>
      <c r="N84" s="378">
        <f t="shared" si="14"/>
        <v>1</v>
      </c>
    </row>
    <row r="85" spans="1:14" ht="15.6" customHeight="1" x14ac:dyDescent="0.2">
      <c r="A85" s="57" t="s">
        <v>87</v>
      </c>
      <c r="B85" s="349">
        <f>'[1]2.mell.Bev.'!$B$72</f>
        <v>61819930</v>
      </c>
      <c r="C85" s="175">
        <v>61755490</v>
      </c>
      <c r="D85" s="350">
        <v>61755490</v>
      </c>
      <c r="E85" s="349"/>
      <c r="F85" s="175">
        <v>0</v>
      </c>
      <c r="G85" s="350"/>
      <c r="H85" s="349"/>
      <c r="I85" s="175">
        <v>0</v>
      </c>
      <c r="J85" s="350"/>
      <c r="K85" s="349">
        <f t="shared" si="11"/>
        <v>61819930</v>
      </c>
      <c r="L85" s="175">
        <f t="shared" si="12"/>
        <v>61755490</v>
      </c>
      <c r="M85" s="175">
        <f t="shared" si="13"/>
        <v>61755490</v>
      </c>
      <c r="N85" s="362">
        <f t="shared" si="14"/>
        <v>1</v>
      </c>
    </row>
    <row r="86" spans="1:14" ht="25.5" customHeight="1" x14ac:dyDescent="0.2">
      <c r="A86" s="57" t="s">
        <v>3</v>
      </c>
      <c r="B86" s="349"/>
      <c r="C86" s="175">
        <v>595078</v>
      </c>
      <c r="D86" s="350">
        <v>595078</v>
      </c>
      <c r="E86" s="349"/>
      <c r="F86" s="175">
        <v>0</v>
      </c>
      <c r="G86" s="350"/>
      <c r="H86" s="349"/>
      <c r="I86" s="175">
        <v>0</v>
      </c>
      <c r="J86" s="350"/>
      <c r="K86" s="349">
        <f t="shared" si="11"/>
        <v>0</v>
      </c>
      <c r="L86" s="175">
        <f t="shared" si="12"/>
        <v>595078</v>
      </c>
      <c r="M86" s="175">
        <f t="shared" si="13"/>
        <v>595078</v>
      </c>
      <c r="N86" s="362">
        <f t="shared" si="14"/>
        <v>1</v>
      </c>
    </row>
    <row r="87" spans="1:14" ht="15.6" customHeight="1" x14ac:dyDescent="0.2">
      <c r="A87" s="57" t="s">
        <v>4</v>
      </c>
      <c r="B87" s="349"/>
      <c r="C87" s="175">
        <v>0</v>
      </c>
      <c r="D87" s="350"/>
      <c r="E87" s="349"/>
      <c r="F87" s="175">
        <v>0</v>
      </c>
      <c r="G87" s="350"/>
      <c r="H87" s="349"/>
      <c r="I87" s="175">
        <v>0</v>
      </c>
      <c r="J87" s="350"/>
      <c r="K87" s="349">
        <f t="shared" si="11"/>
        <v>0</v>
      </c>
      <c r="L87" s="175">
        <f t="shared" si="12"/>
        <v>0</v>
      </c>
      <c r="M87" s="175">
        <f t="shared" si="13"/>
        <v>0</v>
      </c>
      <c r="N87" s="362">
        <v>0</v>
      </c>
    </row>
    <row r="88" spans="1:14" ht="15.6" customHeight="1" thickBot="1" x14ac:dyDescent="0.25">
      <c r="A88" s="74" t="s">
        <v>86</v>
      </c>
      <c r="B88" s="346"/>
      <c r="C88" s="174">
        <v>0</v>
      </c>
      <c r="D88" s="347"/>
      <c r="E88" s="346"/>
      <c r="F88" s="174">
        <v>0</v>
      </c>
      <c r="G88" s="347"/>
      <c r="H88" s="346"/>
      <c r="I88" s="174">
        <v>0</v>
      </c>
      <c r="J88" s="347"/>
      <c r="K88" s="346">
        <f t="shared" si="11"/>
        <v>0</v>
      </c>
      <c r="L88" s="174">
        <f t="shared" si="12"/>
        <v>0</v>
      </c>
      <c r="M88" s="174">
        <f t="shared" si="13"/>
        <v>0</v>
      </c>
      <c r="N88" s="360">
        <v>0</v>
      </c>
    </row>
    <row r="89" spans="1:14" ht="15.6" customHeight="1" thickBot="1" x14ac:dyDescent="0.25">
      <c r="A89" s="335" t="s">
        <v>95</v>
      </c>
      <c r="B89" s="372">
        <f>'[1]2.mell.Bev.'!$B$75</f>
        <v>63650000</v>
      </c>
      <c r="C89" s="373">
        <f>C83+C84+C88</f>
        <v>64889370</v>
      </c>
      <c r="D89" s="374">
        <f>D83+D84+D88</f>
        <v>64673158</v>
      </c>
      <c r="E89" s="372">
        <v>0</v>
      </c>
      <c r="F89" s="373">
        <f>F83+F84+F88</f>
        <v>0</v>
      </c>
      <c r="G89" s="374"/>
      <c r="H89" s="372">
        <v>0</v>
      </c>
      <c r="I89" s="373">
        <f>I83+I84+I88</f>
        <v>0</v>
      </c>
      <c r="J89" s="374"/>
      <c r="K89" s="372">
        <f t="shared" si="11"/>
        <v>63650000</v>
      </c>
      <c r="L89" s="373">
        <f t="shared" si="12"/>
        <v>64889370</v>
      </c>
      <c r="M89" s="373">
        <f t="shared" si="13"/>
        <v>64673158</v>
      </c>
      <c r="N89" s="379">
        <f t="shared" si="14"/>
        <v>0.99666799045822141</v>
      </c>
    </row>
    <row r="90" spans="1:14" ht="15.6" customHeight="1" thickBot="1" x14ac:dyDescent="0.25">
      <c r="N90" s="261"/>
    </row>
    <row r="91" spans="1:14" ht="30" customHeight="1" thickBot="1" x14ac:dyDescent="0.3">
      <c r="A91" s="80" t="s">
        <v>32</v>
      </c>
      <c r="B91" s="81">
        <f>B40+B63+B89</f>
        <v>477398219</v>
      </c>
      <c r="C91" s="81">
        <f>C40+C63+C89</f>
        <v>613598177</v>
      </c>
      <c r="D91" s="81">
        <f t="shared" ref="D91:J91" si="15">D40+D63+D89</f>
        <v>609339926</v>
      </c>
      <c r="E91" s="81">
        <f t="shared" si="15"/>
        <v>4965416</v>
      </c>
      <c r="F91" s="81">
        <f t="shared" si="15"/>
        <v>110000</v>
      </c>
      <c r="G91" s="81">
        <f t="shared" si="15"/>
        <v>110000</v>
      </c>
      <c r="H91" s="81">
        <f t="shared" si="15"/>
        <v>0</v>
      </c>
      <c r="I91" s="81">
        <f t="shared" si="15"/>
        <v>0</v>
      </c>
      <c r="J91" s="81">
        <f t="shared" si="15"/>
        <v>0</v>
      </c>
      <c r="K91" s="81">
        <f t="shared" si="11"/>
        <v>482363635</v>
      </c>
      <c r="L91" s="81">
        <f t="shared" si="12"/>
        <v>613708177</v>
      </c>
      <c r="M91" s="81">
        <f t="shared" si="13"/>
        <v>609449926</v>
      </c>
      <c r="N91" s="262">
        <f t="shared" si="14"/>
        <v>0.99306144001402152</v>
      </c>
    </row>
  </sheetData>
  <sheetProtection password="C4D0" sheet="1" objects="1" scenarios="1" selectLockedCells="1" selectUnlockedCells="1"/>
  <mergeCells count="18">
    <mergeCell ref="K43:N43"/>
    <mergeCell ref="B42:N42"/>
    <mergeCell ref="H2:J2"/>
    <mergeCell ref="A65:A66"/>
    <mergeCell ref="A1:A2"/>
    <mergeCell ref="A42:A43"/>
    <mergeCell ref="B2:D2"/>
    <mergeCell ref="E2:G2"/>
    <mergeCell ref="B65:N65"/>
    <mergeCell ref="B1:N1"/>
    <mergeCell ref="B66:D66"/>
    <mergeCell ref="E66:G66"/>
    <mergeCell ref="H66:J66"/>
    <mergeCell ref="K66:N66"/>
    <mergeCell ref="K2:N2"/>
    <mergeCell ref="B43:D43"/>
    <mergeCell ref="E43:G43"/>
    <mergeCell ref="H43:J43"/>
  </mergeCells>
  <phoneticPr fontId="0" type="noConversion"/>
  <printOptions horizontalCentered="1"/>
  <pageMargins left="0.39374999999999999" right="0.39374999999999999" top="0.78749999999999998" bottom="0.78749999999999998" header="0.39374999999999999" footer="0.51180555555555551"/>
  <pageSetup paperSize="8" scale="80" firstPageNumber="0" fitToHeight="4" orientation="landscape" r:id="rId1"/>
  <headerFooter alignWithMargins="0">
    <oddHeader>&amp;C&amp;"Times New Roman,Félkövér"Bokod Község Önkormányzatának
 bevételei ( Ft)&amp;R&amp;"Times New Roman,Félkövér"2. melléklet</oddHeader>
  </headerFooter>
  <rowBreaks count="1" manualBreakCount="1">
    <brk id="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N62"/>
  <sheetViews>
    <sheetView view="pageBreakPreview" topLeftCell="B23" zoomScale="70" zoomScaleNormal="100" zoomScaleSheetLayoutView="70" workbookViewId="0">
      <selection activeCell="P33" sqref="P33"/>
    </sheetView>
  </sheetViews>
  <sheetFormatPr defaultRowHeight="12.75" x14ac:dyDescent="0.2"/>
  <cols>
    <col min="1" max="1" width="52.5703125" style="92" customWidth="1"/>
    <col min="2" max="2" width="18.5703125" style="92" bestFit="1" customWidth="1"/>
    <col min="3" max="4" width="18" style="92" bestFit="1" customWidth="1"/>
    <col min="5" max="5" width="12.140625" style="92" bestFit="1" customWidth="1"/>
    <col min="6" max="6" width="11.28515625" style="92" bestFit="1" customWidth="1"/>
    <col min="7" max="7" width="10.42578125" style="92" bestFit="1" customWidth="1"/>
    <col min="8" max="9" width="11.28515625" style="92" bestFit="1" customWidth="1"/>
    <col min="10" max="10" width="10.42578125" style="92" bestFit="1" customWidth="1"/>
    <col min="11" max="12" width="18" style="92" bestFit="1" customWidth="1"/>
    <col min="13" max="13" width="18" style="92" customWidth="1"/>
    <col min="14" max="14" width="13.7109375" style="92" bestFit="1" customWidth="1"/>
    <col min="15" max="15" width="13.5703125" style="92" bestFit="1" customWidth="1"/>
    <col min="16" max="16384" width="9.140625" style="92"/>
  </cols>
  <sheetData>
    <row r="1" spans="1:14" ht="32.25" customHeight="1" thickBot="1" x14ac:dyDescent="0.25">
      <c r="A1" s="82" t="s">
        <v>23</v>
      </c>
      <c r="B1" s="465" t="s">
        <v>161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7"/>
    </row>
    <row r="2" spans="1:14" s="83" customFormat="1" ht="50.25" customHeight="1" thickBot="1" x14ac:dyDescent="0.25">
      <c r="A2" s="84" t="s">
        <v>41</v>
      </c>
      <c r="B2" s="465" t="s">
        <v>24</v>
      </c>
      <c r="C2" s="466"/>
      <c r="D2" s="467"/>
      <c r="E2" s="466" t="s">
        <v>25</v>
      </c>
      <c r="F2" s="466"/>
      <c r="G2" s="467"/>
      <c r="H2" s="465" t="s">
        <v>56</v>
      </c>
      <c r="I2" s="466"/>
      <c r="J2" s="467"/>
      <c r="K2" s="465" t="s">
        <v>26</v>
      </c>
      <c r="L2" s="466"/>
      <c r="M2" s="466"/>
      <c r="N2" s="466"/>
    </row>
    <row r="3" spans="1:14" s="83" customFormat="1" ht="50.25" customHeight="1" thickBot="1" x14ac:dyDescent="0.25">
      <c r="A3" s="208"/>
      <c r="B3" s="201" t="s">
        <v>163</v>
      </c>
      <c r="C3" s="201" t="s">
        <v>164</v>
      </c>
      <c r="D3" s="399" t="s">
        <v>165</v>
      </c>
      <c r="E3" s="201" t="s">
        <v>163</v>
      </c>
      <c r="F3" s="201" t="s">
        <v>164</v>
      </c>
      <c r="G3" s="399" t="s">
        <v>165</v>
      </c>
      <c r="H3" s="201" t="s">
        <v>163</v>
      </c>
      <c r="I3" s="201" t="s">
        <v>164</v>
      </c>
      <c r="J3" s="399" t="s">
        <v>165</v>
      </c>
      <c r="K3" s="201" t="s">
        <v>163</v>
      </c>
      <c r="L3" s="201" t="s">
        <v>164</v>
      </c>
      <c r="M3" s="399" t="s">
        <v>165</v>
      </c>
      <c r="N3" s="201" t="s">
        <v>166</v>
      </c>
    </row>
    <row r="4" spans="1:14" s="83" customFormat="1" ht="15.6" customHeight="1" x14ac:dyDescent="0.2">
      <c r="A4" s="68" t="s">
        <v>33</v>
      </c>
      <c r="B4" s="386">
        <f>'[1]3. mell.Kiad'!$B16</f>
        <v>134805100</v>
      </c>
      <c r="C4" s="386">
        <f>SUM(C5:C9)</f>
        <v>240607878</v>
      </c>
      <c r="D4" s="386">
        <f>SUM(D5:D9)</f>
        <v>118314601</v>
      </c>
      <c r="E4" s="386">
        <f>'[1]3. mell.Kiad'!$C16</f>
        <v>6576855</v>
      </c>
      <c r="F4" s="386">
        <f>SUM(F5:F9)</f>
        <v>0</v>
      </c>
      <c r="G4" s="386"/>
      <c r="H4" s="386">
        <v>0</v>
      </c>
      <c r="I4" s="386">
        <f>SUM(I5:I9)</f>
        <v>0</v>
      </c>
      <c r="J4" s="386"/>
      <c r="K4" s="386">
        <f>B4+E4+H4</f>
        <v>141381955</v>
      </c>
      <c r="L4" s="386">
        <f t="shared" ref="L4:M4" si="0">C4+F4+I4</f>
        <v>240607878</v>
      </c>
      <c r="M4" s="386">
        <f t="shared" si="0"/>
        <v>118314601</v>
      </c>
      <c r="N4" s="400">
        <f>M4/L4</f>
        <v>0.49173203298023349</v>
      </c>
    </row>
    <row r="5" spans="1:14" s="83" customFormat="1" ht="15.6" customHeight="1" x14ac:dyDescent="0.2">
      <c r="A5" s="101" t="s">
        <v>34</v>
      </c>
      <c r="B5" s="387">
        <f>'[1]3. mell.Kiad'!$B17</f>
        <v>46286989</v>
      </c>
      <c r="C5" s="387">
        <v>44475510</v>
      </c>
      <c r="D5" s="387">
        <v>44432678</v>
      </c>
      <c r="E5" s="387">
        <f>'[1]3. mell.Kiad'!$C17</f>
        <v>733770</v>
      </c>
      <c r="F5" s="387">
        <v>0</v>
      </c>
      <c r="G5" s="387"/>
      <c r="H5" s="387"/>
      <c r="I5" s="387">
        <v>0</v>
      </c>
      <c r="J5" s="387"/>
      <c r="K5" s="387">
        <f t="shared" ref="K5:K31" si="1">B5+E5+H5</f>
        <v>47020759</v>
      </c>
      <c r="L5" s="387">
        <f t="shared" ref="L5:L31" si="2">C5+F5+I5</f>
        <v>44475510</v>
      </c>
      <c r="M5" s="387">
        <f t="shared" ref="M5:M31" si="3">D5+G5+J5</f>
        <v>44432678</v>
      </c>
      <c r="N5" s="401">
        <f t="shared" ref="N5:N31" si="4">M5/L5</f>
        <v>0.99903695314567498</v>
      </c>
    </row>
    <row r="6" spans="1:14" s="83" customFormat="1" ht="25.5" x14ac:dyDescent="0.2">
      <c r="A6" s="104" t="s">
        <v>35</v>
      </c>
      <c r="B6" s="387">
        <f>'[1]3. mell.Kiad'!$B18</f>
        <v>8981848</v>
      </c>
      <c r="C6" s="387">
        <v>8370483</v>
      </c>
      <c r="D6" s="387">
        <v>8370483</v>
      </c>
      <c r="E6" s="387">
        <f>'[1]3. mell.Kiad'!$C18</f>
        <v>143085</v>
      </c>
      <c r="F6" s="387">
        <v>0</v>
      </c>
      <c r="G6" s="387"/>
      <c r="H6" s="387"/>
      <c r="I6" s="387">
        <v>0</v>
      </c>
      <c r="J6" s="387"/>
      <c r="K6" s="387">
        <f t="shared" si="1"/>
        <v>9124933</v>
      </c>
      <c r="L6" s="387">
        <f t="shared" si="2"/>
        <v>8370483</v>
      </c>
      <c r="M6" s="387">
        <f t="shared" si="3"/>
        <v>8370483</v>
      </c>
      <c r="N6" s="401">
        <f t="shared" si="4"/>
        <v>1</v>
      </c>
    </row>
    <row r="7" spans="1:14" s="83" customFormat="1" ht="15.6" customHeight="1" x14ac:dyDescent="0.2">
      <c r="A7" s="101" t="s">
        <v>36</v>
      </c>
      <c r="B7" s="387">
        <f>'[1]3. mell.Kiad'!$B19</f>
        <v>50436070</v>
      </c>
      <c r="C7" s="387">
        <v>49410037</v>
      </c>
      <c r="D7" s="387">
        <v>49278037</v>
      </c>
      <c r="E7" s="387"/>
      <c r="F7" s="387">
        <v>0</v>
      </c>
      <c r="G7" s="387"/>
      <c r="H7" s="387"/>
      <c r="I7" s="387">
        <v>0</v>
      </c>
      <c r="J7" s="387"/>
      <c r="K7" s="387">
        <f t="shared" si="1"/>
        <v>50436070</v>
      </c>
      <c r="L7" s="387">
        <f t="shared" si="2"/>
        <v>49410037</v>
      </c>
      <c r="M7" s="387">
        <f t="shared" si="3"/>
        <v>49278037</v>
      </c>
      <c r="N7" s="401">
        <f t="shared" si="4"/>
        <v>0.9973284780175331</v>
      </c>
    </row>
    <row r="8" spans="1:14" s="83" customFormat="1" ht="15.6" customHeight="1" x14ac:dyDescent="0.2">
      <c r="A8" s="101" t="s">
        <v>88</v>
      </c>
      <c r="B8" s="387">
        <f>'[1]3. mell.Kiad'!$B20</f>
        <v>2961600</v>
      </c>
      <c r="C8" s="387">
        <v>2734930</v>
      </c>
      <c r="D8" s="387">
        <v>2720028</v>
      </c>
      <c r="E8" s="387"/>
      <c r="F8" s="387">
        <v>0</v>
      </c>
      <c r="G8" s="387"/>
      <c r="H8" s="387"/>
      <c r="I8" s="387">
        <v>0</v>
      </c>
      <c r="J8" s="387"/>
      <c r="K8" s="387">
        <f t="shared" si="1"/>
        <v>2961600</v>
      </c>
      <c r="L8" s="387">
        <f t="shared" si="2"/>
        <v>2734930</v>
      </c>
      <c r="M8" s="387">
        <f t="shared" si="3"/>
        <v>2720028</v>
      </c>
      <c r="N8" s="401">
        <f t="shared" si="4"/>
        <v>0.99455123165857995</v>
      </c>
    </row>
    <row r="9" spans="1:14" s="83" customFormat="1" ht="15.6" customHeight="1" x14ac:dyDescent="0.2">
      <c r="A9" s="380" t="s">
        <v>121</v>
      </c>
      <c r="B9" s="387">
        <f>'[1]3. mell.Kiad'!$B21</f>
        <v>26138593</v>
      </c>
      <c r="C9" s="387">
        <f>SUM(C10:C13)</f>
        <v>135616918</v>
      </c>
      <c r="D9" s="387">
        <f>SUM(D10:D13)</f>
        <v>13513375</v>
      </c>
      <c r="E9" s="387">
        <f>'[1]3. mell.Kiad'!$C21</f>
        <v>5700000</v>
      </c>
      <c r="F9" s="387">
        <v>0</v>
      </c>
      <c r="G9" s="387"/>
      <c r="H9" s="387"/>
      <c r="I9" s="387">
        <f>SUM(I10:I13)</f>
        <v>0</v>
      </c>
      <c r="J9" s="387"/>
      <c r="K9" s="387">
        <f t="shared" si="1"/>
        <v>31838593</v>
      </c>
      <c r="L9" s="387">
        <f t="shared" si="2"/>
        <v>135616918</v>
      </c>
      <c r="M9" s="387">
        <f t="shared" si="3"/>
        <v>13513375</v>
      </c>
      <c r="N9" s="401">
        <f t="shared" si="4"/>
        <v>9.9643725866119442E-2</v>
      </c>
    </row>
    <row r="10" spans="1:14" s="83" customFormat="1" ht="25.5" x14ac:dyDescent="0.2">
      <c r="A10" s="137" t="s">
        <v>124</v>
      </c>
      <c r="B10" s="388"/>
      <c r="C10" s="388">
        <v>505703</v>
      </c>
      <c r="D10" s="388">
        <v>505723</v>
      </c>
      <c r="E10" s="388"/>
      <c r="F10" s="388">
        <v>0</v>
      </c>
      <c r="G10" s="388"/>
      <c r="H10" s="388"/>
      <c r="I10" s="388">
        <v>0</v>
      </c>
      <c r="J10" s="388"/>
      <c r="K10" s="388">
        <f t="shared" si="1"/>
        <v>0</v>
      </c>
      <c r="L10" s="388">
        <f t="shared" si="2"/>
        <v>505703</v>
      </c>
      <c r="M10" s="388">
        <f t="shared" si="3"/>
        <v>505723</v>
      </c>
      <c r="N10" s="402">
        <f t="shared" si="4"/>
        <v>1.0000395489051874</v>
      </c>
    </row>
    <row r="11" spans="1:14" s="83" customFormat="1" ht="25.5" x14ac:dyDescent="0.2">
      <c r="A11" s="137" t="s">
        <v>125</v>
      </c>
      <c r="B11" s="388"/>
      <c r="C11" s="388"/>
      <c r="D11" s="388"/>
      <c r="E11" s="388"/>
      <c r="F11" s="388">
        <v>0</v>
      </c>
      <c r="G11" s="388"/>
      <c r="H11" s="388"/>
      <c r="I11" s="388">
        <v>0</v>
      </c>
      <c r="J11" s="388"/>
      <c r="K11" s="388">
        <f t="shared" si="1"/>
        <v>0</v>
      </c>
      <c r="L11" s="388">
        <f t="shared" si="2"/>
        <v>0</v>
      </c>
      <c r="M11" s="388">
        <f t="shared" si="3"/>
        <v>0</v>
      </c>
      <c r="N11" s="402">
        <v>0</v>
      </c>
    </row>
    <row r="12" spans="1:14" s="83" customFormat="1" ht="25.5" x14ac:dyDescent="0.2">
      <c r="A12" s="137" t="s">
        <v>126</v>
      </c>
      <c r="B12" s="388">
        <f>'[1]3. mell.Kiad'!$B$22</f>
        <v>6000000</v>
      </c>
      <c r="C12" s="388">
        <v>13007652</v>
      </c>
      <c r="D12" s="388">
        <v>13007652</v>
      </c>
      <c r="E12" s="388">
        <f>E9</f>
        <v>5700000</v>
      </c>
      <c r="F12" s="388">
        <v>0</v>
      </c>
      <c r="G12" s="388"/>
      <c r="H12" s="388"/>
      <c r="I12" s="388">
        <v>0</v>
      </c>
      <c r="J12" s="388"/>
      <c r="K12" s="388">
        <f t="shared" si="1"/>
        <v>11700000</v>
      </c>
      <c r="L12" s="388">
        <f t="shared" si="2"/>
        <v>13007652</v>
      </c>
      <c r="M12" s="388">
        <f t="shared" si="3"/>
        <v>13007652</v>
      </c>
      <c r="N12" s="402">
        <f t="shared" si="4"/>
        <v>1</v>
      </c>
    </row>
    <row r="13" spans="1:14" s="83" customFormat="1" x14ac:dyDescent="0.2">
      <c r="A13" s="136" t="s">
        <v>127</v>
      </c>
      <c r="B13" s="388">
        <f>'[1]3. mell.Kiad'!$B23</f>
        <v>20138593</v>
      </c>
      <c r="C13" s="388">
        <v>122103563</v>
      </c>
      <c r="D13" s="388"/>
      <c r="E13" s="388"/>
      <c r="F13" s="388">
        <v>0</v>
      </c>
      <c r="G13" s="388"/>
      <c r="H13" s="388"/>
      <c r="I13" s="388">
        <v>0</v>
      </c>
      <c r="J13" s="388"/>
      <c r="K13" s="388">
        <f t="shared" si="1"/>
        <v>20138593</v>
      </c>
      <c r="L13" s="388">
        <f t="shared" si="2"/>
        <v>122103563</v>
      </c>
      <c r="M13" s="388">
        <f t="shared" si="3"/>
        <v>0</v>
      </c>
      <c r="N13" s="402">
        <f t="shared" si="4"/>
        <v>0</v>
      </c>
    </row>
    <row r="14" spans="1:14" s="83" customFormat="1" x14ac:dyDescent="0.2">
      <c r="A14" s="126" t="s">
        <v>122</v>
      </c>
      <c r="B14" s="387">
        <f>'[1]3. mell.Kiad'!$B24</f>
        <v>20138593</v>
      </c>
      <c r="C14" s="387">
        <v>59636737</v>
      </c>
      <c r="D14" s="387"/>
      <c r="E14" s="387"/>
      <c r="F14" s="387">
        <v>0</v>
      </c>
      <c r="G14" s="387"/>
      <c r="H14" s="387"/>
      <c r="I14" s="387">
        <v>0</v>
      </c>
      <c r="J14" s="387"/>
      <c r="K14" s="387">
        <f t="shared" si="1"/>
        <v>20138593</v>
      </c>
      <c r="L14" s="387">
        <f t="shared" si="2"/>
        <v>59636737</v>
      </c>
      <c r="M14" s="387">
        <f t="shared" si="3"/>
        <v>0</v>
      </c>
      <c r="N14" s="401">
        <f t="shared" si="4"/>
        <v>0</v>
      </c>
    </row>
    <row r="15" spans="1:14" s="83" customFormat="1" x14ac:dyDescent="0.2">
      <c r="A15" s="124" t="s">
        <v>150</v>
      </c>
      <c r="B15" s="387"/>
      <c r="C15" s="387">
        <v>62466826</v>
      </c>
      <c r="D15" s="387"/>
      <c r="E15" s="387"/>
      <c r="F15" s="387">
        <v>0</v>
      </c>
      <c r="G15" s="387"/>
      <c r="H15" s="387"/>
      <c r="I15" s="387">
        <v>0</v>
      </c>
      <c r="J15" s="387"/>
      <c r="K15" s="387">
        <f t="shared" si="1"/>
        <v>0</v>
      </c>
      <c r="L15" s="387">
        <f t="shared" si="2"/>
        <v>62466826</v>
      </c>
      <c r="M15" s="387">
        <f t="shared" si="3"/>
        <v>0</v>
      </c>
      <c r="N15" s="401">
        <f t="shared" si="4"/>
        <v>0</v>
      </c>
    </row>
    <row r="16" spans="1:14" s="93" customFormat="1" ht="14.25" customHeight="1" x14ac:dyDescent="0.2">
      <c r="A16" s="381" t="s">
        <v>37</v>
      </c>
      <c r="B16" s="389">
        <f>'[1]3. mell.Kiad'!$B27</f>
        <v>215867118</v>
      </c>
      <c r="C16" s="389">
        <f>SUM(C17:C19)</f>
        <v>245516383</v>
      </c>
      <c r="D16" s="389">
        <f>SUM(D17:D19)</f>
        <v>62284250</v>
      </c>
      <c r="E16" s="389"/>
      <c r="F16" s="389">
        <f>SUM(F17:F19)</f>
        <v>0</v>
      </c>
      <c r="G16" s="389"/>
      <c r="H16" s="389">
        <v>0</v>
      </c>
      <c r="I16" s="389">
        <f>SUM(I17:I19)</f>
        <v>0</v>
      </c>
      <c r="J16" s="389"/>
      <c r="K16" s="389">
        <f t="shared" si="1"/>
        <v>215867118</v>
      </c>
      <c r="L16" s="389">
        <f t="shared" si="2"/>
        <v>245516383</v>
      </c>
      <c r="M16" s="389">
        <f t="shared" si="3"/>
        <v>62284250</v>
      </c>
      <c r="N16" s="403">
        <f t="shared" si="4"/>
        <v>0.2536867366606651</v>
      </c>
    </row>
    <row r="17" spans="1:14" s="93" customFormat="1" ht="14.25" customHeight="1" x14ac:dyDescent="0.2">
      <c r="A17" s="105" t="s">
        <v>38</v>
      </c>
      <c r="B17" s="390">
        <f>'[1]3. mell.Kiad'!$B28</f>
        <v>188370744</v>
      </c>
      <c r="C17" s="390">
        <v>201476232</v>
      </c>
      <c r="D17" s="390">
        <v>24161270</v>
      </c>
      <c r="E17" s="390"/>
      <c r="F17" s="390">
        <v>0</v>
      </c>
      <c r="G17" s="390"/>
      <c r="H17" s="390"/>
      <c r="I17" s="390">
        <v>0</v>
      </c>
      <c r="J17" s="390"/>
      <c r="K17" s="390">
        <f t="shared" si="1"/>
        <v>188370744</v>
      </c>
      <c r="L17" s="390">
        <f t="shared" si="2"/>
        <v>201476232</v>
      </c>
      <c r="M17" s="390">
        <f t="shared" si="3"/>
        <v>24161270</v>
      </c>
      <c r="N17" s="404">
        <f t="shared" si="4"/>
        <v>0.11992119249083436</v>
      </c>
    </row>
    <row r="18" spans="1:14" s="93" customFormat="1" ht="15.6" customHeight="1" x14ac:dyDescent="0.2">
      <c r="A18" s="105" t="s">
        <v>39</v>
      </c>
      <c r="B18" s="390">
        <f>'[1]3. mell.Kiad'!$B29</f>
        <v>23955550</v>
      </c>
      <c r="C18" s="390">
        <v>40499327</v>
      </c>
      <c r="D18" s="390">
        <v>34582156</v>
      </c>
      <c r="E18" s="390"/>
      <c r="F18" s="390">
        <v>0</v>
      </c>
      <c r="G18" s="390"/>
      <c r="H18" s="390"/>
      <c r="I18" s="390">
        <v>0</v>
      </c>
      <c r="J18" s="390"/>
      <c r="K18" s="390">
        <f t="shared" si="1"/>
        <v>23955550</v>
      </c>
      <c r="L18" s="390">
        <f t="shared" si="2"/>
        <v>40499327</v>
      </c>
      <c r="M18" s="390">
        <f t="shared" si="3"/>
        <v>34582156</v>
      </c>
      <c r="N18" s="404">
        <f t="shared" si="4"/>
        <v>0.85389458447050248</v>
      </c>
    </row>
    <row r="19" spans="1:14" s="94" customFormat="1" ht="15.6" customHeight="1" thickBot="1" x14ac:dyDescent="0.25">
      <c r="A19" s="105" t="s">
        <v>43</v>
      </c>
      <c r="B19" s="390">
        <f>'[1]3. mell.Kiad'!$B30</f>
        <v>3540824</v>
      </c>
      <c r="C19" s="390">
        <v>3540824</v>
      </c>
      <c r="D19" s="390">
        <v>3540824</v>
      </c>
      <c r="E19" s="390"/>
      <c r="F19" s="390">
        <v>0</v>
      </c>
      <c r="G19" s="390"/>
      <c r="H19" s="390"/>
      <c r="I19" s="390">
        <v>0</v>
      </c>
      <c r="J19" s="390"/>
      <c r="K19" s="390">
        <f t="shared" si="1"/>
        <v>3540824</v>
      </c>
      <c r="L19" s="390">
        <f t="shared" si="2"/>
        <v>3540824</v>
      </c>
      <c r="M19" s="390">
        <f t="shared" si="3"/>
        <v>3540824</v>
      </c>
      <c r="N19" s="404">
        <f t="shared" si="4"/>
        <v>1</v>
      </c>
    </row>
    <row r="20" spans="1:14" ht="24.95" customHeight="1" thickBot="1" x14ac:dyDescent="0.25">
      <c r="A20" s="382" t="s">
        <v>44</v>
      </c>
      <c r="B20" s="391">
        <f>'[1]3. mell.Kiad'!$B31</f>
        <v>350672218</v>
      </c>
      <c r="C20" s="391">
        <f>C4+C16</f>
        <v>486124261</v>
      </c>
      <c r="D20" s="391">
        <f>D4+D16</f>
        <v>180598851</v>
      </c>
      <c r="E20" s="391">
        <f>'[1]3. mell.Kiad'!$C$31</f>
        <v>6576855</v>
      </c>
      <c r="F20" s="391">
        <f>F4+F16</f>
        <v>0</v>
      </c>
      <c r="G20" s="391"/>
      <c r="H20" s="391">
        <v>0</v>
      </c>
      <c r="I20" s="391">
        <f>I4+I16</f>
        <v>0</v>
      </c>
      <c r="J20" s="391"/>
      <c r="K20" s="391">
        <f t="shared" si="1"/>
        <v>357249073</v>
      </c>
      <c r="L20" s="391">
        <f t="shared" si="2"/>
        <v>486124261</v>
      </c>
      <c r="M20" s="391">
        <f t="shared" si="3"/>
        <v>180598851</v>
      </c>
      <c r="N20" s="405">
        <f t="shared" si="4"/>
        <v>0.37150758661683003</v>
      </c>
    </row>
    <row r="21" spans="1:14" s="83" customFormat="1" ht="25.5" x14ac:dyDescent="0.2">
      <c r="A21" s="95" t="s">
        <v>89</v>
      </c>
      <c r="B21" s="392">
        <f>'[1]3. mell.Kiad'!$B32</f>
        <v>117951115</v>
      </c>
      <c r="C21" s="392">
        <f>-'2.mell.Bev.'!C39</f>
        <v>115289869</v>
      </c>
      <c r="D21" s="392">
        <v>115289869</v>
      </c>
      <c r="E21" s="392"/>
      <c r="F21" s="392">
        <f>-'2.mell.Bev.'!F39</f>
        <v>0</v>
      </c>
      <c r="G21" s="392"/>
      <c r="H21" s="392"/>
      <c r="I21" s="392">
        <f>-'2.mell.Bev.'!I39</f>
        <v>0</v>
      </c>
      <c r="J21" s="392"/>
      <c r="K21" s="392">
        <f t="shared" si="1"/>
        <v>117951115</v>
      </c>
      <c r="L21" s="392">
        <f t="shared" si="2"/>
        <v>115289869</v>
      </c>
      <c r="M21" s="392">
        <f t="shared" si="3"/>
        <v>115289869</v>
      </c>
      <c r="N21" s="406">
        <f t="shared" si="4"/>
        <v>1</v>
      </c>
    </row>
    <row r="22" spans="1:14" s="83" customFormat="1" x14ac:dyDescent="0.2">
      <c r="A22" s="96" t="s">
        <v>45</v>
      </c>
      <c r="B22" s="393">
        <f>'[1]3. mell.Kiad'!$B33</f>
        <v>5333377</v>
      </c>
      <c r="C22" s="393">
        <f>C23+C24</f>
        <v>5333377</v>
      </c>
      <c r="D22" s="393">
        <f>D23+D24</f>
        <v>5333377</v>
      </c>
      <c r="E22" s="393"/>
      <c r="F22" s="393">
        <f>F23+F24</f>
        <v>0</v>
      </c>
      <c r="G22" s="393"/>
      <c r="H22" s="393"/>
      <c r="I22" s="393">
        <f>I23+I24</f>
        <v>0</v>
      </c>
      <c r="J22" s="393"/>
      <c r="K22" s="393">
        <f t="shared" si="1"/>
        <v>5333377</v>
      </c>
      <c r="L22" s="393">
        <f t="shared" si="2"/>
        <v>5333377</v>
      </c>
      <c r="M22" s="393">
        <f t="shared" si="3"/>
        <v>5333377</v>
      </c>
      <c r="N22" s="407">
        <f t="shared" si="4"/>
        <v>1</v>
      </c>
    </row>
    <row r="23" spans="1:14" s="83" customFormat="1" x14ac:dyDescent="0.2">
      <c r="A23" s="117" t="s">
        <v>151</v>
      </c>
      <c r="B23" s="344">
        <f>'[1]3. mell.Kiad'!$B34</f>
        <v>5333377</v>
      </c>
      <c r="C23" s="344">
        <v>5333377</v>
      </c>
      <c r="D23" s="344">
        <v>5333377</v>
      </c>
      <c r="E23" s="344"/>
      <c r="F23" s="344">
        <v>0</v>
      </c>
      <c r="G23" s="344"/>
      <c r="H23" s="344"/>
      <c r="I23" s="344">
        <v>0</v>
      </c>
      <c r="J23" s="344"/>
      <c r="K23" s="344">
        <f t="shared" si="1"/>
        <v>5333377</v>
      </c>
      <c r="L23" s="344">
        <f t="shared" si="2"/>
        <v>5333377</v>
      </c>
      <c r="M23" s="344">
        <f t="shared" si="3"/>
        <v>5333377</v>
      </c>
      <c r="N23" s="408">
        <f t="shared" si="4"/>
        <v>1</v>
      </c>
    </row>
    <row r="24" spans="1:14" x14ac:dyDescent="0.2">
      <c r="A24" s="97" t="s">
        <v>46</v>
      </c>
      <c r="B24" s="344"/>
      <c r="C24" s="344">
        <v>0</v>
      </c>
      <c r="D24" s="344"/>
      <c r="E24" s="344"/>
      <c r="F24" s="344">
        <v>0</v>
      </c>
      <c r="G24" s="344"/>
      <c r="H24" s="344"/>
      <c r="I24" s="344">
        <v>0</v>
      </c>
      <c r="J24" s="344"/>
      <c r="K24" s="344">
        <f t="shared" si="1"/>
        <v>0</v>
      </c>
      <c r="L24" s="344">
        <f t="shared" si="2"/>
        <v>0</v>
      </c>
      <c r="M24" s="344">
        <f t="shared" si="3"/>
        <v>0</v>
      </c>
      <c r="N24" s="408">
        <v>0</v>
      </c>
    </row>
    <row r="25" spans="1:14" x14ac:dyDescent="0.2">
      <c r="A25" s="96" t="s">
        <v>47</v>
      </c>
      <c r="B25" s="393"/>
      <c r="C25" s="393">
        <f>C26</f>
        <v>798805</v>
      </c>
      <c r="D25" s="393">
        <f>D26</f>
        <v>789804</v>
      </c>
      <c r="E25" s="393"/>
      <c r="F25" s="393">
        <f>F26</f>
        <v>0</v>
      </c>
      <c r="G25" s="393"/>
      <c r="H25" s="393"/>
      <c r="I25" s="393">
        <f>I26</f>
        <v>0</v>
      </c>
      <c r="J25" s="393"/>
      <c r="K25" s="393">
        <f t="shared" si="1"/>
        <v>0</v>
      </c>
      <c r="L25" s="393">
        <f t="shared" si="2"/>
        <v>798805</v>
      </c>
      <c r="M25" s="393">
        <f t="shared" si="3"/>
        <v>789804</v>
      </c>
      <c r="N25" s="407">
        <f t="shared" si="4"/>
        <v>0.98873191830296503</v>
      </c>
    </row>
    <row r="26" spans="1:14" ht="26.25" thickBot="1" x14ac:dyDescent="0.25">
      <c r="A26" s="139" t="s">
        <v>128</v>
      </c>
      <c r="B26" s="394"/>
      <c r="C26" s="394">
        <v>798805</v>
      </c>
      <c r="D26" s="394">
        <v>789804</v>
      </c>
      <c r="E26" s="394"/>
      <c r="F26" s="394">
        <v>0</v>
      </c>
      <c r="G26" s="394"/>
      <c r="H26" s="394"/>
      <c r="I26" s="394">
        <v>0</v>
      </c>
      <c r="J26" s="394"/>
      <c r="K26" s="394">
        <f t="shared" si="1"/>
        <v>0</v>
      </c>
      <c r="L26" s="394">
        <f t="shared" si="2"/>
        <v>798805</v>
      </c>
      <c r="M26" s="394">
        <f t="shared" si="3"/>
        <v>789804</v>
      </c>
      <c r="N26" s="409">
        <f t="shared" si="4"/>
        <v>0.98873191830296503</v>
      </c>
    </row>
    <row r="27" spans="1:14" ht="20.25" customHeight="1" thickBot="1" x14ac:dyDescent="0.25">
      <c r="A27" s="383" t="s">
        <v>48</v>
      </c>
      <c r="B27" s="395">
        <f>'[1]3. mell.Kiad'!$B38</f>
        <v>123284492</v>
      </c>
      <c r="C27" s="395">
        <f>C21+C22+C25</f>
        <v>121422051</v>
      </c>
      <c r="D27" s="395">
        <f>D21+D22+D25</f>
        <v>121413050</v>
      </c>
      <c r="E27" s="395">
        <v>0</v>
      </c>
      <c r="F27" s="395">
        <f>F21+F22+F25</f>
        <v>0</v>
      </c>
      <c r="G27" s="395"/>
      <c r="H27" s="395">
        <v>0</v>
      </c>
      <c r="I27" s="395">
        <f>I21+I22+I25</f>
        <v>0</v>
      </c>
      <c r="J27" s="395"/>
      <c r="K27" s="395">
        <f t="shared" si="1"/>
        <v>123284492</v>
      </c>
      <c r="L27" s="395">
        <f t="shared" si="2"/>
        <v>121422051</v>
      </c>
      <c r="M27" s="395">
        <f t="shared" si="3"/>
        <v>121413050</v>
      </c>
      <c r="N27" s="410">
        <f t="shared" si="4"/>
        <v>0.99992587013704781</v>
      </c>
    </row>
    <row r="28" spans="1:14" ht="18" customHeight="1" thickBot="1" x14ac:dyDescent="0.25">
      <c r="A28" s="98" t="s">
        <v>49</v>
      </c>
      <c r="B28" s="396">
        <f>'[1]3. mell.Kiad'!$B39</f>
        <v>473956710</v>
      </c>
      <c r="C28" s="396">
        <f>C20+C27</f>
        <v>607546312</v>
      </c>
      <c r="D28" s="396">
        <f>D20+D27</f>
        <v>302011901</v>
      </c>
      <c r="E28" s="396">
        <v>0</v>
      </c>
      <c r="F28" s="396">
        <f>F20+F27</f>
        <v>0</v>
      </c>
      <c r="G28" s="396"/>
      <c r="H28" s="396">
        <v>0</v>
      </c>
      <c r="I28" s="396">
        <f>I20+I27</f>
        <v>0</v>
      </c>
      <c r="J28" s="396"/>
      <c r="K28" s="396">
        <f t="shared" si="1"/>
        <v>473956710</v>
      </c>
      <c r="L28" s="396">
        <f t="shared" si="2"/>
        <v>607546312</v>
      </c>
      <c r="M28" s="396">
        <f t="shared" si="3"/>
        <v>302011901</v>
      </c>
      <c r="N28" s="411">
        <f t="shared" si="4"/>
        <v>0.49710103581371096</v>
      </c>
    </row>
    <row r="29" spans="1:14" s="99" customFormat="1" ht="24.95" customHeight="1" x14ac:dyDescent="0.2">
      <c r="A29" s="384" t="s">
        <v>97</v>
      </c>
      <c r="B29" s="397">
        <f>'[1]3. mell.Kiad'!$B40</f>
        <v>-61819930</v>
      </c>
      <c r="C29" s="397">
        <v>-61755490</v>
      </c>
      <c r="D29" s="397">
        <v>-61755490</v>
      </c>
      <c r="E29" s="397"/>
      <c r="F29" s="397">
        <f>'2.mell.Bev.'!F37</f>
        <v>0</v>
      </c>
      <c r="G29" s="397"/>
      <c r="H29" s="397"/>
      <c r="I29" s="397">
        <f>'2.mell.Bev.'!I37</f>
        <v>0</v>
      </c>
      <c r="J29" s="397"/>
      <c r="K29" s="397">
        <f t="shared" si="1"/>
        <v>-61819930</v>
      </c>
      <c r="L29" s="397">
        <f t="shared" si="2"/>
        <v>-61755490</v>
      </c>
      <c r="M29" s="397">
        <f t="shared" si="3"/>
        <v>-61755490</v>
      </c>
      <c r="N29" s="412">
        <f t="shared" si="4"/>
        <v>1</v>
      </c>
    </row>
    <row r="30" spans="1:14" s="99" customFormat="1" ht="24.95" customHeight="1" thickBot="1" x14ac:dyDescent="0.25">
      <c r="A30" s="385" t="s">
        <v>76</v>
      </c>
      <c r="B30" s="398">
        <f>'[1]3. mell.Kiad'!$B41</f>
        <v>-56131185</v>
      </c>
      <c r="C30" s="398">
        <v>-53534379</v>
      </c>
      <c r="D30" s="398">
        <v>-53534379</v>
      </c>
      <c r="E30" s="398"/>
      <c r="F30" s="398">
        <f>'2.mell.Bev.'!F38</f>
        <v>0</v>
      </c>
      <c r="G30" s="398"/>
      <c r="H30" s="398"/>
      <c r="I30" s="398">
        <f>'2.mell.Bev.'!I38</f>
        <v>0</v>
      </c>
      <c r="J30" s="398"/>
      <c r="K30" s="398">
        <f t="shared" si="1"/>
        <v>-56131185</v>
      </c>
      <c r="L30" s="398">
        <f t="shared" si="2"/>
        <v>-53534379</v>
      </c>
      <c r="M30" s="398">
        <f t="shared" si="3"/>
        <v>-53534379</v>
      </c>
      <c r="N30" s="413">
        <f t="shared" si="4"/>
        <v>1</v>
      </c>
    </row>
    <row r="31" spans="1:14" s="99" customFormat="1" ht="24.95" customHeight="1" thickBot="1" x14ac:dyDescent="0.25">
      <c r="A31" s="437" t="s">
        <v>31</v>
      </c>
      <c r="B31" s="438">
        <f>'[1]3. mell.Kiad'!$B42</f>
        <v>-117951115</v>
      </c>
      <c r="C31" s="438">
        <f>C29+C30</f>
        <v>-115289869</v>
      </c>
      <c r="D31" s="438">
        <f>D29+D30</f>
        <v>-115289869</v>
      </c>
      <c r="E31" s="438">
        <v>0</v>
      </c>
      <c r="F31" s="438">
        <f>F29+F30</f>
        <v>0</v>
      </c>
      <c r="G31" s="438"/>
      <c r="H31" s="438">
        <v>0</v>
      </c>
      <c r="I31" s="438">
        <f>I29+I30</f>
        <v>0</v>
      </c>
      <c r="J31" s="438"/>
      <c r="K31" s="438">
        <f t="shared" si="1"/>
        <v>-117951115</v>
      </c>
      <c r="L31" s="438">
        <f t="shared" si="2"/>
        <v>-115289869</v>
      </c>
      <c r="M31" s="438">
        <f t="shared" si="3"/>
        <v>-115289869</v>
      </c>
      <c r="N31" s="439">
        <f t="shared" si="4"/>
        <v>1</v>
      </c>
    </row>
    <row r="32" spans="1:14" s="114" customFormat="1" ht="73.5" customHeight="1" thickBot="1" x14ac:dyDescent="0.25">
      <c r="A32" s="207"/>
      <c r="B32" s="20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s="83" customFormat="1" ht="21.75" customHeight="1" thickBot="1" x14ac:dyDescent="0.25">
      <c r="A33" s="441" t="s">
        <v>23</v>
      </c>
      <c r="B33" s="465" t="s">
        <v>161</v>
      </c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7"/>
    </row>
    <row r="34" spans="1:14" s="83" customFormat="1" ht="42" customHeight="1" thickBot="1" x14ac:dyDescent="0.25">
      <c r="A34" s="100" t="s">
        <v>61</v>
      </c>
      <c r="B34" s="465" t="s">
        <v>24</v>
      </c>
      <c r="C34" s="466"/>
      <c r="D34" s="467"/>
      <c r="E34" s="465" t="s">
        <v>25</v>
      </c>
      <c r="F34" s="466"/>
      <c r="G34" s="467"/>
      <c r="H34" s="465" t="s">
        <v>56</v>
      </c>
      <c r="I34" s="466"/>
      <c r="J34" s="467"/>
      <c r="K34" s="465" t="s">
        <v>26</v>
      </c>
      <c r="L34" s="466"/>
      <c r="M34" s="466"/>
      <c r="N34" s="467"/>
    </row>
    <row r="35" spans="1:14" s="83" customFormat="1" ht="42" customHeight="1" thickBot="1" x14ac:dyDescent="0.25">
      <c r="A35" s="208"/>
      <c r="B35" s="354" t="s">
        <v>163</v>
      </c>
      <c r="C35" s="209" t="s">
        <v>164</v>
      </c>
      <c r="D35" s="440" t="s">
        <v>165</v>
      </c>
      <c r="E35" s="209" t="s">
        <v>163</v>
      </c>
      <c r="F35" s="209" t="s">
        <v>164</v>
      </c>
      <c r="G35" s="440" t="s">
        <v>165</v>
      </c>
      <c r="H35" s="209" t="s">
        <v>163</v>
      </c>
      <c r="I35" s="209" t="s">
        <v>164</v>
      </c>
      <c r="J35" s="440" t="s">
        <v>165</v>
      </c>
      <c r="K35" s="209" t="s">
        <v>163</v>
      </c>
      <c r="L35" s="209" t="s">
        <v>164</v>
      </c>
      <c r="M35" s="210" t="s">
        <v>165</v>
      </c>
      <c r="N35" s="211" t="s">
        <v>166</v>
      </c>
    </row>
    <row r="36" spans="1:14" s="83" customFormat="1" ht="15.6" customHeight="1" x14ac:dyDescent="0.2">
      <c r="A36" s="68" t="s">
        <v>33</v>
      </c>
      <c r="B36" s="85">
        <f>'[1]3. mell.Kiad'!$B3</f>
        <v>56112135</v>
      </c>
      <c r="C36" s="85">
        <f>SUM(C37:C40)</f>
        <v>56416285</v>
      </c>
      <c r="D36" s="85">
        <f>SUM(D37:D40)</f>
        <v>56401971</v>
      </c>
      <c r="E36" s="85">
        <v>0</v>
      </c>
      <c r="F36" s="85">
        <f>SUM(F37:F40)</f>
        <v>0</v>
      </c>
      <c r="G36" s="85"/>
      <c r="H36" s="85">
        <v>0</v>
      </c>
      <c r="I36" s="85">
        <f>SUM(I37:I40)</f>
        <v>0</v>
      </c>
      <c r="J36" s="85"/>
      <c r="K36" s="85">
        <f>B36+E36+H36</f>
        <v>56112135</v>
      </c>
      <c r="L36" s="85">
        <f t="shared" ref="L36:M36" si="5">C36+F36+I36</f>
        <v>56416285</v>
      </c>
      <c r="M36" s="85">
        <f t="shared" si="5"/>
        <v>56401971</v>
      </c>
      <c r="N36" s="253">
        <f>M36/L36</f>
        <v>0.99974627893346757</v>
      </c>
    </row>
    <row r="37" spans="1:14" s="83" customFormat="1" ht="15.6" customHeight="1" x14ac:dyDescent="0.2">
      <c r="A37" s="135" t="s">
        <v>34</v>
      </c>
      <c r="B37" s="87">
        <f>'[1]3. mell.Kiad'!$B4</f>
        <v>40895152</v>
      </c>
      <c r="C37" s="87">
        <v>41893162</v>
      </c>
      <c r="D37" s="87">
        <v>41893162</v>
      </c>
      <c r="E37" s="87"/>
      <c r="F37" s="87">
        <v>0</v>
      </c>
      <c r="G37" s="87"/>
      <c r="H37" s="87"/>
      <c r="I37" s="87">
        <v>0</v>
      </c>
      <c r="J37" s="87"/>
      <c r="K37" s="87">
        <f t="shared" ref="K37:K45" si="6">B37+E37+H37</f>
        <v>40895152</v>
      </c>
      <c r="L37" s="87">
        <f t="shared" ref="L37:L45" si="7">C37+F37+I37</f>
        <v>41893162</v>
      </c>
      <c r="M37" s="87">
        <f t="shared" ref="M37:M45" si="8">D37+G37+J37</f>
        <v>41893162</v>
      </c>
      <c r="N37" s="254">
        <f t="shared" ref="N37:N45" si="9">M37/L37</f>
        <v>1</v>
      </c>
    </row>
    <row r="38" spans="1:14" s="83" customFormat="1" ht="25.5" x14ac:dyDescent="0.2">
      <c r="A38" s="88" t="s">
        <v>35</v>
      </c>
      <c r="B38" s="87">
        <f>'[1]3. mell.Kiad'!$B5</f>
        <v>8424683</v>
      </c>
      <c r="C38" s="87">
        <v>7945469</v>
      </c>
      <c r="D38" s="87">
        <v>7931155</v>
      </c>
      <c r="E38" s="87"/>
      <c r="F38" s="87">
        <v>0</v>
      </c>
      <c r="G38" s="87"/>
      <c r="H38" s="87"/>
      <c r="I38" s="87">
        <v>0</v>
      </c>
      <c r="J38" s="87"/>
      <c r="K38" s="87">
        <f t="shared" si="6"/>
        <v>8424683</v>
      </c>
      <c r="L38" s="87">
        <f t="shared" si="7"/>
        <v>7945469</v>
      </c>
      <c r="M38" s="87">
        <f t="shared" si="8"/>
        <v>7931155</v>
      </c>
      <c r="N38" s="254">
        <f t="shared" si="9"/>
        <v>0.99819847009660478</v>
      </c>
    </row>
    <row r="39" spans="1:14" s="83" customFormat="1" ht="15.6" customHeight="1" x14ac:dyDescent="0.2">
      <c r="A39" s="86" t="s">
        <v>36</v>
      </c>
      <c r="B39" s="87">
        <f>'[1]3. mell.Kiad'!$B6</f>
        <v>6792300</v>
      </c>
      <c r="C39" s="87">
        <v>6577654</v>
      </c>
      <c r="D39" s="87">
        <v>6577654</v>
      </c>
      <c r="E39" s="87"/>
      <c r="F39" s="87"/>
      <c r="G39" s="87"/>
      <c r="H39" s="87"/>
      <c r="I39" s="87">
        <v>0</v>
      </c>
      <c r="J39" s="87"/>
      <c r="K39" s="87">
        <f t="shared" si="6"/>
        <v>6792300</v>
      </c>
      <c r="L39" s="87">
        <f t="shared" si="7"/>
        <v>6577654</v>
      </c>
      <c r="M39" s="87">
        <f t="shared" si="8"/>
        <v>6577654</v>
      </c>
      <c r="N39" s="254">
        <f t="shared" si="9"/>
        <v>1</v>
      </c>
    </row>
    <row r="40" spans="1:14" s="83" customFormat="1" ht="15.6" customHeight="1" x14ac:dyDescent="0.2">
      <c r="A40" s="86" t="s">
        <v>42</v>
      </c>
      <c r="B40" s="87">
        <v>0</v>
      </c>
      <c r="C40" s="87"/>
      <c r="D40" s="87"/>
      <c r="E40" s="87"/>
      <c r="F40" s="87">
        <v>0</v>
      </c>
      <c r="G40" s="87"/>
      <c r="H40" s="87"/>
      <c r="I40" s="87">
        <v>0</v>
      </c>
      <c r="J40" s="87"/>
      <c r="K40" s="87">
        <f t="shared" si="6"/>
        <v>0</v>
      </c>
      <c r="L40" s="87">
        <f t="shared" si="7"/>
        <v>0</v>
      </c>
      <c r="M40" s="87">
        <f t="shared" si="8"/>
        <v>0</v>
      </c>
      <c r="N40" s="254">
        <v>0</v>
      </c>
    </row>
    <row r="41" spans="1:14" s="83" customFormat="1" ht="15.6" customHeight="1" x14ac:dyDescent="0.2">
      <c r="A41" s="55" t="s">
        <v>37</v>
      </c>
      <c r="B41" s="85">
        <f>'[1]3. mell.Kiad'!$B8</f>
        <v>0</v>
      </c>
      <c r="C41" s="85">
        <f>SUM(C42:C44)</f>
        <v>146079</v>
      </c>
      <c r="D41" s="85">
        <f>SUM(D42:D44)</f>
        <v>146079</v>
      </c>
      <c r="E41" s="85">
        <f>'[1]3. mell.Kiad'!$C8</f>
        <v>19050</v>
      </c>
      <c r="F41" s="85">
        <f>SUM(F42:F44)</f>
        <v>0</v>
      </c>
      <c r="G41" s="85"/>
      <c r="H41" s="85">
        <v>0</v>
      </c>
      <c r="I41" s="85">
        <f>SUM(I42:I44)</f>
        <v>0</v>
      </c>
      <c r="J41" s="85"/>
      <c r="K41" s="85">
        <f t="shared" si="6"/>
        <v>19050</v>
      </c>
      <c r="L41" s="85">
        <f t="shared" si="7"/>
        <v>146079</v>
      </c>
      <c r="M41" s="85">
        <f t="shared" si="8"/>
        <v>146079</v>
      </c>
      <c r="N41" s="253">
        <f t="shared" si="9"/>
        <v>1</v>
      </c>
    </row>
    <row r="42" spans="1:14" s="83" customFormat="1" ht="15.6" customHeight="1" x14ac:dyDescent="0.2">
      <c r="A42" s="195" t="s">
        <v>38</v>
      </c>
      <c r="B42" s="87">
        <f>'[1]3. mell.Kiad'!$B9</f>
        <v>0</v>
      </c>
      <c r="C42" s="87">
        <v>146079</v>
      </c>
      <c r="D42" s="87">
        <v>146079</v>
      </c>
      <c r="E42" s="87">
        <f>'[1]3. mell.Kiad'!$C9</f>
        <v>19050</v>
      </c>
      <c r="F42" s="87">
        <v>0</v>
      </c>
      <c r="G42" s="87"/>
      <c r="H42" s="87"/>
      <c r="I42" s="87">
        <v>0</v>
      </c>
      <c r="J42" s="87"/>
      <c r="K42" s="87">
        <f t="shared" si="6"/>
        <v>19050</v>
      </c>
      <c r="L42" s="87">
        <f t="shared" si="7"/>
        <v>146079</v>
      </c>
      <c r="M42" s="87">
        <f t="shared" si="8"/>
        <v>146079</v>
      </c>
      <c r="N42" s="254">
        <f t="shared" si="9"/>
        <v>1</v>
      </c>
    </row>
    <row r="43" spans="1:14" s="83" customFormat="1" ht="15.6" customHeight="1" x14ac:dyDescent="0.2">
      <c r="A43" s="89" t="s">
        <v>39</v>
      </c>
      <c r="B43" s="87">
        <v>0</v>
      </c>
      <c r="C43" s="87">
        <v>0</v>
      </c>
      <c r="D43" s="87"/>
      <c r="E43" s="87">
        <v>0</v>
      </c>
      <c r="F43" s="87">
        <v>0</v>
      </c>
      <c r="G43" s="87"/>
      <c r="H43" s="87"/>
      <c r="I43" s="87">
        <v>0</v>
      </c>
      <c r="J43" s="87"/>
      <c r="K43" s="87">
        <f t="shared" si="6"/>
        <v>0</v>
      </c>
      <c r="L43" s="87">
        <f t="shared" si="7"/>
        <v>0</v>
      </c>
      <c r="M43" s="87">
        <f t="shared" si="8"/>
        <v>0</v>
      </c>
      <c r="N43" s="254">
        <v>0</v>
      </c>
    </row>
    <row r="44" spans="1:14" s="83" customFormat="1" ht="15.6" customHeight="1" thickBot="1" x14ac:dyDescent="0.25">
      <c r="A44" s="89" t="s">
        <v>43</v>
      </c>
      <c r="B44" s="90">
        <v>0</v>
      </c>
      <c r="C44" s="90">
        <v>0</v>
      </c>
      <c r="D44" s="90"/>
      <c r="E44" s="90"/>
      <c r="F44" s="90">
        <v>0</v>
      </c>
      <c r="G44" s="90"/>
      <c r="H44" s="90"/>
      <c r="I44" s="90">
        <v>0</v>
      </c>
      <c r="J44" s="90"/>
      <c r="K44" s="90">
        <f t="shared" si="6"/>
        <v>0</v>
      </c>
      <c r="L44" s="90">
        <f t="shared" si="7"/>
        <v>0</v>
      </c>
      <c r="M44" s="90">
        <f t="shared" si="8"/>
        <v>0</v>
      </c>
      <c r="N44" s="255">
        <v>0</v>
      </c>
    </row>
    <row r="45" spans="1:14" s="83" customFormat="1" ht="31.5" customHeight="1" thickBot="1" x14ac:dyDescent="0.25">
      <c r="A45" s="76" t="s">
        <v>75</v>
      </c>
      <c r="B45" s="91">
        <f t="shared" ref="B45:J45" si="10">B36+B41</f>
        <v>56112135</v>
      </c>
      <c r="C45" s="91">
        <f t="shared" si="10"/>
        <v>56562364</v>
      </c>
      <c r="D45" s="91">
        <f t="shared" si="10"/>
        <v>56548050</v>
      </c>
      <c r="E45" s="91">
        <f t="shared" si="10"/>
        <v>19050</v>
      </c>
      <c r="F45" s="91">
        <f t="shared" si="10"/>
        <v>0</v>
      </c>
      <c r="G45" s="91">
        <f t="shared" si="10"/>
        <v>0</v>
      </c>
      <c r="H45" s="91">
        <f t="shared" si="10"/>
        <v>0</v>
      </c>
      <c r="I45" s="91">
        <f t="shared" si="10"/>
        <v>0</v>
      </c>
      <c r="J45" s="91">
        <f t="shared" si="10"/>
        <v>0</v>
      </c>
      <c r="K45" s="91">
        <f t="shared" si="6"/>
        <v>56131185</v>
      </c>
      <c r="L45" s="91">
        <f t="shared" si="7"/>
        <v>56562364</v>
      </c>
      <c r="M45" s="91">
        <f t="shared" si="8"/>
        <v>56548050</v>
      </c>
      <c r="N45" s="256">
        <f t="shared" si="9"/>
        <v>0.99974693419815341</v>
      </c>
    </row>
    <row r="46" spans="1:14" ht="13.5" thickBot="1" x14ac:dyDescent="0.25"/>
    <row r="47" spans="1:14" ht="25.5" customHeight="1" thickBot="1" x14ac:dyDescent="0.25">
      <c r="A47" s="82" t="s">
        <v>23</v>
      </c>
      <c r="B47" s="465" t="s">
        <v>161</v>
      </c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67"/>
    </row>
    <row r="48" spans="1:14" ht="13.5" thickBot="1" x14ac:dyDescent="0.25">
      <c r="A48" s="100" t="s">
        <v>59</v>
      </c>
      <c r="B48" s="465" t="s">
        <v>24</v>
      </c>
      <c r="C48" s="466"/>
      <c r="D48" s="467"/>
      <c r="E48" s="465" t="s">
        <v>25</v>
      </c>
      <c r="F48" s="466"/>
      <c r="G48" s="467"/>
      <c r="H48" s="465" t="s">
        <v>56</v>
      </c>
      <c r="I48" s="466"/>
      <c r="J48" s="467"/>
      <c r="K48" s="465" t="s">
        <v>26</v>
      </c>
      <c r="L48" s="466"/>
      <c r="M48" s="466"/>
      <c r="N48" s="466"/>
    </row>
    <row r="49" spans="1:14" ht="26.25" thickBot="1" x14ac:dyDescent="0.25">
      <c r="A49" s="206"/>
      <c r="B49" s="415" t="s">
        <v>163</v>
      </c>
      <c r="C49" s="416" t="s">
        <v>164</v>
      </c>
      <c r="D49" s="417" t="s">
        <v>165</v>
      </c>
      <c r="E49" s="415" t="s">
        <v>163</v>
      </c>
      <c r="F49" s="416" t="s">
        <v>164</v>
      </c>
      <c r="G49" s="417" t="s">
        <v>165</v>
      </c>
      <c r="H49" s="415" t="s">
        <v>163</v>
      </c>
      <c r="I49" s="416" t="s">
        <v>164</v>
      </c>
      <c r="J49" s="417" t="s">
        <v>165</v>
      </c>
      <c r="K49" s="415" t="s">
        <v>163</v>
      </c>
      <c r="L49" s="416" t="s">
        <v>164</v>
      </c>
      <c r="M49" s="431" t="s">
        <v>165</v>
      </c>
      <c r="N49" s="432" t="s">
        <v>166</v>
      </c>
    </row>
    <row r="50" spans="1:14" x14ac:dyDescent="0.2">
      <c r="A50" s="68" t="s">
        <v>33</v>
      </c>
      <c r="B50" s="418">
        <f>'[1]3. mell.Kiad'!$B46</f>
        <v>63273000</v>
      </c>
      <c r="C50" s="138">
        <f>SUM(C51:C54)</f>
        <v>64669100</v>
      </c>
      <c r="D50" s="419">
        <f>SUM(D51:D54)</f>
        <v>63866271</v>
      </c>
      <c r="E50" s="418"/>
      <c r="F50" s="138">
        <f>SUM(F51:F54)</f>
        <v>0</v>
      </c>
      <c r="G50" s="419"/>
      <c r="H50" s="418"/>
      <c r="I50" s="138">
        <f>SUM(I51:I54)</f>
        <v>0</v>
      </c>
      <c r="J50" s="419"/>
      <c r="K50" s="418">
        <f>B50+E50+H50</f>
        <v>63273000</v>
      </c>
      <c r="L50" s="138">
        <f t="shared" ref="L50:M50" si="11">C50+F50+I50</f>
        <v>64669100</v>
      </c>
      <c r="M50" s="138">
        <f t="shared" si="11"/>
        <v>63866271</v>
      </c>
      <c r="N50" s="433">
        <f>M50/L50</f>
        <v>0.98758558569703303</v>
      </c>
    </row>
    <row r="51" spans="1:14" x14ac:dyDescent="0.2">
      <c r="A51" s="101" t="s">
        <v>34</v>
      </c>
      <c r="B51" s="420">
        <f>'[1]3. mell.Kiad'!$B47</f>
        <v>40384000</v>
      </c>
      <c r="C51" s="102">
        <v>42625224</v>
      </c>
      <c r="D51" s="421">
        <v>42625224</v>
      </c>
      <c r="E51" s="420"/>
      <c r="F51" s="103">
        <v>0</v>
      </c>
      <c r="G51" s="423"/>
      <c r="H51" s="422"/>
      <c r="I51" s="103">
        <v>0</v>
      </c>
      <c r="J51" s="423"/>
      <c r="K51" s="422">
        <f t="shared" ref="K51:K62" si="12">B51+E51+H51</f>
        <v>40384000</v>
      </c>
      <c r="L51" s="103">
        <f t="shared" ref="L51:L62" si="13">C51+F51+I51</f>
        <v>42625224</v>
      </c>
      <c r="M51" s="103">
        <f t="shared" ref="M51:M62" si="14">D51+G51+J51</f>
        <v>42625224</v>
      </c>
      <c r="N51" s="434">
        <f t="shared" ref="N51:N62" si="15">M51/L51</f>
        <v>1</v>
      </c>
    </row>
    <row r="52" spans="1:14" ht="25.5" x14ac:dyDescent="0.2">
      <c r="A52" s="104" t="s">
        <v>35</v>
      </c>
      <c r="B52" s="420">
        <f>'[1]3. mell.Kiad'!$B48</f>
        <v>8092000</v>
      </c>
      <c r="C52" s="102">
        <v>8167571</v>
      </c>
      <c r="D52" s="421">
        <v>8167571</v>
      </c>
      <c r="E52" s="420"/>
      <c r="F52" s="103">
        <v>0</v>
      </c>
      <c r="G52" s="423"/>
      <c r="H52" s="422"/>
      <c r="I52" s="103">
        <v>0</v>
      </c>
      <c r="J52" s="423"/>
      <c r="K52" s="422">
        <f t="shared" si="12"/>
        <v>8092000</v>
      </c>
      <c r="L52" s="103">
        <f t="shared" si="13"/>
        <v>8167571</v>
      </c>
      <c r="M52" s="103">
        <f t="shared" si="14"/>
        <v>8167571</v>
      </c>
      <c r="N52" s="434">
        <f t="shared" si="15"/>
        <v>1</v>
      </c>
    </row>
    <row r="53" spans="1:14" x14ac:dyDescent="0.2">
      <c r="A53" s="101" t="s">
        <v>36</v>
      </c>
      <c r="B53" s="420">
        <f>'[1]3. mell.Kiad'!$B49</f>
        <v>14797000</v>
      </c>
      <c r="C53" s="102">
        <v>13876305</v>
      </c>
      <c r="D53" s="421">
        <v>13073476</v>
      </c>
      <c r="E53" s="420"/>
      <c r="F53" s="103">
        <v>0</v>
      </c>
      <c r="G53" s="423"/>
      <c r="H53" s="422"/>
      <c r="I53" s="103">
        <v>0</v>
      </c>
      <c r="J53" s="423"/>
      <c r="K53" s="422">
        <f t="shared" si="12"/>
        <v>14797000</v>
      </c>
      <c r="L53" s="103">
        <f t="shared" si="13"/>
        <v>13876305</v>
      </c>
      <c r="M53" s="103">
        <f t="shared" si="14"/>
        <v>13073476</v>
      </c>
      <c r="N53" s="434">
        <f t="shared" si="15"/>
        <v>0.9421438920519547</v>
      </c>
    </row>
    <row r="54" spans="1:14" x14ac:dyDescent="0.2">
      <c r="A54" s="101" t="s">
        <v>42</v>
      </c>
      <c r="B54" s="422">
        <v>0</v>
      </c>
      <c r="C54" s="103">
        <v>0</v>
      </c>
      <c r="D54" s="423"/>
      <c r="E54" s="422"/>
      <c r="F54" s="103">
        <v>0</v>
      </c>
      <c r="G54" s="423"/>
      <c r="H54" s="422"/>
      <c r="I54" s="103">
        <v>0</v>
      </c>
      <c r="J54" s="423"/>
      <c r="K54" s="422">
        <f t="shared" si="12"/>
        <v>0</v>
      </c>
      <c r="L54" s="103">
        <f t="shared" si="13"/>
        <v>0</v>
      </c>
      <c r="M54" s="103">
        <f t="shared" si="14"/>
        <v>0</v>
      </c>
      <c r="N54" s="434">
        <v>0</v>
      </c>
    </row>
    <row r="55" spans="1:14" x14ac:dyDescent="0.2">
      <c r="A55" s="68" t="s">
        <v>37</v>
      </c>
      <c r="B55" s="418">
        <f>'[1]3. mell.Kiad'!$B51</f>
        <v>377000</v>
      </c>
      <c r="C55" s="138">
        <f>SUM(C56:C58)</f>
        <v>220270</v>
      </c>
      <c r="D55" s="419">
        <f>SUM(D56:D58)</f>
        <v>220270</v>
      </c>
      <c r="E55" s="418"/>
      <c r="F55" s="138">
        <f>SUM(F56:F58)</f>
        <v>0</v>
      </c>
      <c r="G55" s="419"/>
      <c r="H55" s="418"/>
      <c r="I55" s="138">
        <f>SUM(I56:I58)</f>
        <v>0</v>
      </c>
      <c r="J55" s="419"/>
      <c r="K55" s="418">
        <f t="shared" si="12"/>
        <v>377000</v>
      </c>
      <c r="L55" s="138">
        <f t="shared" si="13"/>
        <v>220270</v>
      </c>
      <c r="M55" s="138">
        <f t="shared" si="14"/>
        <v>220270</v>
      </c>
      <c r="N55" s="433">
        <f t="shared" si="15"/>
        <v>1</v>
      </c>
    </row>
    <row r="56" spans="1:14" x14ac:dyDescent="0.2">
      <c r="A56" s="105" t="s">
        <v>38</v>
      </c>
      <c r="B56" s="424">
        <f>'[1]3. mell.Kiad'!$B52</f>
        <v>377000</v>
      </c>
      <c r="C56" s="106">
        <v>220270</v>
      </c>
      <c r="D56" s="425">
        <v>220270</v>
      </c>
      <c r="E56" s="424"/>
      <c r="F56" s="103">
        <v>0</v>
      </c>
      <c r="G56" s="423"/>
      <c r="H56" s="422"/>
      <c r="I56" s="103">
        <v>0</v>
      </c>
      <c r="J56" s="423"/>
      <c r="K56" s="422">
        <f t="shared" si="12"/>
        <v>377000</v>
      </c>
      <c r="L56" s="103">
        <f t="shared" si="13"/>
        <v>220270</v>
      </c>
      <c r="M56" s="103">
        <f t="shared" si="14"/>
        <v>220270</v>
      </c>
      <c r="N56" s="434">
        <f t="shared" si="15"/>
        <v>1</v>
      </c>
    </row>
    <row r="57" spans="1:14" x14ac:dyDescent="0.2">
      <c r="A57" s="105" t="s">
        <v>39</v>
      </c>
      <c r="B57" s="424">
        <v>0</v>
      </c>
      <c r="C57" s="106">
        <v>0</v>
      </c>
      <c r="D57" s="425"/>
      <c r="E57" s="424"/>
      <c r="F57" s="103">
        <v>0</v>
      </c>
      <c r="G57" s="423"/>
      <c r="H57" s="422"/>
      <c r="I57" s="103">
        <v>0</v>
      </c>
      <c r="J57" s="423"/>
      <c r="K57" s="422">
        <f t="shared" si="12"/>
        <v>0</v>
      </c>
      <c r="L57" s="103">
        <f t="shared" si="13"/>
        <v>0</v>
      </c>
      <c r="M57" s="103">
        <f t="shared" si="14"/>
        <v>0</v>
      </c>
      <c r="N57" s="434">
        <v>0</v>
      </c>
    </row>
    <row r="58" spans="1:14" ht="13.5" thickBot="1" x14ac:dyDescent="0.25">
      <c r="A58" s="105" t="s">
        <v>43</v>
      </c>
      <c r="B58" s="426">
        <v>0</v>
      </c>
      <c r="C58" s="90">
        <v>0</v>
      </c>
      <c r="D58" s="427"/>
      <c r="E58" s="426"/>
      <c r="F58" s="90">
        <v>0</v>
      </c>
      <c r="G58" s="427"/>
      <c r="H58" s="426"/>
      <c r="I58" s="90">
        <v>0</v>
      </c>
      <c r="J58" s="427"/>
      <c r="K58" s="426">
        <f t="shared" si="12"/>
        <v>0</v>
      </c>
      <c r="L58" s="90">
        <f t="shared" si="13"/>
        <v>0</v>
      </c>
      <c r="M58" s="90">
        <f t="shared" si="14"/>
        <v>0</v>
      </c>
      <c r="N58" s="435">
        <v>0</v>
      </c>
    </row>
    <row r="59" spans="1:14" ht="21.75" customHeight="1" thickBot="1" x14ac:dyDescent="0.25">
      <c r="A59" s="414" t="s">
        <v>40</v>
      </c>
      <c r="B59" s="428">
        <f>'[1]3. mell.Kiad'!$B55</f>
        <v>63650000</v>
      </c>
      <c r="C59" s="429">
        <f>C50+C54+C55</f>
        <v>64889370</v>
      </c>
      <c r="D59" s="430">
        <f>D50+D54+D55</f>
        <v>64086541</v>
      </c>
      <c r="E59" s="428"/>
      <c r="F59" s="429">
        <f>F50+F55</f>
        <v>0</v>
      </c>
      <c r="G59" s="430"/>
      <c r="H59" s="428"/>
      <c r="I59" s="429">
        <f>I50+I55</f>
        <v>0</v>
      </c>
      <c r="J59" s="430"/>
      <c r="K59" s="428">
        <f t="shared" si="12"/>
        <v>63650000</v>
      </c>
      <c r="L59" s="429">
        <f t="shared" si="13"/>
        <v>64889370</v>
      </c>
      <c r="M59" s="429">
        <f t="shared" si="14"/>
        <v>64086541</v>
      </c>
      <c r="N59" s="436">
        <f t="shared" si="15"/>
        <v>0.98762772700675006</v>
      </c>
    </row>
    <row r="60" spans="1:14" x14ac:dyDescent="0.2">
      <c r="N60" s="257"/>
    </row>
    <row r="61" spans="1:14" ht="13.5" thickBot="1" x14ac:dyDescent="0.25">
      <c r="N61" s="257"/>
    </row>
    <row r="62" spans="1:14" ht="36.75" customHeight="1" thickBot="1" x14ac:dyDescent="0.25">
      <c r="A62" s="107" t="s">
        <v>50</v>
      </c>
      <c r="B62" s="108">
        <f t="shared" ref="B62:J62" si="16">B45+B28+B31+B59</f>
        <v>475767730</v>
      </c>
      <c r="C62" s="108">
        <f t="shared" si="16"/>
        <v>613708177</v>
      </c>
      <c r="D62" s="108">
        <f t="shared" si="16"/>
        <v>307356623</v>
      </c>
      <c r="E62" s="108">
        <f t="shared" si="16"/>
        <v>19050</v>
      </c>
      <c r="F62" s="108">
        <f t="shared" si="16"/>
        <v>0</v>
      </c>
      <c r="G62" s="108">
        <f t="shared" si="16"/>
        <v>0</v>
      </c>
      <c r="H62" s="108">
        <f t="shared" si="16"/>
        <v>0</v>
      </c>
      <c r="I62" s="108">
        <f t="shared" si="16"/>
        <v>0</v>
      </c>
      <c r="J62" s="108">
        <f t="shared" si="16"/>
        <v>0</v>
      </c>
      <c r="K62" s="108">
        <f t="shared" si="12"/>
        <v>475786780</v>
      </c>
      <c r="L62" s="108">
        <f t="shared" si="13"/>
        <v>613708177</v>
      </c>
      <c r="M62" s="108">
        <f t="shared" si="14"/>
        <v>307356623</v>
      </c>
      <c r="N62" s="258">
        <f t="shared" si="15"/>
        <v>0.50081884928184683</v>
      </c>
    </row>
  </sheetData>
  <sheetProtection password="C4D0" sheet="1" objects="1" scenarios="1" selectLockedCells="1" selectUnlockedCells="1"/>
  <mergeCells count="15">
    <mergeCell ref="B1:N1"/>
    <mergeCell ref="B47:N47"/>
    <mergeCell ref="B33:N33"/>
    <mergeCell ref="K2:N2"/>
    <mergeCell ref="B48:D48"/>
    <mergeCell ref="E48:G48"/>
    <mergeCell ref="H48:J48"/>
    <mergeCell ref="K48:N48"/>
    <mergeCell ref="B34:D34"/>
    <mergeCell ref="E34:G34"/>
    <mergeCell ref="H34:J34"/>
    <mergeCell ref="K34:N34"/>
    <mergeCell ref="B2:D2"/>
    <mergeCell ref="E2:G2"/>
    <mergeCell ref="H2:J2"/>
  </mergeCells>
  <phoneticPr fontId="0" type="noConversion"/>
  <pageMargins left="0.25" right="0.25" top="0.75" bottom="0.75" header="0.3" footer="0.3"/>
  <pageSetup paperSize="8" scale="79" firstPageNumber="0" fitToHeight="2" orientation="landscape" r:id="rId1"/>
  <headerFooter alignWithMargins="0">
    <oddHeader>&amp;C&amp;"Times New Roman,Félkövér"Bokod Község Önkormányzatának
 kiadásai ( Ft)&amp;R&amp;"Times New Roman,Félkövér"3. melléklet</oddHeader>
  </headerFooter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100" zoomScaleSheetLayoutView="100" zoomScalePageLayoutView="85" workbookViewId="0">
      <selection activeCell="A7" sqref="A7"/>
    </sheetView>
  </sheetViews>
  <sheetFormatPr defaultRowHeight="12.75" x14ac:dyDescent="0.2"/>
  <cols>
    <col min="1" max="1" width="45.42578125" style="14" customWidth="1"/>
    <col min="2" max="2" width="18.140625" style="14" customWidth="1"/>
    <col min="3" max="3" width="19" style="14" customWidth="1"/>
    <col min="4" max="4" width="19.5703125" style="14" customWidth="1"/>
    <col min="5" max="5" width="22.140625" style="14" customWidth="1"/>
    <col min="6" max="256" width="9.140625" style="14"/>
    <col min="257" max="257" width="52" style="14" customWidth="1"/>
    <col min="258" max="258" width="18.140625" style="14" customWidth="1"/>
    <col min="259" max="259" width="19" style="14" customWidth="1"/>
    <col min="260" max="260" width="19.5703125" style="14" customWidth="1"/>
    <col min="261" max="261" width="22.140625" style="14" customWidth="1"/>
    <col min="262" max="512" width="9.140625" style="14"/>
    <col min="513" max="513" width="52" style="14" customWidth="1"/>
    <col min="514" max="514" width="18.140625" style="14" customWidth="1"/>
    <col min="515" max="515" width="19" style="14" customWidth="1"/>
    <col min="516" max="516" width="19.5703125" style="14" customWidth="1"/>
    <col min="517" max="517" width="22.140625" style="14" customWidth="1"/>
    <col min="518" max="768" width="9.140625" style="14"/>
    <col min="769" max="769" width="52" style="14" customWidth="1"/>
    <col min="770" max="770" width="18.140625" style="14" customWidth="1"/>
    <col min="771" max="771" width="19" style="14" customWidth="1"/>
    <col min="772" max="772" width="19.5703125" style="14" customWidth="1"/>
    <col min="773" max="773" width="22.140625" style="14" customWidth="1"/>
    <col min="774" max="1024" width="9.140625" style="14"/>
    <col min="1025" max="1025" width="52" style="14" customWidth="1"/>
    <col min="1026" max="1026" width="18.140625" style="14" customWidth="1"/>
    <col min="1027" max="1027" width="19" style="14" customWidth="1"/>
    <col min="1028" max="1028" width="19.5703125" style="14" customWidth="1"/>
    <col min="1029" max="1029" width="22.140625" style="14" customWidth="1"/>
    <col min="1030" max="1280" width="9.140625" style="14"/>
    <col min="1281" max="1281" width="52" style="14" customWidth="1"/>
    <col min="1282" max="1282" width="18.140625" style="14" customWidth="1"/>
    <col min="1283" max="1283" width="19" style="14" customWidth="1"/>
    <col min="1284" max="1284" width="19.5703125" style="14" customWidth="1"/>
    <col min="1285" max="1285" width="22.140625" style="14" customWidth="1"/>
    <col min="1286" max="1536" width="9.140625" style="14"/>
    <col min="1537" max="1537" width="52" style="14" customWidth="1"/>
    <col min="1538" max="1538" width="18.140625" style="14" customWidth="1"/>
    <col min="1539" max="1539" width="19" style="14" customWidth="1"/>
    <col min="1540" max="1540" width="19.5703125" style="14" customWidth="1"/>
    <col min="1541" max="1541" width="22.140625" style="14" customWidth="1"/>
    <col min="1542" max="1792" width="9.140625" style="14"/>
    <col min="1793" max="1793" width="52" style="14" customWidth="1"/>
    <col min="1794" max="1794" width="18.140625" style="14" customWidth="1"/>
    <col min="1795" max="1795" width="19" style="14" customWidth="1"/>
    <col min="1796" max="1796" width="19.5703125" style="14" customWidth="1"/>
    <col min="1797" max="1797" width="22.140625" style="14" customWidth="1"/>
    <col min="1798" max="2048" width="9.140625" style="14"/>
    <col min="2049" max="2049" width="52" style="14" customWidth="1"/>
    <col min="2050" max="2050" width="18.140625" style="14" customWidth="1"/>
    <col min="2051" max="2051" width="19" style="14" customWidth="1"/>
    <col min="2052" max="2052" width="19.5703125" style="14" customWidth="1"/>
    <col min="2053" max="2053" width="22.140625" style="14" customWidth="1"/>
    <col min="2054" max="2304" width="9.140625" style="14"/>
    <col min="2305" max="2305" width="52" style="14" customWidth="1"/>
    <col min="2306" max="2306" width="18.140625" style="14" customWidth="1"/>
    <col min="2307" max="2307" width="19" style="14" customWidth="1"/>
    <col min="2308" max="2308" width="19.5703125" style="14" customWidth="1"/>
    <col min="2309" max="2309" width="22.140625" style="14" customWidth="1"/>
    <col min="2310" max="2560" width="9.140625" style="14"/>
    <col min="2561" max="2561" width="52" style="14" customWidth="1"/>
    <col min="2562" max="2562" width="18.140625" style="14" customWidth="1"/>
    <col min="2563" max="2563" width="19" style="14" customWidth="1"/>
    <col min="2564" max="2564" width="19.5703125" style="14" customWidth="1"/>
    <col min="2565" max="2565" width="22.140625" style="14" customWidth="1"/>
    <col min="2566" max="2816" width="9.140625" style="14"/>
    <col min="2817" max="2817" width="52" style="14" customWidth="1"/>
    <col min="2818" max="2818" width="18.140625" style="14" customWidth="1"/>
    <col min="2819" max="2819" width="19" style="14" customWidth="1"/>
    <col min="2820" max="2820" width="19.5703125" style="14" customWidth="1"/>
    <col min="2821" max="2821" width="22.140625" style="14" customWidth="1"/>
    <col min="2822" max="3072" width="9.140625" style="14"/>
    <col min="3073" max="3073" width="52" style="14" customWidth="1"/>
    <col min="3074" max="3074" width="18.140625" style="14" customWidth="1"/>
    <col min="3075" max="3075" width="19" style="14" customWidth="1"/>
    <col min="3076" max="3076" width="19.5703125" style="14" customWidth="1"/>
    <col min="3077" max="3077" width="22.140625" style="14" customWidth="1"/>
    <col min="3078" max="3328" width="9.140625" style="14"/>
    <col min="3329" max="3329" width="52" style="14" customWidth="1"/>
    <col min="3330" max="3330" width="18.140625" style="14" customWidth="1"/>
    <col min="3331" max="3331" width="19" style="14" customWidth="1"/>
    <col min="3332" max="3332" width="19.5703125" style="14" customWidth="1"/>
    <col min="3333" max="3333" width="22.140625" style="14" customWidth="1"/>
    <col min="3334" max="3584" width="9.140625" style="14"/>
    <col min="3585" max="3585" width="52" style="14" customWidth="1"/>
    <col min="3586" max="3586" width="18.140625" style="14" customWidth="1"/>
    <col min="3587" max="3587" width="19" style="14" customWidth="1"/>
    <col min="3588" max="3588" width="19.5703125" style="14" customWidth="1"/>
    <col min="3589" max="3589" width="22.140625" style="14" customWidth="1"/>
    <col min="3590" max="3840" width="9.140625" style="14"/>
    <col min="3841" max="3841" width="52" style="14" customWidth="1"/>
    <col min="3842" max="3842" width="18.140625" style="14" customWidth="1"/>
    <col min="3843" max="3843" width="19" style="14" customWidth="1"/>
    <col min="3844" max="3844" width="19.5703125" style="14" customWidth="1"/>
    <col min="3845" max="3845" width="22.140625" style="14" customWidth="1"/>
    <col min="3846" max="4096" width="9.140625" style="14"/>
    <col min="4097" max="4097" width="52" style="14" customWidth="1"/>
    <col min="4098" max="4098" width="18.140625" style="14" customWidth="1"/>
    <col min="4099" max="4099" width="19" style="14" customWidth="1"/>
    <col min="4100" max="4100" width="19.5703125" style="14" customWidth="1"/>
    <col min="4101" max="4101" width="22.140625" style="14" customWidth="1"/>
    <col min="4102" max="4352" width="9.140625" style="14"/>
    <col min="4353" max="4353" width="52" style="14" customWidth="1"/>
    <col min="4354" max="4354" width="18.140625" style="14" customWidth="1"/>
    <col min="4355" max="4355" width="19" style="14" customWidth="1"/>
    <col min="4356" max="4356" width="19.5703125" style="14" customWidth="1"/>
    <col min="4357" max="4357" width="22.140625" style="14" customWidth="1"/>
    <col min="4358" max="4608" width="9.140625" style="14"/>
    <col min="4609" max="4609" width="52" style="14" customWidth="1"/>
    <col min="4610" max="4610" width="18.140625" style="14" customWidth="1"/>
    <col min="4611" max="4611" width="19" style="14" customWidth="1"/>
    <col min="4612" max="4612" width="19.5703125" style="14" customWidth="1"/>
    <col min="4613" max="4613" width="22.140625" style="14" customWidth="1"/>
    <col min="4614" max="4864" width="9.140625" style="14"/>
    <col min="4865" max="4865" width="52" style="14" customWidth="1"/>
    <col min="4866" max="4866" width="18.140625" style="14" customWidth="1"/>
    <col min="4867" max="4867" width="19" style="14" customWidth="1"/>
    <col min="4868" max="4868" width="19.5703125" style="14" customWidth="1"/>
    <col min="4869" max="4869" width="22.140625" style="14" customWidth="1"/>
    <col min="4870" max="5120" width="9.140625" style="14"/>
    <col min="5121" max="5121" width="52" style="14" customWidth="1"/>
    <col min="5122" max="5122" width="18.140625" style="14" customWidth="1"/>
    <col min="5123" max="5123" width="19" style="14" customWidth="1"/>
    <col min="5124" max="5124" width="19.5703125" style="14" customWidth="1"/>
    <col min="5125" max="5125" width="22.140625" style="14" customWidth="1"/>
    <col min="5126" max="5376" width="9.140625" style="14"/>
    <col min="5377" max="5377" width="52" style="14" customWidth="1"/>
    <col min="5378" max="5378" width="18.140625" style="14" customWidth="1"/>
    <col min="5379" max="5379" width="19" style="14" customWidth="1"/>
    <col min="5380" max="5380" width="19.5703125" style="14" customWidth="1"/>
    <col min="5381" max="5381" width="22.140625" style="14" customWidth="1"/>
    <col min="5382" max="5632" width="9.140625" style="14"/>
    <col min="5633" max="5633" width="52" style="14" customWidth="1"/>
    <col min="5634" max="5634" width="18.140625" style="14" customWidth="1"/>
    <col min="5635" max="5635" width="19" style="14" customWidth="1"/>
    <col min="5636" max="5636" width="19.5703125" style="14" customWidth="1"/>
    <col min="5637" max="5637" width="22.140625" style="14" customWidth="1"/>
    <col min="5638" max="5888" width="9.140625" style="14"/>
    <col min="5889" max="5889" width="52" style="14" customWidth="1"/>
    <col min="5890" max="5890" width="18.140625" style="14" customWidth="1"/>
    <col min="5891" max="5891" width="19" style="14" customWidth="1"/>
    <col min="5892" max="5892" width="19.5703125" style="14" customWidth="1"/>
    <col min="5893" max="5893" width="22.140625" style="14" customWidth="1"/>
    <col min="5894" max="6144" width="9.140625" style="14"/>
    <col min="6145" max="6145" width="52" style="14" customWidth="1"/>
    <col min="6146" max="6146" width="18.140625" style="14" customWidth="1"/>
    <col min="6147" max="6147" width="19" style="14" customWidth="1"/>
    <col min="6148" max="6148" width="19.5703125" style="14" customWidth="1"/>
    <col min="6149" max="6149" width="22.140625" style="14" customWidth="1"/>
    <col min="6150" max="6400" width="9.140625" style="14"/>
    <col min="6401" max="6401" width="52" style="14" customWidth="1"/>
    <col min="6402" max="6402" width="18.140625" style="14" customWidth="1"/>
    <col min="6403" max="6403" width="19" style="14" customWidth="1"/>
    <col min="6404" max="6404" width="19.5703125" style="14" customWidth="1"/>
    <col min="6405" max="6405" width="22.140625" style="14" customWidth="1"/>
    <col min="6406" max="6656" width="9.140625" style="14"/>
    <col min="6657" max="6657" width="52" style="14" customWidth="1"/>
    <col min="6658" max="6658" width="18.140625" style="14" customWidth="1"/>
    <col min="6659" max="6659" width="19" style="14" customWidth="1"/>
    <col min="6660" max="6660" width="19.5703125" style="14" customWidth="1"/>
    <col min="6661" max="6661" width="22.140625" style="14" customWidth="1"/>
    <col min="6662" max="6912" width="9.140625" style="14"/>
    <col min="6913" max="6913" width="52" style="14" customWidth="1"/>
    <col min="6914" max="6914" width="18.140625" style="14" customWidth="1"/>
    <col min="6915" max="6915" width="19" style="14" customWidth="1"/>
    <col min="6916" max="6916" width="19.5703125" style="14" customWidth="1"/>
    <col min="6917" max="6917" width="22.140625" style="14" customWidth="1"/>
    <col min="6918" max="7168" width="9.140625" style="14"/>
    <col min="7169" max="7169" width="52" style="14" customWidth="1"/>
    <col min="7170" max="7170" width="18.140625" style="14" customWidth="1"/>
    <col min="7171" max="7171" width="19" style="14" customWidth="1"/>
    <col min="7172" max="7172" width="19.5703125" style="14" customWidth="1"/>
    <col min="7173" max="7173" width="22.140625" style="14" customWidth="1"/>
    <col min="7174" max="7424" width="9.140625" style="14"/>
    <col min="7425" max="7425" width="52" style="14" customWidth="1"/>
    <col min="7426" max="7426" width="18.140625" style="14" customWidth="1"/>
    <col min="7427" max="7427" width="19" style="14" customWidth="1"/>
    <col min="7428" max="7428" width="19.5703125" style="14" customWidth="1"/>
    <col min="7429" max="7429" width="22.140625" style="14" customWidth="1"/>
    <col min="7430" max="7680" width="9.140625" style="14"/>
    <col min="7681" max="7681" width="52" style="14" customWidth="1"/>
    <col min="7682" max="7682" width="18.140625" style="14" customWidth="1"/>
    <col min="7683" max="7683" width="19" style="14" customWidth="1"/>
    <col min="7684" max="7684" width="19.5703125" style="14" customWidth="1"/>
    <col min="7685" max="7685" width="22.140625" style="14" customWidth="1"/>
    <col min="7686" max="7936" width="9.140625" style="14"/>
    <col min="7937" max="7937" width="52" style="14" customWidth="1"/>
    <col min="7938" max="7938" width="18.140625" style="14" customWidth="1"/>
    <col min="7939" max="7939" width="19" style="14" customWidth="1"/>
    <col min="7940" max="7940" width="19.5703125" style="14" customWidth="1"/>
    <col min="7941" max="7941" width="22.140625" style="14" customWidth="1"/>
    <col min="7942" max="8192" width="9.140625" style="14"/>
    <col min="8193" max="8193" width="52" style="14" customWidth="1"/>
    <col min="8194" max="8194" width="18.140625" style="14" customWidth="1"/>
    <col min="8195" max="8195" width="19" style="14" customWidth="1"/>
    <col min="8196" max="8196" width="19.5703125" style="14" customWidth="1"/>
    <col min="8197" max="8197" width="22.140625" style="14" customWidth="1"/>
    <col min="8198" max="8448" width="9.140625" style="14"/>
    <col min="8449" max="8449" width="52" style="14" customWidth="1"/>
    <col min="8450" max="8450" width="18.140625" style="14" customWidth="1"/>
    <col min="8451" max="8451" width="19" style="14" customWidth="1"/>
    <col min="8452" max="8452" width="19.5703125" style="14" customWidth="1"/>
    <col min="8453" max="8453" width="22.140625" style="14" customWidth="1"/>
    <col min="8454" max="8704" width="9.140625" style="14"/>
    <col min="8705" max="8705" width="52" style="14" customWidth="1"/>
    <col min="8706" max="8706" width="18.140625" style="14" customWidth="1"/>
    <col min="8707" max="8707" width="19" style="14" customWidth="1"/>
    <col min="8708" max="8708" width="19.5703125" style="14" customWidth="1"/>
    <col min="8709" max="8709" width="22.140625" style="14" customWidth="1"/>
    <col min="8710" max="8960" width="9.140625" style="14"/>
    <col min="8961" max="8961" width="52" style="14" customWidth="1"/>
    <col min="8962" max="8962" width="18.140625" style="14" customWidth="1"/>
    <col min="8963" max="8963" width="19" style="14" customWidth="1"/>
    <col min="8964" max="8964" width="19.5703125" style="14" customWidth="1"/>
    <col min="8965" max="8965" width="22.140625" style="14" customWidth="1"/>
    <col min="8966" max="9216" width="9.140625" style="14"/>
    <col min="9217" max="9217" width="52" style="14" customWidth="1"/>
    <col min="9218" max="9218" width="18.140625" style="14" customWidth="1"/>
    <col min="9219" max="9219" width="19" style="14" customWidth="1"/>
    <col min="9220" max="9220" width="19.5703125" style="14" customWidth="1"/>
    <col min="9221" max="9221" width="22.140625" style="14" customWidth="1"/>
    <col min="9222" max="9472" width="9.140625" style="14"/>
    <col min="9473" max="9473" width="52" style="14" customWidth="1"/>
    <col min="9474" max="9474" width="18.140625" style="14" customWidth="1"/>
    <col min="9475" max="9475" width="19" style="14" customWidth="1"/>
    <col min="9476" max="9476" width="19.5703125" style="14" customWidth="1"/>
    <col min="9477" max="9477" width="22.140625" style="14" customWidth="1"/>
    <col min="9478" max="9728" width="9.140625" style="14"/>
    <col min="9729" max="9729" width="52" style="14" customWidth="1"/>
    <col min="9730" max="9730" width="18.140625" style="14" customWidth="1"/>
    <col min="9731" max="9731" width="19" style="14" customWidth="1"/>
    <col min="9732" max="9732" width="19.5703125" style="14" customWidth="1"/>
    <col min="9733" max="9733" width="22.140625" style="14" customWidth="1"/>
    <col min="9734" max="9984" width="9.140625" style="14"/>
    <col min="9985" max="9985" width="52" style="14" customWidth="1"/>
    <col min="9986" max="9986" width="18.140625" style="14" customWidth="1"/>
    <col min="9987" max="9987" width="19" style="14" customWidth="1"/>
    <col min="9988" max="9988" width="19.5703125" style="14" customWidth="1"/>
    <col min="9989" max="9989" width="22.140625" style="14" customWidth="1"/>
    <col min="9990" max="10240" width="9.140625" style="14"/>
    <col min="10241" max="10241" width="52" style="14" customWidth="1"/>
    <col min="10242" max="10242" width="18.140625" style="14" customWidth="1"/>
    <col min="10243" max="10243" width="19" style="14" customWidth="1"/>
    <col min="10244" max="10244" width="19.5703125" style="14" customWidth="1"/>
    <col min="10245" max="10245" width="22.140625" style="14" customWidth="1"/>
    <col min="10246" max="10496" width="9.140625" style="14"/>
    <col min="10497" max="10497" width="52" style="14" customWidth="1"/>
    <col min="10498" max="10498" width="18.140625" style="14" customWidth="1"/>
    <col min="10499" max="10499" width="19" style="14" customWidth="1"/>
    <col min="10500" max="10500" width="19.5703125" style="14" customWidth="1"/>
    <col min="10501" max="10501" width="22.140625" style="14" customWidth="1"/>
    <col min="10502" max="10752" width="9.140625" style="14"/>
    <col min="10753" max="10753" width="52" style="14" customWidth="1"/>
    <col min="10754" max="10754" width="18.140625" style="14" customWidth="1"/>
    <col min="10755" max="10755" width="19" style="14" customWidth="1"/>
    <col min="10756" max="10756" width="19.5703125" style="14" customWidth="1"/>
    <col min="10757" max="10757" width="22.140625" style="14" customWidth="1"/>
    <col min="10758" max="11008" width="9.140625" style="14"/>
    <col min="11009" max="11009" width="52" style="14" customWidth="1"/>
    <col min="11010" max="11010" width="18.140625" style="14" customWidth="1"/>
    <col min="11011" max="11011" width="19" style="14" customWidth="1"/>
    <col min="11012" max="11012" width="19.5703125" style="14" customWidth="1"/>
    <col min="11013" max="11013" width="22.140625" style="14" customWidth="1"/>
    <col min="11014" max="11264" width="9.140625" style="14"/>
    <col min="11265" max="11265" width="52" style="14" customWidth="1"/>
    <col min="11266" max="11266" width="18.140625" style="14" customWidth="1"/>
    <col min="11267" max="11267" width="19" style="14" customWidth="1"/>
    <col min="11268" max="11268" width="19.5703125" style="14" customWidth="1"/>
    <col min="11269" max="11269" width="22.140625" style="14" customWidth="1"/>
    <col min="11270" max="11520" width="9.140625" style="14"/>
    <col min="11521" max="11521" width="52" style="14" customWidth="1"/>
    <col min="11522" max="11522" width="18.140625" style="14" customWidth="1"/>
    <col min="11523" max="11523" width="19" style="14" customWidth="1"/>
    <col min="11524" max="11524" width="19.5703125" style="14" customWidth="1"/>
    <col min="11525" max="11525" width="22.140625" style="14" customWidth="1"/>
    <col min="11526" max="11776" width="9.140625" style="14"/>
    <col min="11777" max="11777" width="52" style="14" customWidth="1"/>
    <col min="11778" max="11778" width="18.140625" style="14" customWidth="1"/>
    <col min="11779" max="11779" width="19" style="14" customWidth="1"/>
    <col min="11780" max="11780" width="19.5703125" style="14" customWidth="1"/>
    <col min="11781" max="11781" width="22.140625" style="14" customWidth="1"/>
    <col min="11782" max="12032" width="9.140625" style="14"/>
    <col min="12033" max="12033" width="52" style="14" customWidth="1"/>
    <col min="12034" max="12034" width="18.140625" style="14" customWidth="1"/>
    <col min="12035" max="12035" width="19" style="14" customWidth="1"/>
    <col min="12036" max="12036" width="19.5703125" style="14" customWidth="1"/>
    <col min="12037" max="12037" width="22.140625" style="14" customWidth="1"/>
    <col min="12038" max="12288" width="9.140625" style="14"/>
    <col min="12289" max="12289" width="52" style="14" customWidth="1"/>
    <col min="12290" max="12290" width="18.140625" style="14" customWidth="1"/>
    <col min="12291" max="12291" width="19" style="14" customWidth="1"/>
    <col min="12292" max="12292" width="19.5703125" style="14" customWidth="1"/>
    <col min="12293" max="12293" width="22.140625" style="14" customWidth="1"/>
    <col min="12294" max="12544" width="9.140625" style="14"/>
    <col min="12545" max="12545" width="52" style="14" customWidth="1"/>
    <col min="12546" max="12546" width="18.140625" style="14" customWidth="1"/>
    <col min="12547" max="12547" width="19" style="14" customWidth="1"/>
    <col min="12548" max="12548" width="19.5703125" style="14" customWidth="1"/>
    <col min="12549" max="12549" width="22.140625" style="14" customWidth="1"/>
    <col min="12550" max="12800" width="9.140625" style="14"/>
    <col min="12801" max="12801" width="52" style="14" customWidth="1"/>
    <col min="12802" max="12802" width="18.140625" style="14" customWidth="1"/>
    <col min="12803" max="12803" width="19" style="14" customWidth="1"/>
    <col min="12804" max="12804" width="19.5703125" style="14" customWidth="1"/>
    <col min="12805" max="12805" width="22.140625" style="14" customWidth="1"/>
    <col min="12806" max="13056" width="9.140625" style="14"/>
    <col min="13057" max="13057" width="52" style="14" customWidth="1"/>
    <col min="13058" max="13058" width="18.140625" style="14" customWidth="1"/>
    <col min="13059" max="13059" width="19" style="14" customWidth="1"/>
    <col min="13060" max="13060" width="19.5703125" style="14" customWidth="1"/>
    <col min="13061" max="13061" width="22.140625" style="14" customWidth="1"/>
    <col min="13062" max="13312" width="9.140625" style="14"/>
    <col min="13313" max="13313" width="52" style="14" customWidth="1"/>
    <col min="13314" max="13314" width="18.140625" style="14" customWidth="1"/>
    <col min="13315" max="13315" width="19" style="14" customWidth="1"/>
    <col min="13316" max="13316" width="19.5703125" style="14" customWidth="1"/>
    <col min="13317" max="13317" width="22.140625" style="14" customWidth="1"/>
    <col min="13318" max="13568" width="9.140625" style="14"/>
    <col min="13569" max="13569" width="52" style="14" customWidth="1"/>
    <col min="13570" max="13570" width="18.140625" style="14" customWidth="1"/>
    <col min="13571" max="13571" width="19" style="14" customWidth="1"/>
    <col min="13572" max="13572" width="19.5703125" style="14" customWidth="1"/>
    <col min="13573" max="13573" width="22.140625" style="14" customWidth="1"/>
    <col min="13574" max="13824" width="9.140625" style="14"/>
    <col min="13825" max="13825" width="52" style="14" customWidth="1"/>
    <col min="13826" max="13826" width="18.140625" style="14" customWidth="1"/>
    <col min="13827" max="13827" width="19" style="14" customWidth="1"/>
    <col min="13828" max="13828" width="19.5703125" style="14" customWidth="1"/>
    <col min="13829" max="13829" width="22.140625" style="14" customWidth="1"/>
    <col min="13830" max="14080" width="9.140625" style="14"/>
    <col min="14081" max="14081" width="52" style="14" customWidth="1"/>
    <col min="14082" max="14082" width="18.140625" style="14" customWidth="1"/>
    <col min="14083" max="14083" width="19" style="14" customWidth="1"/>
    <col min="14084" max="14084" width="19.5703125" style="14" customWidth="1"/>
    <col min="14085" max="14085" width="22.140625" style="14" customWidth="1"/>
    <col min="14086" max="14336" width="9.140625" style="14"/>
    <col min="14337" max="14337" width="52" style="14" customWidth="1"/>
    <col min="14338" max="14338" width="18.140625" style="14" customWidth="1"/>
    <col min="14339" max="14339" width="19" style="14" customWidth="1"/>
    <col min="14340" max="14340" width="19.5703125" style="14" customWidth="1"/>
    <col min="14341" max="14341" width="22.140625" style="14" customWidth="1"/>
    <col min="14342" max="14592" width="9.140625" style="14"/>
    <col min="14593" max="14593" width="52" style="14" customWidth="1"/>
    <col min="14594" max="14594" width="18.140625" style="14" customWidth="1"/>
    <col min="14595" max="14595" width="19" style="14" customWidth="1"/>
    <col min="14596" max="14596" width="19.5703125" style="14" customWidth="1"/>
    <col min="14597" max="14597" width="22.140625" style="14" customWidth="1"/>
    <col min="14598" max="14848" width="9.140625" style="14"/>
    <col min="14849" max="14849" width="52" style="14" customWidth="1"/>
    <col min="14850" max="14850" width="18.140625" style="14" customWidth="1"/>
    <col min="14851" max="14851" width="19" style="14" customWidth="1"/>
    <col min="14852" max="14852" width="19.5703125" style="14" customWidth="1"/>
    <col min="14853" max="14853" width="22.140625" style="14" customWidth="1"/>
    <col min="14854" max="15104" width="9.140625" style="14"/>
    <col min="15105" max="15105" width="52" style="14" customWidth="1"/>
    <col min="15106" max="15106" width="18.140625" style="14" customWidth="1"/>
    <col min="15107" max="15107" width="19" style="14" customWidth="1"/>
    <col min="15108" max="15108" width="19.5703125" style="14" customWidth="1"/>
    <col min="15109" max="15109" width="22.140625" style="14" customWidth="1"/>
    <col min="15110" max="15360" width="9.140625" style="14"/>
    <col min="15361" max="15361" width="52" style="14" customWidth="1"/>
    <col min="15362" max="15362" width="18.140625" style="14" customWidth="1"/>
    <col min="15363" max="15363" width="19" style="14" customWidth="1"/>
    <col min="15364" max="15364" width="19.5703125" style="14" customWidth="1"/>
    <col min="15365" max="15365" width="22.140625" style="14" customWidth="1"/>
    <col min="15366" max="15616" width="9.140625" style="14"/>
    <col min="15617" max="15617" width="52" style="14" customWidth="1"/>
    <col min="15618" max="15618" width="18.140625" style="14" customWidth="1"/>
    <col min="15619" max="15619" width="19" style="14" customWidth="1"/>
    <col min="15620" max="15620" width="19.5703125" style="14" customWidth="1"/>
    <col min="15621" max="15621" width="22.140625" style="14" customWidth="1"/>
    <col min="15622" max="15872" width="9.140625" style="14"/>
    <col min="15873" max="15873" width="52" style="14" customWidth="1"/>
    <col min="15874" max="15874" width="18.140625" style="14" customWidth="1"/>
    <col min="15875" max="15875" width="19" style="14" customWidth="1"/>
    <col min="15876" max="15876" width="19.5703125" style="14" customWidth="1"/>
    <col min="15877" max="15877" width="22.140625" style="14" customWidth="1"/>
    <col min="15878" max="16128" width="9.140625" style="14"/>
    <col min="16129" max="16129" width="52" style="14" customWidth="1"/>
    <col min="16130" max="16130" width="18.140625" style="14" customWidth="1"/>
    <col min="16131" max="16131" width="19" style="14" customWidth="1"/>
    <col min="16132" max="16132" width="19.5703125" style="14" customWidth="1"/>
    <col min="16133" max="16133" width="22.140625" style="14" customWidth="1"/>
    <col min="16134" max="16384" width="9.140625" style="14"/>
  </cols>
  <sheetData>
    <row r="1" spans="1:5" x14ac:dyDescent="0.2">
      <c r="E1" s="14" t="s">
        <v>171</v>
      </c>
    </row>
    <row r="2" spans="1:5" ht="12.75" customHeight="1" x14ac:dyDescent="0.2">
      <c r="A2" s="478" t="s">
        <v>172</v>
      </c>
      <c r="B2" s="478"/>
      <c r="C2" s="478"/>
      <c r="D2" s="478"/>
      <c r="E2" s="478"/>
    </row>
    <row r="3" spans="1:5" ht="13.5" thickBot="1" x14ac:dyDescent="0.25">
      <c r="A3" s="479"/>
      <c r="B3" s="479"/>
      <c r="C3" s="479"/>
      <c r="D3" s="479"/>
      <c r="E3" s="479"/>
    </row>
    <row r="4" spans="1:5" x14ac:dyDescent="0.2">
      <c r="A4" s="480" t="s">
        <v>23</v>
      </c>
      <c r="B4" s="482" t="s">
        <v>65</v>
      </c>
      <c r="C4" s="483"/>
      <c r="D4" s="483" t="s">
        <v>98</v>
      </c>
      <c r="E4" s="486"/>
    </row>
    <row r="5" spans="1:5" ht="13.5" customHeight="1" thickBot="1" x14ac:dyDescent="0.25">
      <c r="A5" s="481"/>
      <c r="B5" s="484"/>
      <c r="C5" s="485"/>
      <c r="D5" s="485"/>
      <c r="E5" s="487"/>
    </row>
    <row r="6" spans="1:5" ht="38.25" x14ac:dyDescent="0.2">
      <c r="A6" s="481"/>
      <c r="B6" s="1" t="s">
        <v>66</v>
      </c>
      <c r="C6" s="1" t="s">
        <v>67</v>
      </c>
      <c r="D6" s="1" t="s">
        <v>66</v>
      </c>
      <c r="E6" s="1" t="s">
        <v>67</v>
      </c>
    </row>
    <row r="7" spans="1:5" x14ac:dyDescent="0.2">
      <c r="A7" s="2" t="s">
        <v>173</v>
      </c>
      <c r="B7" s="2"/>
      <c r="C7" s="2"/>
      <c r="D7" s="110"/>
      <c r="E7" s="110"/>
    </row>
    <row r="8" spans="1:5" x14ac:dyDescent="0.2">
      <c r="A8" s="120" t="s">
        <v>174</v>
      </c>
      <c r="B8" s="120">
        <v>7</v>
      </c>
      <c r="C8" s="120">
        <v>1</v>
      </c>
      <c r="D8" s="12">
        <v>0</v>
      </c>
      <c r="E8" s="12">
        <v>0</v>
      </c>
    </row>
    <row r="9" spans="1:5" x14ac:dyDescent="0.2">
      <c r="A9" s="120" t="s">
        <v>175</v>
      </c>
      <c r="B9" s="120">
        <v>4</v>
      </c>
      <c r="C9" s="120">
        <v>1</v>
      </c>
      <c r="D9" s="12">
        <v>0</v>
      </c>
      <c r="E9" s="12">
        <v>0</v>
      </c>
    </row>
    <row r="10" spans="1:5" x14ac:dyDescent="0.2">
      <c r="A10" s="8" t="s">
        <v>176</v>
      </c>
      <c r="B10" s="3">
        <f>B9+B8</f>
        <v>11</v>
      </c>
      <c r="C10" s="3">
        <f>C9+C8</f>
        <v>2</v>
      </c>
      <c r="D10" s="3">
        <f>D9+D8</f>
        <v>0</v>
      </c>
      <c r="E10" s="3">
        <f>E9+E8</f>
        <v>0</v>
      </c>
    </row>
    <row r="11" spans="1:5" x14ac:dyDescent="0.2">
      <c r="A11" s="9"/>
      <c r="B11" s="4"/>
      <c r="C11" s="6"/>
      <c r="D11" s="110"/>
      <c r="E11" s="110"/>
    </row>
    <row r="12" spans="1:5" x14ac:dyDescent="0.2">
      <c r="A12" s="2" t="s">
        <v>29</v>
      </c>
      <c r="B12" s="2"/>
      <c r="C12" s="2"/>
      <c r="D12" s="110"/>
      <c r="E12" s="110"/>
    </row>
    <row r="13" spans="1:5" x14ac:dyDescent="0.2">
      <c r="A13" s="120" t="s">
        <v>51</v>
      </c>
      <c r="B13" s="120">
        <v>4</v>
      </c>
      <c r="C13" s="120">
        <v>0</v>
      </c>
      <c r="D13" s="12">
        <v>2</v>
      </c>
      <c r="E13" s="12">
        <v>0</v>
      </c>
    </row>
    <row r="14" spans="1:5" x14ac:dyDescent="0.2">
      <c r="A14" s="120" t="s">
        <v>52</v>
      </c>
      <c r="B14" s="120">
        <v>1</v>
      </c>
      <c r="C14" s="120">
        <v>0</v>
      </c>
      <c r="D14" s="12">
        <v>0</v>
      </c>
      <c r="E14" s="12">
        <v>0</v>
      </c>
    </row>
    <row r="15" spans="1:5" x14ac:dyDescent="0.2">
      <c r="A15" s="120" t="s">
        <v>53</v>
      </c>
      <c r="B15" s="120">
        <v>1</v>
      </c>
      <c r="C15" s="120">
        <v>0</v>
      </c>
      <c r="D15" s="12">
        <v>0</v>
      </c>
      <c r="E15" s="12">
        <v>0</v>
      </c>
    </row>
    <row r="16" spans="1:5" x14ac:dyDescent="0.2">
      <c r="A16" s="120" t="s">
        <v>54</v>
      </c>
      <c r="B16" s="120">
        <v>2</v>
      </c>
      <c r="C16" s="120">
        <v>0</v>
      </c>
      <c r="D16" s="12">
        <v>0</v>
      </c>
      <c r="E16" s="12">
        <v>0</v>
      </c>
    </row>
    <row r="17" spans="1:5" x14ac:dyDescent="0.2">
      <c r="A17" s="120" t="s">
        <v>101</v>
      </c>
      <c r="B17" s="120">
        <v>0</v>
      </c>
      <c r="C17" s="120">
        <v>1</v>
      </c>
      <c r="D17" s="12">
        <v>0</v>
      </c>
      <c r="E17" s="12">
        <v>0</v>
      </c>
    </row>
    <row r="18" spans="1:5" x14ac:dyDescent="0.2">
      <c r="A18" s="120" t="s">
        <v>102</v>
      </c>
      <c r="B18" s="120">
        <v>1</v>
      </c>
      <c r="C18" s="120">
        <v>0</v>
      </c>
      <c r="D18" s="12">
        <v>0</v>
      </c>
      <c r="E18" s="12">
        <v>0</v>
      </c>
    </row>
    <row r="19" spans="1:5" x14ac:dyDescent="0.2">
      <c r="A19" s="120"/>
      <c r="B19" s="120"/>
      <c r="C19" s="120"/>
      <c r="D19" s="12"/>
      <c r="E19" s="12"/>
    </row>
    <row r="20" spans="1:5" x14ac:dyDescent="0.2">
      <c r="A20" s="8" t="s">
        <v>55</v>
      </c>
      <c r="B20" s="5">
        <f>SUM(B13:B19)</f>
        <v>9</v>
      </c>
      <c r="C20" s="5">
        <f>SUM(C13:C18)</f>
        <v>1</v>
      </c>
      <c r="D20" s="5">
        <f>SUM(D13:D18)</f>
        <v>2</v>
      </c>
      <c r="E20" s="5">
        <f>SUM(E13:E18)</f>
        <v>0</v>
      </c>
    </row>
    <row r="21" spans="1:5" x14ac:dyDescent="0.2">
      <c r="A21" s="10"/>
      <c r="B21" s="280"/>
      <c r="C21" s="280"/>
      <c r="D21" s="110"/>
      <c r="E21" s="110"/>
    </row>
    <row r="22" spans="1:5" x14ac:dyDescent="0.2">
      <c r="A22" s="2" t="s">
        <v>68</v>
      </c>
      <c r="B22" s="2"/>
      <c r="C22" s="2"/>
      <c r="D22" s="110"/>
      <c r="E22" s="110"/>
    </row>
    <row r="23" spans="1:5" x14ac:dyDescent="0.2">
      <c r="A23" s="8" t="s">
        <v>60</v>
      </c>
      <c r="B23" s="281">
        <v>15</v>
      </c>
      <c r="C23" s="3">
        <v>1</v>
      </c>
      <c r="D23" s="12">
        <v>0</v>
      </c>
      <c r="E23" s="12">
        <v>0</v>
      </c>
    </row>
    <row r="24" spans="1:5" ht="13.5" thickBot="1" x14ac:dyDescent="0.25">
      <c r="A24" s="6"/>
      <c r="B24" s="6"/>
      <c r="C24" s="6"/>
      <c r="D24" s="110"/>
      <c r="E24" s="110"/>
    </row>
    <row r="25" spans="1:5" ht="45.75" customHeight="1" thickBot="1" x14ac:dyDescent="0.25">
      <c r="A25" s="11" t="s">
        <v>69</v>
      </c>
      <c r="B25" s="7">
        <f>B23+B10+B20</f>
        <v>35</v>
      </c>
      <c r="C25" s="7">
        <f>C23+C10+C20</f>
        <v>4</v>
      </c>
      <c r="D25" s="7">
        <f>D23+D10+D20</f>
        <v>2</v>
      </c>
      <c r="E25" s="7">
        <f>E23+E10+E20</f>
        <v>0</v>
      </c>
    </row>
    <row r="26" spans="1:5" ht="27" customHeight="1" thickBot="1" x14ac:dyDescent="0.25">
      <c r="A26" s="11" t="s">
        <v>70</v>
      </c>
      <c r="B26" s="488">
        <f>B25+C25</f>
        <v>39</v>
      </c>
      <c r="C26" s="489"/>
      <c r="D26" s="488">
        <f>D25+E25</f>
        <v>2</v>
      </c>
      <c r="E26" s="490"/>
    </row>
  </sheetData>
  <sheetProtection password="C4D0" sheet="1" objects="1" scenarios="1" selectLockedCells="1" selectUnlockedCells="1"/>
  <mergeCells count="6">
    <mergeCell ref="A2:E3"/>
    <mergeCell ref="A4:A6"/>
    <mergeCell ref="B4:C5"/>
    <mergeCell ref="D4:E5"/>
    <mergeCell ref="B26:C26"/>
    <mergeCell ref="D26:E26"/>
  </mergeCells>
  <pageMargins left="0.86614173228346458" right="0.70866141732283472" top="0.62992125984251968" bottom="0.35433070866141736" header="0.23622047244094491" footer="0.51181102362204722"/>
  <pageSetup paperSize="9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130" zoomScaleNormal="100" zoomScaleSheetLayoutView="130" zoomScalePageLayoutView="85" workbookViewId="0">
      <selection activeCell="C8" sqref="C8"/>
    </sheetView>
  </sheetViews>
  <sheetFormatPr defaultRowHeight="12.75" x14ac:dyDescent="0.2"/>
  <cols>
    <col min="1" max="1" width="52" style="14" customWidth="1"/>
    <col min="2" max="2" width="18.140625" style="14" customWidth="1"/>
    <col min="3" max="3" width="19" style="14" customWidth="1"/>
    <col min="4" max="4" width="19.5703125" style="14" customWidth="1"/>
    <col min="5" max="5" width="22.140625" style="14" customWidth="1"/>
    <col min="6" max="16384" width="9.140625" style="14"/>
  </cols>
  <sheetData>
    <row r="1" spans="1:7" ht="12.75" customHeight="1" x14ac:dyDescent="0.2">
      <c r="A1" s="491" t="s">
        <v>162</v>
      </c>
      <c r="B1" s="491"/>
      <c r="C1" s="491"/>
      <c r="D1" s="491"/>
      <c r="E1" s="491"/>
    </row>
    <row r="2" spans="1:7" ht="13.5" thickBot="1" x14ac:dyDescent="0.25">
      <c r="A2" s="479"/>
      <c r="B2" s="479"/>
      <c r="C2" s="479"/>
      <c r="D2" s="479"/>
      <c r="E2" s="479"/>
    </row>
    <row r="3" spans="1:7" x14ac:dyDescent="0.2">
      <c r="A3" s="480" t="s">
        <v>23</v>
      </c>
      <c r="B3" s="482" t="s">
        <v>65</v>
      </c>
      <c r="C3" s="483"/>
      <c r="D3" s="483" t="s">
        <v>98</v>
      </c>
      <c r="E3" s="486"/>
    </row>
    <row r="4" spans="1:7" ht="13.5" customHeight="1" thickBot="1" x14ac:dyDescent="0.25">
      <c r="A4" s="481"/>
      <c r="B4" s="484"/>
      <c r="C4" s="485"/>
      <c r="D4" s="485"/>
      <c r="E4" s="487"/>
    </row>
    <row r="5" spans="1:7" ht="38.25" x14ac:dyDescent="0.2">
      <c r="A5" s="481"/>
      <c r="B5" s="1" t="s">
        <v>66</v>
      </c>
      <c r="C5" s="1" t="s">
        <v>67</v>
      </c>
      <c r="D5" s="1" t="s">
        <v>66</v>
      </c>
      <c r="E5" s="1" t="s">
        <v>67</v>
      </c>
    </row>
    <row r="6" spans="1:7" x14ac:dyDescent="0.2">
      <c r="A6" s="2" t="s">
        <v>117</v>
      </c>
      <c r="B6" s="2"/>
      <c r="C6" s="2"/>
      <c r="D6" s="110"/>
      <c r="E6" s="110"/>
    </row>
    <row r="7" spans="1:7" x14ac:dyDescent="0.2">
      <c r="A7" s="8" t="s">
        <v>118</v>
      </c>
      <c r="B7" s="3">
        <v>11</v>
      </c>
      <c r="C7" s="3">
        <v>2</v>
      </c>
      <c r="D7" s="3">
        <v>0</v>
      </c>
      <c r="E7" s="3">
        <v>0</v>
      </c>
    </row>
    <row r="8" spans="1:7" x14ac:dyDescent="0.2">
      <c r="A8" s="9"/>
      <c r="B8" s="4"/>
      <c r="C8" s="6"/>
      <c r="D8" s="110"/>
      <c r="E8" s="110"/>
    </row>
    <row r="9" spans="1:7" x14ac:dyDescent="0.2">
      <c r="A9" s="2" t="s">
        <v>29</v>
      </c>
      <c r="B9" s="187"/>
      <c r="C9" s="187"/>
      <c r="D9" s="188"/>
      <c r="E9" s="110"/>
    </row>
    <row r="10" spans="1:7" x14ac:dyDescent="0.2">
      <c r="A10" s="109" t="s">
        <v>51</v>
      </c>
      <c r="B10" s="189">
        <v>4</v>
      </c>
      <c r="C10" s="189">
        <v>0</v>
      </c>
      <c r="D10" s="190">
        <v>2</v>
      </c>
      <c r="E10" s="12">
        <v>0</v>
      </c>
    </row>
    <row r="11" spans="1:7" x14ac:dyDescent="0.2">
      <c r="A11" s="109" t="s">
        <v>52</v>
      </c>
      <c r="B11" s="189">
        <v>1</v>
      </c>
      <c r="C11" s="189">
        <v>0</v>
      </c>
      <c r="D11" s="190">
        <v>0</v>
      </c>
      <c r="E11" s="12">
        <v>0</v>
      </c>
    </row>
    <row r="12" spans="1:7" x14ac:dyDescent="0.2">
      <c r="A12" s="109" t="s">
        <v>53</v>
      </c>
      <c r="B12" s="189">
        <v>1</v>
      </c>
      <c r="C12" s="189">
        <v>0</v>
      </c>
      <c r="D12" s="190">
        <v>0</v>
      </c>
      <c r="E12" s="12">
        <v>0</v>
      </c>
    </row>
    <row r="13" spans="1:7" x14ac:dyDescent="0.2">
      <c r="A13" s="109" t="s">
        <v>54</v>
      </c>
      <c r="B13" s="189">
        <v>2</v>
      </c>
      <c r="C13" s="189">
        <v>0</v>
      </c>
      <c r="D13" s="190">
        <v>0</v>
      </c>
      <c r="E13" s="12">
        <v>0</v>
      </c>
    </row>
    <row r="14" spans="1:7" x14ac:dyDescent="0.2">
      <c r="A14" s="109" t="s">
        <v>101</v>
      </c>
      <c r="B14" s="189">
        <v>0</v>
      </c>
      <c r="C14" s="189">
        <v>1</v>
      </c>
      <c r="D14" s="190">
        <v>0</v>
      </c>
      <c r="E14" s="12">
        <v>0</v>
      </c>
      <c r="F14" s="13"/>
      <c r="G14" s="13"/>
    </row>
    <row r="15" spans="1:7" x14ac:dyDescent="0.2">
      <c r="A15" s="109" t="s">
        <v>102</v>
      </c>
      <c r="B15" s="189">
        <v>1</v>
      </c>
      <c r="C15" s="189">
        <v>0</v>
      </c>
      <c r="D15" s="190">
        <v>0</v>
      </c>
      <c r="E15" s="12">
        <v>0</v>
      </c>
      <c r="F15" s="13"/>
      <c r="G15" s="13"/>
    </row>
    <row r="16" spans="1:7" x14ac:dyDescent="0.2">
      <c r="A16" s="120"/>
      <c r="B16" s="189"/>
      <c r="C16" s="189"/>
      <c r="D16" s="190"/>
      <c r="E16" s="12"/>
      <c r="F16" s="13"/>
      <c r="G16" s="13"/>
    </row>
    <row r="17" spans="1:7" x14ac:dyDescent="0.2">
      <c r="A17" s="8" t="s">
        <v>55</v>
      </c>
      <c r="B17" s="191">
        <f>SUM(B10:B16)</f>
        <v>9</v>
      </c>
      <c r="C17" s="191">
        <f>SUM(C10:C16)</f>
        <v>1</v>
      </c>
      <c r="D17" s="191">
        <f>SUM(D10:D16)</f>
        <v>2</v>
      </c>
      <c r="E17" s="5">
        <f>SUM(E10:E16)</f>
        <v>0</v>
      </c>
      <c r="F17" s="13"/>
      <c r="G17" s="13"/>
    </row>
    <row r="18" spans="1:7" x14ac:dyDescent="0.2">
      <c r="A18" s="10"/>
      <c r="B18" s="192"/>
      <c r="C18" s="192"/>
      <c r="D18" s="188"/>
      <c r="E18" s="110"/>
      <c r="F18" s="13"/>
      <c r="G18" s="13"/>
    </row>
    <row r="19" spans="1:7" x14ac:dyDescent="0.2">
      <c r="A19" s="2" t="s">
        <v>68</v>
      </c>
      <c r="B19" s="187"/>
      <c r="C19" s="187"/>
      <c r="D19" s="188"/>
      <c r="E19" s="110"/>
      <c r="F19" s="13"/>
      <c r="G19" s="13"/>
    </row>
    <row r="20" spans="1:7" x14ac:dyDescent="0.2">
      <c r="A20" s="8" t="s">
        <v>60</v>
      </c>
      <c r="B20" s="193">
        <v>15</v>
      </c>
      <c r="C20" s="193">
        <v>1</v>
      </c>
      <c r="D20" s="190">
        <v>0</v>
      </c>
      <c r="E20" s="12">
        <v>0</v>
      </c>
      <c r="F20" s="13"/>
      <c r="G20" s="13"/>
    </row>
    <row r="21" spans="1:7" ht="13.5" thickBot="1" x14ac:dyDescent="0.25">
      <c r="A21" s="6"/>
      <c r="B21" s="188"/>
      <c r="C21" s="188"/>
      <c r="D21" s="188"/>
      <c r="E21" s="110"/>
      <c r="F21" s="13"/>
      <c r="G21" s="13"/>
    </row>
    <row r="22" spans="1:7" ht="40.5" customHeight="1" thickBot="1" x14ac:dyDescent="0.25">
      <c r="A22" s="11" t="s">
        <v>69</v>
      </c>
      <c r="B22" s="194">
        <f>B20+B7+B17</f>
        <v>35</v>
      </c>
      <c r="C22" s="194">
        <f>C20+C7+C17</f>
        <v>4</v>
      </c>
      <c r="D22" s="194">
        <f>D20+D7+D17</f>
        <v>2</v>
      </c>
      <c r="E22" s="7">
        <f>E20+E7+E17</f>
        <v>0</v>
      </c>
      <c r="F22" s="13"/>
      <c r="G22" s="13"/>
    </row>
    <row r="23" spans="1:7" ht="40.5" customHeight="1" thickBot="1" x14ac:dyDescent="0.25">
      <c r="A23" s="11" t="s">
        <v>70</v>
      </c>
      <c r="B23" s="488">
        <f>B22+C22</f>
        <v>39</v>
      </c>
      <c r="C23" s="489"/>
      <c r="D23" s="488">
        <f>D22+E22</f>
        <v>2</v>
      </c>
      <c r="E23" s="490"/>
      <c r="F23" s="13"/>
      <c r="G23" s="13"/>
    </row>
  </sheetData>
  <sheetProtection selectLockedCells="1" selectUnlockedCells="1"/>
  <mergeCells count="6">
    <mergeCell ref="A1:E2"/>
    <mergeCell ref="B23:C23"/>
    <mergeCell ref="D23:E23"/>
    <mergeCell ref="B3:C4"/>
    <mergeCell ref="D3:E4"/>
    <mergeCell ref="A3:A5"/>
  </mergeCells>
  <pageMargins left="0.86614173228346458" right="0.70866141732283472" top="0.62992125984251968" bottom="0.35433070866141736" header="0.23622047244094491" footer="0.51181102362204722"/>
  <pageSetup paperSize="9" firstPageNumber="0" orientation="landscape" r:id="rId1"/>
  <headerFooter alignWithMargins="0">
    <oddHeader xml:space="preserve">&amp;R&amp;"Times New Roman,Normál"4. melléklet a     /2020. (......)
 önkormányzati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mell.Önk.összesítő</vt:lpstr>
      <vt:lpstr>2.mell.Bev.</vt:lpstr>
      <vt:lpstr>3. mell.Kiad</vt:lpstr>
      <vt:lpstr>4.mell.LÉTSZÁM (2)</vt:lpstr>
      <vt:lpstr>4.mell.LÉTSZÁM</vt:lpstr>
      <vt:lpstr>'1. mell.Önk.összesítő'!Nyomtatási_terület</vt:lpstr>
      <vt:lpstr>'2.mell.Bev.'!Nyomtatási_terület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</dc:creator>
  <cp:lastModifiedBy>axlfoolie</cp:lastModifiedBy>
  <cp:lastPrinted>2020-06-17T03:39:05Z</cp:lastPrinted>
  <dcterms:created xsi:type="dcterms:W3CDTF">2013-05-17T05:55:58Z</dcterms:created>
  <dcterms:modified xsi:type="dcterms:W3CDTF">2020-07-02T12:24:19Z</dcterms:modified>
</cp:coreProperties>
</file>