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895" activeTab="0"/>
  </bookViews>
  <sheets>
    <sheet name="1" sheetId="1" r:id="rId1"/>
    <sheet name="2" sheetId="2" r:id="rId2"/>
    <sheet name="3" sheetId="3" r:id="rId3"/>
    <sheet name="4" sheetId="4" r:id="rId4"/>
    <sheet name="Munka1" sheetId="5" r:id="rId5"/>
  </sheets>
  <externalReferences>
    <externalReference r:id="rId8"/>
  </externalReferences>
  <definedNames>
    <definedName name="_xlnm.Print_Area" localSheetId="0">'1'!$A$1:$N$80</definedName>
    <definedName name="_xlnm.Print_Area" localSheetId="2">'3'!$A$1:$E$39</definedName>
    <definedName name="_xlnm.Print_Area" localSheetId="3">'4'!$A$1:$J$28</definedName>
  </definedNames>
  <calcPr fullCalcOnLoad="1"/>
</workbook>
</file>

<file path=xl/sharedStrings.xml><?xml version="1.0" encoding="utf-8"?>
<sst xmlns="http://schemas.openxmlformats.org/spreadsheetml/2006/main" count="428" uniqueCount="246">
  <si>
    <t>Szabadbattyán Nagyközségi Önkormányzat 2014. évi költségvetésének tervezett bevételei</t>
  </si>
  <si>
    <t>adatok ezer forintban</t>
  </si>
  <si>
    <t>A</t>
  </si>
  <si>
    <t>B</t>
  </si>
  <si>
    <t>C</t>
  </si>
  <si>
    <t>D</t>
  </si>
  <si>
    <t>E</t>
  </si>
  <si>
    <t>Bevétel megnevezése</t>
  </si>
  <si>
    <t>Önkormányzat</t>
  </si>
  <si>
    <t>Polgármesteri Hivatal</t>
  </si>
  <si>
    <t>ÁMK</t>
  </si>
  <si>
    <t>Összesen</t>
  </si>
  <si>
    <t>Eredeti ei.</t>
  </si>
  <si>
    <t>Módosítás</t>
  </si>
  <si>
    <t>Mód.ei.</t>
  </si>
  <si>
    <t>Működési költségvetési bevételek</t>
  </si>
  <si>
    <t>I.</t>
  </si>
  <si>
    <t>Működési célú támogatások Áht.-on belülről</t>
  </si>
  <si>
    <t>1.</t>
  </si>
  <si>
    <t>Önkormányzatok működési támogatásai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</si>
  <si>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</si>
  <si>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</si>
  <si>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feladatainak tám.</t>
  </si>
  <si>
    <t>Települési önkormányzatok kulturális feladatainak támogatása</t>
  </si>
  <si>
    <t>Működési célú központosított előirányzatok</t>
  </si>
  <si>
    <t>Helyi önkormányzatok kiegészítő támogatásai</t>
  </si>
  <si>
    <t>2.</t>
  </si>
  <si>
    <t>Elvonások és befizetések bevételei</t>
  </si>
  <si>
    <t>3.</t>
  </si>
  <si>
    <t>Működési c. garancia- és kezességváll.-ból származó megtérülés Áht.b.</t>
  </si>
  <si>
    <t>4.</t>
  </si>
  <si>
    <t>Működési c. visszatérítendő tám., kölcsönök visszatérülése Áht.belülről</t>
  </si>
  <si>
    <t>5.</t>
  </si>
  <si>
    <t>Működési c. visszatérítendő tám., kölcsönök igénybevétele Áht.belülről</t>
  </si>
  <si>
    <t>6.</t>
  </si>
  <si>
    <t>Egyéb működési célú támogatások bevételei áht.-on belülről</t>
  </si>
  <si>
    <t>II.</t>
  </si>
  <si>
    <t>Közhatalmi bevételek</t>
  </si>
  <si>
    <t>Adók</t>
  </si>
  <si>
    <t>Illetékek</t>
  </si>
  <si>
    <t>Járulékok</t>
  </si>
  <si>
    <t>Hozzájárulások</t>
  </si>
  <si>
    <t>Bírságok</t>
  </si>
  <si>
    <t>Díjak</t>
  </si>
  <si>
    <t>Más fizetési kötelezettségek</t>
  </si>
  <si>
    <t>III.</t>
  </si>
  <si>
    <t>Működési bevételek</t>
  </si>
  <si>
    <t>Áru- és 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</si>
  <si>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</si>
  <si>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</si>
  <si>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</si>
  <si>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</si>
  <si>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</si>
  <si>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</si>
  <si>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</si>
  <si>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</si>
  <si>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</si>
  <si>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 xml:space="preserve">IV. </t>
  </si>
  <si>
    <t>Működési célú átvett pénzeszközök</t>
  </si>
  <si>
    <t>Működési c. garancia- és kezességváll.-ból szárm. megtérülések Áht.-on kivülről</t>
  </si>
  <si>
    <t>Működési c. visszatérítendő tám, kölcsönök visszatérülése Áht.-on kivülről</t>
  </si>
  <si>
    <t>Egyéb működési célú átvett pénzeszközök</t>
  </si>
  <si>
    <t>FELHALMOZÁSI KÖLTSÉGVETÉSI BEVÉTELEK</t>
  </si>
  <si>
    <t>V.</t>
  </si>
  <si>
    <t>Felhalmozási célú támogatások Áht.-on belülről</t>
  </si>
  <si>
    <t>Felhalmozási célú önkormányzati támogatások</t>
  </si>
  <si>
    <t>Felh.c. garancia- és kezességvállalásból szárm. megtérülések Áht.-on belülről</t>
  </si>
  <si>
    <t>Felh.c.visszatérítendő tám.kölcsönök igénybevétele Áht.-on belülről</t>
  </si>
  <si>
    <t>Felh.c.visszatérítendő tám.kölcsönök visszatérülése Áht.-on belülről</t>
  </si>
  <si>
    <t>Egyéb felhalmozási célú tám. bevételei Áht.-on belülről</t>
  </si>
  <si>
    <t>VI.</t>
  </si>
  <si>
    <t>Felhalmozási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</si>
  <si>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</si>
  <si>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</si>
  <si>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</si>
  <si>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</si>
  <si>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</si>
  <si>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VII.</t>
  </si>
  <si>
    <t>Felhalmozási célú átvett pénzeszközök</t>
  </si>
  <si>
    <t>Felhalm. c. garancia- és kezességváll.-ból szárm. megtérülések Áht.-on kivülről</t>
  </si>
  <si>
    <t>Felhalm. c. visszatérítendő tám, kölcsönök visszatérülése Áht.-on kivülről</t>
  </si>
  <si>
    <t>Egyéb felhalmozási célú átvett pénzeszközök</t>
  </si>
  <si>
    <t>MŰKÖDÉSI FINANSZÍROZÁSI BEVÉTELEK</t>
  </si>
  <si>
    <t>Befektetési v. forgatási c. hitelviszonyt megtest.értékpapír kibocs.,ért.,beváltása</t>
  </si>
  <si>
    <t>Hosszú lejáratú hitel felvétele</t>
  </si>
  <si>
    <t>Rövid lejáratú hitel felvétele</t>
  </si>
  <si>
    <t>Kölcsön felvétele</t>
  </si>
  <si>
    <t>Szabad pénzeszközök betétként való elhelyezése</t>
  </si>
  <si>
    <t>Költségvetési maradvány, vállalkozási maradvány</t>
  </si>
  <si>
    <t>7.</t>
  </si>
  <si>
    <t>Irányító szervi támogatásként folyósított támogatás fizetési szlán történő jóváírása</t>
  </si>
  <si>
    <t>FELHALMOZÁSI FINANSZÍROZÁSI BEVÉTELEK</t>
  </si>
  <si>
    <t>BEVÉTELEK ÖSSZESEN</t>
  </si>
  <si>
    <t>Irányító szervi támogatás miatti korrekció</t>
  </si>
  <si>
    <t>BEVÉTELEK MINDÖSSZESEN</t>
  </si>
  <si>
    <t>ezer forint</t>
  </si>
  <si>
    <t>F</t>
  </si>
  <si>
    <t>G</t>
  </si>
  <si>
    <t>H</t>
  </si>
  <si>
    <t>I</t>
  </si>
  <si>
    <t>1</t>
  </si>
  <si>
    <t>Működési költségvetési bevétel</t>
  </si>
  <si>
    <t>2</t>
  </si>
  <si>
    <t>3</t>
  </si>
  <si>
    <t>4</t>
  </si>
  <si>
    <t>Felhalmozási költségvetési bevétel</t>
  </si>
  <si>
    <t>5</t>
  </si>
  <si>
    <t>Felhalmozási költségvetési kiadás</t>
  </si>
  <si>
    <t>6</t>
  </si>
  <si>
    <t>7</t>
  </si>
  <si>
    <t>Általános tartalék</t>
  </si>
  <si>
    <t>8</t>
  </si>
  <si>
    <t>9</t>
  </si>
  <si>
    <t>10</t>
  </si>
  <si>
    <t>11</t>
  </si>
  <si>
    <t>12</t>
  </si>
  <si>
    <t>13</t>
  </si>
  <si>
    <t>Szabadbattyán Nagyközségi Önkormányzat 2014. évi költségvetési kiadásai</t>
  </si>
  <si>
    <t>Cím</t>
  </si>
  <si>
    <t>Kiemelt előirányzat</t>
  </si>
  <si>
    <t>Polgármesteri Hiv.</t>
  </si>
  <si>
    <t>Önkorm.össz.</t>
  </si>
  <si>
    <t>Cifrakert Ó.</t>
  </si>
  <si>
    <t>Móricz Zs.M.H.</t>
  </si>
  <si>
    <t>ÁMK össz.</t>
  </si>
  <si>
    <t>MŰKÖDÉSI KÖLTSÉGVETÉSI KIADÁSOK</t>
  </si>
  <si>
    <t>Módos.ei.</t>
  </si>
  <si>
    <t>Személyi juttatások</t>
  </si>
  <si>
    <t>Munkaadókat terhelő jár. és szoc.hj.adó</t>
  </si>
  <si>
    <t>Dologi kiadások</t>
  </si>
  <si>
    <t>IV.</t>
  </si>
  <si>
    <t>Ellátottak pénzbeli juttatásai</t>
  </si>
  <si>
    <r>
      <t xml:space="preserve">Egyéb működési célú kiadások </t>
    </r>
    <r>
      <rPr>
        <sz val="10"/>
        <rFont val="Arial CE"/>
        <family val="0"/>
      </rPr>
      <t>(tartalékokkal)</t>
    </r>
  </si>
  <si>
    <t>FELHALMOZÁSI KÖLTSÉGVETÉSI KIADÁSOK</t>
  </si>
  <si>
    <t>Beruházások</t>
  </si>
  <si>
    <t>Felújítások</t>
  </si>
  <si>
    <t>VIII.</t>
  </si>
  <si>
    <t>Egyéb felhalmozási kiadások</t>
  </si>
  <si>
    <t>MŰKÖDÉSI FINANSZÍROZÁSI KIADÁSOK</t>
  </si>
  <si>
    <t xml:space="preserve">Befekt. v. forg.c. hitelvisz.megtest.értékpapir </t>
  </si>
  <si>
    <t>vásárlása a vételárban elismert kamat kivételével</t>
  </si>
  <si>
    <t>Hosszú lejáratú hitel tőkeösszegének törlesztése</t>
  </si>
  <si>
    <t>Rövid lejáratú hitel tőkeösszegének törleszt.</t>
  </si>
  <si>
    <t>Kölcsön összegének törlesztése</t>
  </si>
  <si>
    <t>Szabad pénzeszk.betétként való visszavonása</t>
  </si>
  <si>
    <t>Pü. Lízing tőkerész törlesztésére telj.kiadások</t>
  </si>
  <si>
    <t>Irányító szervi támogatásként folyósított tám.kiutalása</t>
  </si>
  <si>
    <t>FELHALMOZÁSI FINANSZÍROZÁSI KIADÁSOK</t>
  </si>
  <si>
    <t>Bef. forg.c. hitelvisz.megtest.értékpapir vás.</t>
  </si>
  <si>
    <t>Pü.lízing tőkerész törlesztésére telj.kiadások</t>
  </si>
  <si>
    <t>KIADÁSOK ÖSSZESEN</t>
  </si>
  <si>
    <t>KIADÁSOK  MINDÖSSZESEN</t>
  </si>
  <si>
    <t>Az önkormányzat felhalmozási kiadásai és tartalékai</t>
  </si>
  <si>
    <t>Felújítás megnevezése</t>
  </si>
  <si>
    <t>Felújítási előirányzat</t>
  </si>
  <si>
    <t>Központi park, Iskola u., Szabadság u. buszváró felújítás</t>
  </si>
  <si>
    <t>Épületfelújítás (CSANA, szolgálati lakás, Kula torony)</t>
  </si>
  <si>
    <t>Szennyvízcsatorna felújítás (Fejérvíz)</t>
  </si>
  <si>
    <t>Dózsa György út felújítás, vízelvezetés</t>
  </si>
  <si>
    <t>Önkormányzat felújításai:</t>
  </si>
  <si>
    <t>Cifrakert Óvoda</t>
  </si>
  <si>
    <t xml:space="preserve">Móricz Zsigmond Művelődési Ház </t>
  </si>
  <si>
    <t>ÁMK felújításai összesen:</t>
  </si>
  <si>
    <t>Felújítások összesen:</t>
  </si>
  <si>
    <t>Intézményi beruházási kiadás megnevezése</t>
  </si>
  <si>
    <t>Felhalm.kiadási előir.</t>
  </si>
  <si>
    <t xml:space="preserve">Járda építés </t>
  </si>
  <si>
    <t>Településrendezési terv aktualizálása</t>
  </si>
  <si>
    <t>Kula pihenőpont kialakítása</t>
  </si>
  <si>
    <t>14</t>
  </si>
  <si>
    <t>Kft. részesedés növelése (törzstőke emelés)</t>
  </si>
  <si>
    <t>15</t>
  </si>
  <si>
    <t>Eszközbeszerzés</t>
  </si>
  <si>
    <t>16</t>
  </si>
  <si>
    <t>Önkormányzat beruházásai</t>
  </si>
  <si>
    <t>17</t>
  </si>
  <si>
    <t>Polgármesteri Hivatal eszközbeszerzés</t>
  </si>
  <si>
    <t>18</t>
  </si>
  <si>
    <t>19</t>
  </si>
  <si>
    <t>20</t>
  </si>
  <si>
    <t>ÁMK összesen:</t>
  </si>
  <si>
    <t>21</t>
  </si>
  <si>
    <t>Intézményi beruházások összesen:</t>
  </si>
  <si>
    <t>22</t>
  </si>
  <si>
    <t>Egyéb felhalmozási célú kiadások</t>
  </si>
  <si>
    <t>23</t>
  </si>
  <si>
    <t>Katolikus Egyház temető ravatalozóra felh.pe. átadás</t>
  </si>
  <si>
    <t>24</t>
  </si>
  <si>
    <t>25</t>
  </si>
  <si>
    <t>Felhalmozási c. pénzeszköz átadás össz.:</t>
  </si>
  <si>
    <t>26</t>
  </si>
  <si>
    <t>Felhalmozási kiadások összesen:</t>
  </si>
  <si>
    <t>28</t>
  </si>
  <si>
    <t>Tartalékok</t>
  </si>
  <si>
    <t>Kiadási előir.</t>
  </si>
  <si>
    <t>29</t>
  </si>
  <si>
    <t>30</t>
  </si>
  <si>
    <t>Céltartalék (pályázati önrész, kötelezettségek)</t>
  </si>
  <si>
    <t>31</t>
  </si>
  <si>
    <t>Tartalékok összesen</t>
  </si>
  <si>
    <t>Szabadbattyán Nagyközségi Önkormányzat 2014. évi összevont költségvetési mérlege</t>
  </si>
  <si>
    <t>ezer Ft</t>
  </si>
  <si>
    <t>Bevételek</t>
  </si>
  <si>
    <t>Kiadások</t>
  </si>
  <si>
    <t>Működési költségvetési kiadás</t>
  </si>
  <si>
    <t>Önkormányzat működési támogatása</t>
  </si>
  <si>
    <t>Személyi juttatás</t>
  </si>
  <si>
    <t>Egyéb működési célú támogatások bev. áht-on belülről</t>
  </si>
  <si>
    <t>Munkaadókat terh. jár.és szoc.hj.adó</t>
  </si>
  <si>
    <t>Működési célú pénzeszköz átvétel áht-on kivülről</t>
  </si>
  <si>
    <t>Egyéb műk.célú kiadások</t>
  </si>
  <si>
    <t>Működési költségvetési bevételek összesen:</t>
  </si>
  <si>
    <t>Működési költségvetési kiadások összesen:</t>
  </si>
  <si>
    <t>Működési költségvetési egyenleg</t>
  </si>
  <si>
    <t>Működési finanszírozási bevételek</t>
  </si>
  <si>
    <t>Működési finanszírozási kiadások</t>
  </si>
  <si>
    <t>(irányító szervi támogatás korrekciójával)</t>
  </si>
  <si>
    <t>Működési bevétel összesen:</t>
  </si>
  <si>
    <t>Működési kiadás összesen:</t>
  </si>
  <si>
    <t>Felhalmozási célú támogatásértékű bevételek</t>
  </si>
  <si>
    <t xml:space="preserve">Felújítások </t>
  </si>
  <si>
    <t>Felhalmozási célú pénzeszköz átvétel áht. kiv.</t>
  </si>
  <si>
    <t xml:space="preserve">Egyéb felhalmozási kiadások </t>
  </si>
  <si>
    <t>Felhalmozási célú költségvetési bevételek összesen:</t>
  </si>
  <si>
    <t>Felhalmozási célú költségvetési kiadások összesen:</t>
  </si>
  <si>
    <t>Felhalmozási költségvetési egyenleg</t>
  </si>
  <si>
    <t>Felhalmozási finanszírozási bevételek</t>
  </si>
  <si>
    <t>Felhalmozási finanszírozási kiadások</t>
  </si>
  <si>
    <t>Felhalmozási bevétel összesen:</t>
  </si>
  <si>
    <t>Felhalmozási kiadás összesen:</t>
  </si>
  <si>
    <t>Összes bevétel</t>
  </si>
  <si>
    <t>Összes kiadás</t>
  </si>
  <si>
    <t>J</t>
  </si>
  <si>
    <t>K</t>
  </si>
  <si>
    <t>6. melléklet az  1/2014. (II.4.) önkormányzati rendelethez</t>
  </si>
  <si>
    <t>7. melléklet az  1/2014. (II.4.) önkormányzati rendelethez</t>
  </si>
  <si>
    <t>3. melléklet az  1/2014. (II.4.) önkormányzati rendelethez</t>
  </si>
  <si>
    <t>2. melléklet az  1/2014. (II.4.) önkormányzati rendelethez</t>
  </si>
  <si>
    <t>L</t>
  </si>
  <si>
    <t>M</t>
  </si>
  <si>
    <t>Közösségi busz beszerzés</t>
  </si>
  <si>
    <t>Cifrakert Óvoda udvari játékház + mosógép, porszívó besz.</t>
  </si>
  <si>
    <t>1. melléklet a  5/2015. (II.27.) önkormányzati rendelethez</t>
  </si>
  <si>
    <t>2. melléklet a 5/2015. (II.27.) önkormányzati rendelethez</t>
  </si>
  <si>
    <t>3. melléklet a 5/2015. (II.27.) önkormányzati rendelethez</t>
  </si>
  <si>
    <t>4. melléklet a 5/2015. (II.27.) önkormányzati rendelethez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</si>
</sst>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&quot;H-&quot;0000"/>
    <numFmt numFmtId="166" formatCode="#,##0.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0.0"/>
    <numFmt numFmtId="171" formatCode="_-* #,##0\ _F_t_-;\-* #,##0\ _F_t_-;_-* &quot;-&quot;??\ _F_t_-;_-@_-"/>
    <numFmt numFmtId="172" formatCode="_-* #,##0.0\ _F_t_-;\-* #,##0.0\ _F_t_-;_-* &quot;-&quot;??\ _F_t_-;_-@_-"/>
    <numFmt numFmtId="173" formatCode="0.0000"/>
    <numFmt numFmtId="174" formatCode="0.000"/>
    <numFmt numFmtId="175" formatCode="0.0000000"/>
    <numFmt numFmtId="176" formatCode="0.000000"/>
    <numFmt numFmtId="177" formatCode="0.00000"/>
    <numFmt numFmtId="178" formatCode="_-* #,##0.000\ _F_t_-;\-* #,##0.000\ _F_t_-;_-* &quot;-&quot;??\ _F_t_-;_-@_-"/>
    <numFmt numFmtId="179" formatCode="[$€-2]\ #\ ##,000_);[Red]\([$€-2]\ #\ ##,000\)"/>
    <numFmt numFmtId="180" formatCode="#,##0\ _F_t"/>
    <numFmt numFmtId="181" formatCode="0.000000000"/>
    <numFmt numFmtId="182" formatCode="0.0000000000"/>
    <numFmt numFmtId="183" formatCode="0.00000000"/>
    <numFmt numFmtId="184" formatCode="mmm/yyyy"/>
    <numFmt numFmtId="185" formatCode="_-* #,##0.00\ _F_t_-;\-* #,##0.00\ _F_t_-;_-* \-??\ _F_t_-;_-@_-"/>
  </numFmts>
  <fonts count="29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 CE"/>
      <family val="0"/>
    </font>
    <font>
      <b/>
      <sz val="12"/>
      <color indexed="8"/>
      <name val="Times New Roman"/>
      <family val="1"/>
    </font>
    <font>
      <b/>
      <sz val="10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2"/>
      <color indexed="8"/>
      <name val="Times New Roman"/>
      <family val="1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22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/>
    </xf>
    <xf numFmtId="49" fontId="22" fillId="24" borderId="10" xfId="0" applyNumberFormat="1" applyFont="1" applyFill="1" applyBorder="1" applyAlignment="1">
      <alignment horizontal="right"/>
    </xf>
    <xf numFmtId="0" fontId="22" fillId="24" borderId="10" xfId="0" applyFont="1" applyFill="1" applyBorder="1" applyAlignment="1">
      <alignment/>
    </xf>
    <xf numFmtId="3" fontId="22" fillId="24" borderId="10" xfId="0" applyNumberFormat="1" applyFont="1" applyFill="1" applyBorder="1" applyAlignment="1">
      <alignment/>
    </xf>
    <xf numFmtId="49" fontId="22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0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24" fillId="0" borderId="10" xfId="0" applyNumberFormat="1" applyFont="1" applyBorder="1" applyAlignment="1">
      <alignment/>
    </xf>
    <xf numFmtId="0" fontId="24" fillId="0" borderId="0" xfId="0" applyFont="1" applyAlignment="1">
      <alignment/>
    </xf>
    <xf numFmtId="0" fontId="22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3" fontId="25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0" fontId="0" fillId="0" borderId="11" xfId="0" applyFont="1" applyFill="1" applyBorder="1" applyAlignment="1">
      <alignment/>
    </xf>
    <xf numFmtId="3" fontId="23" fillId="24" borderId="10" xfId="0" applyNumberFormat="1" applyFont="1" applyFill="1" applyBorder="1" applyAlignment="1">
      <alignment/>
    </xf>
    <xf numFmtId="3" fontId="26" fillId="0" borderId="10" xfId="0" applyNumberFormat="1" applyFont="1" applyBorder="1" applyAlignment="1">
      <alignment/>
    </xf>
    <xf numFmtId="49" fontId="22" fillId="25" borderId="10" xfId="0" applyNumberFormat="1" applyFont="1" applyFill="1" applyBorder="1" applyAlignment="1">
      <alignment horizontal="right"/>
    </xf>
    <xf numFmtId="0" fontId="0" fillId="25" borderId="10" xfId="0" applyFont="1" applyFill="1" applyBorder="1" applyAlignment="1">
      <alignment/>
    </xf>
    <xf numFmtId="3" fontId="0" fillId="25" borderId="10" xfId="0" applyNumberFormat="1" applyFont="1" applyFill="1" applyBorder="1" applyAlignment="1">
      <alignment/>
    </xf>
    <xf numFmtId="3" fontId="25" fillId="25" borderId="10" xfId="0" applyNumberFormat="1" applyFont="1" applyFill="1" applyBorder="1" applyAlignment="1">
      <alignment/>
    </xf>
    <xf numFmtId="0" fontId="26" fillId="25" borderId="0" xfId="0" applyFont="1" applyFill="1" applyAlignment="1">
      <alignment/>
    </xf>
    <xf numFmtId="49" fontId="0" fillId="0" borderId="10" xfId="0" applyNumberFormat="1" applyFont="1" applyBorder="1" applyAlignment="1">
      <alignment horizontal="right"/>
    </xf>
    <xf numFmtId="0" fontId="26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3" fontId="0" fillId="0" borderId="0" xfId="0" applyNumberFormat="1" applyAlignment="1">
      <alignment/>
    </xf>
    <xf numFmtId="0" fontId="25" fillId="25" borderId="0" xfId="0" applyFont="1" applyFill="1" applyAlignment="1">
      <alignment/>
    </xf>
    <xf numFmtId="0" fontId="25" fillId="0" borderId="10" xfId="0" applyFont="1" applyBorder="1" applyAlignment="1">
      <alignment/>
    </xf>
    <xf numFmtId="49" fontId="22" fillId="4" borderId="10" xfId="0" applyNumberFormat="1" applyFont="1" applyFill="1" applyBorder="1" applyAlignment="1">
      <alignment horizontal="right"/>
    </xf>
    <xf numFmtId="0" fontId="22" fillId="4" borderId="10" xfId="0" applyFont="1" applyFill="1" applyBorder="1" applyAlignment="1">
      <alignment horizontal="center"/>
    </xf>
    <xf numFmtId="3" fontId="22" fillId="4" borderId="10" xfId="0" applyNumberFormat="1" applyFont="1" applyFill="1" applyBorder="1" applyAlignment="1">
      <alignment/>
    </xf>
    <xf numFmtId="3" fontId="23" fillId="4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49" fontId="22" fillId="26" borderId="10" xfId="0" applyNumberFormat="1" applyFont="1" applyFill="1" applyBorder="1" applyAlignment="1">
      <alignment horizontal="right"/>
    </xf>
    <xf numFmtId="0" fontId="22" fillId="8" borderId="10" xfId="0" applyFont="1" applyFill="1" applyBorder="1" applyAlignment="1">
      <alignment horizontal="center"/>
    </xf>
    <xf numFmtId="3" fontId="22" fillId="8" borderId="10" xfId="0" applyNumberFormat="1" applyFont="1" applyFill="1" applyBorder="1" applyAlignment="1">
      <alignment/>
    </xf>
    <xf numFmtId="3" fontId="23" fillId="8" borderId="10" xfId="0" applyNumberFormat="1" applyFont="1" applyFill="1" applyBorder="1" applyAlignment="1">
      <alignment/>
    </xf>
    <xf numFmtId="0" fontId="27" fillId="0" borderId="0" xfId="0" applyFont="1" applyAlignment="1">
      <alignment horizontal="left"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22" fillId="0" borderId="15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49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171" fontId="22" fillId="0" borderId="22" xfId="40" applyNumberFormat="1" applyFont="1" applyBorder="1" applyAlignment="1">
      <alignment/>
    </xf>
    <xf numFmtId="171" fontId="22" fillId="0" borderId="13" xfId="40" applyNumberFormat="1" applyFont="1" applyBorder="1" applyAlignment="1">
      <alignment/>
    </xf>
    <xf numFmtId="49" fontId="22" fillId="0" borderId="12" xfId="0" applyNumberFormat="1" applyFont="1" applyBorder="1" applyAlignment="1">
      <alignment horizontal="right"/>
    </xf>
    <xf numFmtId="0" fontId="22" fillId="0" borderId="13" xfId="0" applyFont="1" applyBorder="1" applyAlignment="1">
      <alignment/>
    </xf>
    <xf numFmtId="171" fontId="0" fillId="0" borderId="13" xfId="40" applyNumberFormat="1" applyFont="1" applyBorder="1" applyAlignment="1">
      <alignment/>
    </xf>
    <xf numFmtId="171" fontId="0" fillId="0" borderId="13" xfId="40" applyNumberFormat="1" applyFont="1" applyBorder="1" applyAlignment="1">
      <alignment/>
    </xf>
    <xf numFmtId="171" fontId="22" fillId="0" borderId="13" xfId="40" applyNumberFormat="1" applyFont="1" applyBorder="1" applyAlignment="1">
      <alignment/>
    </xf>
    <xf numFmtId="171" fontId="22" fillId="0" borderId="13" xfId="40" applyNumberFormat="1" applyFont="1" applyBorder="1" applyAlignment="1">
      <alignment/>
    </xf>
    <xf numFmtId="0" fontId="22" fillId="0" borderId="0" xfId="0" applyFont="1" applyAlignment="1">
      <alignment/>
    </xf>
    <xf numFmtId="49" fontId="0" fillId="0" borderId="12" xfId="0" applyNumberFormat="1" applyBorder="1" applyAlignment="1">
      <alignment horizontal="right"/>
    </xf>
    <xf numFmtId="171" fontId="22" fillId="0" borderId="13" xfId="40" applyNumberFormat="1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4" xfId="0" applyNumberFormat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5" xfId="0" applyBorder="1" applyAlignment="1">
      <alignment/>
    </xf>
    <xf numFmtId="171" fontId="0" fillId="0" borderId="15" xfId="40" applyNumberFormat="1" applyFont="1" applyBorder="1" applyAlignment="1">
      <alignment/>
    </xf>
    <xf numFmtId="171" fontId="22" fillId="0" borderId="10" xfId="40" applyNumberFormat="1" applyFont="1" applyBorder="1" applyAlignment="1">
      <alignment/>
    </xf>
    <xf numFmtId="171" fontId="0" fillId="0" borderId="22" xfId="40" applyNumberFormat="1" applyFont="1" applyBorder="1" applyAlignment="1">
      <alignment/>
    </xf>
    <xf numFmtId="171" fontId="22" fillId="0" borderId="10" xfId="40" applyNumberFormat="1" applyFont="1" applyBorder="1" applyAlignment="1">
      <alignment horizontal="right"/>
    </xf>
    <xf numFmtId="0" fontId="0" fillId="0" borderId="0" xfId="0" applyAlignment="1">
      <alignment horizontal="right"/>
    </xf>
    <xf numFmtId="49" fontId="0" fillId="0" borderId="18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49" fontId="0" fillId="0" borderId="21" xfId="0" applyNumberFormat="1" applyBorder="1" applyAlignment="1">
      <alignment horizontal="right"/>
    </xf>
    <xf numFmtId="171" fontId="0" fillId="0" borderId="22" xfId="40" applyNumberFormat="1" applyFont="1" applyBorder="1" applyAlignment="1">
      <alignment/>
    </xf>
    <xf numFmtId="171" fontId="0" fillId="0" borderId="22" xfId="40" applyNumberFormat="1" applyBorder="1" applyAlignment="1">
      <alignment/>
    </xf>
    <xf numFmtId="171" fontId="0" fillId="0" borderId="13" xfId="40" applyNumberFormat="1" applyBorder="1" applyAlignment="1">
      <alignment/>
    </xf>
    <xf numFmtId="0" fontId="0" fillId="0" borderId="15" xfId="0" applyFill="1" applyBorder="1" applyAlignment="1">
      <alignment/>
    </xf>
    <xf numFmtId="171" fontId="0" fillId="0" borderId="15" xfId="40" applyNumberFormat="1" applyFont="1" applyBorder="1" applyAlignment="1">
      <alignment/>
    </xf>
    <xf numFmtId="171" fontId="0" fillId="0" borderId="15" xfId="40" applyNumberFormat="1" applyBorder="1" applyAlignment="1">
      <alignment/>
    </xf>
    <xf numFmtId="49" fontId="0" fillId="0" borderId="23" xfId="0" applyNumberFormat="1" applyBorder="1" applyAlignment="1">
      <alignment horizontal="right"/>
    </xf>
    <xf numFmtId="0" fontId="0" fillId="0" borderId="0" xfId="0" applyFill="1" applyBorder="1" applyAlignment="1">
      <alignment/>
    </xf>
    <xf numFmtId="171" fontId="0" fillId="0" borderId="0" xfId="40" applyNumberFormat="1" applyFont="1" applyBorder="1" applyAlignment="1">
      <alignment/>
    </xf>
    <xf numFmtId="171" fontId="0" fillId="0" borderId="24" xfId="40" applyNumberFormat="1" applyFont="1" applyBorder="1" applyAlignment="1">
      <alignment/>
    </xf>
    <xf numFmtId="171" fontId="0" fillId="0" borderId="0" xfId="40" applyNumberFormat="1" applyBorder="1" applyAlignment="1">
      <alignment/>
    </xf>
    <xf numFmtId="0" fontId="24" fillId="0" borderId="10" xfId="0" applyFont="1" applyBorder="1" applyAlignment="1">
      <alignment/>
    </xf>
    <xf numFmtId="171" fontId="24" fillId="0" borderId="10" xfId="40" applyNumberFormat="1" applyFont="1" applyBorder="1" applyAlignment="1">
      <alignment/>
    </xf>
    <xf numFmtId="171" fontId="0" fillId="0" borderId="10" xfId="4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24" fillId="0" borderId="10" xfId="0" applyFont="1" applyBorder="1" applyAlignment="1">
      <alignment horizontal="left"/>
    </xf>
    <xf numFmtId="171" fontId="24" fillId="0" borderId="10" xfId="4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171" fontId="0" fillId="0" borderId="24" xfId="40" applyNumberFormat="1" applyFont="1" applyBorder="1" applyAlignment="1">
      <alignment/>
    </xf>
    <xf numFmtId="0" fontId="24" fillId="0" borderId="10" xfId="0" applyFont="1" applyBorder="1" applyAlignment="1">
      <alignment/>
    </xf>
    <xf numFmtId="171" fontId="0" fillId="0" borderId="10" xfId="40" applyNumberFormat="1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/>
    </xf>
    <xf numFmtId="171" fontId="22" fillId="0" borderId="10" xfId="0" applyNumberFormat="1" applyFont="1" applyBorder="1" applyAlignment="1">
      <alignment/>
    </xf>
    <xf numFmtId="171" fontId="22" fillId="0" borderId="10" xfId="40" applyNumberFormat="1" applyFont="1" applyBorder="1" applyAlignment="1">
      <alignment/>
    </xf>
    <xf numFmtId="0" fontId="22" fillId="0" borderId="16" xfId="0" applyFont="1" applyBorder="1" applyAlignment="1">
      <alignment horizontal="center"/>
    </xf>
    <xf numFmtId="3" fontId="22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3" fontId="0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3" fontId="22" fillId="0" borderId="18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0" xfId="0" applyBorder="1" applyAlignment="1">
      <alignment horizontal="right"/>
    </xf>
    <xf numFmtId="0" fontId="0" fillId="25" borderId="20" xfId="0" applyFill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25" borderId="13" xfId="0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25" borderId="13" xfId="0" applyFont="1" applyFill="1" applyBorder="1" applyAlignment="1">
      <alignment/>
    </xf>
    <xf numFmtId="0" fontId="28" fillId="0" borderId="13" xfId="0" applyFont="1" applyBorder="1" applyAlignment="1">
      <alignment horizontal="justify"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0" fontId="0" fillId="25" borderId="15" xfId="0" applyFill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2" xfId="0" applyNumberFormat="1" applyBorder="1" applyAlignment="1">
      <alignment horizontal="right"/>
    </xf>
    <xf numFmtId="0" fontId="22" fillId="25" borderId="10" xfId="0" applyFont="1" applyFill="1" applyBorder="1" applyAlignment="1">
      <alignment/>
    </xf>
    <xf numFmtId="0" fontId="0" fillId="0" borderId="29" xfId="0" applyBorder="1" applyAlignment="1">
      <alignment/>
    </xf>
    <xf numFmtId="3" fontId="0" fillId="0" borderId="15" xfId="0" applyNumberFormat="1" applyBorder="1" applyAlignment="1">
      <alignment horizontal="right"/>
    </xf>
    <xf numFmtId="3" fontId="22" fillId="0" borderId="22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right"/>
    </xf>
    <xf numFmtId="0" fontId="0" fillId="25" borderId="22" xfId="0" applyFont="1" applyFill="1" applyBorder="1" applyAlignment="1">
      <alignment/>
    </xf>
    <xf numFmtId="0" fontId="28" fillId="0" borderId="22" xfId="0" applyFont="1" applyBorder="1" applyAlignment="1">
      <alignment horizontal="justify"/>
    </xf>
    <xf numFmtId="0" fontId="22" fillId="0" borderId="18" xfId="0" applyFont="1" applyBorder="1" applyAlignment="1">
      <alignment/>
    </xf>
    <xf numFmtId="0" fontId="0" fillId="0" borderId="30" xfId="0" applyBorder="1" applyAlignment="1">
      <alignment/>
    </xf>
    <xf numFmtId="3" fontId="0" fillId="0" borderId="30" xfId="0" applyNumberFormat="1" applyBorder="1" applyAlignment="1">
      <alignment horizontal="right"/>
    </xf>
    <xf numFmtId="0" fontId="22" fillId="0" borderId="15" xfId="0" applyFont="1" applyBorder="1" applyAlignment="1">
      <alignment horizontal="left"/>
    </xf>
    <xf numFmtId="0" fontId="22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3" fontId="0" fillId="0" borderId="31" xfId="0" applyNumberFormat="1" applyBorder="1" applyAlignment="1">
      <alignment/>
    </xf>
    <xf numFmtId="3" fontId="22" fillId="0" borderId="10" xfId="0" applyNumberFormat="1" applyFont="1" applyBorder="1" applyAlignment="1">
      <alignment/>
    </xf>
    <xf numFmtId="0" fontId="0" fillId="0" borderId="23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23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0" fontId="22" fillId="0" borderId="22" xfId="0" applyFont="1" applyBorder="1" applyAlignment="1">
      <alignment/>
    </xf>
    <xf numFmtId="0" fontId="0" fillId="0" borderId="32" xfId="0" applyBorder="1" applyAlignment="1">
      <alignment/>
    </xf>
    <xf numFmtId="171" fontId="0" fillId="0" borderId="33" xfId="40" applyNumberFormat="1" applyFont="1" applyBorder="1" applyAlignment="1">
      <alignment/>
    </xf>
    <xf numFmtId="171" fontId="22" fillId="0" borderId="33" xfId="40" applyNumberFormat="1" applyFont="1" applyBorder="1" applyAlignment="1">
      <alignment/>
    </xf>
    <xf numFmtId="171" fontId="22" fillId="0" borderId="33" xfId="40" applyNumberFormat="1" applyFont="1" applyBorder="1" applyAlignment="1">
      <alignment/>
    </xf>
    <xf numFmtId="171" fontId="0" fillId="0" borderId="33" xfId="40" applyNumberFormat="1" applyFont="1" applyBorder="1" applyAlignment="1">
      <alignment/>
    </xf>
    <xf numFmtId="171" fontId="0" fillId="0" borderId="33" xfId="40" applyNumberFormat="1" applyFont="1" applyBorder="1" applyAlignment="1">
      <alignment horizontal="center"/>
    </xf>
    <xf numFmtId="171" fontId="0" fillId="0" borderId="34" xfId="40" applyNumberFormat="1" applyFont="1" applyBorder="1" applyAlignment="1">
      <alignment/>
    </xf>
    <xf numFmtId="171" fontId="22" fillId="0" borderId="32" xfId="40" applyNumberFormat="1" applyFont="1" applyBorder="1" applyAlignment="1">
      <alignment/>
    </xf>
    <xf numFmtId="171" fontId="0" fillId="0" borderId="35" xfId="40" applyNumberFormat="1" applyFont="1" applyBorder="1" applyAlignment="1">
      <alignment/>
    </xf>
    <xf numFmtId="171" fontId="0" fillId="0" borderId="35" xfId="40" applyNumberFormat="1" applyFont="1" applyBorder="1" applyAlignment="1">
      <alignment/>
    </xf>
    <xf numFmtId="49" fontId="22" fillId="0" borderId="21" xfId="0" applyNumberFormat="1" applyFont="1" applyBorder="1" applyAlignment="1">
      <alignment horizontal="right"/>
    </xf>
    <xf numFmtId="171" fontId="24" fillId="0" borderId="10" xfId="40" applyNumberFormat="1" applyFont="1" applyBorder="1" applyAlignment="1">
      <alignment horizontal="right"/>
    </xf>
    <xf numFmtId="49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171" fontId="24" fillId="0" borderId="32" xfId="40" applyNumberFormat="1" applyFont="1" applyBorder="1" applyAlignment="1">
      <alignment/>
    </xf>
    <xf numFmtId="0" fontId="23" fillId="0" borderId="0" xfId="0" applyFont="1" applyAlignment="1">
      <alignment/>
    </xf>
    <xf numFmtId="171" fontId="22" fillId="0" borderId="10" xfId="40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8" xfId="0" applyBorder="1" applyAlignment="1">
      <alignment horizontal="center"/>
    </xf>
    <xf numFmtId="171" fontId="0" fillId="0" borderId="33" xfId="40" applyNumberFormat="1" applyFont="1" applyBorder="1" applyAlignment="1">
      <alignment horizontal="center"/>
    </xf>
    <xf numFmtId="171" fontId="22" fillId="0" borderId="10" xfId="40" applyNumberFormat="1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22" fillId="0" borderId="15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171" fontId="22" fillId="0" borderId="13" xfId="4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0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2" fillId="0" borderId="15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49" fontId="22" fillId="0" borderId="18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8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22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Outlook\YIE8N0AR\2014.f&#233;l&#233;vi\2014%20f&#233;l&#233;ves.ei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-5 (3)"/>
      <sheetName val="2 (3)"/>
      <sheetName val="2 (2)"/>
      <sheetName val="1 (2)"/>
      <sheetName val="0"/>
      <sheetName val="1"/>
      <sheetName val="2"/>
      <sheetName val="4-5 (2)"/>
      <sheetName val="4-5"/>
      <sheetName val="6."/>
      <sheetName val="7."/>
      <sheetName val="8."/>
      <sheetName val="9."/>
      <sheetName val="10"/>
      <sheetName val="11."/>
      <sheetName val="12-13"/>
      <sheetName val="14."/>
    </sheetNames>
    <sheetDataSet>
      <sheetData sheetId="3">
        <row r="9">
          <cell r="L9">
            <v>235466</v>
          </cell>
        </row>
        <row r="20">
          <cell r="L20">
            <v>20818</v>
          </cell>
        </row>
        <row r="21">
          <cell r="L21">
            <v>105500</v>
          </cell>
        </row>
        <row r="29">
          <cell r="L29">
            <v>54865</v>
          </cell>
        </row>
        <row r="43">
          <cell r="L43">
            <v>852</v>
          </cell>
        </row>
      </sheetData>
      <sheetData sheetId="5">
        <row r="57">
          <cell r="L57">
            <v>0</v>
          </cell>
        </row>
      </sheetData>
      <sheetData sheetId="6">
        <row r="11">
          <cell r="I11">
            <v>157154</v>
          </cell>
        </row>
        <row r="14">
          <cell r="I14">
            <v>41036</v>
          </cell>
        </row>
        <row r="17">
          <cell r="I17">
            <v>167216</v>
          </cell>
        </row>
        <row r="20">
          <cell r="I20">
            <v>36968</v>
          </cell>
        </row>
        <row r="23">
          <cell r="I23">
            <v>36591</v>
          </cell>
        </row>
      </sheetData>
      <sheetData sheetId="9">
        <row r="17">
          <cell r="C17">
            <v>33634</v>
          </cell>
        </row>
        <row r="29">
          <cell r="C29">
            <v>24752</v>
          </cell>
        </row>
        <row r="33">
          <cell r="C33">
            <v>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view="pageBreakPreview" zoomScaleSheetLayoutView="100" zoomScalePageLayoutView="0" workbookViewId="0" topLeftCell="A7">
      <selection activeCell="A1" sqref="A1"/>
    </sheetView>
  </sheetViews>
  <sheetFormatPr defaultColWidth="9.00390625" defaultRowHeight="12.75"/>
  <cols>
    <col min="1" max="1" width="4.25390625" style="0" customWidth="1"/>
    <col min="2" max="2" width="68.125" style="0" customWidth="1"/>
    <col min="3" max="3" width="10.25390625" style="0" bestFit="1" customWidth="1"/>
    <col min="4" max="4" width="10.25390625" style="0" customWidth="1"/>
    <col min="5" max="5" width="7.75390625" style="0" bestFit="1" customWidth="1"/>
    <col min="6" max="6" width="10.25390625" style="0" bestFit="1" customWidth="1"/>
    <col min="7" max="7" width="10.25390625" style="0" customWidth="1"/>
    <col min="8" max="8" width="7.75390625" style="0" bestFit="1" customWidth="1"/>
    <col min="9" max="9" width="10.25390625" style="0" bestFit="1" customWidth="1"/>
    <col min="10" max="10" width="10.25390625" style="0" customWidth="1"/>
    <col min="11" max="11" width="8.125" style="0" bestFit="1" customWidth="1"/>
    <col min="12" max="13" width="11.00390625" style="0" customWidth="1"/>
  </cols>
  <sheetData>
    <row r="1" ht="12.75">
      <c r="A1" t="s">
        <v>242</v>
      </c>
    </row>
    <row r="2" ht="15.75">
      <c r="A2" s="55" t="s">
        <v>237</v>
      </c>
    </row>
    <row r="3" spans="1:13" ht="15.75">
      <c r="A3" s="204" t="s">
        <v>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"/>
    </row>
    <row r="4" spans="1:13" ht="12.75">
      <c r="A4" s="3"/>
      <c r="F4" s="205" t="s">
        <v>1</v>
      </c>
      <c r="G4" s="205"/>
      <c r="H4" s="205"/>
      <c r="I4" s="205"/>
      <c r="J4" s="205"/>
      <c r="K4" s="205"/>
      <c r="L4" s="206"/>
      <c r="M4" s="4"/>
    </row>
    <row r="5" spans="1:14" ht="12.75">
      <c r="A5" s="5"/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96</v>
      </c>
      <c r="H5" s="6" t="s">
        <v>97</v>
      </c>
      <c r="I5" s="6" t="s">
        <v>98</v>
      </c>
      <c r="J5" s="6" t="s">
        <v>99</v>
      </c>
      <c r="K5" s="6" t="s">
        <v>232</v>
      </c>
      <c r="L5" s="6" t="s">
        <v>233</v>
      </c>
      <c r="M5" s="6" t="s">
        <v>238</v>
      </c>
      <c r="N5" s="6" t="s">
        <v>239</v>
      </c>
    </row>
    <row r="6" spans="1:14" ht="12.75">
      <c r="A6" s="8"/>
      <c r="B6" s="9" t="s">
        <v>7</v>
      </c>
      <c r="C6" s="207" t="s">
        <v>8</v>
      </c>
      <c r="D6" s="208"/>
      <c r="E6" s="208"/>
      <c r="F6" s="207" t="s">
        <v>9</v>
      </c>
      <c r="G6" s="208"/>
      <c r="H6" s="208"/>
      <c r="I6" s="207" t="s">
        <v>10</v>
      </c>
      <c r="J6" s="208"/>
      <c r="K6" s="208"/>
      <c r="L6" s="209" t="s">
        <v>11</v>
      </c>
      <c r="M6" s="209"/>
      <c r="N6" s="209"/>
    </row>
    <row r="7" spans="1:14" ht="12.75">
      <c r="A7" s="8"/>
      <c r="B7" s="9"/>
      <c r="C7" s="9" t="s">
        <v>12</v>
      </c>
      <c r="D7" s="9" t="s">
        <v>13</v>
      </c>
      <c r="E7" s="9" t="s">
        <v>14</v>
      </c>
      <c r="F7" s="9" t="s">
        <v>12</v>
      </c>
      <c r="G7" s="9" t="s">
        <v>13</v>
      </c>
      <c r="H7" s="9" t="s">
        <v>14</v>
      </c>
      <c r="I7" s="9" t="s">
        <v>12</v>
      </c>
      <c r="J7" s="9" t="s">
        <v>13</v>
      </c>
      <c r="K7" s="9" t="s">
        <v>14</v>
      </c>
      <c r="L7" s="9" t="s">
        <v>12</v>
      </c>
      <c r="M7" s="9" t="s">
        <v>13</v>
      </c>
      <c r="N7" s="9" t="s">
        <v>14</v>
      </c>
    </row>
    <row r="8" spans="1:14" s="1" customFormat="1" ht="12.75">
      <c r="A8" s="10"/>
      <c r="B8" s="11" t="s">
        <v>15</v>
      </c>
      <c r="C8" s="12">
        <f aca="true" t="shared" si="0" ref="C8:K8">C9+C22+C30+C41</f>
        <v>396340</v>
      </c>
      <c r="D8" s="12">
        <f t="shared" si="0"/>
        <v>40051</v>
      </c>
      <c r="E8" s="12">
        <f t="shared" si="0"/>
        <v>436391</v>
      </c>
      <c r="F8" s="12">
        <f t="shared" si="0"/>
        <v>150</v>
      </c>
      <c r="G8" s="12">
        <f t="shared" si="0"/>
        <v>2675</v>
      </c>
      <c r="H8" s="12">
        <f t="shared" si="0"/>
        <v>2825</v>
      </c>
      <c r="I8" s="12">
        <f t="shared" si="0"/>
        <v>21011</v>
      </c>
      <c r="J8" s="12">
        <f t="shared" si="0"/>
        <v>3649</v>
      </c>
      <c r="K8" s="12">
        <f t="shared" si="0"/>
        <v>24660</v>
      </c>
      <c r="L8" s="12">
        <f>C8+F8+I8</f>
        <v>417501</v>
      </c>
      <c r="M8" s="12">
        <f aca="true" t="shared" si="1" ref="M8:N23">D8+G8+J8</f>
        <v>46375</v>
      </c>
      <c r="N8" s="12">
        <f t="shared" si="1"/>
        <v>463876</v>
      </c>
    </row>
    <row r="9" spans="1:14" s="17" customFormat="1" ht="12.75">
      <c r="A9" s="13" t="s">
        <v>16</v>
      </c>
      <c r="B9" s="14" t="s">
        <v>17</v>
      </c>
      <c r="C9" s="15">
        <f aca="true" t="shared" si="2" ref="C9:K9">C10+C17+C18+C19+C20+C21</f>
        <v>256284</v>
      </c>
      <c r="D9" s="15">
        <f t="shared" si="2"/>
        <v>10379</v>
      </c>
      <c r="E9" s="15">
        <f t="shared" si="2"/>
        <v>266663</v>
      </c>
      <c r="F9" s="15">
        <f t="shared" si="2"/>
        <v>0</v>
      </c>
      <c r="G9" s="15">
        <f t="shared" si="2"/>
        <v>2675</v>
      </c>
      <c r="H9" s="15">
        <f t="shared" si="2"/>
        <v>2675</v>
      </c>
      <c r="I9" s="15">
        <f t="shared" si="2"/>
        <v>0</v>
      </c>
      <c r="J9" s="15">
        <f t="shared" si="2"/>
        <v>0</v>
      </c>
      <c r="K9" s="15">
        <f t="shared" si="2"/>
        <v>0</v>
      </c>
      <c r="L9" s="16">
        <f>C9+F9+I9</f>
        <v>256284</v>
      </c>
      <c r="M9" s="16">
        <f t="shared" si="1"/>
        <v>13054</v>
      </c>
      <c r="N9" s="16">
        <f t="shared" si="1"/>
        <v>269338</v>
      </c>
    </row>
    <row r="10" spans="1:14" s="17" customFormat="1" ht="12.75">
      <c r="A10" s="13" t="s">
        <v>18</v>
      </c>
      <c r="B10" s="14" t="s">
        <v>19</v>
      </c>
      <c r="C10" s="15">
        <f>C11+C12+C13+C14+C15+C16</f>
        <v>235466</v>
      </c>
      <c r="D10" s="15">
        <f>D11+D12+D13+D14+D15+D16</f>
        <v>-1779</v>
      </c>
      <c r="E10" s="15">
        <f>E11+E12+E13+E14+E15+E16</f>
        <v>233687</v>
      </c>
      <c r="F10" s="15">
        <f>F11+F12+F13+F14+F15+F16</f>
        <v>0</v>
      </c>
      <c r="G10" s="15">
        <f aca="true" t="shared" si="3" ref="G10:G41">H10-F10</f>
        <v>0</v>
      </c>
      <c r="H10" s="15">
        <f>H11+H12+H13+H14+H15+H16</f>
        <v>0</v>
      </c>
      <c r="I10" s="15">
        <f>I11+I12+I13+I14+I15+I16</f>
        <v>0</v>
      </c>
      <c r="J10" s="15">
        <f aca="true" t="shared" si="4" ref="J10:J41">K10-I10</f>
        <v>0</v>
      </c>
      <c r="K10" s="15"/>
      <c r="L10" s="16">
        <f aca="true" t="shared" si="5" ref="L10:N73">C10+F10+I10</f>
        <v>235466</v>
      </c>
      <c r="M10" s="16">
        <f t="shared" si="1"/>
        <v>-1779</v>
      </c>
      <c r="N10" s="16">
        <f t="shared" si="1"/>
        <v>233687</v>
      </c>
    </row>
    <row r="11" spans="1:14" ht="12.75">
      <c r="A11" s="13"/>
      <c r="B11" s="18" t="s">
        <v>20</v>
      </c>
      <c r="C11" s="19">
        <v>94285</v>
      </c>
      <c r="D11" s="19">
        <f aca="true" t="shared" si="6" ref="D11:D42">E11-C11</f>
        <v>3005</v>
      </c>
      <c r="E11" s="19">
        <v>97290</v>
      </c>
      <c r="F11" s="20"/>
      <c r="G11" s="15">
        <f t="shared" si="3"/>
        <v>0</v>
      </c>
      <c r="H11" s="20"/>
      <c r="I11" s="20"/>
      <c r="J11" s="15">
        <f t="shared" si="4"/>
        <v>0</v>
      </c>
      <c r="K11" s="20"/>
      <c r="L11" s="16">
        <f t="shared" si="5"/>
        <v>94285</v>
      </c>
      <c r="M11" s="16">
        <f t="shared" si="1"/>
        <v>3005</v>
      </c>
      <c r="N11" s="16">
        <f t="shared" si="1"/>
        <v>97290</v>
      </c>
    </row>
    <row r="12" spans="1:14" ht="12.75">
      <c r="A12" s="13"/>
      <c r="B12" s="18" t="s">
        <v>21</v>
      </c>
      <c r="C12" s="19">
        <v>82494</v>
      </c>
      <c r="D12" s="19">
        <f t="shared" si="6"/>
        <v>-3066</v>
      </c>
      <c r="E12" s="19">
        <v>79428</v>
      </c>
      <c r="F12" s="20"/>
      <c r="G12" s="15">
        <f t="shared" si="3"/>
        <v>0</v>
      </c>
      <c r="H12" s="20"/>
      <c r="I12" s="20"/>
      <c r="J12" s="15">
        <f t="shared" si="4"/>
        <v>0</v>
      </c>
      <c r="K12" s="20"/>
      <c r="L12" s="16">
        <f t="shared" si="5"/>
        <v>82494</v>
      </c>
      <c r="M12" s="16">
        <f t="shared" si="1"/>
        <v>-3066</v>
      </c>
      <c r="N12" s="16">
        <f t="shared" si="1"/>
        <v>79428</v>
      </c>
    </row>
    <row r="13" spans="1:14" ht="12.75">
      <c r="A13" s="13"/>
      <c r="B13" s="18" t="s">
        <v>22</v>
      </c>
      <c r="C13" s="19">
        <v>53393</v>
      </c>
      <c r="D13" s="19">
        <f t="shared" si="6"/>
        <v>-9597</v>
      </c>
      <c r="E13" s="19">
        <v>43796</v>
      </c>
      <c r="F13" s="20"/>
      <c r="G13" s="15">
        <f t="shared" si="3"/>
        <v>0</v>
      </c>
      <c r="H13" s="20"/>
      <c r="I13" s="20"/>
      <c r="J13" s="15">
        <f t="shared" si="4"/>
        <v>0</v>
      </c>
      <c r="K13" s="20"/>
      <c r="L13" s="16">
        <f t="shared" si="5"/>
        <v>53393</v>
      </c>
      <c r="M13" s="16">
        <f t="shared" si="1"/>
        <v>-9597</v>
      </c>
      <c r="N13" s="16">
        <f t="shared" si="1"/>
        <v>43796</v>
      </c>
    </row>
    <row r="14" spans="1:14" ht="12.75">
      <c r="A14" s="13"/>
      <c r="B14" s="18" t="s">
        <v>23</v>
      </c>
      <c r="C14" s="19">
        <v>5294</v>
      </c>
      <c r="D14" s="19">
        <f t="shared" si="6"/>
        <v>0</v>
      </c>
      <c r="E14" s="19">
        <v>5294</v>
      </c>
      <c r="F14" s="20"/>
      <c r="G14" s="15">
        <f t="shared" si="3"/>
        <v>0</v>
      </c>
      <c r="H14" s="20"/>
      <c r="I14" s="20"/>
      <c r="J14" s="15">
        <f t="shared" si="4"/>
        <v>0</v>
      </c>
      <c r="K14" s="20"/>
      <c r="L14" s="16">
        <f t="shared" si="5"/>
        <v>5294</v>
      </c>
      <c r="M14" s="16">
        <f t="shared" si="1"/>
        <v>0</v>
      </c>
      <c r="N14" s="16">
        <f t="shared" si="1"/>
        <v>5294</v>
      </c>
    </row>
    <row r="15" spans="1:14" s="22" customFormat="1" ht="12.75">
      <c r="A15" s="13"/>
      <c r="B15" s="18" t="s">
        <v>24</v>
      </c>
      <c r="C15" s="21"/>
      <c r="D15" s="19">
        <f t="shared" si="6"/>
        <v>4938</v>
      </c>
      <c r="E15" s="21">
        <v>4938</v>
      </c>
      <c r="F15" s="21"/>
      <c r="G15" s="15">
        <f t="shared" si="3"/>
        <v>0</v>
      </c>
      <c r="H15" s="21"/>
      <c r="I15" s="21"/>
      <c r="J15" s="15">
        <f t="shared" si="4"/>
        <v>0</v>
      </c>
      <c r="K15" s="21"/>
      <c r="L15" s="16">
        <f t="shared" si="5"/>
        <v>0</v>
      </c>
      <c r="M15" s="16">
        <f t="shared" si="1"/>
        <v>4938</v>
      </c>
      <c r="N15" s="16">
        <f t="shared" si="1"/>
        <v>4938</v>
      </c>
    </row>
    <row r="16" spans="1:14" s="17" customFormat="1" ht="12.75">
      <c r="A16" s="13"/>
      <c r="B16" s="18" t="s">
        <v>25</v>
      </c>
      <c r="C16" s="15"/>
      <c r="D16" s="19">
        <f t="shared" si="6"/>
        <v>2941</v>
      </c>
      <c r="E16" s="15">
        <v>2941</v>
      </c>
      <c r="F16" s="15"/>
      <c r="G16" s="15">
        <f t="shared" si="3"/>
        <v>0</v>
      </c>
      <c r="H16" s="15"/>
      <c r="I16" s="15"/>
      <c r="J16" s="15">
        <f t="shared" si="4"/>
        <v>0</v>
      </c>
      <c r="K16" s="15"/>
      <c r="L16" s="16">
        <f t="shared" si="5"/>
        <v>0</v>
      </c>
      <c r="M16" s="16">
        <f t="shared" si="1"/>
        <v>2941</v>
      </c>
      <c r="N16" s="16">
        <f t="shared" si="1"/>
        <v>2941</v>
      </c>
    </row>
    <row r="17" spans="1:14" s="17" customFormat="1" ht="12.75">
      <c r="A17" s="13" t="s">
        <v>26</v>
      </c>
      <c r="B17" s="23" t="s">
        <v>27</v>
      </c>
      <c r="C17" s="15"/>
      <c r="D17" s="19">
        <f t="shared" si="6"/>
        <v>0</v>
      </c>
      <c r="E17" s="15"/>
      <c r="F17" s="15"/>
      <c r="G17" s="15">
        <f t="shared" si="3"/>
        <v>0</v>
      </c>
      <c r="H17" s="15"/>
      <c r="I17" s="15"/>
      <c r="J17" s="15">
        <f t="shared" si="4"/>
        <v>0</v>
      </c>
      <c r="K17" s="15"/>
      <c r="L17" s="16">
        <f t="shared" si="5"/>
        <v>0</v>
      </c>
      <c r="M17" s="16">
        <f t="shared" si="1"/>
        <v>0</v>
      </c>
      <c r="N17" s="16">
        <f t="shared" si="1"/>
        <v>0</v>
      </c>
    </row>
    <row r="18" spans="1:14" ht="12.75">
      <c r="A18" s="13" t="s">
        <v>28</v>
      </c>
      <c r="B18" s="23" t="s">
        <v>29</v>
      </c>
      <c r="C18" s="19"/>
      <c r="D18" s="19">
        <f t="shared" si="6"/>
        <v>0</v>
      </c>
      <c r="E18" s="19"/>
      <c r="F18" s="24"/>
      <c r="G18" s="15">
        <f t="shared" si="3"/>
        <v>0</v>
      </c>
      <c r="H18" s="24"/>
      <c r="I18" s="24"/>
      <c r="J18" s="15">
        <f t="shared" si="4"/>
        <v>0</v>
      </c>
      <c r="K18" s="24"/>
      <c r="L18" s="16">
        <f t="shared" si="5"/>
        <v>0</v>
      </c>
      <c r="M18" s="16">
        <f t="shared" si="1"/>
        <v>0</v>
      </c>
      <c r="N18" s="16">
        <f t="shared" si="1"/>
        <v>0</v>
      </c>
    </row>
    <row r="19" spans="1:14" ht="12.75">
      <c r="A19" s="13" t="s">
        <v>30</v>
      </c>
      <c r="B19" s="23" t="s">
        <v>31</v>
      </c>
      <c r="C19" s="19"/>
      <c r="D19" s="19">
        <f t="shared" si="6"/>
        <v>0</v>
      </c>
      <c r="E19" s="19"/>
      <c r="F19" s="24"/>
      <c r="G19" s="15">
        <f t="shared" si="3"/>
        <v>0</v>
      </c>
      <c r="H19" s="24"/>
      <c r="I19" s="24"/>
      <c r="J19" s="15">
        <f t="shared" si="4"/>
        <v>0</v>
      </c>
      <c r="K19" s="24"/>
      <c r="L19" s="16">
        <f t="shared" si="5"/>
        <v>0</v>
      </c>
      <c r="M19" s="16">
        <f t="shared" si="1"/>
        <v>0</v>
      </c>
      <c r="N19" s="16">
        <f t="shared" si="1"/>
        <v>0</v>
      </c>
    </row>
    <row r="20" spans="1:14" ht="12.75">
      <c r="A20" s="13" t="s">
        <v>32</v>
      </c>
      <c r="B20" s="23" t="s">
        <v>33</v>
      </c>
      <c r="C20" s="19"/>
      <c r="D20" s="19">
        <f t="shared" si="6"/>
        <v>0</v>
      </c>
      <c r="E20" s="19"/>
      <c r="F20" s="24"/>
      <c r="G20" s="15">
        <f t="shared" si="3"/>
        <v>0</v>
      </c>
      <c r="H20" s="24"/>
      <c r="I20" s="24"/>
      <c r="J20" s="15">
        <f t="shared" si="4"/>
        <v>0</v>
      </c>
      <c r="K20" s="24"/>
      <c r="L20" s="16">
        <f t="shared" si="5"/>
        <v>0</v>
      </c>
      <c r="M20" s="16">
        <f t="shared" si="1"/>
        <v>0</v>
      </c>
      <c r="N20" s="16">
        <f t="shared" si="1"/>
        <v>0</v>
      </c>
    </row>
    <row r="21" spans="1:14" s="17" customFormat="1" ht="12.75">
      <c r="A21" s="13" t="s">
        <v>34</v>
      </c>
      <c r="B21" s="23" t="s">
        <v>35</v>
      </c>
      <c r="C21" s="15">
        <v>20818</v>
      </c>
      <c r="D21" s="19">
        <f t="shared" si="6"/>
        <v>12158</v>
      </c>
      <c r="E21" s="15">
        <v>32976</v>
      </c>
      <c r="F21" s="15"/>
      <c r="G21" s="15">
        <f t="shared" si="3"/>
        <v>2675</v>
      </c>
      <c r="H21" s="15">
        <v>2675</v>
      </c>
      <c r="J21" s="15">
        <f t="shared" si="4"/>
        <v>0</v>
      </c>
      <c r="K21" s="15"/>
      <c r="L21" s="16">
        <f t="shared" si="5"/>
        <v>20818</v>
      </c>
      <c r="M21" s="16">
        <f t="shared" si="1"/>
        <v>14833</v>
      </c>
      <c r="N21" s="16">
        <f t="shared" si="1"/>
        <v>35651</v>
      </c>
    </row>
    <row r="22" spans="1:14" s="17" customFormat="1" ht="12.75">
      <c r="A22" s="13" t="s">
        <v>36</v>
      </c>
      <c r="B22" s="23" t="s">
        <v>37</v>
      </c>
      <c r="C22" s="15">
        <f>C23+C24+C25+C26+C27+C28+C29</f>
        <v>105500</v>
      </c>
      <c r="D22" s="19">
        <f t="shared" si="6"/>
        <v>26713</v>
      </c>
      <c r="E22" s="15">
        <f>E23+E24+E25+E26+E27+E28+E29</f>
        <v>132213</v>
      </c>
      <c r="F22" s="15">
        <f>F23+F24+F25+F26+F27+F28+F29</f>
        <v>0</v>
      </c>
      <c r="G22" s="15">
        <f t="shared" si="3"/>
        <v>0</v>
      </c>
      <c r="H22" s="15">
        <f>H23+H24+H25+H26+H27+H28+H29</f>
        <v>0</v>
      </c>
      <c r="I22" s="15">
        <f>I23+I24+I25+I26+I27+I28+I29</f>
        <v>0</v>
      </c>
      <c r="J22" s="15">
        <f t="shared" si="4"/>
        <v>0</v>
      </c>
      <c r="K22" s="15">
        <f>K23+K24+K25+K26+K27+K28+K29</f>
        <v>0</v>
      </c>
      <c r="L22" s="16">
        <f t="shared" si="5"/>
        <v>105500</v>
      </c>
      <c r="M22" s="16">
        <f t="shared" si="1"/>
        <v>26713</v>
      </c>
      <c r="N22" s="16">
        <f t="shared" si="1"/>
        <v>132213</v>
      </c>
    </row>
    <row r="23" spans="1:14" s="17" customFormat="1" ht="12.75">
      <c r="A23" s="13"/>
      <c r="B23" s="25" t="s">
        <v>38</v>
      </c>
      <c r="C23" s="15">
        <v>105500</v>
      </c>
      <c r="D23" s="19">
        <f t="shared" si="6"/>
        <v>26713</v>
      </c>
      <c r="E23" s="15">
        <v>132213</v>
      </c>
      <c r="F23" s="15"/>
      <c r="G23" s="15">
        <f t="shared" si="3"/>
        <v>0</v>
      </c>
      <c r="H23" s="15"/>
      <c r="I23" s="15"/>
      <c r="J23" s="15">
        <f t="shared" si="4"/>
        <v>0</v>
      </c>
      <c r="K23" s="15"/>
      <c r="L23" s="16">
        <f t="shared" si="5"/>
        <v>105500</v>
      </c>
      <c r="M23" s="16">
        <f t="shared" si="1"/>
        <v>26713</v>
      </c>
      <c r="N23" s="16">
        <f t="shared" si="1"/>
        <v>132213</v>
      </c>
    </row>
    <row r="24" spans="1:14" s="17" customFormat="1" ht="12.75">
      <c r="A24" s="13"/>
      <c r="B24" s="25" t="s">
        <v>39</v>
      </c>
      <c r="C24" s="15"/>
      <c r="D24" s="19">
        <f t="shared" si="6"/>
        <v>0</v>
      </c>
      <c r="E24" s="15"/>
      <c r="F24" s="15"/>
      <c r="G24" s="15">
        <f t="shared" si="3"/>
        <v>0</v>
      </c>
      <c r="H24" s="15"/>
      <c r="I24" s="15"/>
      <c r="J24" s="15">
        <f t="shared" si="4"/>
        <v>0</v>
      </c>
      <c r="K24" s="15"/>
      <c r="L24" s="16">
        <f t="shared" si="5"/>
        <v>0</v>
      </c>
      <c r="M24" s="16">
        <f t="shared" si="5"/>
        <v>0</v>
      </c>
      <c r="N24" s="16">
        <f t="shared" si="5"/>
        <v>0</v>
      </c>
    </row>
    <row r="25" spans="1:14" s="17" customFormat="1" ht="12.75">
      <c r="A25" s="13"/>
      <c r="B25" s="25" t="s">
        <v>40</v>
      </c>
      <c r="C25" s="15"/>
      <c r="D25" s="19">
        <f t="shared" si="6"/>
        <v>0</v>
      </c>
      <c r="E25" s="15"/>
      <c r="F25" s="15"/>
      <c r="G25" s="15">
        <f t="shared" si="3"/>
        <v>0</v>
      </c>
      <c r="H25" s="15"/>
      <c r="I25" s="15"/>
      <c r="J25" s="15">
        <f t="shared" si="4"/>
        <v>0</v>
      </c>
      <c r="K25" s="15"/>
      <c r="L25" s="16">
        <f t="shared" si="5"/>
        <v>0</v>
      </c>
      <c r="M25" s="16">
        <f t="shared" si="5"/>
        <v>0</v>
      </c>
      <c r="N25" s="16">
        <f t="shared" si="5"/>
        <v>0</v>
      </c>
    </row>
    <row r="26" spans="1:14" s="27" customFormat="1" ht="15.75">
      <c r="A26" s="13"/>
      <c r="B26" s="18" t="s">
        <v>41</v>
      </c>
      <c r="C26" s="26"/>
      <c r="D26" s="19">
        <f t="shared" si="6"/>
        <v>0</v>
      </c>
      <c r="E26" s="26"/>
      <c r="F26" s="26"/>
      <c r="G26" s="15">
        <f t="shared" si="3"/>
        <v>0</v>
      </c>
      <c r="H26" s="26"/>
      <c r="I26" s="26"/>
      <c r="J26" s="15">
        <f t="shared" si="4"/>
        <v>0</v>
      </c>
      <c r="K26" s="26"/>
      <c r="L26" s="16">
        <f t="shared" si="5"/>
        <v>0</v>
      </c>
      <c r="M26" s="16">
        <f t="shared" si="5"/>
        <v>0</v>
      </c>
      <c r="N26" s="16">
        <f t="shared" si="5"/>
        <v>0</v>
      </c>
    </row>
    <row r="27" spans="1:14" ht="12.75">
      <c r="A27" s="13"/>
      <c r="B27" s="18" t="s">
        <v>42</v>
      </c>
      <c r="C27" s="20"/>
      <c r="D27" s="19">
        <f t="shared" si="6"/>
        <v>0</v>
      </c>
      <c r="E27" s="20"/>
      <c r="F27" s="20"/>
      <c r="G27" s="15">
        <f t="shared" si="3"/>
        <v>0</v>
      </c>
      <c r="H27" s="20"/>
      <c r="I27" s="20"/>
      <c r="J27" s="15">
        <f t="shared" si="4"/>
        <v>0</v>
      </c>
      <c r="K27" s="20"/>
      <c r="L27" s="16">
        <f t="shared" si="5"/>
        <v>0</v>
      </c>
      <c r="M27" s="16">
        <f t="shared" si="5"/>
        <v>0</v>
      </c>
      <c r="N27" s="16">
        <f t="shared" si="5"/>
        <v>0</v>
      </c>
    </row>
    <row r="28" spans="1:14" ht="12.75">
      <c r="A28" s="13"/>
      <c r="B28" s="18" t="s">
        <v>43</v>
      </c>
      <c r="C28" s="20"/>
      <c r="D28" s="19">
        <f t="shared" si="6"/>
        <v>0</v>
      </c>
      <c r="E28" s="20"/>
      <c r="F28" s="20"/>
      <c r="G28" s="15">
        <f t="shared" si="3"/>
        <v>0</v>
      </c>
      <c r="H28" s="20"/>
      <c r="I28" s="20"/>
      <c r="J28" s="15">
        <f t="shared" si="4"/>
        <v>0</v>
      </c>
      <c r="K28" s="20"/>
      <c r="L28" s="16">
        <f t="shared" si="5"/>
        <v>0</v>
      </c>
      <c r="M28" s="16">
        <f t="shared" si="5"/>
        <v>0</v>
      </c>
      <c r="N28" s="16">
        <f t="shared" si="5"/>
        <v>0</v>
      </c>
    </row>
    <row r="29" spans="1:14" ht="12.75">
      <c r="A29" s="13"/>
      <c r="B29" s="18" t="s">
        <v>44</v>
      </c>
      <c r="C29" s="20"/>
      <c r="D29" s="19">
        <f t="shared" si="6"/>
        <v>0</v>
      </c>
      <c r="E29" s="20"/>
      <c r="F29" s="24"/>
      <c r="G29" s="15">
        <f t="shared" si="3"/>
        <v>0</v>
      </c>
      <c r="H29" s="24"/>
      <c r="I29" s="24"/>
      <c r="J29" s="15">
        <f t="shared" si="4"/>
        <v>0</v>
      </c>
      <c r="K29" s="24"/>
      <c r="L29" s="16">
        <f t="shared" si="5"/>
        <v>0</v>
      </c>
      <c r="M29" s="16">
        <f t="shared" si="5"/>
        <v>0</v>
      </c>
      <c r="N29" s="16">
        <f t="shared" si="5"/>
        <v>0</v>
      </c>
    </row>
    <row r="30" spans="1:14" ht="12.75">
      <c r="A30" s="13" t="s">
        <v>45</v>
      </c>
      <c r="B30" s="23" t="s">
        <v>46</v>
      </c>
      <c r="C30" s="15">
        <f>C32+C33+C34+C36+C35+C37+C38+C39+C40</f>
        <v>34356</v>
      </c>
      <c r="D30" s="19">
        <f t="shared" si="6"/>
        <v>2369</v>
      </c>
      <c r="E30" s="15">
        <f>E32+E33+E34+E36+E35+E37+E38+E39+E40</f>
        <v>36725</v>
      </c>
      <c r="F30" s="15">
        <f>F32+F33+F34+F36+F35+F37+F38+F39+F40</f>
        <v>150</v>
      </c>
      <c r="G30" s="15">
        <f t="shared" si="3"/>
        <v>0</v>
      </c>
      <c r="H30" s="15">
        <f>H32+H33+H34+H36+H35+H37+H38+H39+H40</f>
        <v>150</v>
      </c>
      <c r="I30" s="15">
        <f>I32+I33+I34+I36+I35+I37+I38+I39+I40</f>
        <v>20359</v>
      </c>
      <c r="J30" s="15">
        <f t="shared" si="4"/>
        <v>3649</v>
      </c>
      <c r="K30" s="15">
        <f>K32+K33+K34+K36+K35+K37+K38+K39+K40</f>
        <v>24008</v>
      </c>
      <c r="L30" s="16">
        <f t="shared" si="5"/>
        <v>54865</v>
      </c>
      <c r="M30" s="16">
        <f t="shared" si="5"/>
        <v>6018</v>
      </c>
      <c r="N30" s="16">
        <f t="shared" si="5"/>
        <v>60883</v>
      </c>
    </row>
    <row r="31" spans="1:14" ht="12.75">
      <c r="A31" s="13"/>
      <c r="B31" s="25" t="s">
        <v>47</v>
      </c>
      <c r="C31" s="20"/>
      <c r="D31" s="19">
        <f t="shared" si="6"/>
        <v>0</v>
      </c>
      <c r="E31" s="20"/>
      <c r="F31" s="20"/>
      <c r="G31" s="15">
        <f t="shared" si="3"/>
        <v>0</v>
      </c>
      <c r="H31" s="20"/>
      <c r="I31" s="20"/>
      <c r="J31" s="15">
        <f t="shared" si="4"/>
        <v>0</v>
      </c>
      <c r="K31" s="20"/>
      <c r="L31" s="16">
        <f t="shared" si="5"/>
        <v>0</v>
      </c>
      <c r="M31" s="16">
        <f t="shared" si="5"/>
        <v>0</v>
      </c>
      <c r="N31" s="16">
        <f t="shared" si="5"/>
        <v>0</v>
      </c>
    </row>
    <row r="32" spans="1:14" ht="12.75">
      <c r="A32" s="13"/>
      <c r="B32" s="28" t="s">
        <v>48</v>
      </c>
      <c r="C32" s="20"/>
      <c r="D32" s="19">
        <f t="shared" si="6"/>
        <v>142</v>
      </c>
      <c r="E32" s="20">
        <v>142</v>
      </c>
      <c r="F32" s="20">
        <v>150</v>
      </c>
      <c r="G32" s="15">
        <f t="shared" si="3"/>
        <v>0</v>
      </c>
      <c r="H32" s="20">
        <v>150</v>
      </c>
      <c r="I32" s="20">
        <v>20359</v>
      </c>
      <c r="J32" s="15">
        <f t="shared" si="4"/>
        <v>3649</v>
      </c>
      <c r="K32" s="20">
        <v>24008</v>
      </c>
      <c r="L32" s="16">
        <f t="shared" si="5"/>
        <v>20509</v>
      </c>
      <c r="M32" s="16">
        <f t="shared" si="5"/>
        <v>3791</v>
      </c>
      <c r="N32" s="16">
        <f t="shared" si="5"/>
        <v>24300</v>
      </c>
    </row>
    <row r="33" spans="1:14" ht="12.75">
      <c r="A33" s="13"/>
      <c r="B33" s="25" t="s">
        <v>49</v>
      </c>
      <c r="C33" s="20">
        <v>2340</v>
      </c>
      <c r="D33" s="19">
        <f t="shared" si="6"/>
        <v>1196</v>
      </c>
      <c r="E33" s="20">
        <v>3536</v>
      </c>
      <c r="F33" s="20"/>
      <c r="G33" s="15">
        <f t="shared" si="3"/>
        <v>0</v>
      </c>
      <c r="H33" s="20"/>
      <c r="I33" s="20"/>
      <c r="J33" s="15">
        <f t="shared" si="4"/>
        <v>0</v>
      </c>
      <c r="K33" s="20"/>
      <c r="L33" s="16">
        <f t="shared" si="5"/>
        <v>2340</v>
      </c>
      <c r="M33" s="16">
        <f t="shared" si="5"/>
        <v>1196</v>
      </c>
      <c r="N33" s="16">
        <f t="shared" si="5"/>
        <v>3536</v>
      </c>
    </row>
    <row r="34" spans="1:14" s="27" customFormat="1" ht="15">
      <c r="A34" s="13"/>
      <c r="B34" s="18" t="s">
        <v>50</v>
      </c>
      <c r="C34" s="24">
        <v>21331</v>
      </c>
      <c r="D34" s="19">
        <f t="shared" si="6"/>
        <v>-777</v>
      </c>
      <c r="E34" s="24">
        <v>20554</v>
      </c>
      <c r="F34" s="24"/>
      <c r="G34" s="15">
        <f t="shared" si="3"/>
        <v>0</v>
      </c>
      <c r="H34" s="24"/>
      <c r="I34" s="24"/>
      <c r="J34" s="15">
        <f t="shared" si="4"/>
        <v>0</v>
      </c>
      <c r="K34" s="24"/>
      <c r="L34" s="16">
        <f t="shared" si="5"/>
        <v>21331</v>
      </c>
      <c r="M34" s="16">
        <f t="shared" si="5"/>
        <v>-777</v>
      </c>
      <c r="N34" s="16">
        <f t="shared" si="5"/>
        <v>20554</v>
      </c>
    </row>
    <row r="35" spans="1:14" ht="12.75">
      <c r="A35" s="13"/>
      <c r="B35" s="7" t="s">
        <v>51</v>
      </c>
      <c r="C35" s="20">
        <v>1564</v>
      </c>
      <c r="D35" s="19">
        <f t="shared" si="6"/>
        <v>34</v>
      </c>
      <c r="E35" s="20">
        <v>1598</v>
      </c>
      <c r="F35" s="20"/>
      <c r="G35" s="15">
        <f t="shared" si="3"/>
        <v>0</v>
      </c>
      <c r="H35" s="20"/>
      <c r="I35" s="20"/>
      <c r="J35" s="15">
        <f t="shared" si="4"/>
        <v>0</v>
      </c>
      <c r="K35" s="20"/>
      <c r="L35" s="16">
        <f t="shared" si="5"/>
        <v>1564</v>
      </c>
      <c r="M35" s="16">
        <f t="shared" si="5"/>
        <v>34</v>
      </c>
      <c r="N35" s="16">
        <f t="shared" si="5"/>
        <v>1598</v>
      </c>
    </row>
    <row r="36" spans="1:14" ht="12.75">
      <c r="A36" s="13"/>
      <c r="B36" s="7" t="s">
        <v>52</v>
      </c>
      <c r="C36" s="20">
        <v>8121</v>
      </c>
      <c r="D36" s="19">
        <f t="shared" si="6"/>
        <v>1397</v>
      </c>
      <c r="E36" s="20">
        <v>9518</v>
      </c>
      <c r="F36" s="20"/>
      <c r="G36" s="15">
        <f t="shared" si="3"/>
        <v>0</v>
      </c>
      <c r="H36" s="20"/>
      <c r="I36" s="20"/>
      <c r="J36" s="15">
        <f t="shared" si="4"/>
        <v>0</v>
      </c>
      <c r="K36" s="20"/>
      <c r="L36" s="16">
        <f t="shared" si="5"/>
        <v>8121</v>
      </c>
      <c r="M36" s="16">
        <f t="shared" si="5"/>
        <v>1397</v>
      </c>
      <c r="N36" s="16">
        <f t="shared" si="5"/>
        <v>9518</v>
      </c>
    </row>
    <row r="37" spans="1:14" ht="12.75">
      <c r="A37" s="13"/>
      <c r="B37" s="7" t="s">
        <v>53</v>
      </c>
      <c r="C37" s="20"/>
      <c r="D37" s="19">
        <f t="shared" si="6"/>
        <v>0</v>
      </c>
      <c r="E37" s="20"/>
      <c r="F37" s="20"/>
      <c r="G37" s="15">
        <f t="shared" si="3"/>
        <v>0</v>
      </c>
      <c r="H37" s="20"/>
      <c r="I37" s="20"/>
      <c r="J37" s="15">
        <f t="shared" si="4"/>
        <v>0</v>
      </c>
      <c r="K37" s="20"/>
      <c r="L37" s="16">
        <f t="shared" si="5"/>
        <v>0</v>
      </c>
      <c r="M37" s="16">
        <f t="shared" si="5"/>
        <v>0</v>
      </c>
      <c r="N37" s="16">
        <f t="shared" si="5"/>
        <v>0</v>
      </c>
    </row>
    <row r="38" spans="1:14" ht="12.75">
      <c r="A38" s="13"/>
      <c r="B38" s="7" t="s">
        <v>54</v>
      </c>
      <c r="C38" s="20">
        <v>1000</v>
      </c>
      <c r="D38" s="19">
        <f t="shared" si="6"/>
        <v>0</v>
      </c>
      <c r="E38" s="20">
        <v>1000</v>
      </c>
      <c r="F38" s="20"/>
      <c r="G38" s="15">
        <f t="shared" si="3"/>
        <v>0</v>
      </c>
      <c r="H38" s="20"/>
      <c r="I38" s="20"/>
      <c r="J38" s="15">
        <f t="shared" si="4"/>
        <v>0</v>
      </c>
      <c r="K38" s="20"/>
      <c r="L38" s="16">
        <f t="shared" si="5"/>
        <v>1000</v>
      </c>
      <c r="M38" s="16">
        <f t="shared" si="5"/>
        <v>0</v>
      </c>
      <c r="N38" s="16">
        <f t="shared" si="5"/>
        <v>1000</v>
      </c>
    </row>
    <row r="39" spans="1:14" ht="12.75">
      <c r="A39" s="13"/>
      <c r="B39" s="7" t="s">
        <v>55</v>
      </c>
      <c r="C39" s="20"/>
      <c r="D39" s="19">
        <f t="shared" si="6"/>
        <v>0</v>
      </c>
      <c r="E39" s="20"/>
      <c r="F39" s="20"/>
      <c r="G39" s="15">
        <f t="shared" si="3"/>
        <v>0</v>
      </c>
      <c r="H39" s="20"/>
      <c r="I39" s="20"/>
      <c r="J39" s="15">
        <f t="shared" si="4"/>
        <v>0</v>
      </c>
      <c r="K39" s="20"/>
      <c r="L39" s="16">
        <f t="shared" si="5"/>
        <v>0</v>
      </c>
      <c r="M39" s="16">
        <f t="shared" si="5"/>
        <v>0</v>
      </c>
      <c r="N39" s="16">
        <f t="shared" si="5"/>
        <v>0</v>
      </c>
    </row>
    <row r="40" spans="1:14" ht="12.75">
      <c r="A40" s="13"/>
      <c r="B40" s="7" t="s">
        <v>56</v>
      </c>
      <c r="C40" s="20"/>
      <c r="D40" s="19">
        <f t="shared" si="6"/>
        <v>377</v>
      </c>
      <c r="E40" s="20">
        <v>377</v>
      </c>
      <c r="F40" s="20"/>
      <c r="G40" s="15">
        <f t="shared" si="3"/>
        <v>0</v>
      </c>
      <c r="H40" s="20"/>
      <c r="I40" s="20"/>
      <c r="J40" s="15">
        <f t="shared" si="4"/>
        <v>0</v>
      </c>
      <c r="K40" s="20"/>
      <c r="L40" s="16">
        <f t="shared" si="5"/>
        <v>0</v>
      </c>
      <c r="M40" s="16">
        <f t="shared" si="5"/>
        <v>377</v>
      </c>
      <c r="N40" s="16">
        <f t="shared" si="5"/>
        <v>377</v>
      </c>
    </row>
    <row r="41" spans="1:14" ht="12.75">
      <c r="A41" s="13" t="s">
        <v>57</v>
      </c>
      <c r="B41" s="14" t="s">
        <v>58</v>
      </c>
      <c r="C41" s="15">
        <f>C42+C44+C43</f>
        <v>200</v>
      </c>
      <c r="D41" s="19">
        <f t="shared" si="6"/>
        <v>590</v>
      </c>
      <c r="E41" s="15">
        <f>E42+E44+E43</f>
        <v>790</v>
      </c>
      <c r="F41" s="15">
        <f>F42+F44+F43</f>
        <v>0</v>
      </c>
      <c r="G41" s="15">
        <f t="shared" si="3"/>
        <v>0</v>
      </c>
      <c r="H41" s="15">
        <f>H42+H44+H43</f>
        <v>0</v>
      </c>
      <c r="I41" s="15">
        <f>I42+I44+I43</f>
        <v>652</v>
      </c>
      <c r="J41" s="15">
        <f t="shared" si="4"/>
        <v>0</v>
      </c>
      <c r="K41" s="15">
        <f>K42+K44+K43</f>
        <v>652</v>
      </c>
      <c r="L41" s="16">
        <f t="shared" si="5"/>
        <v>852</v>
      </c>
      <c r="M41" s="16">
        <f t="shared" si="5"/>
        <v>590</v>
      </c>
      <c r="N41" s="16">
        <f t="shared" si="5"/>
        <v>1442</v>
      </c>
    </row>
    <row r="42" spans="1:14" ht="12.75">
      <c r="A42" s="13"/>
      <c r="B42" s="25" t="s">
        <v>59</v>
      </c>
      <c r="C42" s="20"/>
      <c r="D42" s="19">
        <f t="shared" si="6"/>
        <v>0</v>
      </c>
      <c r="E42" s="20"/>
      <c r="F42" s="20"/>
      <c r="G42" s="15">
        <f aca="true" t="shared" si="7" ref="G42:G73">H42-F42</f>
        <v>0</v>
      </c>
      <c r="H42" s="20"/>
      <c r="I42" s="20"/>
      <c r="J42" s="15">
        <f aca="true" t="shared" si="8" ref="J42:J73">K42-I42</f>
        <v>0</v>
      </c>
      <c r="K42" s="20"/>
      <c r="L42" s="16">
        <f t="shared" si="5"/>
        <v>0</v>
      </c>
      <c r="M42" s="16">
        <f t="shared" si="5"/>
        <v>0</v>
      </c>
      <c r="N42" s="16">
        <f t="shared" si="5"/>
        <v>0</v>
      </c>
    </row>
    <row r="43" spans="1:14" ht="12.75">
      <c r="A43" s="13"/>
      <c r="B43" s="7" t="s">
        <v>60</v>
      </c>
      <c r="C43" s="20"/>
      <c r="D43" s="19">
        <f aca="true" t="shared" si="9" ref="D43:D74">E43-C43</f>
        <v>0</v>
      </c>
      <c r="E43" s="20"/>
      <c r="F43" s="20"/>
      <c r="G43" s="15">
        <f t="shared" si="7"/>
        <v>0</v>
      </c>
      <c r="H43" s="20"/>
      <c r="I43" s="20"/>
      <c r="J43" s="15">
        <f t="shared" si="8"/>
        <v>0</v>
      </c>
      <c r="K43" s="20"/>
      <c r="L43" s="16">
        <f t="shared" si="5"/>
        <v>0</v>
      </c>
      <c r="M43" s="16">
        <f t="shared" si="5"/>
        <v>0</v>
      </c>
      <c r="N43" s="16">
        <f t="shared" si="5"/>
        <v>0</v>
      </c>
    </row>
    <row r="44" spans="1:14" ht="12.75">
      <c r="A44" s="13"/>
      <c r="B44" s="7" t="s">
        <v>61</v>
      </c>
      <c r="C44" s="20">
        <v>200</v>
      </c>
      <c r="D44" s="19">
        <f t="shared" si="9"/>
        <v>590</v>
      </c>
      <c r="E44" s="20">
        <v>790</v>
      </c>
      <c r="F44" s="20"/>
      <c r="G44" s="15">
        <f t="shared" si="7"/>
        <v>0</v>
      </c>
      <c r="H44" s="20"/>
      <c r="I44" s="20">
        <v>652</v>
      </c>
      <c r="J44" s="15">
        <f t="shared" si="8"/>
        <v>0</v>
      </c>
      <c r="K44" s="20">
        <v>652</v>
      </c>
      <c r="L44" s="16">
        <f t="shared" si="5"/>
        <v>852</v>
      </c>
      <c r="M44" s="16">
        <f t="shared" si="5"/>
        <v>590</v>
      </c>
      <c r="N44" s="16">
        <f t="shared" si="5"/>
        <v>1442</v>
      </c>
    </row>
    <row r="45" spans="1:14" ht="12.75">
      <c r="A45" s="10"/>
      <c r="B45" s="11" t="s">
        <v>62</v>
      </c>
      <c r="C45" s="12">
        <f>C46+C52+C58</f>
        <v>13850</v>
      </c>
      <c r="D45" s="29">
        <f t="shared" si="9"/>
        <v>-6575</v>
      </c>
      <c r="E45" s="12">
        <f>E46+E52+E58</f>
        <v>7275</v>
      </c>
      <c r="F45" s="12">
        <f>F46+F52+F58</f>
        <v>0</v>
      </c>
      <c r="G45" s="12">
        <f t="shared" si="7"/>
        <v>0</v>
      </c>
      <c r="H45" s="12">
        <f>H46+H52+H58</f>
        <v>0</v>
      </c>
      <c r="I45" s="12">
        <f>I46+I52+I58</f>
        <v>0</v>
      </c>
      <c r="J45" s="12">
        <f t="shared" si="8"/>
        <v>0</v>
      </c>
      <c r="K45" s="12">
        <f>K46+K52+K58</f>
        <v>0</v>
      </c>
      <c r="L45" s="12">
        <f t="shared" si="5"/>
        <v>13850</v>
      </c>
      <c r="M45" s="12">
        <f t="shared" si="5"/>
        <v>-6575</v>
      </c>
      <c r="N45" s="12">
        <f t="shared" si="5"/>
        <v>7275</v>
      </c>
    </row>
    <row r="46" spans="1:14" ht="12.75">
      <c r="A46" s="13" t="s">
        <v>63</v>
      </c>
      <c r="B46" s="14" t="s">
        <v>64</v>
      </c>
      <c r="C46" s="15">
        <f>C47+C48+C49+C50+C51</f>
        <v>8808</v>
      </c>
      <c r="D46" s="19">
        <f t="shared" si="9"/>
        <v>-6646</v>
      </c>
      <c r="E46" s="15">
        <f>E47+E48+E49+E50+E51</f>
        <v>2162</v>
      </c>
      <c r="F46" s="15">
        <f>F47+F48+F49+F50+F51</f>
        <v>0</v>
      </c>
      <c r="G46" s="15">
        <f t="shared" si="7"/>
        <v>0</v>
      </c>
      <c r="H46" s="15"/>
      <c r="I46" s="15">
        <f>I47+I48+I49+I50+I51</f>
        <v>0</v>
      </c>
      <c r="J46" s="15">
        <f t="shared" si="8"/>
        <v>0</v>
      </c>
      <c r="K46" s="15"/>
      <c r="L46" s="16">
        <f t="shared" si="5"/>
        <v>8808</v>
      </c>
      <c r="M46" s="16">
        <f t="shared" si="5"/>
        <v>-6646</v>
      </c>
      <c r="N46" s="16">
        <f t="shared" si="5"/>
        <v>2162</v>
      </c>
    </row>
    <row r="47" spans="1:14" s="27" customFormat="1" ht="15.75">
      <c r="A47" s="13"/>
      <c r="B47" s="18" t="s">
        <v>65</v>
      </c>
      <c r="C47" s="26"/>
      <c r="D47" s="19">
        <f t="shared" si="9"/>
        <v>0</v>
      </c>
      <c r="E47" s="26"/>
      <c r="F47" s="26"/>
      <c r="G47" s="15">
        <f t="shared" si="7"/>
        <v>0</v>
      </c>
      <c r="H47" s="26"/>
      <c r="I47" s="26"/>
      <c r="J47" s="15">
        <f t="shared" si="8"/>
        <v>0</v>
      </c>
      <c r="K47" s="26"/>
      <c r="L47" s="16">
        <f t="shared" si="5"/>
        <v>0</v>
      </c>
      <c r="M47" s="16">
        <f t="shared" si="5"/>
        <v>0</v>
      </c>
      <c r="N47" s="16">
        <f t="shared" si="5"/>
        <v>0</v>
      </c>
    </row>
    <row r="48" spans="1:14" ht="12.75">
      <c r="A48" s="13"/>
      <c r="B48" s="7" t="s">
        <v>66</v>
      </c>
      <c r="C48" s="20"/>
      <c r="D48" s="19">
        <f t="shared" si="9"/>
        <v>0</v>
      </c>
      <c r="E48" s="20"/>
      <c r="F48" s="20"/>
      <c r="G48" s="15">
        <f t="shared" si="7"/>
        <v>0</v>
      </c>
      <c r="H48" s="20"/>
      <c r="I48" s="20"/>
      <c r="J48" s="15">
        <f t="shared" si="8"/>
        <v>0</v>
      </c>
      <c r="K48" s="20"/>
      <c r="L48" s="16">
        <f t="shared" si="5"/>
        <v>0</v>
      </c>
      <c r="M48" s="16">
        <f t="shared" si="5"/>
        <v>0</v>
      </c>
      <c r="N48" s="16">
        <f t="shared" si="5"/>
        <v>0</v>
      </c>
    </row>
    <row r="49" spans="1:14" ht="12.75">
      <c r="A49" s="13"/>
      <c r="B49" s="7" t="s">
        <v>67</v>
      </c>
      <c r="C49" s="20"/>
      <c r="D49" s="19">
        <f t="shared" si="9"/>
        <v>0</v>
      </c>
      <c r="E49" s="20"/>
      <c r="F49" s="20"/>
      <c r="G49" s="15">
        <f t="shared" si="7"/>
        <v>0</v>
      </c>
      <c r="H49" s="20"/>
      <c r="I49" s="20"/>
      <c r="J49" s="15">
        <f t="shared" si="8"/>
        <v>0</v>
      </c>
      <c r="K49" s="20"/>
      <c r="L49" s="16">
        <f t="shared" si="5"/>
        <v>0</v>
      </c>
      <c r="M49" s="16">
        <f t="shared" si="5"/>
        <v>0</v>
      </c>
      <c r="N49" s="16">
        <f t="shared" si="5"/>
        <v>0</v>
      </c>
    </row>
    <row r="50" spans="1:14" ht="12.75">
      <c r="A50" s="13"/>
      <c r="B50" s="7" t="s">
        <v>68</v>
      </c>
      <c r="C50" s="20"/>
      <c r="D50" s="19">
        <f t="shared" si="9"/>
        <v>0</v>
      </c>
      <c r="E50" s="20"/>
      <c r="F50" s="15"/>
      <c r="G50" s="15">
        <f t="shared" si="7"/>
        <v>0</v>
      </c>
      <c r="H50" s="15"/>
      <c r="I50" s="15"/>
      <c r="J50" s="15">
        <f t="shared" si="8"/>
        <v>0</v>
      </c>
      <c r="K50" s="15"/>
      <c r="L50" s="16">
        <f t="shared" si="5"/>
        <v>0</v>
      </c>
      <c r="M50" s="16">
        <f t="shared" si="5"/>
        <v>0</v>
      </c>
      <c r="N50" s="16">
        <f t="shared" si="5"/>
        <v>0</v>
      </c>
    </row>
    <row r="51" spans="1:14" ht="12.75">
      <c r="A51" s="13"/>
      <c r="B51" s="7" t="s">
        <v>69</v>
      </c>
      <c r="C51" s="20">
        <v>8808</v>
      </c>
      <c r="D51" s="19">
        <f t="shared" si="9"/>
        <v>-6646</v>
      </c>
      <c r="E51" s="20">
        <v>2162</v>
      </c>
      <c r="F51" s="15"/>
      <c r="G51" s="15">
        <f t="shared" si="7"/>
        <v>0</v>
      </c>
      <c r="H51" s="15"/>
      <c r="I51" s="15"/>
      <c r="J51" s="15">
        <f t="shared" si="8"/>
        <v>0</v>
      </c>
      <c r="K51" s="15"/>
      <c r="L51" s="16">
        <f t="shared" si="5"/>
        <v>8808</v>
      </c>
      <c r="M51" s="16">
        <f t="shared" si="5"/>
        <v>-6646</v>
      </c>
      <c r="N51" s="16">
        <f t="shared" si="5"/>
        <v>2162</v>
      </c>
    </row>
    <row r="52" spans="1:14" s="27" customFormat="1" ht="15">
      <c r="A52" s="13" t="s">
        <v>70</v>
      </c>
      <c r="B52" s="14" t="s">
        <v>71</v>
      </c>
      <c r="C52" s="15">
        <f>C53+C54+C55+C56+C57</f>
        <v>5042</v>
      </c>
      <c r="D52" s="19">
        <f t="shared" si="9"/>
        <v>71</v>
      </c>
      <c r="E52" s="15">
        <f>E53+E54+E55+E56+E57</f>
        <v>5113</v>
      </c>
      <c r="F52" s="15">
        <f>F53+F54+F55+F56+F57</f>
        <v>0</v>
      </c>
      <c r="G52" s="15">
        <f t="shared" si="7"/>
        <v>0</v>
      </c>
      <c r="H52" s="15">
        <f>H53+H54+H55+H56+H57</f>
        <v>0</v>
      </c>
      <c r="I52" s="15">
        <f>I53+I54+I55+I56+I57</f>
        <v>0</v>
      </c>
      <c r="J52" s="15">
        <f t="shared" si="8"/>
        <v>0</v>
      </c>
      <c r="K52" s="15">
        <f>K53+K54+K55+K56+K57</f>
        <v>0</v>
      </c>
      <c r="L52" s="16">
        <f t="shared" si="5"/>
        <v>5042</v>
      </c>
      <c r="M52" s="16">
        <f t="shared" si="5"/>
        <v>71</v>
      </c>
      <c r="N52" s="16">
        <f t="shared" si="5"/>
        <v>5113</v>
      </c>
    </row>
    <row r="53" spans="1:14" s="27" customFormat="1" ht="15">
      <c r="A53" s="13"/>
      <c r="B53" s="18" t="s">
        <v>72</v>
      </c>
      <c r="C53" s="30"/>
      <c r="D53" s="19">
        <f t="shared" si="9"/>
        <v>0</v>
      </c>
      <c r="E53" s="30"/>
      <c r="F53" s="30"/>
      <c r="G53" s="15">
        <f t="shared" si="7"/>
        <v>0</v>
      </c>
      <c r="H53" s="30"/>
      <c r="I53" s="30"/>
      <c r="J53" s="15">
        <f t="shared" si="8"/>
        <v>0</v>
      </c>
      <c r="K53" s="30"/>
      <c r="L53" s="16">
        <f t="shared" si="5"/>
        <v>0</v>
      </c>
      <c r="M53" s="16">
        <f t="shared" si="5"/>
        <v>0</v>
      </c>
      <c r="N53" s="16">
        <f t="shared" si="5"/>
        <v>0</v>
      </c>
    </row>
    <row r="54" spans="1:14" s="35" customFormat="1" ht="15.75">
      <c r="A54" s="31"/>
      <c r="B54" s="32" t="s">
        <v>73</v>
      </c>
      <c r="C54" s="33">
        <v>5042</v>
      </c>
      <c r="D54" s="19">
        <f t="shared" si="9"/>
        <v>0</v>
      </c>
      <c r="E54" s="33">
        <v>5042</v>
      </c>
      <c r="F54" s="34"/>
      <c r="G54" s="15">
        <f t="shared" si="7"/>
        <v>0</v>
      </c>
      <c r="H54" s="34"/>
      <c r="I54" s="34"/>
      <c r="J54" s="15">
        <f t="shared" si="8"/>
        <v>0</v>
      </c>
      <c r="K54" s="34"/>
      <c r="L54" s="16">
        <f t="shared" si="5"/>
        <v>5042</v>
      </c>
      <c r="M54" s="16">
        <f t="shared" si="5"/>
        <v>0</v>
      </c>
      <c r="N54" s="16">
        <f t="shared" si="5"/>
        <v>5042</v>
      </c>
    </row>
    <row r="55" spans="1:14" s="1" customFormat="1" ht="12.75">
      <c r="A55" s="36"/>
      <c r="B55" s="18" t="s">
        <v>74</v>
      </c>
      <c r="C55" s="24"/>
      <c r="D55" s="19">
        <f t="shared" si="9"/>
        <v>71</v>
      </c>
      <c r="E55" s="24">
        <v>71</v>
      </c>
      <c r="F55" s="24"/>
      <c r="G55" s="15">
        <f t="shared" si="7"/>
        <v>0</v>
      </c>
      <c r="H55" s="24"/>
      <c r="I55" s="24"/>
      <c r="J55" s="15">
        <f t="shared" si="8"/>
        <v>0</v>
      </c>
      <c r="K55" s="24"/>
      <c r="L55" s="16">
        <f t="shared" si="5"/>
        <v>0</v>
      </c>
      <c r="M55" s="16">
        <f t="shared" si="5"/>
        <v>71</v>
      </c>
      <c r="N55" s="16">
        <f t="shared" si="5"/>
        <v>71</v>
      </c>
    </row>
    <row r="56" spans="1:14" s="27" customFormat="1" ht="15">
      <c r="A56" s="36"/>
      <c r="B56" s="25" t="s">
        <v>75</v>
      </c>
      <c r="C56" s="37"/>
      <c r="D56" s="19">
        <f t="shared" si="9"/>
        <v>0</v>
      </c>
      <c r="E56" s="37"/>
      <c r="F56" s="30"/>
      <c r="G56" s="15">
        <f t="shared" si="7"/>
        <v>0</v>
      </c>
      <c r="H56" s="30"/>
      <c r="I56" s="30"/>
      <c r="J56" s="15">
        <f t="shared" si="8"/>
        <v>0</v>
      </c>
      <c r="K56" s="30"/>
      <c r="L56" s="16">
        <f t="shared" si="5"/>
        <v>0</v>
      </c>
      <c r="M56" s="16">
        <f t="shared" si="5"/>
        <v>0</v>
      </c>
      <c r="N56" s="16">
        <f t="shared" si="5"/>
        <v>0</v>
      </c>
    </row>
    <row r="57" spans="1:14" s="41" customFormat="1" ht="12.75">
      <c r="A57" s="13"/>
      <c r="B57" s="38" t="s">
        <v>76</v>
      </c>
      <c r="C57" s="39"/>
      <c r="D57" s="19">
        <f t="shared" si="9"/>
        <v>0</v>
      </c>
      <c r="E57" s="39"/>
      <c r="F57" s="40"/>
      <c r="G57" s="15">
        <f t="shared" si="7"/>
        <v>0</v>
      </c>
      <c r="H57" s="40"/>
      <c r="I57" s="40"/>
      <c r="J57" s="15">
        <f t="shared" si="8"/>
        <v>0</v>
      </c>
      <c r="K57" s="40"/>
      <c r="L57" s="16">
        <f t="shared" si="5"/>
        <v>0</v>
      </c>
      <c r="M57" s="16">
        <f t="shared" si="5"/>
        <v>0</v>
      </c>
      <c r="N57" s="16">
        <f t="shared" si="5"/>
        <v>0</v>
      </c>
    </row>
    <row r="58" spans="1:14" s="41" customFormat="1" ht="12.75">
      <c r="A58" s="13" t="s">
        <v>77</v>
      </c>
      <c r="B58" s="23" t="s">
        <v>78</v>
      </c>
      <c r="C58" s="15">
        <f>C59+C60+C61</f>
        <v>0</v>
      </c>
      <c r="D58" s="19">
        <f t="shared" si="9"/>
        <v>0</v>
      </c>
      <c r="E58" s="15"/>
      <c r="F58" s="15">
        <f>F59+F60+F61</f>
        <v>0</v>
      </c>
      <c r="G58" s="15">
        <f t="shared" si="7"/>
        <v>0</v>
      </c>
      <c r="H58" s="15"/>
      <c r="I58" s="15">
        <f>I59+I60+I61</f>
        <v>0</v>
      </c>
      <c r="J58" s="15">
        <f t="shared" si="8"/>
        <v>0</v>
      </c>
      <c r="K58" s="15"/>
      <c r="L58" s="16">
        <f t="shared" si="5"/>
        <v>0</v>
      </c>
      <c r="M58" s="16">
        <f t="shared" si="5"/>
        <v>0</v>
      </c>
      <c r="N58" s="16">
        <f t="shared" si="5"/>
        <v>0</v>
      </c>
    </row>
    <row r="59" spans="1:14" s="42" customFormat="1" ht="15.75">
      <c r="A59" s="13"/>
      <c r="B59" s="25" t="s">
        <v>79</v>
      </c>
      <c r="C59" s="14"/>
      <c r="D59" s="19">
        <f t="shared" si="9"/>
        <v>0</v>
      </c>
      <c r="E59" s="14"/>
      <c r="F59" s="26"/>
      <c r="G59" s="15">
        <f t="shared" si="7"/>
        <v>0</v>
      </c>
      <c r="H59" s="26"/>
      <c r="I59" s="26"/>
      <c r="J59" s="15">
        <f t="shared" si="8"/>
        <v>0</v>
      </c>
      <c r="K59" s="26"/>
      <c r="L59" s="16">
        <f t="shared" si="5"/>
        <v>0</v>
      </c>
      <c r="M59" s="16">
        <f t="shared" si="5"/>
        <v>0</v>
      </c>
      <c r="N59" s="16">
        <f t="shared" si="5"/>
        <v>0</v>
      </c>
    </row>
    <row r="60" spans="1:14" ht="12.75">
      <c r="A60" s="13"/>
      <c r="B60" s="7" t="s">
        <v>80</v>
      </c>
      <c r="C60" s="20"/>
      <c r="D60" s="19">
        <f t="shared" si="9"/>
        <v>0</v>
      </c>
      <c r="E60" s="20"/>
      <c r="F60" s="20"/>
      <c r="G60" s="15">
        <f t="shared" si="7"/>
        <v>0</v>
      </c>
      <c r="H60" s="20"/>
      <c r="I60" s="20"/>
      <c r="J60" s="15">
        <f t="shared" si="8"/>
        <v>0</v>
      </c>
      <c r="K60" s="20"/>
      <c r="L60" s="16">
        <f t="shared" si="5"/>
        <v>0</v>
      </c>
      <c r="M60" s="16">
        <f t="shared" si="5"/>
        <v>0</v>
      </c>
      <c r="N60" s="16">
        <f t="shared" si="5"/>
        <v>0</v>
      </c>
    </row>
    <row r="61" spans="1:14" ht="12.75">
      <c r="A61" s="13"/>
      <c r="B61" s="7" t="s">
        <v>81</v>
      </c>
      <c r="C61" s="20"/>
      <c r="D61" s="19">
        <f t="shared" si="9"/>
        <v>0</v>
      </c>
      <c r="E61" s="20"/>
      <c r="F61" s="20"/>
      <c r="G61" s="15">
        <f t="shared" si="7"/>
        <v>0</v>
      </c>
      <c r="H61" s="20"/>
      <c r="I61" s="20"/>
      <c r="J61" s="15">
        <f t="shared" si="8"/>
        <v>0</v>
      </c>
      <c r="K61" s="20"/>
      <c r="L61" s="16">
        <f t="shared" si="5"/>
        <v>0</v>
      </c>
      <c r="M61" s="16">
        <f t="shared" si="5"/>
        <v>0</v>
      </c>
      <c r="N61" s="16">
        <f t="shared" si="5"/>
        <v>0</v>
      </c>
    </row>
    <row r="62" spans="1:14" s="27" customFormat="1" ht="15">
      <c r="A62" s="10"/>
      <c r="B62" s="11" t="s">
        <v>82</v>
      </c>
      <c r="C62" s="12">
        <f>C63+C64+C65+C66+C67+C68+C69</f>
        <v>70000</v>
      </c>
      <c r="D62" s="29">
        <f t="shared" si="9"/>
        <v>12224</v>
      </c>
      <c r="E62" s="12">
        <f>E63+E64+E65+E66+E67+E68+E69</f>
        <v>82224</v>
      </c>
      <c r="F62" s="12">
        <f>F63+F64+F65+F66+F67+F68+F69</f>
        <v>95802</v>
      </c>
      <c r="G62" s="12">
        <f t="shared" si="7"/>
        <v>-7765</v>
      </c>
      <c r="H62" s="12">
        <f>H63+H64+H65+H66+H67+H68+H69</f>
        <v>88037</v>
      </c>
      <c r="I62" s="12">
        <f>I63+I64+I65+I66+I67+I68+I69</f>
        <v>125576</v>
      </c>
      <c r="J62" s="12">
        <f t="shared" si="8"/>
        <v>2310</v>
      </c>
      <c r="K62" s="12">
        <f>K63+K64+K65+K66+K67+K68+K69</f>
        <v>127886</v>
      </c>
      <c r="L62" s="12">
        <f t="shared" si="5"/>
        <v>291378</v>
      </c>
      <c r="M62" s="12">
        <f t="shared" si="5"/>
        <v>6769</v>
      </c>
      <c r="N62" s="12">
        <f t="shared" si="5"/>
        <v>298147</v>
      </c>
    </row>
    <row r="63" spans="1:14" ht="12.75">
      <c r="A63" s="13" t="s">
        <v>18</v>
      </c>
      <c r="B63" s="7" t="s">
        <v>83</v>
      </c>
      <c r="C63" s="15"/>
      <c r="D63" s="19">
        <f t="shared" si="9"/>
        <v>0</v>
      </c>
      <c r="E63" s="15"/>
      <c r="F63" s="24"/>
      <c r="G63" s="15">
        <f t="shared" si="7"/>
        <v>0</v>
      </c>
      <c r="H63" s="24"/>
      <c r="I63" s="24"/>
      <c r="J63" s="15">
        <f t="shared" si="8"/>
        <v>0</v>
      </c>
      <c r="K63" s="24"/>
      <c r="L63" s="16">
        <f t="shared" si="5"/>
        <v>0</v>
      </c>
      <c r="M63" s="16">
        <f t="shared" si="5"/>
        <v>0</v>
      </c>
      <c r="N63" s="16">
        <f t="shared" si="5"/>
        <v>0</v>
      </c>
    </row>
    <row r="64" spans="1:14" ht="12.75">
      <c r="A64" s="13" t="s">
        <v>26</v>
      </c>
      <c r="B64" s="7" t="s">
        <v>84</v>
      </c>
      <c r="C64" s="20"/>
      <c r="D64" s="19">
        <f t="shared" si="9"/>
        <v>0</v>
      </c>
      <c r="E64" s="20"/>
      <c r="F64" s="20"/>
      <c r="G64" s="15">
        <f t="shared" si="7"/>
        <v>0</v>
      </c>
      <c r="H64" s="20"/>
      <c r="I64" s="20"/>
      <c r="J64" s="15">
        <f t="shared" si="8"/>
        <v>0</v>
      </c>
      <c r="K64" s="20"/>
      <c r="L64" s="16">
        <f t="shared" si="5"/>
        <v>0</v>
      </c>
      <c r="M64" s="16">
        <f t="shared" si="5"/>
        <v>0</v>
      </c>
      <c r="N64" s="16">
        <f t="shared" si="5"/>
        <v>0</v>
      </c>
    </row>
    <row r="65" spans="1:16" ht="12.75">
      <c r="A65" s="13" t="s">
        <v>28</v>
      </c>
      <c r="B65" s="7" t="s">
        <v>85</v>
      </c>
      <c r="C65" s="20"/>
      <c r="D65" s="19">
        <f t="shared" si="9"/>
        <v>0</v>
      </c>
      <c r="E65" s="20"/>
      <c r="F65" s="20"/>
      <c r="G65" s="15">
        <f t="shared" si="7"/>
        <v>0</v>
      </c>
      <c r="H65" s="20"/>
      <c r="I65" s="20"/>
      <c r="J65" s="15">
        <f t="shared" si="8"/>
        <v>0</v>
      </c>
      <c r="K65" s="20"/>
      <c r="L65" s="16">
        <f t="shared" si="5"/>
        <v>0</v>
      </c>
      <c r="M65" s="16">
        <f t="shared" si="5"/>
        <v>0</v>
      </c>
      <c r="N65" s="16">
        <f t="shared" si="5"/>
        <v>0</v>
      </c>
      <c r="P65" s="43"/>
    </row>
    <row r="66" spans="1:14" s="42" customFormat="1" ht="15.75">
      <c r="A66" s="13" t="s">
        <v>30</v>
      </c>
      <c r="B66" s="18" t="s">
        <v>86</v>
      </c>
      <c r="C66" s="26"/>
      <c r="D66" s="19">
        <f t="shared" si="9"/>
        <v>0</v>
      </c>
      <c r="E66" s="26"/>
      <c r="F66" s="26"/>
      <c r="G66" s="15">
        <f t="shared" si="7"/>
        <v>0</v>
      </c>
      <c r="H66" s="26"/>
      <c r="I66" s="26"/>
      <c r="J66" s="15">
        <f t="shared" si="8"/>
        <v>0</v>
      </c>
      <c r="K66" s="26"/>
      <c r="L66" s="16">
        <f t="shared" si="5"/>
        <v>0</v>
      </c>
      <c r="M66" s="16">
        <f t="shared" si="5"/>
        <v>0</v>
      </c>
      <c r="N66" s="16">
        <f t="shared" si="5"/>
        <v>0</v>
      </c>
    </row>
    <row r="67" spans="1:14" s="44" customFormat="1" ht="15.75">
      <c r="A67" s="31" t="s">
        <v>32</v>
      </c>
      <c r="B67" s="32" t="s">
        <v>87</v>
      </c>
      <c r="C67" s="34"/>
      <c r="D67" s="19">
        <f t="shared" si="9"/>
        <v>0</v>
      </c>
      <c r="E67" s="34"/>
      <c r="F67" s="34"/>
      <c r="G67" s="15">
        <f t="shared" si="7"/>
        <v>0</v>
      </c>
      <c r="H67" s="34"/>
      <c r="I67" s="34"/>
      <c r="J67" s="15">
        <f t="shared" si="8"/>
        <v>0</v>
      </c>
      <c r="K67" s="34"/>
      <c r="L67" s="16">
        <f t="shared" si="5"/>
        <v>0</v>
      </c>
      <c r="M67" s="16">
        <f t="shared" si="5"/>
        <v>0</v>
      </c>
      <c r="N67" s="16">
        <f t="shared" si="5"/>
        <v>0</v>
      </c>
    </row>
    <row r="68" spans="1:14" ht="12.75">
      <c r="A68" s="13" t="s">
        <v>34</v>
      </c>
      <c r="B68" s="18" t="s">
        <v>88</v>
      </c>
      <c r="C68" s="15">
        <v>70000</v>
      </c>
      <c r="D68" s="19">
        <f t="shared" si="9"/>
        <v>12224</v>
      </c>
      <c r="E68" s="15">
        <v>82224</v>
      </c>
      <c r="F68" s="15"/>
      <c r="G68" s="15">
        <f t="shared" si="7"/>
        <v>385</v>
      </c>
      <c r="H68" s="15">
        <v>385</v>
      </c>
      <c r="I68" s="15"/>
      <c r="J68" s="15">
        <f t="shared" si="8"/>
        <v>368</v>
      </c>
      <c r="K68" s="15">
        <v>368</v>
      </c>
      <c r="L68" s="16">
        <f t="shared" si="5"/>
        <v>70000</v>
      </c>
      <c r="M68" s="16">
        <f t="shared" si="5"/>
        <v>12977</v>
      </c>
      <c r="N68" s="16">
        <f t="shared" si="5"/>
        <v>82977</v>
      </c>
    </row>
    <row r="69" spans="1:14" ht="12.75">
      <c r="A69" s="13" t="s">
        <v>89</v>
      </c>
      <c r="B69" s="7" t="s">
        <v>90</v>
      </c>
      <c r="C69" s="15"/>
      <c r="D69" s="19">
        <f t="shared" si="9"/>
        <v>0</v>
      </c>
      <c r="E69" s="15"/>
      <c r="F69" s="15">
        <v>95802</v>
      </c>
      <c r="G69" s="15">
        <f t="shared" si="7"/>
        <v>-8150</v>
      </c>
      <c r="H69" s="15">
        <v>87652</v>
      </c>
      <c r="I69" s="15">
        <v>125576</v>
      </c>
      <c r="J69" s="15">
        <f t="shared" si="8"/>
        <v>1942</v>
      </c>
      <c r="K69" s="15">
        <v>127518</v>
      </c>
      <c r="L69" s="16">
        <f t="shared" si="5"/>
        <v>221378</v>
      </c>
      <c r="M69" s="16">
        <f t="shared" si="5"/>
        <v>-6208</v>
      </c>
      <c r="N69" s="16">
        <f t="shared" si="5"/>
        <v>215170</v>
      </c>
    </row>
    <row r="70" spans="1:14" ht="12.75">
      <c r="A70" s="10"/>
      <c r="B70" s="11" t="s">
        <v>91</v>
      </c>
      <c r="C70" s="12">
        <f>C71+C72+C73+C74+C75+C76+C77</f>
        <v>0</v>
      </c>
      <c r="D70" s="29">
        <f t="shared" si="9"/>
        <v>0</v>
      </c>
      <c r="E70" s="12">
        <f>E71+E72+E73+E74+E75+E76+E77</f>
        <v>0</v>
      </c>
      <c r="F70" s="12">
        <f>F71+F72+F73+F74+F75+F76+F77</f>
        <v>0</v>
      </c>
      <c r="G70" s="12">
        <f t="shared" si="7"/>
        <v>0</v>
      </c>
      <c r="H70" s="12">
        <f>H71+H72+H73+H74+H75+H76+H77</f>
        <v>0</v>
      </c>
      <c r="I70" s="12">
        <f>I71+I72+I73+I74+I75+I76+I77</f>
        <v>0</v>
      </c>
      <c r="J70" s="12">
        <f t="shared" si="8"/>
        <v>0</v>
      </c>
      <c r="K70" s="12">
        <f>K71+K72+K73+K74+K75+K76+K77</f>
        <v>0</v>
      </c>
      <c r="L70" s="12">
        <f t="shared" si="5"/>
        <v>0</v>
      </c>
      <c r="M70" s="12">
        <f t="shared" si="5"/>
        <v>0</v>
      </c>
      <c r="N70" s="12">
        <f t="shared" si="5"/>
        <v>0</v>
      </c>
    </row>
    <row r="71" spans="1:14" ht="12.75">
      <c r="A71" s="13" t="s">
        <v>18</v>
      </c>
      <c r="B71" s="7" t="s">
        <v>83</v>
      </c>
      <c r="C71" s="7"/>
      <c r="D71" s="19">
        <f t="shared" si="9"/>
        <v>0</v>
      </c>
      <c r="E71" s="7"/>
      <c r="F71" s="7"/>
      <c r="G71" s="15">
        <f t="shared" si="7"/>
        <v>0</v>
      </c>
      <c r="H71" s="7"/>
      <c r="I71" s="7"/>
      <c r="J71" s="15">
        <f t="shared" si="8"/>
        <v>0</v>
      </c>
      <c r="K71" s="7"/>
      <c r="L71" s="16">
        <f t="shared" si="5"/>
        <v>0</v>
      </c>
      <c r="M71" s="16">
        <f t="shared" si="5"/>
        <v>0</v>
      </c>
      <c r="N71" s="16">
        <f t="shared" si="5"/>
        <v>0</v>
      </c>
    </row>
    <row r="72" spans="1:14" ht="12.75">
      <c r="A72" s="13" t="s">
        <v>26</v>
      </c>
      <c r="B72" s="7" t="s">
        <v>84</v>
      </c>
      <c r="C72" s="7"/>
      <c r="D72" s="19">
        <f t="shared" si="9"/>
        <v>0</v>
      </c>
      <c r="E72" s="7"/>
      <c r="F72" s="7"/>
      <c r="G72" s="15">
        <f t="shared" si="7"/>
        <v>0</v>
      </c>
      <c r="H72" s="7"/>
      <c r="I72" s="7"/>
      <c r="J72" s="15">
        <f t="shared" si="8"/>
        <v>0</v>
      </c>
      <c r="K72" s="7"/>
      <c r="L72" s="16">
        <f t="shared" si="5"/>
        <v>0</v>
      </c>
      <c r="M72" s="16">
        <f t="shared" si="5"/>
        <v>0</v>
      </c>
      <c r="N72" s="16">
        <f t="shared" si="5"/>
        <v>0</v>
      </c>
    </row>
    <row r="73" spans="1:14" ht="12.75">
      <c r="A73" s="13" t="s">
        <v>28</v>
      </c>
      <c r="B73" s="7" t="s">
        <v>85</v>
      </c>
      <c r="C73" s="7"/>
      <c r="D73" s="19">
        <f t="shared" si="9"/>
        <v>0</v>
      </c>
      <c r="E73" s="7"/>
      <c r="F73" s="7"/>
      <c r="G73" s="15">
        <f t="shared" si="7"/>
        <v>0</v>
      </c>
      <c r="H73" s="7"/>
      <c r="I73" s="7"/>
      <c r="J73" s="15">
        <f t="shared" si="8"/>
        <v>0</v>
      </c>
      <c r="K73" s="7"/>
      <c r="L73" s="16">
        <f t="shared" si="5"/>
        <v>0</v>
      </c>
      <c r="M73" s="16">
        <f t="shared" si="5"/>
        <v>0</v>
      </c>
      <c r="N73" s="16">
        <f t="shared" si="5"/>
        <v>0</v>
      </c>
    </row>
    <row r="74" spans="1:14" ht="12.75">
      <c r="A74" s="13" t="s">
        <v>30</v>
      </c>
      <c r="B74" s="18" t="s">
        <v>86</v>
      </c>
      <c r="C74" s="7"/>
      <c r="D74" s="19">
        <f t="shared" si="9"/>
        <v>0</v>
      </c>
      <c r="E74" s="7"/>
      <c r="F74" s="7"/>
      <c r="G74" s="15">
        <f>H74-F74</f>
        <v>0</v>
      </c>
      <c r="H74" s="7"/>
      <c r="I74" s="7"/>
      <c r="J74" s="15">
        <f aca="true" t="shared" si="10" ref="J74:J80">K74-I74</f>
        <v>0</v>
      </c>
      <c r="K74" s="7"/>
      <c r="L74" s="16">
        <f aca="true" t="shared" si="11" ref="L74:N80">C74+F74+I74</f>
        <v>0</v>
      </c>
      <c r="M74" s="16">
        <f t="shared" si="11"/>
        <v>0</v>
      </c>
      <c r="N74" s="16">
        <f t="shared" si="11"/>
        <v>0</v>
      </c>
    </row>
    <row r="75" spans="1:14" s="42" customFormat="1" ht="15.75">
      <c r="A75" s="13" t="s">
        <v>32</v>
      </c>
      <c r="B75" s="32" t="s">
        <v>87</v>
      </c>
      <c r="C75" s="26"/>
      <c r="D75" s="19">
        <f aca="true" t="shared" si="12" ref="D75:D80">E75-C75</f>
        <v>0</v>
      </c>
      <c r="E75" s="26"/>
      <c r="F75" s="26"/>
      <c r="G75" s="15">
        <f>H75-F75</f>
        <v>0</v>
      </c>
      <c r="H75" s="26"/>
      <c r="I75" s="26"/>
      <c r="J75" s="15">
        <f t="shared" si="10"/>
        <v>0</v>
      </c>
      <c r="K75" s="26"/>
      <c r="L75" s="16">
        <f t="shared" si="11"/>
        <v>0</v>
      </c>
      <c r="M75" s="16">
        <f t="shared" si="11"/>
        <v>0</v>
      </c>
      <c r="N75" s="16">
        <f t="shared" si="11"/>
        <v>0</v>
      </c>
    </row>
    <row r="76" spans="1:14" ht="12.75">
      <c r="A76" s="13" t="s">
        <v>34</v>
      </c>
      <c r="B76" s="18" t="s">
        <v>88</v>
      </c>
      <c r="C76" s="7"/>
      <c r="D76" s="19">
        <f t="shared" si="12"/>
        <v>0</v>
      </c>
      <c r="E76" s="7"/>
      <c r="F76" s="7"/>
      <c r="G76" s="15">
        <f>H76-F76</f>
        <v>0</v>
      </c>
      <c r="H76" s="7"/>
      <c r="I76" s="7"/>
      <c r="J76" s="15">
        <f t="shared" si="10"/>
        <v>0</v>
      </c>
      <c r="K76" s="7"/>
      <c r="L76" s="16">
        <f t="shared" si="11"/>
        <v>0</v>
      </c>
      <c r="M76" s="16">
        <f t="shared" si="11"/>
        <v>0</v>
      </c>
      <c r="N76" s="16">
        <f t="shared" si="11"/>
        <v>0</v>
      </c>
    </row>
    <row r="77" spans="1:14" s="42" customFormat="1" ht="15.75">
      <c r="A77" s="13" t="s">
        <v>89</v>
      </c>
      <c r="B77" s="7" t="s">
        <v>90</v>
      </c>
      <c r="C77" s="45"/>
      <c r="D77" s="19">
        <f t="shared" si="12"/>
        <v>0</v>
      </c>
      <c r="E77" s="45"/>
      <c r="F77" s="26"/>
      <c r="G77" s="15">
        <f>H77-F77</f>
        <v>0</v>
      </c>
      <c r="H77" s="26"/>
      <c r="I77" s="26"/>
      <c r="J77" s="15">
        <f t="shared" si="10"/>
        <v>0</v>
      </c>
      <c r="K77" s="26"/>
      <c r="L77" s="16">
        <f t="shared" si="11"/>
        <v>0</v>
      </c>
      <c r="M77" s="16">
        <f t="shared" si="11"/>
        <v>0</v>
      </c>
      <c r="N77" s="16">
        <f t="shared" si="11"/>
        <v>0</v>
      </c>
    </row>
    <row r="78" spans="1:14" ht="12.75">
      <c r="A78" s="46"/>
      <c r="B78" s="47" t="s">
        <v>92</v>
      </c>
      <c r="C78" s="48">
        <f>C8+C45+C62+C70</f>
        <v>480190</v>
      </c>
      <c r="D78" s="49">
        <f t="shared" si="12"/>
        <v>45700</v>
      </c>
      <c r="E78" s="48">
        <f>E8+E45+E62+E70</f>
        <v>525890</v>
      </c>
      <c r="F78" s="48">
        <f>F8+F45+F62+F70</f>
        <v>95952</v>
      </c>
      <c r="G78" s="48">
        <f>G8+G45+G62+G70</f>
        <v>-5090</v>
      </c>
      <c r="H78" s="48">
        <f>H8+H45+H62+H70</f>
        <v>90862</v>
      </c>
      <c r="I78" s="48">
        <f>I8+I45+I62+I70</f>
        <v>146587</v>
      </c>
      <c r="J78" s="48">
        <f t="shared" si="10"/>
        <v>5959</v>
      </c>
      <c r="K78" s="48">
        <f>K8+K45+K62+K70</f>
        <v>152546</v>
      </c>
      <c r="L78" s="48">
        <f t="shared" si="11"/>
        <v>722729</v>
      </c>
      <c r="M78" s="48">
        <f t="shared" si="11"/>
        <v>46569</v>
      </c>
      <c r="N78" s="48">
        <f t="shared" si="11"/>
        <v>769298</v>
      </c>
    </row>
    <row r="79" spans="1:14" s="1" customFormat="1" ht="12.75">
      <c r="A79" s="36"/>
      <c r="B79" s="50" t="s">
        <v>93</v>
      </c>
      <c r="C79" s="24"/>
      <c r="D79" s="19">
        <f t="shared" si="12"/>
        <v>0</v>
      </c>
      <c r="E79" s="24"/>
      <c r="F79" s="24">
        <f>-F69</f>
        <v>-95802</v>
      </c>
      <c r="G79" s="15">
        <f>H79-F79</f>
        <v>8150</v>
      </c>
      <c r="H79" s="24">
        <f>-H69</f>
        <v>-87652</v>
      </c>
      <c r="I79" s="24">
        <f>-I69</f>
        <v>-125576</v>
      </c>
      <c r="J79" s="15">
        <f t="shared" si="10"/>
        <v>-1942</v>
      </c>
      <c r="K79" s="24">
        <f>-K69</f>
        <v>-127518</v>
      </c>
      <c r="L79" s="16">
        <f t="shared" si="11"/>
        <v>-221378</v>
      </c>
      <c r="M79" s="16">
        <f t="shared" si="11"/>
        <v>6208</v>
      </c>
      <c r="N79" s="16">
        <f t="shared" si="11"/>
        <v>-215170</v>
      </c>
    </row>
    <row r="80" spans="1:14" ht="12.75">
      <c r="A80" s="51"/>
      <c r="B80" s="52" t="s">
        <v>94</v>
      </c>
      <c r="C80" s="53">
        <f>SUM(C78:C79)</f>
        <v>480190</v>
      </c>
      <c r="D80" s="54">
        <f t="shared" si="12"/>
        <v>45700</v>
      </c>
      <c r="E80" s="53">
        <f>SUM(E78:E79)</f>
        <v>525890</v>
      </c>
      <c r="F80" s="53">
        <f>SUM(F78:F79)</f>
        <v>150</v>
      </c>
      <c r="G80" s="53">
        <f>H80-F80</f>
        <v>3060</v>
      </c>
      <c r="H80" s="53">
        <f>SUM(H78:H79)</f>
        <v>3210</v>
      </c>
      <c r="I80" s="53">
        <f>SUM(I78:I79)</f>
        <v>21011</v>
      </c>
      <c r="J80" s="53">
        <f t="shared" si="10"/>
        <v>4017</v>
      </c>
      <c r="K80" s="53">
        <f>SUM(K78:K79)</f>
        <v>25028</v>
      </c>
      <c r="L80" s="53">
        <f>SUM(L78:L79)</f>
        <v>501351</v>
      </c>
      <c r="M80" s="53">
        <f t="shared" si="11"/>
        <v>52777</v>
      </c>
      <c r="N80" s="53">
        <f t="shared" si="11"/>
        <v>554128</v>
      </c>
    </row>
  </sheetData>
  <sheetProtection/>
  <mergeCells count="6">
    <mergeCell ref="A3:L3"/>
    <mergeCell ref="F4:L4"/>
    <mergeCell ref="C6:E6"/>
    <mergeCell ref="F6:H6"/>
    <mergeCell ref="I6:K6"/>
    <mergeCell ref="L6:N6"/>
  </mergeCells>
  <printOptions/>
  <pageMargins left="0.7" right="0.7" top="0.75" bottom="0.75" header="0.3" footer="0.3"/>
  <pageSetup horizontalDpi="600" verticalDpi="600" orientation="landscape" paperSize="9" scale="62" r:id="rId1"/>
  <rowBreaks count="1" manualBreakCount="1">
    <brk id="6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125" style="3" bestFit="1" customWidth="1"/>
    <col min="2" max="2" width="46.75390625" style="0" bestFit="1" customWidth="1"/>
    <col min="3" max="3" width="9.00390625" style="0" customWidth="1"/>
    <col min="4" max="4" width="13.75390625" style="0" bestFit="1" customWidth="1"/>
    <col min="5" max="5" width="16.75390625" style="0" bestFit="1" customWidth="1"/>
    <col min="6" max="6" width="14.875" style="0" bestFit="1" customWidth="1"/>
    <col min="7" max="7" width="14.375" style="0" customWidth="1"/>
    <col min="8" max="8" width="14.875" style="0" bestFit="1" customWidth="1"/>
    <col min="9" max="9" width="13.875" style="0" bestFit="1" customWidth="1"/>
  </cols>
  <sheetData>
    <row r="1" spans="1:5" ht="12.75">
      <c r="A1" t="s">
        <v>243</v>
      </c>
      <c r="C1" s="1"/>
      <c r="D1" s="1"/>
      <c r="E1" s="1"/>
    </row>
    <row r="2" spans="1:5" ht="15.75">
      <c r="A2" s="55" t="s">
        <v>236</v>
      </c>
      <c r="C2" s="1"/>
      <c r="D2" s="1"/>
      <c r="E2" s="1"/>
    </row>
    <row r="3" spans="1:9" ht="15.75">
      <c r="A3" s="204" t="s">
        <v>117</v>
      </c>
      <c r="B3" s="204"/>
      <c r="C3" s="204"/>
      <c r="D3" s="204"/>
      <c r="E3" s="204"/>
      <c r="F3" s="204"/>
      <c r="G3" s="204"/>
      <c r="H3" s="204"/>
      <c r="I3" s="204"/>
    </row>
    <row r="4" spans="8:9" ht="12.75">
      <c r="H4" s="205" t="s">
        <v>1</v>
      </c>
      <c r="I4" s="205"/>
    </row>
    <row r="5" spans="1:9" s="63" customFormat="1" ht="12.75">
      <c r="A5" s="210"/>
      <c r="B5" s="62" t="s">
        <v>2</v>
      </c>
      <c r="C5" s="62"/>
      <c r="D5" s="6" t="s">
        <v>3</v>
      </c>
      <c r="E5" s="6" t="s">
        <v>4</v>
      </c>
      <c r="F5" s="6" t="s">
        <v>5</v>
      </c>
      <c r="G5" s="6" t="s">
        <v>97</v>
      </c>
      <c r="H5" s="6" t="s">
        <v>98</v>
      </c>
      <c r="I5" s="6" t="s">
        <v>99</v>
      </c>
    </row>
    <row r="6" spans="1:9" ht="12.75">
      <c r="A6" s="211"/>
      <c r="B6" s="64"/>
      <c r="C6" s="64"/>
      <c r="D6" s="64"/>
      <c r="E6" s="213" t="s">
        <v>118</v>
      </c>
      <c r="F6" s="213"/>
      <c r="G6" s="213"/>
      <c r="H6" s="213"/>
      <c r="I6" s="213"/>
    </row>
    <row r="7" spans="1:9" ht="12.75">
      <c r="A7" s="211"/>
      <c r="B7" s="214" t="s">
        <v>119</v>
      </c>
      <c r="C7" s="65"/>
      <c r="D7" s="217" t="s">
        <v>8</v>
      </c>
      <c r="E7" s="214" t="s">
        <v>120</v>
      </c>
      <c r="F7" s="213"/>
      <c r="G7" s="213"/>
      <c r="H7" s="216"/>
      <c r="I7" s="213" t="s">
        <v>121</v>
      </c>
    </row>
    <row r="8" spans="1:9" ht="12.75">
      <c r="A8" s="212"/>
      <c r="B8" s="215"/>
      <c r="C8" s="67"/>
      <c r="D8" s="218"/>
      <c r="E8" s="215"/>
      <c r="F8" s="7" t="s">
        <v>122</v>
      </c>
      <c r="G8" s="7" t="s">
        <v>123</v>
      </c>
      <c r="H8" s="187" t="s">
        <v>124</v>
      </c>
      <c r="I8" s="213"/>
    </row>
    <row r="9" spans="1:9" ht="12.75">
      <c r="A9" s="241"/>
      <c r="B9" s="234" t="s">
        <v>125</v>
      </c>
      <c r="C9" s="14" t="s">
        <v>12</v>
      </c>
      <c r="D9" s="89">
        <f>D12+D15+D18+D21+D24</f>
        <v>197078</v>
      </c>
      <c r="E9" s="91">
        <f>E12+E15+E18+E21+E24</f>
        <v>95952</v>
      </c>
      <c r="F9" s="91">
        <f>F12+F15+F18+F21+F24</f>
        <v>132719</v>
      </c>
      <c r="G9" s="91">
        <f>G12+G15+G18+G21+G24</f>
        <v>13216</v>
      </c>
      <c r="H9" s="91">
        <f>H12+H15+H18+H21+H24</f>
        <v>145935</v>
      </c>
      <c r="I9" s="91">
        <f aca="true" t="shared" si="0" ref="I9:I42">E9+H9+D9</f>
        <v>438965</v>
      </c>
    </row>
    <row r="10" spans="1:9" ht="12.75">
      <c r="A10" s="242"/>
      <c r="B10" s="234"/>
      <c r="C10" s="14" t="s">
        <v>13</v>
      </c>
      <c r="D10" s="89">
        <f>D11-D9</f>
        <v>31548</v>
      </c>
      <c r="E10" s="89">
        <f>E11-E9</f>
        <v>-5113</v>
      </c>
      <c r="F10" s="89">
        <f>F11-F9</f>
        <v>4569</v>
      </c>
      <c r="G10" s="89">
        <f>G11-G9</f>
        <v>1154</v>
      </c>
      <c r="H10" s="91">
        <f>H13+H16+H19+H22+H25</f>
        <v>5723</v>
      </c>
      <c r="I10" s="198">
        <f t="shared" si="0"/>
        <v>32158</v>
      </c>
    </row>
    <row r="11" spans="1:9" ht="12.75">
      <c r="A11" s="243"/>
      <c r="B11" s="234"/>
      <c r="C11" s="14" t="s">
        <v>126</v>
      </c>
      <c r="D11" s="89">
        <f>D14+D17+D20+D23+D26</f>
        <v>228626</v>
      </c>
      <c r="E11" s="91">
        <f>E14+E17+E20+E23+E26</f>
        <v>90839</v>
      </c>
      <c r="F11" s="91">
        <f>F14+F17+F20+F23+F26</f>
        <v>137288</v>
      </c>
      <c r="G11" s="91">
        <f>G14+G17+G20+G23+G26</f>
        <v>14370</v>
      </c>
      <c r="H11" s="91">
        <f>H14+H17+H20+H23+H26</f>
        <v>151658</v>
      </c>
      <c r="I11" s="91">
        <f t="shared" si="0"/>
        <v>471123</v>
      </c>
    </row>
    <row r="12" spans="1:9" ht="12.75">
      <c r="A12" s="197" t="s">
        <v>16</v>
      </c>
      <c r="B12" s="186" t="s">
        <v>127</v>
      </c>
      <c r="C12" s="70" t="s">
        <v>12</v>
      </c>
      <c r="D12" s="90">
        <v>36499</v>
      </c>
      <c r="E12" s="100">
        <v>43290</v>
      </c>
      <c r="F12" s="100">
        <v>71573</v>
      </c>
      <c r="G12" s="100">
        <v>5792</v>
      </c>
      <c r="H12" s="196">
        <f aca="true" t="shared" si="1" ref="H12:H32">SUM(F12:G12)</f>
        <v>77365</v>
      </c>
      <c r="I12" s="91">
        <f t="shared" si="0"/>
        <v>157154</v>
      </c>
    </row>
    <row r="13" spans="1:9" ht="12.75">
      <c r="A13" s="73"/>
      <c r="B13" s="74"/>
      <c r="C13" s="70" t="s">
        <v>13</v>
      </c>
      <c r="D13" s="75">
        <f>D14-D12</f>
        <v>11280</v>
      </c>
      <c r="E13" s="75">
        <f>E14-E12</f>
        <v>2588</v>
      </c>
      <c r="F13" s="75">
        <f>F14-F12</f>
        <v>583</v>
      </c>
      <c r="G13" s="75">
        <f>G14-G12</f>
        <v>-200</v>
      </c>
      <c r="H13" s="188">
        <f t="shared" si="1"/>
        <v>383</v>
      </c>
      <c r="I13" s="198">
        <f t="shared" si="0"/>
        <v>14251</v>
      </c>
    </row>
    <row r="14" spans="1:9" ht="12.75">
      <c r="A14" s="73"/>
      <c r="B14" s="74"/>
      <c r="C14" s="58" t="s">
        <v>126</v>
      </c>
      <c r="D14" s="75">
        <v>47779</v>
      </c>
      <c r="E14" s="76">
        <v>45878</v>
      </c>
      <c r="F14" s="76">
        <v>72156</v>
      </c>
      <c r="G14" s="76">
        <v>5592</v>
      </c>
      <c r="H14" s="188">
        <f t="shared" si="1"/>
        <v>77748</v>
      </c>
      <c r="I14" s="91">
        <f t="shared" si="0"/>
        <v>171405</v>
      </c>
    </row>
    <row r="15" spans="1:9" ht="12.75">
      <c r="A15" s="73" t="s">
        <v>36</v>
      </c>
      <c r="B15" s="74" t="s">
        <v>128</v>
      </c>
      <c r="C15" s="68" t="s">
        <v>12</v>
      </c>
      <c r="D15" s="75">
        <v>7966</v>
      </c>
      <c r="E15" s="76">
        <v>11474</v>
      </c>
      <c r="F15" s="76">
        <v>19971</v>
      </c>
      <c r="G15" s="76">
        <v>1625</v>
      </c>
      <c r="H15" s="188">
        <f t="shared" si="1"/>
        <v>21596</v>
      </c>
      <c r="I15" s="91">
        <f t="shared" si="0"/>
        <v>41036</v>
      </c>
    </row>
    <row r="16" spans="1:9" ht="12.75">
      <c r="A16" s="73"/>
      <c r="B16" s="74"/>
      <c r="C16" s="70" t="s">
        <v>13</v>
      </c>
      <c r="D16" s="75">
        <f>D17-D15</f>
        <v>2401</v>
      </c>
      <c r="E16" s="75">
        <f>E17-E15</f>
        <v>722</v>
      </c>
      <c r="F16" s="75">
        <f>F17-F15</f>
        <v>1019</v>
      </c>
      <c r="G16" s="75">
        <f>G17-G15</f>
        <v>4</v>
      </c>
      <c r="H16" s="188">
        <f t="shared" si="1"/>
        <v>1023</v>
      </c>
      <c r="I16" s="198">
        <f t="shared" si="0"/>
        <v>4146</v>
      </c>
    </row>
    <row r="17" spans="1:9" ht="12.75">
      <c r="A17" s="73"/>
      <c r="B17" s="74"/>
      <c r="C17" s="58" t="s">
        <v>126</v>
      </c>
      <c r="D17" s="75">
        <v>10367</v>
      </c>
      <c r="E17" s="76">
        <v>12196</v>
      </c>
      <c r="F17" s="76">
        <v>20990</v>
      </c>
      <c r="G17" s="76">
        <v>1629</v>
      </c>
      <c r="H17" s="188">
        <f t="shared" si="1"/>
        <v>22619</v>
      </c>
      <c r="I17" s="91">
        <f t="shared" si="0"/>
        <v>45182</v>
      </c>
    </row>
    <row r="18" spans="1:9" ht="12.75">
      <c r="A18" s="73" t="s">
        <v>45</v>
      </c>
      <c r="B18" s="74" t="s">
        <v>129</v>
      </c>
      <c r="C18" s="68" t="s">
        <v>12</v>
      </c>
      <c r="D18" s="75">
        <v>108254</v>
      </c>
      <c r="E18" s="76">
        <v>11988</v>
      </c>
      <c r="F18" s="76">
        <v>41175</v>
      </c>
      <c r="G18" s="76">
        <v>5799</v>
      </c>
      <c r="H18" s="188">
        <f t="shared" si="1"/>
        <v>46974</v>
      </c>
      <c r="I18" s="91">
        <f t="shared" si="0"/>
        <v>167216</v>
      </c>
    </row>
    <row r="19" spans="1:9" ht="12.75">
      <c r="A19" s="73"/>
      <c r="B19" s="74"/>
      <c r="C19" s="70" t="s">
        <v>13</v>
      </c>
      <c r="D19" s="75">
        <f>D20-D18</f>
        <v>-31296</v>
      </c>
      <c r="E19" s="75">
        <f>E20-E18</f>
        <v>152</v>
      </c>
      <c r="F19" s="75">
        <f>F20-F18</f>
        <v>2967</v>
      </c>
      <c r="G19" s="75">
        <f>G20-G18</f>
        <v>1350</v>
      </c>
      <c r="H19" s="188">
        <f t="shared" si="1"/>
        <v>4317</v>
      </c>
      <c r="I19" s="198">
        <f t="shared" si="0"/>
        <v>-26827</v>
      </c>
    </row>
    <row r="20" spans="1:9" ht="12.75">
      <c r="A20" s="73"/>
      <c r="B20" s="74"/>
      <c r="C20" s="58" t="s">
        <v>126</v>
      </c>
      <c r="D20" s="75">
        <v>76958</v>
      </c>
      <c r="E20" s="76">
        <v>12140</v>
      </c>
      <c r="F20" s="76">
        <v>44142</v>
      </c>
      <c r="G20" s="76">
        <v>7149</v>
      </c>
      <c r="H20" s="188">
        <f t="shared" si="1"/>
        <v>51291</v>
      </c>
      <c r="I20" s="91">
        <f t="shared" si="0"/>
        <v>140389</v>
      </c>
    </row>
    <row r="21" spans="1:9" ht="12.75">
      <c r="A21" s="73" t="s">
        <v>130</v>
      </c>
      <c r="B21" s="74" t="s">
        <v>131</v>
      </c>
      <c r="C21" s="68" t="s">
        <v>12</v>
      </c>
      <c r="D21" s="75">
        <v>7768</v>
      </c>
      <c r="E21" s="76">
        <v>29200</v>
      </c>
      <c r="F21" s="76"/>
      <c r="G21" s="76"/>
      <c r="H21" s="188">
        <f t="shared" si="1"/>
        <v>0</v>
      </c>
      <c r="I21" s="91">
        <f t="shared" si="0"/>
        <v>36968</v>
      </c>
    </row>
    <row r="22" spans="1:9" ht="12.75">
      <c r="A22" s="73"/>
      <c r="B22" s="74"/>
      <c r="C22" s="70" t="s">
        <v>13</v>
      </c>
      <c r="D22" s="75">
        <f>D23-D21</f>
        <v>3915</v>
      </c>
      <c r="E22" s="75">
        <f>E23-E21</f>
        <v>-8575</v>
      </c>
      <c r="F22" s="75">
        <f>F23-F21</f>
        <v>0</v>
      </c>
      <c r="G22" s="75">
        <f>G23-G21</f>
        <v>0</v>
      </c>
      <c r="H22" s="188">
        <f t="shared" si="1"/>
        <v>0</v>
      </c>
      <c r="I22" s="198">
        <f t="shared" si="0"/>
        <v>-4660</v>
      </c>
    </row>
    <row r="23" spans="1:9" ht="12.75">
      <c r="A23" s="73"/>
      <c r="B23" s="74"/>
      <c r="C23" s="58" t="s">
        <v>126</v>
      </c>
      <c r="D23" s="75">
        <v>11683</v>
      </c>
      <c r="E23" s="76">
        <v>20625</v>
      </c>
      <c r="F23" s="76"/>
      <c r="G23" s="76"/>
      <c r="H23" s="188">
        <f t="shared" si="1"/>
        <v>0</v>
      </c>
      <c r="I23" s="91">
        <f t="shared" si="0"/>
        <v>32308</v>
      </c>
    </row>
    <row r="24" spans="1:9" ht="12.75">
      <c r="A24" s="73" t="s">
        <v>63</v>
      </c>
      <c r="B24" s="74" t="s">
        <v>132</v>
      </c>
      <c r="C24" s="68" t="s">
        <v>12</v>
      </c>
      <c r="D24" s="75">
        <v>36591</v>
      </c>
      <c r="E24" s="76"/>
      <c r="F24" s="76"/>
      <c r="G24" s="76"/>
      <c r="H24" s="188">
        <f t="shared" si="1"/>
        <v>0</v>
      </c>
      <c r="I24" s="91">
        <f t="shared" si="0"/>
        <v>36591</v>
      </c>
    </row>
    <row r="25" spans="1:9" ht="12.75">
      <c r="A25" s="73"/>
      <c r="B25" s="74"/>
      <c r="C25" s="70" t="s">
        <v>13</v>
      </c>
      <c r="D25" s="75">
        <f>D26-D24</f>
        <v>45248</v>
      </c>
      <c r="E25" s="75">
        <f>E26-E24</f>
        <v>0</v>
      </c>
      <c r="F25" s="75">
        <f>F26-F24</f>
        <v>0</v>
      </c>
      <c r="G25" s="75">
        <f>G26-G24</f>
        <v>0</v>
      </c>
      <c r="H25" s="188">
        <f t="shared" si="1"/>
        <v>0</v>
      </c>
      <c r="I25" s="198">
        <f t="shared" si="0"/>
        <v>45248</v>
      </c>
    </row>
    <row r="26" spans="1:9" ht="12.75">
      <c r="A26" s="73"/>
      <c r="B26" s="74"/>
      <c r="C26" s="58" t="s">
        <v>126</v>
      </c>
      <c r="D26" s="75">
        <v>81839</v>
      </c>
      <c r="E26" s="76"/>
      <c r="F26" s="76"/>
      <c r="G26" s="76"/>
      <c r="H26" s="188">
        <f t="shared" si="1"/>
        <v>0</v>
      </c>
      <c r="I26" s="91">
        <f t="shared" si="0"/>
        <v>81839</v>
      </c>
    </row>
    <row r="27" spans="1:9" ht="12.75">
      <c r="A27" s="73"/>
      <c r="B27" s="238" t="s">
        <v>133</v>
      </c>
      <c r="C27" s="68" t="s">
        <v>12</v>
      </c>
      <c r="D27" s="72">
        <f>D30+D33+D36</f>
        <v>61734</v>
      </c>
      <c r="E27" s="72">
        <f>E30+E33+E36</f>
        <v>0</v>
      </c>
      <c r="F27" s="72">
        <f>F30+F33+F36</f>
        <v>652</v>
      </c>
      <c r="G27" s="72">
        <f>G30+G33+G36</f>
        <v>0</v>
      </c>
      <c r="H27" s="188">
        <f t="shared" si="1"/>
        <v>652</v>
      </c>
      <c r="I27" s="91">
        <f t="shared" si="0"/>
        <v>62386</v>
      </c>
    </row>
    <row r="28" spans="1:9" ht="12.75">
      <c r="A28" s="73"/>
      <c r="B28" s="239"/>
      <c r="C28" s="70" t="s">
        <v>13</v>
      </c>
      <c r="D28" s="72">
        <f>D29-D27</f>
        <v>20360</v>
      </c>
      <c r="E28" s="72">
        <f>E29-E27</f>
        <v>23</v>
      </c>
      <c r="F28" s="72">
        <f>F29-F27</f>
        <v>236</v>
      </c>
      <c r="G28" s="72">
        <f>G29-G27</f>
        <v>0</v>
      </c>
      <c r="H28" s="188">
        <f t="shared" si="1"/>
        <v>236</v>
      </c>
      <c r="I28" s="198">
        <f t="shared" si="0"/>
        <v>20619</v>
      </c>
    </row>
    <row r="29" spans="1:9" ht="12.75">
      <c r="A29" s="73"/>
      <c r="B29" s="240"/>
      <c r="C29" s="58" t="s">
        <v>126</v>
      </c>
      <c r="D29" s="72">
        <f>D32+D35+D38</f>
        <v>82094</v>
      </c>
      <c r="E29" s="72">
        <f>E32+E35+E38</f>
        <v>23</v>
      </c>
      <c r="F29" s="72">
        <f>F32+F35+F38</f>
        <v>888</v>
      </c>
      <c r="G29" s="72">
        <f>G32+G35+G38</f>
        <v>0</v>
      </c>
      <c r="H29" s="188">
        <f t="shared" si="1"/>
        <v>888</v>
      </c>
      <c r="I29" s="91">
        <f t="shared" si="0"/>
        <v>83005</v>
      </c>
    </row>
    <row r="30" spans="1:9" ht="12.75">
      <c r="A30" s="73" t="s">
        <v>70</v>
      </c>
      <c r="B30" s="74" t="s">
        <v>134</v>
      </c>
      <c r="C30" s="68" t="s">
        <v>12</v>
      </c>
      <c r="D30" s="72">
        <v>24100</v>
      </c>
      <c r="E30" s="76"/>
      <c r="F30" s="76">
        <v>652</v>
      </c>
      <c r="G30" s="76"/>
      <c r="H30" s="188">
        <f t="shared" si="1"/>
        <v>652</v>
      </c>
      <c r="I30" s="91">
        <f t="shared" si="0"/>
        <v>24752</v>
      </c>
    </row>
    <row r="31" spans="1:9" ht="12.75">
      <c r="A31" s="73"/>
      <c r="B31" s="74"/>
      <c r="C31" s="70" t="s">
        <v>13</v>
      </c>
      <c r="D31" s="72">
        <f>D32-D30</f>
        <v>14040</v>
      </c>
      <c r="E31" s="72">
        <f>E32-E30</f>
        <v>23</v>
      </c>
      <c r="F31" s="72">
        <f>F32-F30</f>
        <v>236</v>
      </c>
      <c r="G31" s="72">
        <f>G32-G30</f>
        <v>0</v>
      </c>
      <c r="H31" s="188">
        <f t="shared" si="1"/>
        <v>236</v>
      </c>
      <c r="I31" s="198">
        <f t="shared" si="0"/>
        <v>14299</v>
      </c>
    </row>
    <row r="32" spans="1:9" ht="12.75">
      <c r="A32" s="73"/>
      <c r="B32" s="74"/>
      <c r="C32" s="58" t="s">
        <v>126</v>
      </c>
      <c r="D32" s="72">
        <v>38140</v>
      </c>
      <c r="E32" s="76">
        <v>23</v>
      </c>
      <c r="F32" s="76">
        <v>888</v>
      </c>
      <c r="G32" s="76"/>
      <c r="H32" s="188">
        <f t="shared" si="1"/>
        <v>888</v>
      </c>
      <c r="I32" s="91">
        <f t="shared" si="0"/>
        <v>39051</v>
      </c>
    </row>
    <row r="33" spans="1:9" ht="12.75">
      <c r="A33" s="73" t="s">
        <v>77</v>
      </c>
      <c r="B33" s="74" t="s">
        <v>135</v>
      </c>
      <c r="C33" s="68" t="s">
        <v>12</v>
      </c>
      <c r="D33" s="72">
        <v>33634</v>
      </c>
      <c r="E33" s="76"/>
      <c r="F33" s="76"/>
      <c r="G33" s="76"/>
      <c r="H33" s="188">
        <f>SUM(F33:G33)</f>
        <v>0</v>
      </c>
      <c r="I33" s="91">
        <f t="shared" si="0"/>
        <v>33634</v>
      </c>
    </row>
    <row r="34" spans="1:9" ht="12.75">
      <c r="A34" s="73"/>
      <c r="B34" s="74"/>
      <c r="C34" s="70" t="s">
        <v>13</v>
      </c>
      <c r="D34" s="72">
        <f>D35-D33</f>
        <v>6320</v>
      </c>
      <c r="E34" s="72">
        <f>E35-E33</f>
        <v>0</v>
      </c>
      <c r="F34" s="72">
        <f>F35-F33</f>
        <v>0</v>
      </c>
      <c r="G34" s="72">
        <f>G35-G33</f>
        <v>0</v>
      </c>
      <c r="H34" s="189">
        <f>H35-H33</f>
        <v>0</v>
      </c>
      <c r="I34" s="198">
        <f t="shared" si="0"/>
        <v>6320</v>
      </c>
    </row>
    <row r="35" spans="1:9" ht="12.75">
      <c r="A35" s="73"/>
      <c r="B35" s="74"/>
      <c r="C35" s="58" t="s">
        <v>126</v>
      </c>
      <c r="D35" s="72">
        <v>39954</v>
      </c>
      <c r="E35" s="76"/>
      <c r="F35" s="76"/>
      <c r="G35" s="76"/>
      <c r="H35" s="188"/>
      <c r="I35" s="91">
        <f t="shared" si="0"/>
        <v>39954</v>
      </c>
    </row>
    <row r="36" spans="1:9" s="79" customFormat="1" ht="12.75">
      <c r="A36" s="73" t="s">
        <v>136</v>
      </c>
      <c r="B36" s="74" t="s">
        <v>137</v>
      </c>
      <c r="C36" s="68" t="s">
        <v>12</v>
      </c>
      <c r="D36" s="77">
        <v>4000</v>
      </c>
      <c r="E36" s="78"/>
      <c r="F36" s="78"/>
      <c r="G36" s="78"/>
      <c r="H36" s="188">
        <f>SUM(F36:G36)</f>
        <v>0</v>
      </c>
      <c r="I36" s="91">
        <f t="shared" si="0"/>
        <v>4000</v>
      </c>
    </row>
    <row r="37" spans="1:9" s="79" customFormat="1" ht="12.75">
      <c r="A37" s="73"/>
      <c r="B37" s="74"/>
      <c r="C37" s="70" t="s">
        <v>13</v>
      </c>
      <c r="D37" s="77">
        <f>D38-D36</f>
        <v>0</v>
      </c>
      <c r="E37" s="77">
        <f>E38-E36</f>
        <v>0</v>
      </c>
      <c r="F37" s="77">
        <f>F38-F36</f>
        <v>0</v>
      </c>
      <c r="G37" s="77">
        <f>G38-G36</f>
        <v>0</v>
      </c>
      <c r="H37" s="190">
        <f>H38-H36</f>
        <v>0</v>
      </c>
      <c r="I37" s="198">
        <f t="shared" si="0"/>
        <v>0</v>
      </c>
    </row>
    <row r="38" spans="1:9" s="79" customFormat="1" ht="12.75">
      <c r="A38" s="73"/>
      <c r="B38" s="74"/>
      <c r="C38" s="58" t="s">
        <v>126</v>
      </c>
      <c r="D38" s="77">
        <v>4000</v>
      </c>
      <c r="E38" s="78"/>
      <c r="F38" s="78"/>
      <c r="G38" s="78"/>
      <c r="H38" s="188"/>
      <c r="I38" s="91">
        <f t="shared" si="0"/>
        <v>4000</v>
      </c>
    </row>
    <row r="39" spans="1:9" ht="12.75">
      <c r="A39" s="57"/>
      <c r="B39" s="227" t="s">
        <v>138</v>
      </c>
      <c r="C39" s="68" t="s">
        <v>12</v>
      </c>
      <c r="D39" s="75">
        <f>D42+D45+D48+D51+D54+D57+D60+D63</f>
        <v>221378</v>
      </c>
      <c r="E39" s="76"/>
      <c r="F39" s="76"/>
      <c r="G39" s="76"/>
      <c r="H39" s="188">
        <f>SUM(F39:G39)</f>
        <v>0</v>
      </c>
      <c r="I39" s="91">
        <f t="shared" si="0"/>
        <v>221378</v>
      </c>
    </row>
    <row r="40" spans="1:9" ht="12.75">
      <c r="A40" s="57"/>
      <c r="B40" s="228"/>
      <c r="C40" s="70" t="s">
        <v>13</v>
      </c>
      <c r="D40" s="75">
        <f>D41-D39</f>
        <v>-6208</v>
      </c>
      <c r="E40" s="75">
        <f>E41-E39</f>
        <v>0</v>
      </c>
      <c r="F40" s="75">
        <f>F41-F39</f>
        <v>0</v>
      </c>
      <c r="G40" s="75">
        <f>G41-G39</f>
        <v>0</v>
      </c>
      <c r="H40" s="191">
        <f>H41-H39</f>
        <v>0</v>
      </c>
      <c r="I40" s="198">
        <f t="shared" si="0"/>
        <v>-6208</v>
      </c>
    </row>
    <row r="41" spans="1:9" ht="12.75">
      <c r="A41" s="57"/>
      <c r="B41" s="229"/>
      <c r="C41" s="58" t="s">
        <v>126</v>
      </c>
      <c r="D41" s="75">
        <f>D44+D47+D50+D53+D56+D59+D62+D65</f>
        <v>215170</v>
      </c>
      <c r="E41" s="76"/>
      <c r="F41" s="76"/>
      <c r="G41" s="76"/>
      <c r="H41" s="188"/>
      <c r="I41" s="91">
        <f t="shared" si="0"/>
        <v>215170</v>
      </c>
    </row>
    <row r="42" spans="1:9" ht="12.75" customHeight="1">
      <c r="A42" s="235" t="s">
        <v>18</v>
      </c>
      <c r="B42" s="236" t="s">
        <v>139</v>
      </c>
      <c r="C42" s="231"/>
      <c r="D42" s="230"/>
      <c r="E42" s="230"/>
      <c r="F42" s="230"/>
      <c r="G42" s="230"/>
      <c r="H42" s="219">
        <f>SUM(F42:G42)</f>
        <v>0</v>
      </c>
      <c r="I42" s="220">
        <f t="shared" si="0"/>
        <v>0</v>
      </c>
    </row>
    <row r="43" spans="1:9" ht="10.5" customHeight="1" hidden="1">
      <c r="A43" s="235"/>
      <c r="B43" s="225"/>
      <c r="C43" s="232"/>
      <c r="D43" s="230"/>
      <c r="E43" s="230"/>
      <c r="F43" s="230"/>
      <c r="G43" s="230"/>
      <c r="H43" s="219"/>
      <c r="I43" s="220"/>
    </row>
    <row r="44" spans="1:9" ht="12.75" customHeight="1" hidden="1">
      <c r="A44" s="235"/>
      <c r="B44" s="237"/>
      <c r="C44" s="233"/>
      <c r="D44" s="230"/>
      <c r="E44" s="230"/>
      <c r="F44" s="230"/>
      <c r="G44" s="230"/>
      <c r="H44" s="219"/>
      <c r="I44" s="220"/>
    </row>
    <row r="45" spans="1:9" ht="12.75">
      <c r="A45" s="235"/>
      <c r="B45" s="58" t="s">
        <v>140</v>
      </c>
      <c r="C45" s="68" t="s">
        <v>12</v>
      </c>
      <c r="D45" s="230"/>
      <c r="E45" s="230"/>
      <c r="F45" s="230"/>
      <c r="G45" s="230"/>
      <c r="H45" s="219"/>
      <c r="I45" s="220"/>
    </row>
    <row r="46" spans="1:9" ht="12.75">
      <c r="A46" s="80"/>
      <c r="B46" s="58"/>
      <c r="C46" s="70" t="s">
        <v>13</v>
      </c>
      <c r="D46" s="81"/>
      <c r="E46" s="81"/>
      <c r="F46" s="81"/>
      <c r="G46" s="81"/>
      <c r="H46" s="192"/>
      <c r="I46" s="91">
        <f aca="true" t="shared" si="2" ref="I46:I77">E46+H46+D46</f>
        <v>0</v>
      </c>
    </row>
    <row r="47" spans="1:9" ht="12.75">
      <c r="A47" s="80"/>
      <c r="B47" s="58"/>
      <c r="C47" s="58" t="s">
        <v>126</v>
      </c>
      <c r="D47" s="81"/>
      <c r="E47" s="81"/>
      <c r="F47" s="81"/>
      <c r="G47" s="81"/>
      <c r="H47" s="192"/>
      <c r="I47" s="91">
        <f t="shared" si="2"/>
        <v>0</v>
      </c>
    </row>
    <row r="48" spans="1:9" ht="12.75">
      <c r="A48" s="80" t="s">
        <v>26</v>
      </c>
      <c r="B48" s="82" t="s">
        <v>141</v>
      </c>
      <c r="C48" s="68" t="s">
        <v>12</v>
      </c>
      <c r="D48" s="77"/>
      <c r="E48" s="78"/>
      <c r="F48" s="78"/>
      <c r="G48" s="78"/>
      <c r="H48" s="188">
        <f>SUM(F48:G48)</f>
        <v>0</v>
      </c>
      <c r="I48" s="91">
        <f t="shared" si="2"/>
        <v>0</v>
      </c>
    </row>
    <row r="49" spans="1:9" ht="12.75">
      <c r="A49" s="80"/>
      <c r="B49" s="82"/>
      <c r="C49" s="70" t="s">
        <v>13</v>
      </c>
      <c r="D49" s="77"/>
      <c r="E49" s="78"/>
      <c r="F49" s="78"/>
      <c r="G49" s="78"/>
      <c r="H49" s="188"/>
      <c r="I49" s="91">
        <f t="shared" si="2"/>
        <v>0</v>
      </c>
    </row>
    <row r="50" spans="1:9" ht="12.75">
      <c r="A50" s="80"/>
      <c r="B50" s="82"/>
      <c r="C50" s="58" t="s">
        <v>126</v>
      </c>
      <c r="D50" s="77"/>
      <c r="E50" s="78"/>
      <c r="F50" s="78"/>
      <c r="G50" s="78"/>
      <c r="H50" s="188"/>
      <c r="I50" s="91">
        <f t="shared" si="2"/>
        <v>0</v>
      </c>
    </row>
    <row r="51" spans="1:9" s="79" customFormat="1" ht="12.75">
      <c r="A51" s="80" t="s">
        <v>28</v>
      </c>
      <c r="B51" s="83" t="s">
        <v>142</v>
      </c>
      <c r="C51" s="68" t="s">
        <v>12</v>
      </c>
      <c r="D51" s="77"/>
      <c r="E51" s="78"/>
      <c r="F51" s="78"/>
      <c r="G51" s="78"/>
      <c r="H51" s="188">
        <f>SUM(F51:G51)</f>
        <v>0</v>
      </c>
      <c r="I51" s="91">
        <f t="shared" si="2"/>
        <v>0</v>
      </c>
    </row>
    <row r="52" spans="1:9" s="79" customFormat="1" ht="12.75">
      <c r="A52" s="80"/>
      <c r="B52" s="83"/>
      <c r="C52" s="70" t="s">
        <v>13</v>
      </c>
      <c r="D52" s="77"/>
      <c r="E52" s="78"/>
      <c r="F52" s="78"/>
      <c r="G52" s="78"/>
      <c r="H52" s="188"/>
      <c r="I52" s="91">
        <f t="shared" si="2"/>
        <v>0</v>
      </c>
    </row>
    <row r="53" spans="1:9" s="79" customFormat="1" ht="12.75">
      <c r="A53" s="80"/>
      <c r="B53" s="83"/>
      <c r="C53" s="58" t="s">
        <v>126</v>
      </c>
      <c r="D53" s="77"/>
      <c r="E53" s="78"/>
      <c r="F53" s="78"/>
      <c r="G53" s="78"/>
      <c r="H53" s="188"/>
      <c r="I53" s="91">
        <f t="shared" si="2"/>
        <v>0</v>
      </c>
    </row>
    <row r="54" spans="1:9" ht="12.75">
      <c r="A54" s="80" t="s">
        <v>30</v>
      </c>
      <c r="B54" s="83" t="s">
        <v>143</v>
      </c>
      <c r="C54" s="68" t="s">
        <v>12</v>
      </c>
      <c r="D54" s="77"/>
      <c r="E54" s="78"/>
      <c r="F54" s="78"/>
      <c r="G54" s="78"/>
      <c r="H54" s="188">
        <f>SUM(F54:G54)</f>
        <v>0</v>
      </c>
      <c r="I54" s="91">
        <f t="shared" si="2"/>
        <v>0</v>
      </c>
    </row>
    <row r="55" spans="1:9" ht="12.75">
      <c r="A55" s="80"/>
      <c r="B55" s="83"/>
      <c r="C55" s="70" t="s">
        <v>13</v>
      </c>
      <c r="D55" s="77"/>
      <c r="E55" s="78"/>
      <c r="F55" s="78"/>
      <c r="G55" s="78"/>
      <c r="H55" s="188"/>
      <c r="I55" s="91">
        <f t="shared" si="2"/>
        <v>0</v>
      </c>
    </row>
    <row r="56" spans="1:9" ht="12.75">
      <c r="A56" s="80"/>
      <c r="B56" s="83"/>
      <c r="C56" s="58" t="s">
        <v>126</v>
      </c>
      <c r="D56" s="77"/>
      <c r="E56" s="78"/>
      <c r="F56" s="78"/>
      <c r="G56" s="78"/>
      <c r="H56" s="188"/>
      <c r="I56" s="91">
        <f t="shared" si="2"/>
        <v>0</v>
      </c>
    </row>
    <row r="57" spans="1:9" ht="12.75">
      <c r="A57" s="80" t="s">
        <v>32</v>
      </c>
      <c r="B57" s="82" t="s">
        <v>144</v>
      </c>
      <c r="C57" s="68" t="s">
        <v>12</v>
      </c>
      <c r="D57" s="75"/>
      <c r="E57" s="76"/>
      <c r="F57" s="76"/>
      <c r="G57" s="76"/>
      <c r="H57" s="188"/>
      <c r="I57" s="91">
        <f t="shared" si="2"/>
        <v>0</v>
      </c>
    </row>
    <row r="58" spans="1:9" ht="12.75">
      <c r="A58" s="80"/>
      <c r="B58" s="82"/>
      <c r="C58" s="70" t="s">
        <v>13</v>
      </c>
      <c r="D58" s="75"/>
      <c r="E58" s="76"/>
      <c r="F58" s="76"/>
      <c r="G58" s="76"/>
      <c r="H58" s="188"/>
      <c r="I58" s="91">
        <f t="shared" si="2"/>
        <v>0</v>
      </c>
    </row>
    <row r="59" spans="1:9" ht="12.75">
      <c r="A59" s="80"/>
      <c r="B59" s="82"/>
      <c r="C59" s="58" t="s">
        <v>126</v>
      </c>
      <c r="D59" s="75"/>
      <c r="E59" s="76"/>
      <c r="F59" s="76"/>
      <c r="G59" s="76"/>
      <c r="H59" s="188"/>
      <c r="I59" s="91">
        <f t="shared" si="2"/>
        <v>0</v>
      </c>
    </row>
    <row r="60" spans="1:9" ht="12.75">
      <c r="A60" s="80" t="s">
        <v>34</v>
      </c>
      <c r="B60" s="82" t="s">
        <v>145</v>
      </c>
      <c r="C60" s="68" t="s">
        <v>12</v>
      </c>
      <c r="D60" s="75"/>
      <c r="E60" s="76"/>
      <c r="F60" s="76"/>
      <c r="G60" s="76"/>
      <c r="H60" s="188"/>
      <c r="I60" s="91">
        <f t="shared" si="2"/>
        <v>0</v>
      </c>
    </row>
    <row r="61" spans="1:9" ht="12.75">
      <c r="A61" s="80"/>
      <c r="B61" s="82"/>
      <c r="C61" s="70" t="s">
        <v>13</v>
      </c>
      <c r="D61" s="75"/>
      <c r="E61" s="76"/>
      <c r="F61" s="76"/>
      <c r="G61" s="76"/>
      <c r="H61" s="188"/>
      <c r="I61" s="91">
        <f t="shared" si="2"/>
        <v>0</v>
      </c>
    </row>
    <row r="62" spans="1:9" ht="12.75">
      <c r="A62" s="80"/>
      <c r="B62" s="82"/>
      <c r="C62" s="58" t="s">
        <v>126</v>
      </c>
      <c r="D62" s="75"/>
      <c r="E62" s="76"/>
      <c r="F62" s="76"/>
      <c r="G62" s="76"/>
      <c r="H62" s="188"/>
      <c r="I62" s="91">
        <f t="shared" si="2"/>
        <v>0</v>
      </c>
    </row>
    <row r="63" spans="1:9" ht="12.75">
      <c r="A63" s="80" t="s">
        <v>89</v>
      </c>
      <c r="B63" s="82" t="s">
        <v>146</v>
      </c>
      <c r="C63" s="68" t="s">
        <v>12</v>
      </c>
      <c r="D63" s="75">
        <v>221378</v>
      </c>
      <c r="E63" s="76"/>
      <c r="F63" s="76"/>
      <c r="G63" s="76"/>
      <c r="H63" s="188"/>
      <c r="I63" s="91">
        <f t="shared" si="2"/>
        <v>221378</v>
      </c>
    </row>
    <row r="64" spans="1:9" ht="12.75">
      <c r="A64" s="80"/>
      <c r="B64" s="82"/>
      <c r="C64" s="70" t="s">
        <v>13</v>
      </c>
      <c r="D64" s="75">
        <f>D65-D63</f>
        <v>-6208</v>
      </c>
      <c r="E64" s="75">
        <f>E65-E63</f>
        <v>0</v>
      </c>
      <c r="F64" s="75">
        <f>F65-F63</f>
        <v>0</v>
      </c>
      <c r="G64" s="75">
        <f>G65-G63</f>
        <v>0</v>
      </c>
      <c r="H64" s="191">
        <f>H65-H63</f>
        <v>0</v>
      </c>
      <c r="I64" s="198">
        <f t="shared" si="2"/>
        <v>-6208</v>
      </c>
    </row>
    <row r="65" spans="1:9" ht="12.75">
      <c r="A65" s="80"/>
      <c r="B65" s="82"/>
      <c r="C65" s="58" t="s">
        <v>126</v>
      </c>
      <c r="D65" s="75">
        <v>215170</v>
      </c>
      <c r="E65" s="76"/>
      <c r="F65" s="76"/>
      <c r="G65" s="76"/>
      <c r="H65" s="188"/>
      <c r="I65" s="91">
        <f t="shared" si="2"/>
        <v>215170</v>
      </c>
    </row>
    <row r="66" spans="1:9" ht="12.75">
      <c r="A66" s="57"/>
      <c r="B66" s="227" t="s">
        <v>147</v>
      </c>
      <c r="C66" s="68" t="s">
        <v>12</v>
      </c>
      <c r="D66" s="75">
        <f>D68+D69+D72+D75+D78+D81+D84+D87</f>
        <v>0</v>
      </c>
      <c r="E66" s="75"/>
      <c r="F66" s="75"/>
      <c r="G66" s="75"/>
      <c r="H66" s="191"/>
      <c r="I66" s="91">
        <f t="shared" si="2"/>
        <v>0</v>
      </c>
    </row>
    <row r="67" spans="1:9" ht="12.75">
      <c r="A67" s="57"/>
      <c r="B67" s="228"/>
      <c r="C67" s="70" t="s">
        <v>13</v>
      </c>
      <c r="D67" s="75"/>
      <c r="E67" s="75"/>
      <c r="F67" s="75"/>
      <c r="G67" s="75"/>
      <c r="H67" s="191"/>
      <c r="I67" s="91">
        <f t="shared" si="2"/>
        <v>0</v>
      </c>
    </row>
    <row r="68" spans="1:9" ht="12.75">
      <c r="A68" s="84"/>
      <c r="B68" s="229"/>
      <c r="C68" s="58" t="s">
        <v>126</v>
      </c>
      <c r="D68" s="75"/>
      <c r="E68" s="75"/>
      <c r="F68" s="75"/>
      <c r="G68" s="75"/>
      <c r="H68" s="191"/>
      <c r="I68" s="91">
        <f t="shared" si="2"/>
        <v>0</v>
      </c>
    </row>
    <row r="69" spans="1:9" ht="12.75">
      <c r="A69" s="80" t="s">
        <v>18</v>
      </c>
      <c r="B69" s="83" t="s">
        <v>148</v>
      </c>
      <c r="C69" s="68" t="s">
        <v>12</v>
      </c>
      <c r="D69" s="75"/>
      <c r="E69" s="75"/>
      <c r="F69" s="75"/>
      <c r="G69" s="75"/>
      <c r="H69" s="191"/>
      <c r="I69" s="91">
        <f t="shared" si="2"/>
        <v>0</v>
      </c>
    </row>
    <row r="70" spans="1:9" ht="12.75">
      <c r="A70" s="80"/>
      <c r="B70" s="83"/>
      <c r="C70" s="70" t="s">
        <v>13</v>
      </c>
      <c r="D70" s="75"/>
      <c r="E70" s="75"/>
      <c r="F70" s="75"/>
      <c r="G70" s="75"/>
      <c r="H70" s="191"/>
      <c r="I70" s="91">
        <f t="shared" si="2"/>
        <v>0</v>
      </c>
    </row>
    <row r="71" spans="1:9" ht="12.75">
      <c r="A71" s="80"/>
      <c r="B71" s="58"/>
      <c r="C71" s="58" t="s">
        <v>126</v>
      </c>
      <c r="D71" s="75"/>
      <c r="E71" s="75"/>
      <c r="F71" s="75"/>
      <c r="G71" s="75"/>
      <c r="H71" s="191"/>
      <c r="I71" s="91">
        <f t="shared" si="2"/>
        <v>0</v>
      </c>
    </row>
    <row r="72" spans="1:9" ht="12.75">
      <c r="A72" s="80" t="s">
        <v>26</v>
      </c>
      <c r="B72" s="82" t="s">
        <v>141</v>
      </c>
      <c r="C72" s="68" t="s">
        <v>12</v>
      </c>
      <c r="D72" s="75"/>
      <c r="E72" s="75"/>
      <c r="F72" s="75"/>
      <c r="G72" s="75"/>
      <c r="H72" s="191"/>
      <c r="I72" s="91">
        <f t="shared" si="2"/>
        <v>0</v>
      </c>
    </row>
    <row r="73" spans="1:9" ht="12.75">
      <c r="A73" s="80"/>
      <c r="B73" s="82"/>
      <c r="C73" s="70" t="s">
        <v>13</v>
      </c>
      <c r="D73" s="75"/>
      <c r="E73" s="75"/>
      <c r="F73" s="75"/>
      <c r="G73" s="75"/>
      <c r="H73" s="191"/>
      <c r="I73" s="91">
        <f t="shared" si="2"/>
        <v>0</v>
      </c>
    </row>
    <row r="74" spans="1:9" ht="12.75">
      <c r="A74" s="80"/>
      <c r="B74" s="82"/>
      <c r="C74" s="58" t="s">
        <v>126</v>
      </c>
      <c r="D74" s="75"/>
      <c r="E74" s="75"/>
      <c r="F74" s="75"/>
      <c r="G74" s="75"/>
      <c r="H74" s="191"/>
      <c r="I74" s="91">
        <f t="shared" si="2"/>
        <v>0</v>
      </c>
    </row>
    <row r="75" spans="1:9" ht="12.75">
      <c r="A75" s="80" t="s">
        <v>28</v>
      </c>
      <c r="B75" s="83" t="s">
        <v>142</v>
      </c>
      <c r="C75" s="68" t="s">
        <v>12</v>
      </c>
      <c r="D75" s="75"/>
      <c r="E75" s="75"/>
      <c r="F75" s="75"/>
      <c r="G75" s="75"/>
      <c r="H75" s="191"/>
      <c r="I75" s="91">
        <f t="shared" si="2"/>
        <v>0</v>
      </c>
    </row>
    <row r="76" spans="1:9" ht="12.75">
      <c r="A76" s="80"/>
      <c r="B76" s="83"/>
      <c r="C76" s="70" t="s">
        <v>13</v>
      </c>
      <c r="D76" s="75"/>
      <c r="E76" s="75"/>
      <c r="F76" s="75"/>
      <c r="G76" s="75"/>
      <c r="H76" s="191"/>
      <c r="I76" s="91">
        <f t="shared" si="2"/>
        <v>0</v>
      </c>
    </row>
    <row r="77" spans="1:9" ht="12.75">
      <c r="A77" s="80"/>
      <c r="B77" s="83"/>
      <c r="C77" s="58" t="s">
        <v>126</v>
      </c>
      <c r="D77" s="75"/>
      <c r="E77" s="75"/>
      <c r="F77" s="75"/>
      <c r="G77" s="75"/>
      <c r="H77" s="191"/>
      <c r="I77" s="91">
        <f t="shared" si="2"/>
        <v>0</v>
      </c>
    </row>
    <row r="78" spans="1:9" ht="12.75">
      <c r="A78" s="80" t="s">
        <v>30</v>
      </c>
      <c r="B78" s="83" t="s">
        <v>143</v>
      </c>
      <c r="C78" s="68" t="s">
        <v>12</v>
      </c>
      <c r="D78" s="75"/>
      <c r="E78" s="75"/>
      <c r="F78" s="75"/>
      <c r="G78" s="75"/>
      <c r="H78" s="191"/>
      <c r="I78" s="91">
        <f aca="true" t="shared" si="3" ref="I78:I95">E78+H78+D78</f>
        <v>0</v>
      </c>
    </row>
    <row r="79" spans="1:9" ht="12.75">
      <c r="A79" s="80"/>
      <c r="B79" s="83"/>
      <c r="C79" s="70" t="s">
        <v>13</v>
      </c>
      <c r="D79" s="75"/>
      <c r="E79" s="75"/>
      <c r="F79" s="75"/>
      <c r="G79" s="75"/>
      <c r="H79" s="191"/>
      <c r="I79" s="91">
        <f t="shared" si="3"/>
        <v>0</v>
      </c>
    </row>
    <row r="80" spans="1:9" ht="12.75">
      <c r="A80" s="80"/>
      <c r="B80" s="83"/>
      <c r="C80" s="58" t="s">
        <v>126</v>
      </c>
      <c r="D80" s="75"/>
      <c r="E80" s="75"/>
      <c r="F80" s="75"/>
      <c r="G80" s="75"/>
      <c r="H80" s="191"/>
      <c r="I80" s="91">
        <f t="shared" si="3"/>
        <v>0</v>
      </c>
    </row>
    <row r="81" spans="1:9" ht="12.75">
      <c r="A81" s="80" t="s">
        <v>32</v>
      </c>
      <c r="B81" s="82" t="s">
        <v>144</v>
      </c>
      <c r="C81" s="68" t="s">
        <v>12</v>
      </c>
      <c r="D81" s="75"/>
      <c r="E81" s="75"/>
      <c r="F81" s="75"/>
      <c r="G81" s="75"/>
      <c r="H81" s="191"/>
      <c r="I81" s="91">
        <f t="shared" si="3"/>
        <v>0</v>
      </c>
    </row>
    <row r="82" spans="1:9" ht="12.75">
      <c r="A82" s="80"/>
      <c r="B82" s="82"/>
      <c r="C82" s="70" t="s">
        <v>13</v>
      </c>
      <c r="D82" s="75"/>
      <c r="E82" s="75"/>
      <c r="F82" s="75"/>
      <c r="G82" s="75"/>
      <c r="H82" s="191"/>
      <c r="I82" s="91">
        <f t="shared" si="3"/>
        <v>0</v>
      </c>
    </row>
    <row r="83" spans="1:9" ht="12.75">
      <c r="A83" s="80"/>
      <c r="B83" s="82"/>
      <c r="C83" s="58" t="s">
        <v>126</v>
      </c>
      <c r="D83" s="75"/>
      <c r="E83" s="75"/>
      <c r="F83" s="75"/>
      <c r="G83" s="75"/>
      <c r="H83" s="191"/>
      <c r="I83" s="91">
        <f t="shared" si="3"/>
        <v>0</v>
      </c>
    </row>
    <row r="84" spans="1:9" ht="12.75">
      <c r="A84" s="80" t="s">
        <v>34</v>
      </c>
      <c r="B84" s="82" t="s">
        <v>149</v>
      </c>
      <c r="C84" s="68" t="s">
        <v>12</v>
      </c>
      <c r="D84" s="75"/>
      <c r="E84" s="75"/>
      <c r="F84" s="75"/>
      <c r="G84" s="75"/>
      <c r="H84" s="191"/>
      <c r="I84" s="91">
        <f t="shared" si="3"/>
        <v>0</v>
      </c>
    </row>
    <row r="85" spans="1:9" ht="12.75">
      <c r="A85" s="80"/>
      <c r="B85" s="82"/>
      <c r="C85" s="70" t="s">
        <v>13</v>
      </c>
      <c r="D85" s="75"/>
      <c r="E85" s="75"/>
      <c r="F85" s="75"/>
      <c r="G85" s="75"/>
      <c r="H85" s="191"/>
      <c r="I85" s="91">
        <f t="shared" si="3"/>
        <v>0</v>
      </c>
    </row>
    <row r="86" spans="1:9" ht="12.75">
      <c r="A86" s="80"/>
      <c r="B86" s="82"/>
      <c r="C86" s="58" t="s">
        <v>126</v>
      </c>
      <c r="D86" s="75"/>
      <c r="E86" s="75"/>
      <c r="F86" s="75"/>
      <c r="G86" s="75"/>
      <c r="H86" s="191"/>
      <c r="I86" s="91">
        <f t="shared" si="3"/>
        <v>0</v>
      </c>
    </row>
    <row r="87" spans="1:9" ht="12.75">
      <c r="A87" s="80" t="s">
        <v>89</v>
      </c>
      <c r="B87" s="82" t="s">
        <v>146</v>
      </c>
      <c r="C87" s="68" t="s">
        <v>12</v>
      </c>
      <c r="D87" s="75"/>
      <c r="E87" s="75"/>
      <c r="F87" s="75"/>
      <c r="G87" s="75"/>
      <c r="H87" s="191"/>
      <c r="I87" s="91">
        <f t="shared" si="3"/>
        <v>0</v>
      </c>
    </row>
    <row r="88" spans="1:9" ht="12.75">
      <c r="A88" s="80"/>
      <c r="B88" s="82"/>
      <c r="C88" s="70" t="s">
        <v>13</v>
      </c>
      <c r="D88" s="75"/>
      <c r="E88" s="75"/>
      <c r="F88" s="75"/>
      <c r="G88" s="75"/>
      <c r="H88" s="191"/>
      <c r="I88" s="91">
        <f t="shared" si="3"/>
        <v>0</v>
      </c>
    </row>
    <row r="89" spans="1:9" ht="12.75">
      <c r="A89" s="85"/>
      <c r="B89" s="86"/>
      <c r="C89" s="87" t="s">
        <v>126</v>
      </c>
      <c r="D89" s="88"/>
      <c r="E89" s="88"/>
      <c r="F89" s="88"/>
      <c r="G89" s="88"/>
      <c r="H89" s="193"/>
      <c r="I89" s="91">
        <f t="shared" si="3"/>
        <v>0</v>
      </c>
    </row>
    <row r="90" spans="1:9" ht="12.75">
      <c r="A90" s="56"/>
      <c r="B90" s="221" t="s">
        <v>150</v>
      </c>
      <c r="C90" s="7" t="s">
        <v>12</v>
      </c>
      <c r="D90" s="89">
        <f>D9+D27+D39+D66</f>
        <v>480190</v>
      </c>
      <c r="E90" s="89">
        <f>E9+E27+E39+E66</f>
        <v>95952</v>
      </c>
      <c r="F90" s="89">
        <f>F9+F27+F39+F66</f>
        <v>133371</v>
      </c>
      <c r="G90" s="89">
        <f>G9+G27+G39+G66</f>
        <v>13216</v>
      </c>
      <c r="H90" s="194">
        <f>H9+H27+H39+H66</f>
        <v>146587</v>
      </c>
      <c r="I90" s="91">
        <f t="shared" si="3"/>
        <v>722729</v>
      </c>
    </row>
    <row r="91" spans="1:9" s="202" customFormat="1" ht="12.75">
      <c r="A91" s="199"/>
      <c r="B91" s="222"/>
      <c r="C91" s="200" t="s">
        <v>13</v>
      </c>
      <c r="D91" s="116">
        <f>D92-D90</f>
        <v>45700</v>
      </c>
      <c r="E91" s="116">
        <f>E92-E90</f>
        <v>-5090</v>
      </c>
      <c r="F91" s="116">
        <f>F92-F90</f>
        <v>4805</v>
      </c>
      <c r="G91" s="116">
        <f>G92-G90</f>
        <v>1154</v>
      </c>
      <c r="H91" s="201">
        <f>H92-H90</f>
        <v>5959</v>
      </c>
      <c r="I91" s="198">
        <f t="shared" si="3"/>
        <v>46569</v>
      </c>
    </row>
    <row r="92" spans="1:9" ht="12.75">
      <c r="A92" s="56"/>
      <c r="B92" s="223"/>
      <c r="C92" s="7" t="s">
        <v>126</v>
      </c>
      <c r="D92" s="89">
        <f>D11+D29+D41+D68</f>
        <v>525890</v>
      </c>
      <c r="E92" s="89">
        <f>E11+E29+E41+E68</f>
        <v>90862</v>
      </c>
      <c r="F92" s="89">
        <f>F11+F29+F41+F68</f>
        <v>138176</v>
      </c>
      <c r="G92" s="89">
        <f>G11+G29+G41+G68</f>
        <v>14370</v>
      </c>
      <c r="H92" s="194">
        <f>H11+H29+H41+H68</f>
        <v>152546</v>
      </c>
      <c r="I92" s="91">
        <f t="shared" si="3"/>
        <v>769298</v>
      </c>
    </row>
    <row r="93" spans="1:9" ht="12.75">
      <c r="A93" s="69"/>
      <c r="B93" s="224" t="s">
        <v>93</v>
      </c>
      <c r="C93" s="70" t="s">
        <v>12</v>
      </c>
      <c r="D93" s="90">
        <f>+D63+D87</f>
        <v>221378</v>
      </c>
      <c r="E93" s="90"/>
      <c r="F93" s="90"/>
      <c r="G93" s="90"/>
      <c r="H93" s="195"/>
      <c r="I93" s="91">
        <f t="shared" si="3"/>
        <v>221378</v>
      </c>
    </row>
    <row r="94" spans="1:9" ht="12.75">
      <c r="A94" s="57"/>
      <c r="B94" s="225"/>
      <c r="C94" s="70" t="s">
        <v>13</v>
      </c>
      <c r="D94" s="75">
        <f>D95-D93</f>
        <v>-6208</v>
      </c>
      <c r="E94" s="75">
        <f>E95-E93</f>
        <v>0</v>
      </c>
      <c r="F94" s="75">
        <f>F95-F93</f>
        <v>0</v>
      </c>
      <c r="G94" s="75">
        <f>G95-G93</f>
        <v>0</v>
      </c>
      <c r="H94" s="191">
        <f>H95-H93</f>
        <v>0</v>
      </c>
      <c r="I94" s="198">
        <f t="shared" si="3"/>
        <v>-6208</v>
      </c>
    </row>
    <row r="95" spans="1:9" ht="12.75">
      <c r="A95" s="59"/>
      <c r="B95" s="226"/>
      <c r="C95" s="87" t="s">
        <v>126</v>
      </c>
      <c r="D95" s="88">
        <f>+D65+D89</f>
        <v>215170</v>
      </c>
      <c r="E95" s="88"/>
      <c r="F95" s="88"/>
      <c r="G95" s="88"/>
      <c r="H95" s="193"/>
      <c r="I95" s="91">
        <f t="shared" si="3"/>
        <v>215170</v>
      </c>
    </row>
    <row r="96" spans="1:9" ht="12.75">
      <c r="A96" s="56"/>
      <c r="B96" s="221" t="s">
        <v>151</v>
      </c>
      <c r="C96" s="7" t="s">
        <v>12</v>
      </c>
      <c r="D96" s="89">
        <f>D90</f>
        <v>480190</v>
      </c>
      <c r="E96" s="89">
        <f>E90-E93</f>
        <v>95952</v>
      </c>
      <c r="F96" s="89">
        <f>F90-F93</f>
        <v>133371</v>
      </c>
      <c r="G96" s="89">
        <f>G90-G93</f>
        <v>13216</v>
      </c>
      <c r="H96" s="194">
        <f>H90-H93</f>
        <v>146587</v>
      </c>
      <c r="I96" s="91">
        <f>E96+H96+D96-I93</f>
        <v>501351</v>
      </c>
    </row>
    <row r="97" spans="1:9" s="202" customFormat="1" ht="12.75">
      <c r="A97" s="199"/>
      <c r="B97" s="222"/>
      <c r="C97" s="200" t="s">
        <v>13</v>
      </c>
      <c r="D97" s="116">
        <f>D98-D96</f>
        <v>45700</v>
      </c>
      <c r="E97" s="116">
        <f>E98-E96</f>
        <v>-5090</v>
      </c>
      <c r="F97" s="116">
        <f>F98-F96</f>
        <v>4805</v>
      </c>
      <c r="G97" s="116">
        <f>G98-G96</f>
        <v>1154</v>
      </c>
      <c r="H97" s="201">
        <f>H98-H96</f>
        <v>5959</v>
      </c>
      <c r="I97" s="198">
        <f>E97+H97+D97-I94</f>
        <v>52777</v>
      </c>
    </row>
    <row r="98" spans="1:9" ht="12.75">
      <c r="A98" s="56"/>
      <c r="B98" s="223"/>
      <c r="C98" s="7" t="s">
        <v>126</v>
      </c>
      <c r="D98" s="89">
        <f>D92</f>
        <v>525890</v>
      </c>
      <c r="E98" s="89">
        <f>E92-E95</f>
        <v>90862</v>
      </c>
      <c r="F98" s="89">
        <f>F92-F95</f>
        <v>138176</v>
      </c>
      <c r="G98" s="89">
        <f>G92-G95</f>
        <v>14370</v>
      </c>
      <c r="H98" s="194">
        <f>H92-H95</f>
        <v>152546</v>
      </c>
      <c r="I98" s="91">
        <f>E98+H98+D98-I95</f>
        <v>554128</v>
      </c>
    </row>
  </sheetData>
  <sheetProtection/>
  <mergeCells count="26">
    <mergeCell ref="B9:B11"/>
    <mergeCell ref="B90:B92"/>
    <mergeCell ref="A42:A45"/>
    <mergeCell ref="B42:B44"/>
    <mergeCell ref="B39:B41"/>
    <mergeCell ref="B27:B29"/>
    <mergeCell ref="A9:A11"/>
    <mergeCell ref="H42:H45"/>
    <mergeCell ref="I42:I45"/>
    <mergeCell ref="B96:B98"/>
    <mergeCell ref="B93:B95"/>
    <mergeCell ref="B66:B68"/>
    <mergeCell ref="D42:D45"/>
    <mergeCell ref="E42:E45"/>
    <mergeCell ref="F42:F45"/>
    <mergeCell ref="G42:G45"/>
    <mergeCell ref="C42:C44"/>
    <mergeCell ref="A3:I3"/>
    <mergeCell ref="A5:A8"/>
    <mergeCell ref="E6:I6"/>
    <mergeCell ref="E7:E8"/>
    <mergeCell ref="F7:H7"/>
    <mergeCell ref="B7:B8"/>
    <mergeCell ref="D7:D8"/>
    <mergeCell ref="I7:I8"/>
    <mergeCell ref="H4:I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1" r:id="rId1"/>
  <headerFooter alignWithMargins="0">
    <oddHeader>&amp;C
&amp;R
</oddHeader>
  </headerFooter>
  <rowBreaks count="2" manualBreakCount="2">
    <brk id="38" max="255" man="1"/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3" customWidth="1"/>
    <col min="2" max="2" width="48.625" style="0" bestFit="1" customWidth="1"/>
    <col min="3" max="3" width="10.625" style="0" bestFit="1" customWidth="1"/>
    <col min="4" max="4" width="10.625" style="0" customWidth="1"/>
    <col min="5" max="5" width="12.625" style="0" bestFit="1" customWidth="1"/>
  </cols>
  <sheetData>
    <row r="1" ht="12.75" customHeight="1">
      <c r="A1" t="s">
        <v>244</v>
      </c>
    </row>
    <row r="2" ht="15.75">
      <c r="A2" s="55" t="s">
        <v>234</v>
      </c>
    </row>
    <row r="3" spans="1:5" ht="15.75">
      <c r="A3" s="204" t="s">
        <v>152</v>
      </c>
      <c r="B3" s="204"/>
      <c r="C3" s="204"/>
      <c r="D3" s="204"/>
      <c r="E3" s="204"/>
    </row>
    <row r="5" spans="3:4" ht="12.75">
      <c r="C5" s="92" t="s">
        <v>95</v>
      </c>
      <c r="D5" s="92"/>
    </row>
    <row r="6" spans="1:5" ht="12.75">
      <c r="A6" s="93"/>
      <c r="B6" s="66" t="s">
        <v>2</v>
      </c>
      <c r="C6" s="66" t="s">
        <v>3</v>
      </c>
      <c r="D6" s="66" t="s">
        <v>4</v>
      </c>
      <c r="E6" s="6" t="s">
        <v>5</v>
      </c>
    </row>
    <row r="7" spans="1:5" ht="12.75">
      <c r="A7" s="94"/>
      <c r="B7" s="95"/>
      <c r="C7" s="96" t="s">
        <v>12</v>
      </c>
      <c r="D7" s="96" t="s">
        <v>13</v>
      </c>
      <c r="E7" s="96" t="s">
        <v>14</v>
      </c>
    </row>
    <row r="8" spans="1:5" ht="12.75">
      <c r="A8" s="5" t="s">
        <v>100</v>
      </c>
      <c r="B8" s="97" t="s">
        <v>153</v>
      </c>
      <c r="C8" s="244" t="s">
        <v>154</v>
      </c>
      <c r="D8" s="244"/>
      <c r="E8" s="244"/>
    </row>
    <row r="9" spans="1:5" ht="12.75">
      <c r="A9" s="99" t="s">
        <v>102</v>
      </c>
      <c r="B9" s="70" t="s">
        <v>155</v>
      </c>
      <c r="C9" s="100">
        <v>3000</v>
      </c>
      <c r="D9" s="100">
        <f aca="true" t="shared" si="0" ref="D9:D17">E9-C9</f>
        <v>0</v>
      </c>
      <c r="E9" s="101">
        <v>3000</v>
      </c>
    </row>
    <row r="10" spans="1:5" ht="12.75">
      <c r="A10" s="80" t="s">
        <v>103</v>
      </c>
      <c r="B10" s="58" t="s">
        <v>156</v>
      </c>
      <c r="C10" s="76">
        <v>3000</v>
      </c>
      <c r="D10" s="100">
        <f t="shared" si="0"/>
        <v>372</v>
      </c>
      <c r="E10" s="102">
        <v>3372</v>
      </c>
    </row>
    <row r="11" spans="1:5" ht="12.75">
      <c r="A11" s="85" t="s">
        <v>104</v>
      </c>
      <c r="B11" s="103" t="s">
        <v>157</v>
      </c>
      <c r="C11" s="104">
        <v>27634</v>
      </c>
      <c r="D11" s="100">
        <f t="shared" si="0"/>
        <v>0</v>
      </c>
      <c r="E11" s="105">
        <v>27634</v>
      </c>
    </row>
    <row r="12" spans="1:5" ht="12.75">
      <c r="A12" s="106"/>
      <c r="B12" s="107" t="s">
        <v>158</v>
      </c>
      <c r="C12" s="108"/>
      <c r="D12" s="109">
        <f t="shared" si="0"/>
        <v>5948</v>
      </c>
      <c r="E12" s="110">
        <v>5948</v>
      </c>
    </row>
    <row r="13" spans="1:5" s="22" customFormat="1" ht="12.75">
      <c r="A13" s="5" t="s">
        <v>106</v>
      </c>
      <c r="B13" s="111" t="s">
        <v>159</v>
      </c>
      <c r="C13" s="112">
        <f>SUM(C9:C12)</f>
        <v>33634</v>
      </c>
      <c r="D13" s="113">
        <f t="shared" si="0"/>
        <v>6320</v>
      </c>
      <c r="E13" s="112">
        <f>SUM(E9:E12)</f>
        <v>39954</v>
      </c>
    </row>
    <row r="14" spans="1:5" ht="12.75">
      <c r="A14" s="99" t="s">
        <v>108</v>
      </c>
      <c r="B14" s="70" t="s">
        <v>160</v>
      </c>
      <c r="C14" s="90">
        <v>0</v>
      </c>
      <c r="D14" s="100">
        <f t="shared" si="0"/>
        <v>0</v>
      </c>
      <c r="E14" s="70"/>
    </row>
    <row r="15" spans="1:5" ht="12.75">
      <c r="A15" s="85" t="s">
        <v>109</v>
      </c>
      <c r="B15" s="114" t="s">
        <v>161</v>
      </c>
      <c r="C15" s="88"/>
      <c r="D15" s="109">
        <f t="shared" si="0"/>
        <v>0</v>
      </c>
      <c r="E15" s="87"/>
    </row>
    <row r="16" spans="1:5" ht="12.75">
      <c r="A16" s="5" t="s">
        <v>111</v>
      </c>
      <c r="B16" s="115" t="s">
        <v>162</v>
      </c>
      <c r="C16" s="116">
        <f>SUM(C14:C15)</f>
        <v>0</v>
      </c>
      <c r="D16" s="113">
        <f t="shared" si="0"/>
        <v>0</v>
      </c>
      <c r="E16" s="7"/>
    </row>
    <row r="17" spans="1:5" s="17" customFormat="1" ht="12.75">
      <c r="A17" s="5" t="s">
        <v>112</v>
      </c>
      <c r="B17" s="23" t="s">
        <v>163</v>
      </c>
      <c r="C17" s="89">
        <f>C13+C16</f>
        <v>33634</v>
      </c>
      <c r="D17" s="113">
        <f t="shared" si="0"/>
        <v>6320</v>
      </c>
      <c r="E17" s="89">
        <f>E13+E16</f>
        <v>39954</v>
      </c>
    </row>
    <row r="18" spans="1:5" ht="12.75">
      <c r="A18" s="5" t="s">
        <v>113</v>
      </c>
      <c r="B18" s="9" t="s">
        <v>164</v>
      </c>
      <c r="C18" s="244" t="s">
        <v>165</v>
      </c>
      <c r="D18" s="244"/>
      <c r="E18" s="244"/>
    </row>
    <row r="19" spans="1:5" s="1" customFormat="1" ht="12.75">
      <c r="A19" s="99" t="s">
        <v>114</v>
      </c>
      <c r="B19" s="117" t="s">
        <v>166</v>
      </c>
      <c r="C19" s="90">
        <v>5400</v>
      </c>
      <c r="D19" s="90">
        <f aca="true" t="shared" si="1" ref="D19:D28">E19-C19</f>
        <v>0</v>
      </c>
      <c r="E19" s="90">
        <v>5400</v>
      </c>
    </row>
    <row r="20" spans="1:5" s="1" customFormat="1" ht="12.75">
      <c r="A20" s="80" t="s">
        <v>115</v>
      </c>
      <c r="B20" s="118" t="s">
        <v>167</v>
      </c>
      <c r="C20" s="75">
        <v>2000</v>
      </c>
      <c r="D20" s="90">
        <f t="shared" si="1"/>
        <v>0</v>
      </c>
      <c r="E20" s="75">
        <v>2000</v>
      </c>
    </row>
    <row r="21" spans="1:5" s="1" customFormat="1" ht="12.75">
      <c r="A21" s="80" t="s">
        <v>116</v>
      </c>
      <c r="B21" s="118" t="s">
        <v>168</v>
      </c>
      <c r="C21" s="75">
        <v>12700</v>
      </c>
      <c r="D21" s="90">
        <f t="shared" si="1"/>
        <v>0</v>
      </c>
      <c r="E21" s="75">
        <v>12700</v>
      </c>
    </row>
    <row r="22" spans="1:5" s="1" customFormat="1" ht="12.75">
      <c r="A22" s="80" t="s">
        <v>169</v>
      </c>
      <c r="B22" s="119" t="s">
        <v>170</v>
      </c>
      <c r="C22" s="75">
        <v>2500</v>
      </c>
      <c r="D22" s="90">
        <f t="shared" si="1"/>
        <v>0</v>
      </c>
      <c r="E22" s="75">
        <v>2500</v>
      </c>
    </row>
    <row r="23" spans="1:5" s="1" customFormat="1" ht="12.75">
      <c r="A23" s="85"/>
      <c r="B23" s="120" t="s">
        <v>240</v>
      </c>
      <c r="C23" s="88"/>
      <c r="D23" s="90">
        <f t="shared" si="1"/>
        <v>12700</v>
      </c>
      <c r="E23" s="88">
        <v>12700</v>
      </c>
    </row>
    <row r="24" spans="1:5" s="1" customFormat="1" ht="12.75">
      <c r="A24" s="85" t="s">
        <v>171</v>
      </c>
      <c r="B24" s="120" t="s">
        <v>172</v>
      </c>
      <c r="C24" s="88">
        <v>1500</v>
      </c>
      <c r="D24" s="121">
        <f t="shared" si="1"/>
        <v>1340</v>
      </c>
      <c r="E24" s="88">
        <v>2840</v>
      </c>
    </row>
    <row r="25" spans="1:5" s="22" customFormat="1" ht="12.75">
      <c r="A25" s="5" t="s">
        <v>173</v>
      </c>
      <c r="B25" s="122" t="s">
        <v>174</v>
      </c>
      <c r="C25" s="116">
        <f>SUM(C19:C24)</f>
        <v>24100</v>
      </c>
      <c r="D25" s="123">
        <f t="shared" si="1"/>
        <v>14040</v>
      </c>
      <c r="E25" s="116">
        <f>SUM(E19:E24)</f>
        <v>38140</v>
      </c>
    </row>
    <row r="26" spans="1:5" s="41" customFormat="1" ht="12.75">
      <c r="A26" s="99" t="s">
        <v>175</v>
      </c>
      <c r="B26" s="124" t="s">
        <v>176</v>
      </c>
      <c r="C26" s="90"/>
      <c r="D26" s="90">
        <f t="shared" si="1"/>
        <v>23</v>
      </c>
      <c r="E26" s="90">
        <v>23</v>
      </c>
    </row>
    <row r="27" spans="1:5" ht="12.75">
      <c r="A27" s="80" t="s">
        <v>177</v>
      </c>
      <c r="B27" s="125" t="s">
        <v>241</v>
      </c>
      <c r="C27" s="75">
        <v>652</v>
      </c>
      <c r="D27" s="90">
        <f t="shared" si="1"/>
        <v>236</v>
      </c>
      <c r="E27" s="75">
        <v>888</v>
      </c>
    </row>
    <row r="28" spans="1:5" ht="12.75">
      <c r="A28" s="85" t="s">
        <v>178</v>
      </c>
      <c r="B28" s="87" t="s">
        <v>161</v>
      </c>
      <c r="C28" s="88"/>
      <c r="D28" s="90">
        <f t="shared" si="1"/>
        <v>0</v>
      </c>
      <c r="E28" s="88"/>
    </row>
    <row r="29" spans="1:5" s="22" customFormat="1" ht="12.75">
      <c r="A29" s="5" t="s">
        <v>179</v>
      </c>
      <c r="B29" s="115" t="s">
        <v>180</v>
      </c>
      <c r="C29" s="116">
        <f>SUM(C27:C28)</f>
        <v>652</v>
      </c>
      <c r="D29" s="116">
        <f>SUM(D27:D28)</f>
        <v>236</v>
      </c>
      <c r="E29" s="116">
        <f>SUM(E27:E28)</f>
        <v>888</v>
      </c>
    </row>
    <row r="30" spans="1:5" ht="12.75">
      <c r="A30" s="5" t="s">
        <v>181</v>
      </c>
      <c r="B30" s="9" t="s">
        <v>182</v>
      </c>
      <c r="C30" s="203">
        <f>C26+C29+C25</f>
        <v>24752</v>
      </c>
      <c r="D30" s="123">
        <f>E30-C30</f>
        <v>14299</v>
      </c>
      <c r="E30" s="203">
        <f>E26+E29+E25</f>
        <v>39051</v>
      </c>
    </row>
    <row r="31" spans="1:5" s="17" customFormat="1" ht="12.75">
      <c r="A31" s="99" t="s">
        <v>183</v>
      </c>
      <c r="B31" s="186" t="s">
        <v>184</v>
      </c>
      <c r="C31" s="71"/>
      <c r="D31" s="90">
        <f>E31-C31</f>
        <v>0</v>
      </c>
      <c r="E31" s="186"/>
    </row>
    <row r="32" spans="1:5" s="1" customFormat="1" ht="12.75">
      <c r="A32" s="80" t="s">
        <v>185</v>
      </c>
      <c r="B32" s="118" t="s">
        <v>186</v>
      </c>
      <c r="C32" s="75">
        <v>1187</v>
      </c>
      <c r="D32" s="90">
        <f>E32-C32</f>
        <v>0</v>
      </c>
      <c r="E32" s="75">
        <v>1187</v>
      </c>
    </row>
    <row r="33" spans="1:5" s="1" customFormat="1" ht="12.75">
      <c r="A33" s="85" t="s">
        <v>187</v>
      </c>
      <c r="B33" s="126" t="s">
        <v>186</v>
      </c>
      <c r="C33" s="88">
        <v>2813</v>
      </c>
      <c r="D33" s="121">
        <f>E33-C33</f>
        <v>0</v>
      </c>
      <c r="E33" s="88">
        <v>2813</v>
      </c>
    </row>
    <row r="34" spans="1:5" ht="12.75">
      <c r="A34" s="5" t="s">
        <v>188</v>
      </c>
      <c r="B34" s="9" t="s">
        <v>189</v>
      </c>
      <c r="C34" s="127">
        <f>SUM(C32:C33)</f>
        <v>4000</v>
      </c>
      <c r="D34" s="123">
        <f>E34-C34</f>
        <v>0</v>
      </c>
      <c r="E34" s="127">
        <f>SUM(E32:E33)</f>
        <v>4000</v>
      </c>
    </row>
    <row r="35" spans="1:5" ht="12.75">
      <c r="A35" s="5" t="s">
        <v>190</v>
      </c>
      <c r="B35" s="14" t="s">
        <v>191</v>
      </c>
      <c r="C35" s="127">
        <f>C34+C30+C17</f>
        <v>62386</v>
      </c>
      <c r="D35" s="127">
        <f>D34+D30+D17</f>
        <v>20619</v>
      </c>
      <c r="E35" s="127">
        <f>E34+E30+E17</f>
        <v>83005</v>
      </c>
    </row>
    <row r="36" spans="1:5" ht="16.5" customHeight="1">
      <c r="A36" s="5" t="s">
        <v>192</v>
      </c>
      <c r="B36" s="14" t="s">
        <v>193</v>
      </c>
      <c r="C36" s="244" t="s">
        <v>194</v>
      </c>
      <c r="D36" s="244"/>
      <c r="E36" s="244"/>
    </row>
    <row r="37" spans="1:5" ht="12.75">
      <c r="A37" s="99" t="s">
        <v>195</v>
      </c>
      <c r="B37" s="70" t="s">
        <v>110</v>
      </c>
      <c r="C37" s="90">
        <v>2250</v>
      </c>
      <c r="D37" s="90">
        <f>E37-C37</f>
        <v>-1209</v>
      </c>
      <c r="E37" s="101">
        <v>1041</v>
      </c>
    </row>
    <row r="38" spans="1:5" ht="12.75">
      <c r="A38" s="85" t="s">
        <v>196</v>
      </c>
      <c r="B38" s="87" t="s">
        <v>197</v>
      </c>
      <c r="C38" s="88">
        <v>19371</v>
      </c>
      <c r="D38" s="121">
        <f>E38-C38</f>
        <v>0</v>
      </c>
      <c r="E38" s="105">
        <v>19371</v>
      </c>
    </row>
    <row r="39" spans="1:5" s="17" customFormat="1" ht="12.75">
      <c r="A39" s="5" t="s">
        <v>198</v>
      </c>
      <c r="B39" s="14" t="s">
        <v>199</v>
      </c>
      <c r="C39" s="89">
        <f>SUM(C37:C38)</f>
        <v>21621</v>
      </c>
      <c r="D39" s="123">
        <f>E39-C39</f>
        <v>-1209</v>
      </c>
      <c r="E39" s="128">
        <f>SUM(E37:E38)</f>
        <v>20412</v>
      </c>
    </row>
  </sheetData>
  <sheetProtection/>
  <mergeCells count="4">
    <mergeCell ref="C36:E36"/>
    <mergeCell ref="A3:E3"/>
    <mergeCell ref="C8:E8"/>
    <mergeCell ref="C18:E1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625" style="0" bestFit="1" customWidth="1"/>
    <col min="2" max="2" width="4.125" style="0" customWidth="1"/>
    <col min="3" max="3" width="46.875" style="0" customWidth="1"/>
    <col min="4" max="4" width="9.875" style="0" bestFit="1" customWidth="1"/>
    <col min="5" max="6" width="9.625" style="0" customWidth="1"/>
    <col min="7" max="7" width="41.125" style="0" customWidth="1"/>
    <col min="8" max="8" width="10.00390625" style="0" bestFit="1" customWidth="1"/>
    <col min="9" max="9" width="9.375" style="0" bestFit="1" customWidth="1"/>
    <col min="10" max="10" width="9.875" style="0" bestFit="1" customWidth="1"/>
  </cols>
  <sheetData>
    <row r="1" spans="1:2" s="1" customFormat="1" ht="12.75">
      <c r="A1" t="s">
        <v>245</v>
      </c>
      <c r="B1"/>
    </row>
    <row r="2" spans="1:2" s="1" customFormat="1" ht="15.75">
      <c r="A2" s="55" t="s">
        <v>235</v>
      </c>
      <c r="B2"/>
    </row>
    <row r="3" spans="2:8" ht="15.75">
      <c r="B3" s="204" t="s">
        <v>200</v>
      </c>
      <c r="C3" s="204"/>
      <c r="D3" s="204"/>
      <c r="E3" s="204"/>
      <c r="F3" s="204"/>
      <c r="G3" s="204"/>
      <c r="H3" s="204"/>
    </row>
    <row r="4" spans="8:10" ht="12.75">
      <c r="H4" s="205" t="s">
        <v>201</v>
      </c>
      <c r="I4" s="205"/>
      <c r="J4" s="205"/>
    </row>
    <row r="5" spans="1:10" s="63" customFormat="1" ht="12.75">
      <c r="A5" s="6"/>
      <c r="B5" s="6"/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96</v>
      </c>
      <c r="I5" s="6" t="s">
        <v>97</v>
      </c>
      <c r="J5" s="6" t="s">
        <v>98</v>
      </c>
    </row>
    <row r="6" spans="1:10" ht="12.75">
      <c r="A6" s="7"/>
      <c r="B6" s="207" t="s">
        <v>202</v>
      </c>
      <c r="C6" s="208"/>
      <c r="D6" s="208"/>
      <c r="E6" s="208"/>
      <c r="F6" s="245"/>
      <c r="G6" s="207" t="s">
        <v>203</v>
      </c>
      <c r="H6" s="208"/>
      <c r="I6" s="208"/>
      <c r="J6" s="245"/>
    </row>
    <row r="7" spans="1:10" ht="12.75">
      <c r="A7" s="7">
        <v>1</v>
      </c>
      <c r="B7" s="207" t="s">
        <v>101</v>
      </c>
      <c r="C7" s="245"/>
      <c r="D7" s="14" t="s">
        <v>12</v>
      </c>
      <c r="E7" s="14" t="s">
        <v>13</v>
      </c>
      <c r="F7" s="14" t="s">
        <v>14</v>
      </c>
      <c r="G7" s="129" t="s">
        <v>204</v>
      </c>
      <c r="H7" s="14" t="s">
        <v>12</v>
      </c>
      <c r="I7" s="14" t="s">
        <v>13</v>
      </c>
      <c r="J7" s="14" t="s">
        <v>14</v>
      </c>
    </row>
    <row r="8" spans="1:10" ht="12.75">
      <c r="A8" s="143">
        <v>2</v>
      </c>
      <c r="B8" s="144"/>
      <c r="C8" s="145" t="s">
        <v>205</v>
      </c>
      <c r="D8" s="146">
        <f>'[1]1 (2)'!L9</f>
        <v>235466</v>
      </c>
      <c r="E8" s="146">
        <f>F8-D8</f>
        <v>-1779</v>
      </c>
      <c r="F8" s="146">
        <v>233687</v>
      </c>
      <c r="G8" s="68" t="s">
        <v>206</v>
      </c>
      <c r="H8" s="147">
        <f>'[1]2'!I11</f>
        <v>157154</v>
      </c>
      <c r="I8" s="147">
        <f>J8-H8</f>
        <v>14251</v>
      </c>
      <c r="J8" s="148">
        <f>2!I14</f>
        <v>171405</v>
      </c>
    </row>
    <row r="9" spans="1:10" ht="12.75">
      <c r="A9" s="149">
        <v>3</v>
      </c>
      <c r="B9" s="150"/>
      <c r="C9" s="151" t="s">
        <v>207</v>
      </c>
      <c r="D9" s="152">
        <f>'[1]1 (2)'!L20</f>
        <v>20818</v>
      </c>
      <c r="E9" s="152">
        <f aca="true" t="shared" si="0" ref="E9:E22">F9-D9</f>
        <v>12158</v>
      </c>
      <c r="F9" s="152">
        <v>32976</v>
      </c>
      <c r="G9" s="58" t="s">
        <v>208</v>
      </c>
      <c r="H9" s="153">
        <f>'[1]2'!I14</f>
        <v>41036</v>
      </c>
      <c r="I9" s="153">
        <f aca="true" t="shared" si="1" ref="I9:I27">J9-H9</f>
        <v>4146</v>
      </c>
      <c r="J9" s="154">
        <f>2!I17</f>
        <v>45182</v>
      </c>
    </row>
    <row r="10" spans="1:10" ht="12.75">
      <c r="A10" s="149">
        <v>4</v>
      </c>
      <c r="B10" s="150"/>
      <c r="C10" s="151" t="s">
        <v>46</v>
      </c>
      <c r="D10" s="152">
        <f>'[1]1 (2)'!L29</f>
        <v>54865</v>
      </c>
      <c r="E10" s="152">
        <f t="shared" si="0"/>
        <v>6018</v>
      </c>
      <c r="F10" s="152">
        <v>60883</v>
      </c>
      <c r="G10" s="58" t="s">
        <v>129</v>
      </c>
      <c r="H10" s="153">
        <f>'[1]2'!I17</f>
        <v>167216</v>
      </c>
      <c r="I10" s="153">
        <f t="shared" si="1"/>
        <v>-26827</v>
      </c>
      <c r="J10" s="154">
        <f>2!I20</f>
        <v>140389</v>
      </c>
    </row>
    <row r="11" spans="1:10" ht="12.75">
      <c r="A11" s="149">
        <v>5</v>
      </c>
      <c r="B11" s="150"/>
      <c r="C11" s="151" t="s">
        <v>209</v>
      </c>
      <c r="D11" s="152">
        <f>'[1]1 (2)'!L43</f>
        <v>852</v>
      </c>
      <c r="E11" s="152">
        <f t="shared" si="0"/>
        <v>590</v>
      </c>
      <c r="F11" s="152">
        <v>1442</v>
      </c>
      <c r="G11" s="58" t="s">
        <v>131</v>
      </c>
      <c r="H11" s="153">
        <f>'[1]2'!I20</f>
        <v>36968</v>
      </c>
      <c r="I11" s="153">
        <f t="shared" si="1"/>
        <v>-4660</v>
      </c>
      <c r="J11" s="154">
        <f>2!I23</f>
        <v>32308</v>
      </c>
    </row>
    <row r="12" spans="1:10" ht="12.75">
      <c r="A12" s="157">
        <v>6</v>
      </c>
      <c r="B12" s="158"/>
      <c r="C12" s="159" t="s">
        <v>37</v>
      </c>
      <c r="D12" s="160">
        <f>'[1]1 (2)'!L21</f>
        <v>105500</v>
      </c>
      <c r="E12" s="160">
        <f t="shared" si="0"/>
        <v>26713</v>
      </c>
      <c r="F12" s="160">
        <v>132213</v>
      </c>
      <c r="G12" s="87" t="s">
        <v>210</v>
      </c>
      <c r="H12" s="60">
        <f>'[1]2'!I23</f>
        <v>36591</v>
      </c>
      <c r="I12" s="60">
        <f t="shared" si="1"/>
        <v>45248</v>
      </c>
      <c r="J12" s="141">
        <f>2!I26</f>
        <v>81839</v>
      </c>
    </row>
    <row r="13" spans="1:10" ht="12.75">
      <c r="A13" s="7">
        <v>7</v>
      </c>
      <c r="B13" s="131"/>
      <c r="C13" s="163" t="s">
        <v>211</v>
      </c>
      <c r="D13" s="15">
        <f>SUM(D8:D12)</f>
        <v>417501</v>
      </c>
      <c r="E13" s="40">
        <f t="shared" si="0"/>
        <v>43700</v>
      </c>
      <c r="F13" s="15">
        <f>SUM(F8:F12)</f>
        <v>461201</v>
      </c>
      <c r="G13" s="163" t="s">
        <v>212</v>
      </c>
      <c r="H13" s="15">
        <f>SUM(H8:H12)</f>
        <v>438965</v>
      </c>
      <c r="I13" s="20">
        <f t="shared" si="1"/>
        <v>32158</v>
      </c>
      <c r="J13" s="20">
        <f>SUM(J8:J12)</f>
        <v>471123</v>
      </c>
    </row>
    <row r="14" spans="1:10" ht="12.75">
      <c r="A14" s="7">
        <v>8</v>
      </c>
      <c r="B14" s="131"/>
      <c r="C14" s="172" t="s">
        <v>213</v>
      </c>
      <c r="D14" s="136">
        <f>D13-H13</f>
        <v>-21464</v>
      </c>
      <c r="E14" s="132">
        <f t="shared" si="0"/>
        <v>11542</v>
      </c>
      <c r="F14" s="136">
        <f>F13-J13</f>
        <v>-9922</v>
      </c>
      <c r="G14" s="133"/>
      <c r="H14" s="134"/>
      <c r="I14" s="134">
        <f t="shared" si="1"/>
        <v>0</v>
      </c>
      <c r="J14" s="134"/>
    </row>
    <row r="15" spans="1:10" ht="12.75">
      <c r="A15" s="254">
        <v>9</v>
      </c>
      <c r="B15" s="256"/>
      <c r="C15" s="173" t="s">
        <v>214</v>
      </c>
      <c r="D15" s="142">
        <v>21464</v>
      </c>
      <c r="E15" s="132">
        <f t="shared" si="0"/>
        <v>-11542</v>
      </c>
      <c r="F15" s="174">
        <v>9922</v>
      </c>
      <c r="G15" s="133" t="s">
        <v>215</v>
      </c>
      <c r="H15" s="246"/>
      <c r="I15" s="252"/>
      <c r="J15" s="134"/>
    </row>
    <row r="16" spans="1:10" ht="12.75">
      <c r="A16" s="255"/>
      <c r="B16" s="257"/>
      <c r="C16" s="181" t="s">
        <v>216</v>
      </c>
      <c r="D16" s="182"/>
      <c r="E16" s="183"/>
      <c r="F16" s="184"/>
      <c r="G16" s="135" t="s">
        <v>216</v>
      </c>
      <c r="H16" s="247"/>
      <c r="I16" s="253"/>
      <c r="J16" s="185"/>
    </row>
    <row r="17" spans="1:10" ht="12.75">
      <c r="A17" s="7">
        <v>10</v>
      </c>
      <c r="B17" s="131"/>
      <c r="C17" s="14" t="s">
        <v>217</v>
      </c>
      <c r="D17" s="15">
        <f>D13+D15</f>
        <v>438965</v>
      </c>
      <c r="E17" s="40">
        <f t="shared" si="0"/>
        <v>32158</v>
      </c>
      <c r="F17" s="15">
        <f>F13+F15</f>
        <v>471123</v>
      </c>
      <c r="G17" s="14" t="s">
        <v>218</v>
      </c>
      <c r="H17" s="15">
        <f>SUM(H13:H16)</f>
        <v>438965</v>
      </c>
      <c r="I17" s="20">
        <f t="shared" si="1"/>
        <v>32158</v>
      </c>
      <c r="J17" s="20">
        <v>471123</v>
      </c>
    </row>
    <row r="18" spans="1:10" ht="12.75">
      <c r="A18" s="7">
        <v>11</v>
      </c>
      <c r="B18" s="244" t="s">
        <v>105</v>
      </c>
      <c r="C18" s="244"/>
      <c r="D18" s="15"/>
      <c r="E18" s="40"/>
      <c r="F18" s="15"/>
      <c r="G18" s="98" t="s">
        <v>107</v>
      </c>
      <c r="H18" s="130"/>
      <c r="I18" s="20"/>
      <c r="J18" s="20"/>
    </row>
    <row r="19" spans="1:10" ht="15.75">
      <c r="A19" s="168">
        <v>12</v>
      </c>
      <c r="B19" s="169"/>
      <c r="C19" s="170" t="s">
        <v>71</v>
      </c>
      <c r="D19" s="167">
        <f>1!L52</f>
        <v>5042</v>
      </c>
      <c r="E19" s="161">
        <f t="shared" si="0"/>
        <v>71</v>
      </c>
      <c r="F19" s="167">
        <v>5113</v>
      </c>
      <c r="G19" s="171" t="s">
        <v>134</v>
      </c>
      <c r="H19" s="167">
        <f>'[1]6.'!C29</f>
        <v>24752</v>
      </c>
      <c r="I19" s="167">
        <f t="shared" si="1"/>
        <v>14299</v>
      </c>
      <c r="J19" s="179">
        <f>2!I32</f>
        <v>39051</v>
      </c>
    </row>
    <row r="20" spans="1:10" ht="15.75">
      <c r="A20" s="149">
        <v>13</v>
      </c>
      <c r="B20" s="150"/>
      <c r="C20" s="155" t="s">
        <v>219</v>
      </c>
      <c r="D20" s="153">
        <f>1!L46</f>
        <v>8808</v>
      </c>
      <c r="E20" s="152">
        <f t="shared" si="0"/>
        <v>-6646</v>
      </c>
      <c r="F20" s="153">
        <f>1!N46</f>
        <v>2162</v>
      </c>
      <c r="G20" s="156" t="s">
        <v>220</v>
      </c>
      <c r="H20" s="153">
        <f>'[1]6.'!C17</f>
        <v>33634</v>
      </c>
      <c r="I20" s="153">
        <f t="shared" si="1"/>
        <v>6320</v>
      </c>
      <c r="J20" s="154">
        <f>2!I35</f>
        <v>39954</v>
      </c>
    </row>
    <row r="21" spans="1:10" ht="15.75">
      <c r="A21" s="149">
        <v>14</v>
      </c>
      <c r="B21" s="150"/>
      <c r="C21" s="155" t="s">
        <v>221</v>
      </c>
      <c r="D21" s="153">
        <f>'[1]1'!L57</f>
        <v>0</v>
      </c>
      <c r="E21" s="152">
        <v>0</v>
      </c>
      <c r="F21" s="153">
        <v>0</v>
      </c>
      <c r="G21" s="156" t="s">
        <v>222</v>
      </c>
      <c r="H21" s="153">
        <f>'[1]6.'!C33</f>
        <v>4000</v>
      </c>
      <c r="I21" s="153">
        <f t="shared" si="1"/>
        <v>0</v>
      </c>
      <c r="J21" s="154">
        <f>2!I38</f>
        <v>4000</v>
      </c>
    </row>
    <row r="22" spans="1:10" ht="12.75">
      <c r="A22" s="149">
        <v>15</v>
      </c>
      <c r="B22" s="158"/>
      <c r="C22" s="87"/>
      <c r="D22" s="60"/>
      <c r="E22" s="160">
        <f t="shared" si="0"/>
        <v>0</v>
      </c>
      <c r="F22" s="60"/>
      <c r="G22" s="175"/>
      <c r="H22" s="61"/>
      <c r="I22" s="60">
        <f t="shared" si="1"/>
        <v>0</v>
      </c>
      <c r="J22" s="141"/>
    </row>
    <row r="23" spans="1:10" ht="12.75">
      <c r="A23" s="164">
        <v>16</v>
      </c>
      <c r="B23" s="9"/>
      <c r="C23" s="176" t="s">
        <v>223</v>
      </c>
      <c r="D23" s="130">
        <f>SUM(D19:D22)</f>
        <v>13850</v>
      </c>
      <c r="E23" s="130">
        <f>SUM(E19:E22)</f>
        <v>-6575</v>
      </c>
      <c r="F23" s="130">
        <f>SUM(F19:F22)</f>
        <v>7275</v>
      </c>
      <c r="G23" s="9" t="s">
        <v>224</v>
      </c>
      <c r="H23" s="130">
        <f>SUM(H19:H22)</f>
        <v>62386</v>
      </c>
      <c r="I23" s="20">
        <f t="shared" si="1"/>
        <v>20619</v>
      </c>
      <c r="J23" s="130">
        <f>SUM(J19:J22)</f>
        <v>83005</v>
      </c>
    </row>
    <row r="24" spans="1:10" ht="12.75">
      <c r="A24" s="164">
        <v>17</v>
      </c>
      <c r="B24" s="177"/>
      <c r="C24" s="14" t="s">
        <v>225</v>
      </c>
      <c r="D24" s="15">
        <f>D23-H23</f>
        <v>-48536</v>
      </c>
      <c r="E24" s="15">
        <f>E23-I23</f>
        <v>-27194</v>
      </c>
      <c r="F24" s="15">
        <f>F23-J23</f>
        <v>-75730</v>
      </c>
      <c r="G24" s="178"/>
      <c r="H24" s="180"/>
      <c r="I24" s="20">
        <f t="shared" si="1"/>
        <v>0</v>
      </c>
      <c r="J24" s="20"/>
    </row>
    <row r="25" spans="1:10" ht="12.75">
      <c r="A25" s="258">
        <v>18</v>
      </c>
      <c r="B25" s="250"/>
      <c r="C25" s="70" t="s">
        <v>226</v>
      </c>
      <c r="D25" s="260">
        <v>48536</v>
      </c>
      <c r="E25" s="166"/>
      <c r="F25" s="162"/>
      <c r="G25" s="70" t="s">
        <v>227</v>
      </c>
      <c r="H25" s="248"/>
      <c r="I25" s="167">
        <f t="shared" si="1"/>
        <v>0</v>
      </c>
      <c r="J25" s="179"/>
    </row>
    <row r="26" spans="1:10" ht="12.75">
      <c r="A26" s="259"/>
      <c r="B26" s="251"/>
      <c r="C26" s="87" t="s">
        <v>216</v>
      </c>
      <c r="D26" s="261"/>
      <c r="E26" s="61">
        <f>F26-D25</f>
        <v>27194</v>
      </c>
      <c r="F26" s="165">
        <v>75730</v>
      </c>
      <c r="G26" s="87" t="s">
        <v>216</v>
      </c>
      <c r="H26" s="249"/>
      <c r="I26" s="60">
        <f t="shared" si="1"/>
        <v>0</v>
      </c>
      <c r="J26" s="141"/>
    </row>
    <row r="27" spans="1:10" ht="12.75">
      <c r="A27" s="7">
        <v>19</v>
      </c>
      <c r="B27" s="131"/>
      <c r="C27" s="14" t="s">
        <v>228</v>
      </c>
      <c r="D27" s="15">
        <f>D23+D25</f>
        <v>62386</v>
      </c>
      <c r="E27" s="15">
        <f>F27-D27</f>
        <v>20619</v>
      </c>
      <c r="F27" s="15">
        <f>F23+F26</f>
        <v>83005</v>
      </c>
      <c r="G27" s="14" t="s">
        <v>229</v>
      </c>
      <c r="H27" s="15">
        <f>SUM(H23:H26)</f>
        <v>62386</v>
      </c>
      <c r="I27" s="20">
        <f t="shared" si="1"/>
        <v>20619</v>
      </c>
      <c r="J27" s="20">
        <v>83005</v>
      </c>
    </row>
    <row r="28" spans="1:10" ht="15.75">
      <c r="A28" s="7">
        <v>20</v>
      </c>
      <c r="B28" s="131"/>
      <c r="C28" s="45" t="s">
        <v>230</v>
      </c>
      <c r="D28" s="26">
        <f>D17+D27</f>
        <v>501351</v>
      </c>
      <c r="E28" s="26">
        <f>E17+E27</f>
        <v>52777</v>
      </c>
      <c r="F28" s="26">
        <f>F17+F27</f>
        <v>554128</v>
      </c>
      <c r="G28" s="45" t="s">
        <v>231</v>
      </c>
      <c r="H28" s="26">
        <f>H17+H27</f>
        <v>501351</v>
      </c>
      <c r="I28" s="26">
        <f>I17+I27</f>
        <v>52777</v>
      </c>
      <c r="J28" s="26">
        <f>J17+J27</f>
        <v>554128</v>
      </c>
    </row>
    <row r="29" spans="1:8" ht="15.75">
      <c r="A29" s="137"/>
      <c r="B29" s="138"/>
      <c r="C29" s="139"/>
      <c r="D29" s="140"/>
      <c r="E29" s="140"/>
      <c r="F29" s="140"/>
      <c r="G29" s="139"/>
      <c r="H29" s="140"/>
    </row>
    <row r="30" spans="1:8" ht="15.75">
      <c r="A30" s="137"/>
      <c r="B30" s="138"/>
      <c r="C30" s="139"/>
      <c r="D30" s="140"/>
      <c r="E30" s="140"/>
      <c r="F30" s="140"/>
      <c r="G30" s="139"/>
      <c r="H30" s="140"/>
    </row>
    <row r="31" spans="1:8" ht="15.75">
      <c r="A31" s="137"/>
      <c r="B31" s="138"/>
      <c r="C31" s="139"/>
      <c r="D31" s="140"/>
      <c r="E31" s="140"/>
      <c r="F31" s="140"/>
      <c r="G31" s="139"/>
      <c r="H31" s="140"/>
    </row>
  </sheetData>
  <sheetProtection/>
  <mergeCells count="14">
    <mergeCell ref="A15:A16"/>
    <mergeCell ref="B15:B16"/>
    <mergeCell ref="A25:A26"/>
    <mergeCell ref="D25:D26"/>
    <mergeCell ref="B3:H3"/>
    <mergeCell ref="B7:C7"/>
    <mergeCell ref="B18:C18"/>
    <mergeCell ref="H15:H16"/>
    <mergeCell ref="H4:J4"/>
    <mergeCell ref="H25:H26"/>
    <mergeCell ref="B25:B26"/>
    <mergeCell ref="I15:I16"/>
    <mergeCell ref="G6:J6"/>
    <mergeCell ref="B6:F6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Szabadbattyán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Zsulecz Gyuláné</dc:creator>
  <cp:keywords/>
  <dc:description/>
  <cp:lastModifiedBy>Adminisztrator</cp:lastModifiedBy>
  <cp:lastPrinted>2015-03-02T08:46:28Z</cp:lastPrinted>
  <dcterms:created xsi:type="dcterms:W3CDTF">2014-08-15T07:41:43Z</dcterms:created>
  <dcterms:modified xsi:type="dcterms:W3CDTF">2015-03-02T09:05:13Z</dcterms:modified>
  <cp:category/>
  <cp:version/>
  <cp:contentType/>
  <cp:contentStatus/>
</cp:coreProperties>
</file>