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2014.12.31.rendelet\"/>
    </mc:Choice>
  </mc:AlternateContent>
  <bookViews>
    <workbookView xWindow="360" yWindow="135" windowWidth="23130" windowHeight="13050"/>
  </bookViews>
  <sheets>
    <sheet name="Óvoda" sheetId="1" r:id="rId1"/>
    <sheet name="Önkormányzat" sheetId="2" r:id="rId2"/>
    <sheet name="KÖH" sheetId="8" r:id="rId3"/>
    <sheet name="Kiadások összesen" sheetId="3" r:id="rId4"/>
    <sheet name="Bevételek összesn" sheetId="4" r:id="rId5"/>
    <sheet name="Beruházások, Felújítások" sheetId="5" r:id="rId6"/>
    <sheet name="Állami pénzek" sheetId="6" r:id="rId7"/>
    <sheet name="Adó bevételek" sheetId="7" r:id="rId8"/>
    <sheet name="Mérleg" sheetId="9" r:id="rId9"/>
  </sheets>
  <definedNames>
    <definedName name="_xlnm.Print_Area" localSheetId="3">'Kiadások összesen'!$A$1:$AJ$30</definedName>
  </definedNames>
  <calcPr calcId="152511"/>
</workbook>
</file>

<file path=xl/calcChain.xml><?xml version="1.0" encoding="utf-8"?>
<calcChain xmlns="http://schemas.openxmlformats.org/spreadsheetml/2006/main">
  <c r="Y26" i="3" l="1"/>
  <c r="Z26" i="3"/>
  <c r="AA26" i="3"/>
  <c r="AB26" i="3"/>
  <c r="AC26" i="3"/>
  <c r="AD26" i="3"/>
  <c r="AE26" i="3"/>
  <c r="Y48" i="4"/>
  <c r="Y46" i="4"/>
  <c r="F7" i="8"/>
  <c r="F10" i="8"/>
  <c r="F11" i="8"/>
  <c r="F12" i="8"/>
  <c r="F13" i="8"/>
  <c r="F14" i="8"/>
  <c r="F18" i="8"/>
  <c r="F22" i="8"/>
  <c r="F23" i="8"/>
  <c r="F25" i="8"/>
  <c r="F27" i="8"/>
  <c r="F34" i="8"/>
  <c r="F37" i="8"/>
  <c r="F39" i="8"/>
  <c r="F42" i="8"/>
  <c r="F44" i="8"/>
  <c r="F47" i="8"/>
  <c r="F51" i="8"/>
  <c r="F58" i="8"/>
  <c r="F85" i="8"/>
  <c r="F121" i="8"/>
  <c r="F6" i="8"/>
  <c r="G7" i="2"/>
  <c r="G8" i="2"/>
  <c r="G9" i="2"/>
  <c r="G11" i="2"/>
  <c r="G13" i="2"/>
  <c r="G14" i="2"/>
  <c r="G16" i="2"/>
  <c r="G20" i="2"/>
  <c r="G22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3" i="2"/>
  <c r="G45" i="2"/>
  <c r="G47" i="2"/>
  <c r="G48" i="2"/>
  <c r="G49" i="2"/>
  <c r="G51" i="2"/>
  <c r="G53" i="2"/>
  <c r="G57" i="2"/>
  <c r="G61" i="2"/>
  <c r="G64" i="2"/>
  <c r="G66" i="2"/>
  <c r="G68" i="2"/>
  <c r="G69" i="2"/>
  <c r="G71" i="2"/>
  <c r="G72" i="2"/>
  <c r="G79" i="2"/>
  <c r="G90" i="2"/>
  <c r="G91" i="2"/>
  <c r="G92" i="2"/>
  <c r="G93" i="2"/>
  <c r="G94" i="2"/>
  <c r="G95" i="2"/>
  <c r="G97" i="2"/>
  <c r="G98" i="2"/>
  <c r="G99" i="2"/>
  <c r="G100" i="2"/>
  <c r="G101" i="2"/>
  <c r="G102" i="2"/>
  <c r="G103" i="2"/>
  <c r="G105" i="2"/>
  <c r="G106" i="2"/>
  <c r="G107" i="2"/>
  <c r="G110" i="2"/>
  <c r="G111" i="2"/>
  <c r="G112" i="2"/>
  <c r="G113" i="2"/>
  <c r="G114" i="2"/>
  <c r="G116" i="2"/>
  <c r="G120" i="2"/>
  <c r="G121" i="2"/>
  <c r="G122" i="2"/>
  <c r="G124" i="2"/>
  <c r="G126" i="2"/>
  <c r="G129" i="2"/>
  <c r="G140" i="2"/>
  <c r="G6" i="2"/>
  <c r="J7" i="1"/>
  <c r="J8" i="1"/>
  <c r="J9" i="1"/>
  <c r="J11" i="1"/>
  <c r="J13" i="1"/>
  <c r="J14" i="1"/>
  <c r="J16" i="1"/>
  <c r="J18" i="1"/>
  <c r="J21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2" i="1"/>
  <c r="J44" i="1"/>
  <c r="J47" i="1"/>
  <c r="J48" i="1"/>
  <c r="J52" i="1"/>
  <c r="J56" i="1"/>
  <c r="J57" i="1"/>
  <c r="J104" i="1"/>
  <c r="J105" i="1"/>
  <c r="J106" i="1"/>
  <c r="J107" i="1"/>
  <c r="J108" i="1"/>
  <c r="J109" i="1"/>
  <c r="J111" i="1"/>
  <c r="J126" i="1"/>
  <c r="J6" i="1"/>
  <c r="C11" i="7"/>
  <c r="D11" i="7"/>
  <c r="B11" i="7"/>
  <c r="AF11" i="6"/>
  <c r="Z11" i="6"/>
  <c r="W11" i="6"/>
  <c r="D5" i="4"/>
  <c r="F5" i="4"/>
  <c r="X5" i="4" s="1"/>
  <c r="Y55" i="4"/>
  <c r="V55" i="4"/>
  <c r="U55" i="4"/>
  <c r="AI10" i="3"/>
  <c r="AI11" i="3"/>
  <c r="AI12" i="3"/>
  <c r="AI17" i="3"/>
  <c r="AI18" i="3"/>
  <c r="AI20" i="3"/>
  <c r="AI23" i="3"/>
  <c r="AI25" i="3"/>
  <c r="AG10" i="3"/>
  <c r="AG11" i="3"/>
  <c r="AG12" i="3"/>
  <c r="AG17" i="3"/>
  <c r="AG18" i="3"/>
  <c r="AG20" i="3"/>
  <c r="AG22" i="3"/>
  <c r="AG23" i="3"/>
  <c r="AG24" i="3"/>
  <c r="AG25" i="3"/>
  <c r="AF10" i="3"/>
  <c r="AF11" i="3"/>
  <c r="AF12" i="3"/>
  <c r="AF17" i="3"/>
  <c r="AF18" i="3"/>
  <c r="AF20" i="3"/>
  <c r="AF22" i="3"/>
  <c r="AF23" i="3"/>
  <c r="AF24" i="3"/>
  <c r="AF25" i="3"/>
  <c r="O13" i="3"/>
  <c r="Q13" i="3"/>
  <c r="N13" i="3"/>
  <c r="E86" i="8"/>
  <c r="E118" i="8" s="1"/>
  <c r="C86" i="8"/>
  <c r="C123" i="8" s="1"/>
  <c r="B86" i="8"/>
  <c r="B118" i="8"/>
  <c r="E56" i="8"/>
  <c r="F56" i="8" s="1"/>
  <c r="C56" i="8"/>
  <c r="B56" i="8"/>
  <c r="E50" i="8"/>
  <c r="C50" i="8"/>
  <c r="B50" i="8"/>
  <c r="E46" i="8"/>
  <c r="F46" i="8" s="1"/>
  <c r="B46" i="8"/>
  <c r="E38" i="8"/>
  <c r="F38" i="8" s="1"/>
  <c r="C38" i="8"/>
  <c r="B38" i="8"/>
  <c r="E35" i="8"/>
  <c r="C35" i="8"/>
  <c r="C57" i="8" s="1"/>
  <c r="B35" i="8"/>
  <c r="B57" i="8"/>
  <c r="E26" i="8"/>
  <c r="F26" i="8" s="1"/>
  <c r="C26" i="8"/>
  <c r="B26" i="8"/>
  <c r="E20" i="8"/>
  <c r="C20" i="8"/>
  <c r="B20" i="8"/>
  <c r="E16" i="8"/>
  <c r="C16" i="8"/>
  <c r="C21" i="8"/>
  <c r="C74" i="8" s="1"/>
  <c r="B16" i="8"/>
  <c r="B21" i="8"/>
  <c r="B74" i="8"/>
  <c r="D108" i="2"/>
  <c r="F108" i="2"/>
  <c r="G108" i="2" s="1"/>
  <c r="C108" i="2"/>
  <c r="G4" i="4"/>
  <c r="H4" i="4"/>
  <c r="I4" i="4"/>
  <c r="J4" i="4"/>
  <c r="K4" i="4"/>
  <c r="L4" i="4"/>
  <c r="V5" i="4"/>
  <c r="U11" i="4"/>
  <c r="V11" i="4"/>
  <c r="X11" i="4"/>
  <c r="Y11" i="4" s="1"/>
  <c r="U12" i="4"/>
  <c r="V12" i="4"/>
  <c r="X12" i="4"/>
  <c r="U13" i="4"/>
  <c r="V13" i="4"/>
  <c r="X13" i="4"/>
  <c r="Y13" i="4" s="1"/>
  <c r="U14" i="4"/>
  <c r="V14" i="4"/>
  <c r="X14" i="4"/>
  <c r="U17" i="4"/>
  <c r="V17" i="4"/>
  <c r="X17" i="4"/>
  <c r="U18" i="4"/>
  <c r="V18" i="4"/>
  <c r="X18" i="4"/>
  <c r="U19" i="4"/>
  <c r="V19" i="4"/>
  <c r="X19" i="4"/>
  <c r="Y19" i="4" s="1"/>
  <c r="U20" i="4"/>
  <c r="V20" i="4"/>
  <c r="X20" i="4"/>
  <c r="U44" i="4"/>
  <c r="V44" i="4"/>
  <c r="E4" i="7"/>
  <c r="E5" i="7"/>
  <c r="E6" i="7"/>
  <c r="E7" i="7"/>
  <c r="E8" i="7"/>
  <c r="E3" i="7"/>
  <c r="F6" i="4"/>
  <c r="X6" i="4" s="1"/>
  <c r="F7" i="4"/>
  <c r="X7" i="4" s="1"/>
  <c r="F8" i="4"/>
  <c r="X8" i="4" s="1"/>
  <c r="F9" i="4"/>
  <c r="X9" i="4" s="1"/>
  <c r="F4" i="4"/>
  <c r="X4" i="4" s="1"/>
  <c r="F15" i="4"/>
  <c r="X15" i="4" s="1"/>
  <c r="F23" i="4"/>
  <c r="X23" i="4" s="1"/>
  <c r="F24" i="4"/>
  <c r="X24" i="4" s="1"/>
  <c r="F25" i="4"/>
  <c r="X25" i="4" s="1"/>
  <c r="F26" i="4"/>
  <c r="X26" i="4" s="1"/>
  <c r="F27" i="4"/>
  <c r="X27" i="4" s="1"/>
  <c r="F28" i="4"/>
  <c r="X28" i="4" s="1"/>
  <c r="F29" i="4"/>
  <c r="X29" i="4" s="1"/>
  <c r="F30" i="4"/>
  <c r="X30" i="4" s="1"/>
  <c r="F31" i="4"/>
  <c r="X31" i="4" s="1"/>
  <c r="F33" i="4"/>
  <c r="X33" i="4" s="1"/>
  <c r="F34" i="4"/>
  <c r="X34" i="4" s="1"/>
  <c r="F35" i="4"/>
  <c r="X35" i="4" s="1"/>
  <c r="F36" i="4"/>
  <c r="X36" i="4" s="1"/>
  <c r="F37" i="4"/>
  <c r="F38" i="4"/>
  <c r="X38" i="4" s="1"/>
  <c r="F39" i="4"/>
  <c r="X39" i="4" s="1"/>
  <c r="F40" i="4"/>
  <c r="X40" i="4" s="1"/>
  <c r="F41" i="4"/>
  <c r="P42" i="4"/>
  <c r="F43" i="4"/>
  <c r="X43" i="4" s="1"/>
  <c r="F44" i="4"/>
  <c r="X44" i="4" s="1"/>
  <c r="F46" i="4"/>
  <c r="F48" i="4" s="1"/>
  <c r="F47" i="4"/>
  <c r="F49" i="4"/>
  <c r="X49" i="4" s="1"/>
  <c r="F50" i="4"/>
  <c r="X50" i="4" s="1"/>
  <c r="F53" i="4"/>
  <c r="X53" i="4" s="1"/>
  <c r="F54" i="4"/>
  <c r="F55" i="4"/>
  <c r="F56" i="4"/>
  <c r="F118" i="2"/>
  <c r="D6" i="4"/>
  <c r="V6" i="4" s="1"/>
  <c r="D7" i="4"/>
  <c r="V7" i="4" s="1"/>
  <c r="D8" i="4"/>
  <c r="V8" i="4" s="1"/>
  <c r="D9" i="4"/>
  <c r="V9" i="4" s="1"/>
  <c r="D4" i="4"/>
  <c r="D15" i="4"/>
  <c r="V15" i="4" s="1"/>
  <c r="D23" i="4"/>
  <c r="V23" i="4" s="1"/>
  <c r="D24" i="4"/>
  <c r="V24" i="4" s="1"/>
  <c r="D25" i="4"/>
  <c r="V25" i="4" s="1"/>
  <c r="D26" i="4"/>
  <c r="V26" i="4" s="1"/>
  <c r="D27" i="4"/>
  <c r="V27" i="4" s="1"/>
  <c r="D28" i="4"/>
  <c r="V28" i="4" s="1"/>
  <c r="D29" i="4"/>
  <c r="V29" i="4" s="1"/>
  <c r="D30" i="4"/>
  <c r="V30" i="4" s="1"/>
  <c r="D31" i="4"/>
  <c r="V31" i="4" s="1"/>
  <c r="D33" i="4"/>
  <c r="V33" i="4" s="1"/>
  <c r="D34" i="4"/>
  <c r="V34" i="4" s="1"/>
  <c r="D35" i="4"/>
  <c r="V35" i="4" s="1"/>
  <c r="D36" i="4"/>
  <c r="V36" i="4" s="1"/>
  <c r="D37" i="4"/>
  <c r="V37" i="4" s="1"/>
  <c r="N42" i="4"/>
  <c r="D38" i="4"/>
  <c r="V38" i="4" s="1"/>
  <c r="D39" i="4"/>
  <c r="V39" i="4" s="1"/>
  <c r="D40" i="4"/>
  <c r="V40" i="4" s="1"/>
  <c r="D41" i="4"/>
  <c r="V41" i="4" s="1"/>
  <c r="D43" i="4"/>
  <c r="V43" i="4" s="1"/>
  <c r="D46" i="4"/>
  <c r="D47" i="4"/>
  <c r="D49" i="4"/>
  <c r="V49" i="4" s="1"/>
  <c r="D50" i="4"/>
  <c r="V50" i="4" s="1"/>
  <c r="D53" i="4"/>
  <c r="V53" i="4" s="1"/>
  <c r="D54" i="4"/>
  <c r="D55" i="4"/>
  <c r="D56" i="4"/>
  <c r="C5" i="4"/>
  <c r="U5" i="4" s="1"/>
  <c r="C6" i="4"/>
  <c r="U6" i="4" s="1"/>
  <c r="C7" i="4"/>
  <c r="U7" i="4" s="1"/>
  <c r="C8" i="4"/>
  <c r="U8" i="4" s="1"/>
  <c r="C9" i="4"/>
  <c r="U9" i="4" s="1"/>
  <c r="C4" i="4"/>
  <c r="C15" i="4"/>
  <c r="U15" i="4" s="1"/>
  <c r="C23" i="4"/>
  <c r="U23" i="4" s="1"/>
  <c r="C24" i="4"/>
  <c r="U24" i="4" s="1"/>
  <c r="C25" i="4"/>
  <c r="U25" i="4" s="1"/>
  <c r="C26" i="4"/>
  <c r="U26" i="4" s="1"/>
  <c r="C27" i="4"/>
  <c r="U27" i="4" s="1"/>
  <c r="C28" i="4"/>
  <c r="U28" i="4" s="1"/>
  <c r="C29" i="4"/>
  <c r="U29" i="4" s="1"/>
  <c r="C30" i="4"/>
  <c r="U30" i="4" s="1"/>
  <c r="C31" i="4"/>
  <c r="U31" i="4" s="1"/>
  <c r="C33" i="4"/>
  <c r="U33" i="4" s="1"/>
  <c r="C34" i="4"/>
  <c r="U34" i="4" s="1"/>
  <c r="C35" i="4"/>
  <c r="U35" i="4" s="1"/>
  <c r="C36" i="4"/>
  <c r="U36" i="4" s="1"/>
  <c r="C37" i="4"/>
  <c r="U37" i="4" s="1"/>
  <c r="C38" i="4"/>
  <c r="U38" i="4" s="1"/>
  <c r="C39" i="4"/>
  <c r="U39" i="4" s="1"/>
  <c r="C40" i="4"/>
  <c r="U40" i="4" s="1"/>
  <c r="C41" i="4"/>
  <c r="U41" i="4" s="1"/>
  <c r="C43" i="4"/>
  <c r="U43" i="4" s="1"/>
  <c r="C46" i="4"/>
  <c r="C47" i="4"/>
  <c r="U47" i="4" s="1"/>
  <c r="C49" i="4"/>
  <c r="U49" i="4" s="1"/>
  <c r="C50" i="4"/>
  <c r="U50" i="4" s="1"/>
  <c r="C53" i="4"/>
  <c r="C54" i="4"/>
  <c r="C55" i="4"/>
  <c r="C56" i="4"/>
  <c r="G6" i="4"/>
  <c r="H6" i="4"/>
  <c r="H10" i="4" s="1"/>
  <c r="I6" i="4"/>
  <c r="I10" i="4" s="1"/>
  <c r="J6" i="4"/>
  <c r="J10" i="4" s="1"/>
  <c r="K6" i="4"/>
  <c r="L6" i="4"/>
  <c r="L10" i="4" s="1"/>
  <c r="M10" i="4"/>
  <c r="N10" i="4"/>
  <c r="P10" i="4"/>
  <c r="H57" i="4"/>
  <c r="I57" i="4"/>
  <c r="J57" i="4"/>
  <c r="K57" i="4"/>
  <c r="L57" i="4"/>
  <c r="G51" i="4"/>
  <c r="H51" i="4"/>
  <c r="I51" i="4"/>
  <c r="J51" i="4"/>
  <c r="K51" i="4"/>
  <c r="L51" i="4"/>
  <c r="M51" i="4"/>
  <c r="N51" i="4"/>
  <c r="P51" i="4"/>
  <c r="G48" i="4"/>
  <c r="H48" i="4"/>
  <c r="I48" i="4"/>
  <c r="J48" i="4"/>
  <c r="K48" i="4"/>
  <c r="L48" i="4"/>
  <c r="M48" i="4"/>
  <c r="N48" i="4"/>
  <c r="P48" i="4"/>
  <c r="G45" i="4"/>
  <c r="G52" i="4" s="1"/>
  <c r="H45" i="4"/>
  <c r="H52" i="4" s="1"/>
  <c r="I45" i="4"/>
  <c r="I52" i="4" s="1"/>
  <c r="J45" i="4"/>
  <c r="J52" i="4" s="1"/>
  <c r="K45" i="4"/>
  <c r="K52" i="4" s="1"/>
  <c r="L45" i="4"/>
  <c r="L52" i="4" s="1"/>
  <c r="M45" i="4"/>
  <c r="N45" i="4"/>
  <c r="P45" i="4"/>
  <c r="G6" i="3"/>
  <c r="V6" i="3"/>
  <c r="G51" i="1"/>
  <c r="G8" i="3"/>
  <c r="AG8" i="3" s="1"/>
  <c r="D70" i="2"/>
  <c r="G9" i="3"/>
  <c r="AG9" i="3" s="1"/>
  <c r="G14" i="3"/>
  <c r="AG14" i="3" s="1"/>
  <c r="G15" i="3"/>
  <c r="AG15" i="3" s="1"/>
  <c r="F6" i="3"/>
  <c r="U6" i="3"/>
  <c r="F8" i="3"/>
  <c r="AF8" i="3" s="1"/>
  <c r="F14" i="3"/>
  <c r="AF14" i="3" s="1"/>
  <c r="F15" i="3"/>
  <c r="AF15" i="3" s="1"/>
  <c r="X6" i="3"/>
  <c r="I15" i="3"/>
  <c r="AI15" i="3" s="1"/>
  <c r="I14" i="3"/>
  <c r="AI14" i="3" s="1"/>
  <c r="I8" i="3"/>
  <c r="AI8" i="3" s="1"/>
  <c r="I6" i="3"/>
  <c r="AI6" i="3" s="1"/>
  <c r="J13" i="3"/>
  <c r="J19" i="3"/>
  <c r="J21" i="3" s="1"/>
  <c r="J26" i="3" s="1"/>
  <c r="K13" i="3"/>
  <c r="K19" i="3"/>
  <c r="K21" i="3" s="1"/>
  <c r="K26" i="3" s="1"/>
  <c r="L13" i="3"/>
  <c r="L19" i="3"/>
  <c r="L21" i="3" s="1"/>
  <c r="L26" i="3" s="1"/>
  <c r="M13" i="3"/>
  <c r="M19" i="3"/>
  <c r="M21" i="3" s="1"/>
  <c r="M26" i="3" s="1"/>
  <c r="R13" i="3"/>
  <c r="R19" i="3"/>
  <c r="R21" i="3" s="1"/>
  <c r="R26" i="3" s="1"/>
  <c r="S13" i="3"/>
  <c r="S19" i="3"/>
  <c r="S21" i="3" s="1"/>
  <c r="S26" i="3" s="1"/>
  <c r="T13" i="3"/>
  <c r="T19" i="3"/>
  <c r="T21" i="3" s="1"/>
  <c r="T26" i="3" s="1"/>
  <c r="U19" i="3"/>
  <c r="V19" i="3"/>
  <c r="X19" i="3"/>
  <c r="I24" i="3"/>
  <c r="AI24" i="3" s="1"/>
  <c r="F70" i="2"/>
  <c r="G70" i="2" s="1"/>
  <c r="D118" i="2"/>
  <c r="C118" i="2"/>
  <c r="D137" i="2"/>
  <c r="F137" i="2"/>
  <c r="C137" i="2"/>
  <c r="C138" i="2" s="1"/>
  <c r="C143" i="2" s="1"/>
  <c r="C57" i="4" s="1"/>
  <c r="D134" i="2"/>
  <c r="F134" i="2"/>
  <c r="C134" i="2"/>
  <c r="D131" i="2"/>
  <c r="F131" i="2"/>
  <c r="C131" i="2"/>
  <c r="D128" i="2"/>
  <c r="F128" i="2"/>
  <c r="C128" i="2"/>
  <c r="D21" i="4"/>
  <c r="V21" i="4" s="1"/>
  <c r="F22" i="4"/>
  <c r="F21" i="4"/>
  <c r="X21" i="4" s="1"/>
  <c r="C21" i="4"/>
  <c r="U21" i="4" s="1"/>
  <c r="C96" i="2"/>
  <c r="D96" i="2"/>
  <c r="F96" i="2"/>
  <c r="G96" i="2" s="1"/>
  <c r="D19" i="2"/>
  <c r="D23" i="2"/>
  <c r="D41" i="2"/>
  <c r="D44" i="2"/>
  <c r="D52" i="2"/>
  <c r="D56" i="2"/>
  <c r="D62" i="2"/>
  <c r="G16" i="3"/>
  <c r="AG16" i="3" s="1"/>
  <c r="F19" i="2"/>
  <c r="F23" i="2"/>
  <c r="G23" i="2" s="1"/>
  <c r="F41" i="2"/>
  <c r="G41" i="2" s="1"/>
  <c r="F44" i="2"/>
  <c r="G44" i="2" s="1"/>
  <c r="F52" i="2"/>
  <c r="G52" i="2" s="1"/>
  <c r="F56" i="2"/>
  <c r="G56" i="2" s="1"/>
  <c r="F62" i="2"/>
  <c r="G62" i="2" s="1"/>
  <c r="I16" i="3"/>
  <c r="AI16" i="3" s="1"/>
  <c r="C19" i="2"/>
  <c r="C24" i="2" s="1"/>
  <c r="C23" i="2"/>
  <c r="C41" i="2"/>
  <c r="C44" i="2"/>
  <c r="C52" i="2"/>
  <c r="C56" i="2"/>
  <c r="C62" i="2"/>
  <c r="C70" i="2"/>
  <c r="F9" i="3"/>
  <c r="AF9" i="3" s="1"/>
  <c r="C76" i="2"/>
  <c r="F16" i="3"/>
  <c r="AF16" i="3" s="1"/>
  <c r="G113" i="1"/>
  <c r="G123" i="1"/>
  <c r="G128" i="1"/>
  <c r="H128" i="1" s="1"/>
  <c r="I113" i="1"/>
  <c r="J113" i="1" s="1"/>
  <c r="F113" i="1"/>
  <c r="F123" i="1"/>
  <c r="F128" i="1"/>
  <c r="G61" i="1"/>
  <c r="I61" i="1"/>
  <c r="F61" i="1"/>
  <c r="G55" i="1"/>
  <c r="I55" i="1"/>
  <c r="F55" i="1"/>
  <c r="I51" i="1"/>
  <c r="J51" i="1" s="1"/>
  <c r="F51" i="1"/>
  <c r="G43" i="1"/>
  <c r="I43" i="1"/>
  <c r="F43" i="1"/>
  <c r="G40" i="1"/>
  <c r="I40" i="1"/>
  <c r="J40" i="1" s="1"/>
  <c r="F40" i="1"/>
  <c r="G23" i="1"/>
  <c r="J23" i="1" s="1"/>
  <c r="F23" i="1"/>
  <c r="G19" i="1"/>
  <c r="I19" i="1"/>
  <c r="F19" i="1"/>
  <c r="I22" i="3"/>
  <c r="AI22" i="3" s="1"/>
  <c r="C51" i="4"/>
  <c r="U51" i="4" s="1"/>
  <c r="C45" i="4"/>
  <c r="F51" i="4"/>
  <c r="X51" i="4" s="1"/>
  <c r="F45" i="4"/>
  <c r="X45" i="4" s="1"/>
  <c r="C22" i="4"/>
  <c r="U22" i="4" s="1"/>
  <c r="D22" i="4"/>
  <c r="V22" i="4" s="1"/>
  <c r="M42" i="4"/>
  <c r="M52" i="4" s="1"/>
  <c r="M57" i="4" s="1"/>
  <c r="F42" i="4"/>
  <c r="X42" i="4" s="1"/>
  <c r="X56" i="4"/>
  <c r="U56" i="4"/>
  <c r="U54" i="4"/>
  <c r="U53" i="4"/>
  <c r="V56" i="4"/>
  <c r="V54" i="4"/>
  <c r="X37" i="4"/>
  <c r="D48" i="4"/>
  <c r="F32" i="4"/>
  <c r="X32" i="4" s="1"/>
  <c r="U4" i="4"/>
  <c r="V4" i="4"/>
  <c r="D138" i="2"/>
  <c r="D143" i="2" s="1"/>
  <c r="D57" i="4" s="1"/>
  <c r="F138" i="2"/>
  <c r="I19" i="3"/>
  <c r="AI19" i="3" s="1"/>
  <c r="C63" i="2"/>
  <c r="F7" i="3" s="1"/>
  <c r="F24" i="2"/>
  <c r="X22" i="4"/>
  <c r="D63" i="2"/>
  <c r="G7" i="3" s="1"/>
  <c r="F63" i="2"/>
  <c r="G62" i="1"/>
  <c r="V7" i="3" s="1"/>
  <c r="F62" i="1"/>
  <c r="U7" i="3" s="1"/>
  <c r="I24" i="1"/>
  <c r="G24" i="1"/>
  <c r="V5" i="3" s="1"/>
  <c r="F24" i="1"/>
  <c r="U5" i="3" s="1"/>
  <c r="G75" i="1"/>
  <c r="G79" i="1" s="1"/>
  <c r="C118" i="8"/>
  <c r="B123" i="8"/>
  <c r="E123" i="8"/>
  <c r="AF6" i="3"/>
  <c r="AG6" i="3"/>
  <c r="U13" i="3" l="1"/>
  <c r="U21" i="3" s="1"/>
  <c r="U26" i="3" s="1"/>
  <c r="AF7" i="3"/>
  <c r="F5" i="3"/>
  <c r="AF5" i="3" s="1"/>
  <c r="C77" i="2"/>
  <c r="C81" i="2" s="1"/>
  <c r="F123" i="8"/>
  <c r="J24" i="1"/>
  <c r="I62" i="1"/>
  <c r="X7" i="3" s="1"/>
  <c r="AI7" i="3" s="1"/>
  <c r="AJ7" i="3" s="1"/>
  <c r="G118" i="2"/>
  <c r="AJ18" i="3"/>
  <c r="AJ10" i="3"/>
  <c r="G63" i="2"/>
  <c r="F75" i="1"/>
  <c r="F79" i="1" s="1"/>
  <c r="N52" i="4"/>
  <c r="N57" i="4" s="1"/>
  <c r="D51" i="4"/>
  <c r="Y20" i="4"/>
  <c r="Y14" i="4"/>
  <c r="F20" i="8"/>
  <c r="F50" i="8"/>
  <c r="F118" i="8"/>
  <c r="AJ17" i="3"/>
  <c r="C32" i="4"/>
  <c r="U32" i="4" s="1"/>
  <c r="D42" i="4"/>
  <c r="V42" i="4" s="1"/>
  <c r="Y42" i="4" s="1"/>
  <c r="C42" i="4"/>
  <c r="U42" i="4" s="1"/>
  <c r="AJ24" i="3"/>
  <c r="K10" i="4"/>
  <c r="G10" i="4"/>
  <c r="F16" i="8"/>
  <c r="AJ12" i="3"/>
  <c r="F19" i="3"/>
  <c r="AF19" i="3" s="1"/>
  <c r="D10" i="4"/>
  <c r="D45" i="4"/>
  <c r="V45" i="4" s="1"/>
  <c r="U45" i="4"/>
  <c r="J19" i="1"/>
  <c r="J43" i="1"/>
  <c r="J61" i="1"/>
  <c r="D24" i="2"/>
  <c r="G5" i="3" s="1"/>
  <c r="G131" i="2"/>
  <c r="AJ8" i="3"/>
  <c r="C10" i="4"/>
  <c r="C16" i="4" s="1"/>
  <c r="F10" i="4"/>
  <c r="Y18" i="4"/>
  <c r="Y12" i="4"/>
  <c r="AJ20" i="3"/>
  <c r="AJ11" i="3"/>
  <c r="Y21" i="4"/>
  <c r="G138" i="2"/>
  <c r="G128" i="2"/>
  <c r="F143" i="2"/>
  <c r="G19" i="3"/>
  <c r="AG19" i="3" s="1"/>
  <c r="AJ19" i="3" s="1"/>
  <c r="I9" i="3"/>
  <c r="AI9" i="3" s="1"/>
  <c r="AJ9" i="3" s="1"/>
  <c r="I7" i="3"/>
  <c r="D77" i="2"/>
  <c r="D81" i="2" s="1"/>
  <c r="G24" i="2"/>
  <c r="G19" i="2"/>
  <c r="F77" i="2"/>
  <c r="I5" i="3"/>
  <c r="F86" i="8"/>
  <c r="E57" i="8"/>
  <c r="F57" i="8" s="1"/>
  <c r="F35" i="8"/>
  <c r="E21" i="8"/>
  <c r="F21" i="8" s="1"/>
  <c r="Y5" i="4"/>
  <c r="I123" i="1"/>
  <c r="J55" i="1"/>
  <c r="V13" i="3"/>
  <c r="V21" i="3" s="1"/>
  <c r="V26" i="3" s="1"/>
  <c r="AG7" i="3"/>
  <c r="I75" i="1"/>
  <c r="X5" i="3"/>
  <c r="V57" i="4"/>
  <c r="V51" i="4"/>
  <c r="P52" i="4"/>
  <c r="Y22" i="4"/>
  <c r="U57" i="4"/>
  <c r="Y37" i="4"/>
  <c r="D32" i="4"/>
  <c r="C48" i="4"/>
  <c r="U48" i="4" s="1"/>
  <c r="Y54" i="4"/>
  <c r="Y45" i="4"/>
  <c r="Y4" i="4"/>
  <c r="Y9" i="4"/>
  <c r="Y8" i="4"/>
  <c r="Y7" i="4"/>
  <c r="Y6" i="4"/>
  <c r="AJ15" i="3"/>
  <c r="AJ6" i="3"/>
  <c r="AJ14" i="3"/>
  <c r="Y40" i="4"/>
  <c r="Y38" i="4"/>
  <c r="Y36" i="4"/>
  <c r="Y35" i="4"/>
  <c r="Y34" i="4"/>
  <c r="Y30" i="4"/>
  <c r="Y28" i="4"/>
  <c r="Y27" i="4"/>
  <c r="Y26" i="4"/>
  <c r="Y25" i="4"/>
  <c r="Y24" i="4"/>
  <c r="Y15" i="4"/>
  <c r="Y43" i="4"/>
  <c r="AG5" i="3" l="1"/>
  <c r="G13" i="3"/>
  <c r="V10" i="4"/>
  <c r="D16" i="4"/>
  <c r="V16" i="4" s="1"/>
  <c r="U10" i="4"/>
  <c r="J62" i="1"/>
  <c r="F13" i="3"/>
  <c r="P57" i="4"/>
  <c r="F16" i="4"/>
  <c r="X10" i="4"/>
  <c r="Y10" i="4" s="1"/>
  <c r="G143" i="2"/>
  <c r="G57" i="4" s="1"/>
  <c r="F57" i="4"/>
  <c r="Y57" i="4" s="1"/>
  <c r="G77" i="2"/>
  <c r="I13" i="3"/>
  <c r="I21" i="3" s="1"/>
  <c r="I26" i="3" s="1"/>
  <c r="F81" i="2"/>
  <c r="G81" i="2" s="1"/>
  <c r="F74" i="8"/>
  <c r="J123" i="1"/>
  <c r="I128" i="1"/>
  <c r="J128" i="1" s="1"/>
  <c r="J75" i="1"/>
  <c r="I79" i="1"/>
  <c r="J79" i="1" s="1"/>
  <c r="AI5" i="3"/>
  <c r="AJ5" i="3" s="1"/>
  <c r="X13" i="3"/>
  <c r="V32" i="4"/>
  <c r="Y32" i="4" s="1"/>
  <c r="D52" i="4"/>
  <c r="V52" i="4" s="1"/>
  <c r="U16" i="4"/>
  <c r="C52" i="4"/>
  <c r="U52" i="4" s="1"/>
  <c r="AF13" i="3" l="1"/>
  <c r="F21" i="3"/>
  <c r="X16" i="4"/>
  <c r="Y16" i="4" s="1"/>
  <c r="F52" i="4"/>
  <c r="X52" i="4" s="1"/>
  <c r="Y52" i="4" s="1"/>
  <c r="AG13" i="3"/>
  <c r="G21" i="3"/>
  <c r="X21" i="3"/>
  <c r="AI13" i="3"/>
  <c r="AJ13" i="3" s="1"/>
  <c r="AG21" i="3" l="1"/>
  <c r="AG26" i="3" s="1"/>
  <c r="G26" i="3"/>
  <c r="F26" i="3"/>
  <c r="AF21" i="3"/>
  <c r="AF26" i="3" s="1"/>
  <c r="AI21" i="3"/>
  <c r="X26" i="3"/>
  <c r="AJ21" i="3" l="1"/>
  <c r="AJ26" i="3" s="1"/>
  <c r="AI26" i="3"/>
</calcChain>
</file>

<file path=xl/sharedStrings.xml><?xml version="1.0" encoding="utf-8"?>
<sst xmlns="http://schemas.openxmlformats.org/spreadsheetml/2006/main" count="1046" uniqueCount="563">
  <si>
    <t>K I A D Á S O K</t>
  </si>
  <si>
    <t>Személyi juttatások</t>
  </si>
  <si>
    <t>Dologi kiadás</t>
  </si>
  <si>
    <t>Beruházás</t>
  </si>
  <si>
    <t xml:space="preserve">         Működési kiadások összesen</t>
  </si>
  <si>
    <t>MIND ÖSSZESEN</t>
  </si>
  <si>
    <t xml:space="preserve">          Felhalmozási kiadások</t>
  </si>
  <si>
    <t xml:space="preserve">                KIADÁSOK ÖSSZESEN</t>
  </si>
  <si>
    <t>2013. évi</t>
  </si>
  <si>
    <t>Óvoda</t>
  </si>
  <si>
    <t>Munkaadókat terhelő járulék</t>
  </si>
  <si>
    <t>Eredeti ei.</t>
  </si>
  <si>
    <t>Tartalék</t>
  </si>
  <si>
    <t>Önkormányzat</t>
  </si>
  <si>
    <t>Felújítás</t>
  </si>
  <si>
    <t>Összesen</t>
  </si>
  <si>
    <t>Táppénz hozzájárulás</t>
  </si>
  <si>
    <t>Élelmiszer</t>
  </si>
  <si>
    <t>Üzemanyag</t>
  </si>
  <si>
    <t>Reprezentáció</t>
  </si>
  <si>
    <t>Kifizetői adó (szja)</t>
  </si>
  <si>
    <t>Tényleges</t>
  </si>
  <si>
    <t>terv</t>
  </si>
  <si>
    <t xml:space="preserve">  Külső személyi juttatások </t>
  </si>
  <si>
    <t>Szociális adó</t>
  </si>
  <si>
    <t xml:space="preserve">EHO </t>
  </si>
  <si>
    <t>Munkaruha, védőeszköz</t>
  </si>
  <si>
    <t>Intézmény finanszírozás</t>
  </si>
  <si>
    <t xml:space="preserve">                          BEVÉTELEK ÖSSZESEN</t>
  </si>
  <si>
    <t>Művelődési Ház</t>
  </si>
  <si>
    <t>BEVÉTELEK</t>
  </si>
  <si>
    <t>Műv.ház</t>
  </si>
  <si>
    <t>Gyógyszer, vegyszer</t>
  </si>
  <si>
    <t>Létszám  ( fő)</t>
  </si>
  <si>
    <t>K1101</t>
  </si>
  <si>
    <t>Alapilletmények, pótlékok, illetmény-, keresetkiegészítés</t>
  </si>
  <si>
    <t>K1102</t>
  </si>
  <si>
    <t>Jutalom</t>
  </si>
  <si>
    <t>K1103</t>
  </si>
  <si>
    <t>Céljuttatás, prémium</t>
  </si>
  <si>
    <t>K1104</t>
  </si>
  <si>
    <t>Túlóra, helyettesítés</t>
  </si>
  <si>
    <t>K1106</t>
  </si>
  <si>
    <t>Jubileumi jutalom</t>
  </si>
  <si>
    <t>K1107</t>
  </si>
  <si>
    <t>Béren kívüli juttatások</t>
  </si>
  <si>
    <t>K1108</t>
  </si>
  <si>
    <t>Ruházati költségtérítés</t>
  </si>
  <si>
    <t>K1109</t>
  </si>
  <si>
    <t>Közlekedési költségtérítés</t>
  </si>
  <si>
    <t>K1110</t>
  </si>
  <si>
    <t>Egyéb költségtérítés</t>
  </si>
  <si>
    <t>K1113</t>
  </si>
  <si>
    <t>K121</t>
  </si>
  <si>
    <t>K122</t>
  </si>
  <si>
    <t>K123</t>
  </si>
  <si>
    <t>Választott tisztségviselők juttatásai</t>
  </si>
  <si>
    <t>Munkavégzésre irányuló egyéb jogviszony</t>
  </si>
  <si>
    <t xml:space="preserve">      Foglalkoztatottak személyi juttatásai</t>
  </si>
  <si>
    <t>K11</t>
  </si>
  <si>
    <t>K12</t>
  </si>
  <si>
    <t>K1</t>
  </si>
  <si>
    <t>K21</t>
  </si>
  <si>
    <t>K24</t>
  </si>
  <si>
    <t>K25</t>
  </si>
  <si>
    <t>K27</t>
  </si>
  <si>
    <t>K2</t>
  </si>
  <si>
    <t>MUNKAADÓKAT TERHELŐ JÁR., ADÓK</t>
  </si>
  <si>
    <t>SZEMÉLYI JUTTATÁSOK ÖSSZESEN</t>
  </si>
  <si>
    <t>K31</t>
  </si>
  <si>
    <t>K3111</t>
  </si>
  <si>
    <t>K3112</t>
  </si>
  <si>
    <t>Könyv, folyóirat, tev-t segítő információhordozó</t>
  </si>
  <si>
    <t>K311</t>
  </si>
  <si>
    <t>Irodaszer, nyomtatvány</t>
  </si>
  <si>
    <t>Sokszorosítási feladatokkal összefüggő anyagok</t>
  </si>
  <si>
    <t>Egyéb anyag, készletbeszerzés</t>
  </si>
  <si>
    <t>K3121</t>
  </si>
  <si>
    <t>K3122</t>
  </si>
  <si>
    <t>K3123</t>
  </si>
  <si>
    <t>K3124</t>
  </si>
  <si>
    <t>K3125</t>
  </si>
  <si>
    <t>K3126</t>
  </si>
  <si>
    <t>K312</t>
  </si>
  <si>
    <t>Foglalkoztatottak egyéb személyi juttatása (biztosítási díj)</t>
  </si>
  <si>
    <t>Egyéb külső személyi juttatások (prémium évek, egysz.fogl.,repi)</t>
  </si>
  <si>
    <t xml:space="preserve">                 KÉSZLETBESZERZÉS</t>
  </si>
  <si>
    <t>K321</t>
  </si>
  <si>
    <t>Informatikai szolgáltatások igénybevétele</t>
  </si>
  <si>
    <t xml:space="preserve">K322 </t>
  </si>
  <si>
    <t>K32</t>
  </si>
  <si>
    <t xml:space="preserve">               KOMMUNIKÁCIÓS SZOLGÁLTATÁSOK</t>
  </si>
  <si>
    <t>K331</t>
  </si>
  <si>
    <t>K333</t>
  </si>
  <si>
    <t>Bérleit díjak</t>
  </si>
  <si>
    <t>K334</t>
  </si>
  <si>
    <t>Karbantartás, kisjavítási szolgáltatások</t>
  </si>
  <si>
    <t>K335</t>
  </si>
  <si>
    <t>Közvetített szolgáltatások</t>
  </si>
  <si>
    <t>K336</t>
  </si>
  <si>
    <t>K337</t>
  </si>
  <si>
    <t>K 33</t>
  </si>
  <si>
    <t xml:space="preserve">              SZOLGÁLTATÁSI KIADÁSOK</t>
  </si>
  <si>
    <t>k332</t>
  </si>
  <si>
    <t>Vásárolt élelmezés</t>
  </si>
  <si>
    <t>K341</t>
  </si>
  <si>
    <t>K342</t>
  </si>
  <si>
    <t>K343</t>
  </si>
  <si>
    <t>Kiküldetési kiadások</t>
  </si>
  <si>
    <t>Reklám és propaganda kiadások</t>
  </si>
  <si>
    <t>K34</t>
  </si>
  <si>
    <t xml:space="preserve">             KIKÜLDETÉSEK, REKLÁM  KIADÁSOK</t>
  </si>
  <si>
    <t>K351</t>
  </si>
  <si>
    <t>K352</t>
  </si>
  <si>
    <t>K353</t>
  </si>
  <si>
    <t>K354</t>
  </si>
  <si>
    <t>K355</t>
  </si>
  <si>
    <t>Működési célú előzetesen felszámított áfa</t>
  </si>
  <si>
    <t>Fizetendő általános forgalmi adó</t>
  </si>
  <si>
    <t>Kamatkiadások</t>
  </si>
  <si>
    <t>Egyéb pénzügyi műveletek kiadásai (árfolyam veszteség)</t>
  </si>
  <si>
    <t>Egyéb dologi kiadások (hatósági díjak, ajánlati bizt., kés.kamat)</t>
  </si>
  <si>
    <t>K35</t>
  </si>
  <si>
    <t xml:space="preserve">   KÜLÖNFÉLE BEFIZETÉSEK ÉS EGYÉB DOLOGI KIAD.</t>
  </si>
  <si>
    <t>K3</t>
  </si>
  <si>
    <t xml:space="preserve">DOLOGI KIADÁSOK </t>
  </si>
  <si>
    <t>K6</t>
  </si>
  <si>
    <t>K7</t>
  </si>
  <si>
    <t>K86</t>
  </si>
  <si>
    <t>K87</t>
  </si>
  <si>
    <t>K88</t>
  </si>
  <si>
    <t>K8</t>
  </si>
  <si>
    <t>Előirányzatok</t>
  </si>
  <si>
    <t>K4</t>
  </si>
  <si>
    <t>Elvonások és befizetések</t>
  </si>
  <si>
    <t>K506</t>
  </si>
  <si>
    <t>K508</t>
  </si>
  <si>
    <t>K511</t>
  </si>
  <si>
    <t>K512</t>
  </si>
  <si>
    <t>Tartalékok</t>
  </si>
  <si>
    <t>K5</t>
  </si>
  <si>
    <t>EGYÉB MŰKÖDÉSI CÉLÚ KIADÁSOK</t>
  </si>
  <si>
    <t>Rovat</t>
  </si>
  <si>
    <t>Eredeti</t>
  </si>
  <si>
    <t>Módosított</t>
  </si>
  <si>
    <t>Önkorm.</t>
  </si>
  <si>
    <t>K915</t>
  </si>
  <si>
    <t xml:space="preserve">2014. évi </t>
  </si>
  <si>
    <t>Működési célú pénzeszköz átadás ÁH-n belülre</t>
  </si>
  <si>
    <t>Működési kölcsönnyújtás ÁH-nkívülre</t>
  </si>
  <si>
    <t>Működési célú pénzeszköz átadás ÁH-n kívülre</t>
  </si>
  <si>
    <t>ELLÁTOTTAK JUTTATÁSAI</t>
  </si>
  <si>
    <t>BERUHÁZÁSOK</t>
  </si>
  <si>
    <t>FELÚJÍTÁSOK</t>
  </si>
  <si>
    <t>EGYÉB FELHALMOZÁSI KIADÁSOK</t>
  </si>
  <si>
    <t>Felhalmozási kölcsönök nyújtása ÁH-n kívülre</t>
  </si>
  <si>
    <t>Lakásépítés támogatása</t>
  </si>
  <si>
    <t>Felhalmozási célú pénzeszköz átadás ÁH-n kívülre</t>
  </si>
  <si>
    <t xml:space="preserve">                    KIADÁSOK ÖSSZESEN</t>
  </si>
  <si>
    <t>K912</t>
  </si>
  <si>
    <t>Belföldi értékpapír vásárlás</t>
  </si>
  <si>
    <t>K916</t>
  </si>
  <si>
    <t>Pénzeszközök betétkénti elhelyezése</t>
  </si>
  <si>
    <t>B1</t>
  </si>
  <si>
    <t>Önkormányzatok működési támogatása</t>
  </si>
  <si>
    <t>Egyéb működési célú támogatások ÁH-n belülről</t>
  </si>
  <si>
    <t>Közös Hivatal fennt-hoz átvett pénzeszköz Mudvar Önk-tól</t>
  </si>
  <si>
    <t xml:space="preserve">                                           védőnői szolgálat</t>
  </si>
  <si>
    <t>OEP-től átvett pénzeszköz ifjúság eü.feladatok</t>
  </si>
  <si>
    <t>MŰKÖDÉSI CÉLÚ TÁM. ÁH-N BELÜLRŐL</t>
  </si>
  <si>
    <t>Felhalmozási célú önkormányzati támogatások</t>
  </si>
  <si>
    <t>B11</t>
  </si>
  <si>
    <t>B16</t>
  </si>
  <si>
    <t>Egyéb felhalmozási célú támogatások ÁH-n belülről</t>
  </si>
  <si>
    <t>B25</t>
  </si>
  <si>
    <t>B2</t>
  </si>
  <si>
    <t>B21</t>
  </si>
  <si>
    <t>FELHALM-I CÉLÚ TÁM. ÁH-N BELÜLRŐL</t>
  </si>
  <si>
    <t>B31</t>
  </si>
  <si>
    <t>B34</t>
  </si>
  <si>
    <t>B351</t>
  </si>
  <si>
    <t>B354</t>
  </si>
  <si>
    <t>B355</t>
  </si>
  <si>
    <t>Gépjárműadók</t>
  </si>
  <si>
    <t xml:space="preserve">                       (bírság, pótlék)</t>
  </si>
  <si>
    <t>B3</t>
  </si>
  <si>
    <t>KÖZHATALMI BEVÉTELEK</t>
  </si>
  <si>
    <t>B4</t>
  </si>
  <si>
    <t>MŰKÖDÉSI BEVÉTELEK</t>
  </si>
  <si>
    <t>B401</t>
  </si>
  <si>
    <t>B402</t>
  </si>
  <si>
    <t>B403</t>
  </si>
  <si>
    <t>B404</t>
  </si>
  <si>
    <t>B405</t>
  </si>
  <si>
    <t>B406</t>
  </si>
  <si>
    <t>Készletértékesítés bevétele</t>
  </si>
  <si>
    <t>Tulajdonosi bevételek (bérleti díjak)</t>
  </si>
  <si>
    <t>Ellátási díjak</t>
  </si>
  <si>
    <t>B407</t>
  </si>
  <si>
    <t>Áfa visszatérülése</t>
  </si>
  <si>
    <t>B408</t>
  </si>
  <si>
    <t>Kamatbevételek</t>
  </si>
  <si>
    <t>B410</t>
  </si>
  <si>
    <t>Egyéb működési bevételek</t>
  </si>
  <si>
    <t>B52</t>
  </si>
  <si>
    <t>B54</t>
  </si>
  <si>
    <t>Ingatlanok értékesítése</t>
  </si>
  <si>
    <t>Részesedések értékesítése</t>
  </si>
  <si>
    <t>B5</t>
  </si>
  <si>
    <t>FELHALMOZÁSI  BEVÉTELEK</t>
  </si>
  <si>
    <t>B62</t>
  </si>
  <si>
    <t>Működési célú kölcsönök visszatérülése ÁH-n kívülről</t>
  </si>
  <si>
    <t>B63</t>
  </si>
  <si>
    <t>Egyéb működési célú átvett pénzeszközök ÁH-n kívülről</t>
  </si>
  <si>
    <t>B6</t>
  </si>
  <si>
    <t>B7</t>
  </si>
  <si>
    <t>FELHALM-I  ÁTVETT PÉNZE. ÁH kívülről</t>
  </si>
  <si>
    <t>MŰK-I CÉLÚ ÁTVETT PÉNZE. ÁH kívülről</t>
  </si>
  <si>
    <t>B72</t>
  </si>
  <si>
    <t>Felhalmozási kölcsönök visszatérülése</t>
  </si>
  <si>
    <t>B73</t>
  </si>
  <si>
    <t>Egyéb felhalmozási célú átvett pénzeszközök ÁH-n kívülről</t>
  </si>
  <si>
    <t xml:space="preserve">  KIADÁSOK HALMOZOTT ÖSSZEGE</t>
  </si>
  <si>
    <t xml:space="preserve">     BEVÉTELEK HALMOZOTT ÖSSZEGE</t>
  </si>
  <si>
    <t>Belföldi értékpapírok bevételei</t>
  </si>
  <si>
    <t>B812</t>
  </si>
  <si>
    <t>B813</t>
  </si>
  <si>
    <t>Maradvány igénybevétele</t>
  </si>
  <si>
    <t>B816</t>
  </si>
  <si>
    <t>B817</t>
  </si>
  <si>
    <t>Betétek megszüntetése</t>
  </si>
  <si>
    <t>Önkormányzati Hivatal</t>
  </si>
  <si>
    <t>Mód.-tt ei.</t>
  </si>
  <si>
    <t xml:space="preserve"> 2014. évi</t>
  </si>
  <si>
    <t>Mód-tt ei.</t>
  </si>
  <si>
    <t>Mód.ei.</t>
  </si>
  <si>
    <t>Ellátottak juttatásai</t>
  </si>
  <si>
    <t xml:space="preserve">      ÖNKORMÁNYZAT</t>
  </si>
  <si>
    <t xml:space="preserve">         HALMOZOTT KIADÁSOK ÖSSZ</t>
  </si>
  <si>
    <t>B111</t>
  </si>
  <si>
    <t>B112</t>
  </si>
  <si>
    <t>B113</t>
  </si>
  <si>
    <t>B114</t>
  </si>
  <si>
    <t>B115</t>
  </si>
  <si>
    <t>B116</t>
  </si>
  <si>
    <t>Helyi önkorm.működésének általános támogatása</t>
  </si>
  <si>
    <t>Települési önk.egyes köznevelési feladatainak támogatása</t>
  </si>
  <si>
    <t>Települési önk.szociális, gyermekjóléti, gyermekétkezt.fa tám.</t>
  </si>
  <si>
    <t>Települési önk.kulturális feladatainak támogatása</t>
  </si>
  <si>
    <t>Működési célú központosított előirányzatok</t>
  </si>
  <si>
    <t>Helyi önkormányzatok kiegészítő támogatása</t>
  </si>
  <si>
    <t>Kiszámlázott általános forgalmi adó</t>
  </si>
  <si>
    <t>2014. terv</t>
  </si>
  <si>
    <t>Hivatal</t>
  </si>
  <si>
    <t>Módosított ei.</t>
  </si>
  <si>
    <t>Közhatalmi bevételek</t>
  </si>
  <si>
    <t>2014. évi</t>
  </si>
  <si>
    <t>Egyéb kommunikációs szolgáltatások  (telefondíj)</t>
  </si>
  <si>
    <t>Közüzemi díjak (gáz, áram, víz)</t>
  </si>
  <si>
    <t>Közfoglalkoztatás</t>
  </si>
  <si>
    <t>Leader pályázat parképítés</t>
  </si>
  <si>
    <t xml:space="preserve">                  ÓVODA</t>
  </si>
  <si>
    <t>Szakmai tev-t segítő szolgáltatások  (közszolg.,száml.szellemi)</t>
  </si>
  <si>
    <t>Egyéb szolgáltatások (száll.,posta, hull.,munkaeü., bank)</t>
  </si>
  <si>
    <t>Újrónafő részére értékesített készétel</t>
  </si>
  <si>
    <t>Bölcsőde részére értékesített készétel</t>
  </si>
  <si>
    <t>Iskolai étkezési díjak</t>
  </si>
  <si>
    <t>Ruházati költségtérítés  (2013. SZÉP kártya)</t>
  </si>
  <si>
    <t>Táppénz hozzájárulás  (2012. SZÉP kártya kif.adó)</t>
  </si>
  <si>
    <t>Közcélú foglalkoztatás</t>
  </si>
  <si>
    <t>Fordítot áfa</t>
  </si>
  <si>
    <t>Működési célú központosított előirányzatok  (kompenzáció)</t>
  </si>
  <si>
    <t xml:space="preserve">              Testvértelepülési támogatás</t>
  </si>
  <si>
    <t>Közös Hivatal fennt-hoz átvett pénzeszköz …... Önk-tól</t>
  </si>
  <si>
    <t>Egyéb kommunikációs szolgáltatások  (telefondíj, műsoridő)</t>
  </si>
  <si>
    <t>Bérleti és lízingdíj</t>
  </si>
  <si>
    <t>Egyéb anyag, készletbeszerzés (kisértékű tárgyi eszk.,virágosítás)</t>
  </si>
  <si>
    <t>Egyéb szolgáltatások (lomtalanítás, Hír-Levél nyomtatás, gyepmesteri szolg., tüo kész ell. Postaktg., biztosítási díj)</t>
  </si>
  <si>
    <t>Szakmai tevékenységet segítő szolgáltatások  (gyermekorvos)</t>
  </si>
  <si>
    <t>Foglalkoztatottak egyéb személyi juttatása (biztosítási díj,megbízási díj)</t>
  </si>
  <si>
    <t>Alapilletmények, pótlékok, illetmények-, keresetkieg. Részmunkaidős</t>
  </si>
  <si>
    <t>Jutalom részmunkaidős</t>
  </si>
  <si>
    <t>Béren kívüli juttatások részmunkaidős</t>
  </si>
  <si>
    <t>Tüzelőanyag</t>
  </si>
  <si>
    <t>K3113</t>
  </si>
  <si>
    <t>Egyéb szakmai anyag</t>
  </si>
  <si>
    <t>Alapilletmények, pótlékok, illetmény-, keresetkiegészítés részmunkaidős</t>
  </si>
  <si>
    <t>Idegenforgalmi adó</t>
  </si>
  <si>
    <t xml:space="preserve">                                         háziorvosi szolgálat</t>
  </si>
  <si>
    <t>Szolgáltatások ellenértéke</t>
  </si>
  <si>
    <t>Értékesítési és forgalmi adók (iparűzési adó)</t>
  </si>
  <si>
    <t>Egyéb adók  (talajterhelési díj)</t>
  </si>
  <si>
    <t>K 502</t>
  </si>
  <si>
    <r>
      <t xml:space="preserve">Jövedelem adók </t>
    </r>
    <r>
      <rPr>
        <sz val="12"/>
        <rFont val="Times"/>
        <family val="1"/>
        <charset val="238"/>
      </rPr>
      <t>( termőföld bérbeadás)</t>
    </r>
  </si>
  <si>
    <r>
      <t>Vagyoni típusú adók (</t>
    </r>
    <r>
      <rPr>
        <sz val="12"/>
        <rFont val="Times"/>
        <family val="1"/>
        <charset val="238"/>
      </rPr>
      <t xml:space="preserve"> építmény, telekadó)</t>
    </r>
  </si>
  <si>
    <r>
      <rPr>
        <b/>
        <sz val="12"/>
        <rFont val="Times"/>
        <family val="1"/>
        <charset val="238"/>
      </rPr>
      <t xml:space="preserve">Értékesítési és forgalmi adók </t>
    </r>
    <r>
      <rPr>
        <sz val="12"/>
        <rFont val="Times"/>
        <family val="1"/>
        <charset val="238"/>
      </rPr>
      <t>(iparűzési adó)</t>
    </r>
  </si>
  <si>
    <r>
      <rPr>
        <b/>
        <sz val="12"/>
        <rFont val="Times"/>
        <family val="1"/>
        <charset val="238"/>
      </rPr>
      <t>Egyéb adók</t>
    </r>
    <r>
      <rPr>
        <sz val="12"/>
        <rFont val="Times"/>
        <family val="1"/>
        <charset val="238"/>
      </rPr>
      <t xml:space="preserve">  (talajterhelési díj)</t>
    </r>
  </si>
  <si>
    <t>2014. évi Módosított ei.</t>
  </si>
  <si>
    <t>Szakmai anyag beszerzés</t>
  </si>
  <si>
    <t>Üzemeltetési anyagok beszerzése</t>
  </si>
  <si>
    <t>eredeti előirányzat</t>
  </si>
  <si>
    <t>Felhalmozái célú visszatérítendő támogatások, kölcsönök nyújtása ÁH-n kívülre</t>
  </si>
  <si>
    <t>Egyéb felhalmozái célú támogatások ÁH-n kívülre</t>
  </si>
  <si>
    <t xml:space="preserve">Helyi önkormányzatok kiegészítő támogatása  </t>
  </si>
  <si>
    <t>Egyán tárgyi eszköz értékesítés</t>
  </si>
  <si>
    <t>Egyéb  közhatalmi bevételek</t>
  </si>
  <si>
    <t>Teljesítés</t>
  </si>
  <si>
    <t xml:space="preserve">K5 </t>
  </si>
  <si>
    <t>Egyéb működési kiadások</t>
  </si>
  <si>
    <t>K 8</t>
  </si>
  <si>
    <t>Egyéb felhalmozási kiadások</t>
  </si>
  <si>
    <t>Eredeti ei</t>
  </si>
  <si>
    <t>Önkormányzat 2014. évi</t>
  </si>
  <si>
    <t>Óvoda 2014. évi</t>
  </si>
  <si>
    <t>Összesn</t>
  </si>
  <si>
    <t xml:space="preserve">B3 </t>
  </si>
  <si>
    <t>Egyéb tárgyi eszköz értékesíét</t>
  </si>
  <si>
    <t>Helyi önkormányzatok működésének általános támogatása</t>
  </si>
  <si>
    <t>Települési önkormányzatok egyes köznevelési feladatainak támogatása</t>
  </si>
  <si>
    <t>Települési önkormányzatok kulturális feladatainak támogatása</t>
  </si>
  <si>
    <t>Helyi önkormányzatok kiegészítő támogatásai</t>
  </si>
  <si>
    <t>Előirányzat</t>
  </si>
  <si>
    <t>eredeti</t>
  </si>
  <si>
    <t>módosított</t>
  </si>
  <si>
    <t>Települési önkormányzatok szociális, gyermekjóléti  és gyermekétkeztetési feladatainak támogatása</t>
  </si>
  <si>
    <t>Önkormányzatok működési támogatásai (=01+…+06)</t>
  </si>
  <si>
    <t>Magánszemélyek kommunális adója</t>
  </si>
  <si>
    <t>Telekadó</t>
  </si>
  <si>
    <t>Talajterhelési díj</t>
  </si>
  <si>
    <t>Adó</t>
  </si>
  <si>
    <t>e Ft</t>
  </si>
  <si>
    <t>Iparűzési adó</t>
  </si>
  <si>
    <t>%</t>
  </si>
  <si>
    <t>2. számú melléklet</t>
  </si>
  <si>
    <t>Megnevezés</t>
  </si>
  <si>
    <t>8.számú melléklet</t>
  </si>
  <si>
    <t>Közös Önkormányzati Hivatal</t>
  </si>
  <si>
    <t>KÖH 2014. évi</t>
  </si>
  <si>
    <t>Ellátási dijak</t>
  </si>
  <si>
    <t>Tulajdonosi bevételek (Szép kártya visszautalás</t>
  </si>
  <si>
    <t>Óvodai étkezési díjak</t>
  </si>
  <si>
    <t>Alkalmazottak térítése</t>
  </si>
  <si>
    <r>
      <t xml:space="preserve">Jövedelem adók </t>
    </r>
    <r>
      <rPr>
        <sz val="8"/>
        <rFont val="Times"/>
        <family val="1"/>
        <charset val="238"/>
      </rPr>
      <t>( termőföld bérbeadás)</t>
    </r>
  </si>
  <si>
    <r>
      <t>Vagyoni típusú adók (</t>
    </r>
    <r>
      <rPr>
        <sz val="8"/>
        <rFont val="Times"/>
        <family val="1"/>
        <charset val="238"/>
      </rPr>
      <t xml:space="preserve"> építmény, telekadó)</t>
    </r>
  </si>
  <si>
    <r>
      <rPr>
        <b/>
        <sz val="8"/>
        <rFont val="Times"/>
        <family val="1"/>
        <charset val="238"/>
      </rPr>
      <t xml:space="preserve">Értékesítési és forgalmi adók </t>
    </r>
    <r>
      <rPr>
        <sz val="8"/>
        <rFont val="Times"/>
        <family val="1"/>
        <charset val="238"/>
      </rPr>
      <t>(iparűzési adó)</t>
    </r>
  </si>
  <si>
    <r>
      <rPr>
        <b/>
        <sz val="8"/>
        <rFont val="Times"/>
        <family val="1"/>
        <charset val="238"/>
      </rPr>
      <t>Egyéb adók</t>
    </r>
    <r>
      <rPr>
        <sz val="8"/>
        <rFont val="Times"/>
        <family val="1"/>
        <charset val="238"/>
      </rPr>
      <t xml:space="preserve">  (talajterhelési díj)</t>
    </r>
  </si>
  <si>
    <t>Működési célú tám.áh-n belül</t>
  </si>
  <si>
    <t>MŰK-I CÉLÚ ÁTVETT PÉNZE. ÁH belül</t>
  </si>
  <si>
    <t xml:space="preserve">Könyvtár érdekeltségnöveló támogatás felhalmozási             </t>
  </si>
  <si>
    <t>Építményadó</t>
  </si>
  <si>
    <t>Pótlék, bírság</t>
  </si>
  <si>
    <t>összesen</t>
  </si>
  <si>
    <t>4.. számú melléklet</t>
  </si>
  <si>
    <t>3.számú melléklet</t>
  </si>
  <si>
    <t>1.számú melléklet</t>
  </si>
  <si>
    <t>5.számú melléklet</t>
  </si>
  <si>
    <t>6.számú melléklet</t>
  </si>
  <si>
    <t>7.számú melléklet</t>
  </si>
  <si>
    <t>2014. II. félévi teljesítés</t>
  </si>
  <si>
    <t>2014.II.félév</t>
  </si>
  <si>
    <t>módosított előirányzat</t>
  </si>
  <si>
    <t>2014.II félév</t>
  </si>
  <si>
    <t>2014 II. félévi módosított e.i.</t>
  </si>
  <si>
    <t>2014 II. félévi teljesítés</t>
  </si>
  <si>
    <t>2014 II. félévi módosított. e.i.</t>
  </si>
  <si>
    <t>2014.II.f</t>
  </si>
  <si>
    <t>Módos.e.i.</t>
  </si>
  <si>
    <t>2014.II.f.é</t>
  </si>
  <si>
    <t>2014.II.f.é.</t>
  </si>
  <si>
    <t>módos.e.i.</t>
  </si>
  <si>
    <t>2014.évi II.f.é.</t>
  </si>
  <si>
    <t>mód.e.i.</t>
  </si>
  <si>
    <t xml:space="preserve"> 2014. II.f.é</t>
  </si>
  <si>
    <t>módosított e.i</t>
  </si>
  <si>
    <t>Mód.II.f.é</t>
  </si>
  <si>
    <t>Telj.II.</t>
  </si>
  <si>
    <t>Mód.II.f.é.</t>
  </si>
  <si>
    <t>telj.II.f.é.</t>
  </si>
  <si>
    <t>Telj.II.félév</t>
  </si>
  <si>
    <t>Tényl.II.f.é.</t>
  </si>
  <si>
    <t>Államháztartáson belüli megelőlegezések</t>
  </si>
  <si>
    <t xml:space="preserve">II. félév </t>
  </si>
  <si>
    <t>módosítás</t>
  </si>
  <si>
    <t>2014. BERUHÁZÁSOK   e ft</t>
  </si>
  <si>
    <t>2014. FELÚJÍTÁSOK  e ft</t>
  </si>
  <si>
    <t>Szám.tech.eszközök(Hivatal, Óvoda, Tocsa)            1.497.-</t>
  </si>
  <si>
    <t>Mászóvár Óvoda                                                      387.-</t>
  </si>
  <si>
    <t>Traktor vásárlás                                                   13.902.-</t>
  </si>
  <si>
    <t>Telekvásárlás                                                        1.669.-</t>
  </si>
  <si>
    <t>Részesedés (Aqua)                                               15.800.-</t>
  </si>
  <si>
    <t>Áfa                                                                       5.375.-</t>
  </si>
  <si>
    <t>Konyhai egyéb tárgyi eszközök                               3.813.-</t>
  </si>
  <si>
    <t>Összesen                                                             42.443.-</t>
  </si>
  <si>
    <t>Kerékpársáv                                           2.253.-</t>
  </si>
  <si>
    <t>Ph napelem                                             3.861.-</t>
  </si>
  <si>
    <t>Parkoló                                                  17.776.-</t>
  </si>
  <si>
    <t>Út                                                          21.540.-</t>
  </si>
  <si>
    <t>Öno+szolgálati lakás                                 2.835.-</t>
  </si>
  <si>
    <t>Óvoda felújítás                                         5.648.-</t>
  </si>
  <si>
    <t xml:space="preserve">Áfa                                                         14.452.-       </t>
  </si>
  <si>
    <t>Összesen                                                 75.207.-</t>
  </si>
  <si>
    <t xml:space="preserve">Iskola felújítás                                         3.442.-       </t>
  </si>
  <si>
    <t>Spotcsarnok felúj.                                   3.400.-</t>
  </si>
  <si>
    <t>Előző időszak</t>
  </si>
  <si>
    <t>Módosítások</t>
  </si>
  <si>
    <t>Tárgyi időszak</t>
  </si>
  <si>
    <t>ESZKÖZÖK</t>
  </si>
  <si>
    <t>A/I/1        Vagyoni értékű jogok</t>
  </si>
  <si>
    <t>A/I/2        Szellemi termékek</t>
  </si>
  <si>
    <t>A/I/3        Immateriális javak értékhelyesbítése</t>
  </si>
  <si>
    <t>A/I        Immateriális javak (=A/I/1+A/I/2+A/I/3) (04=01+02+03)</t>
  </si>
  <si>
    <t>A/II/1        Ingatlanok és a kapcsolódó vagyoni értékű jogok</t>
  </si>
  <si>
    <t>A/II/2        Gépek, berendezések, felszerelések, járművek</t>
  </si>
  <si>
    <t>A/II/3        Tenyészállatok</t>
  </si>
  <si>
    <t>A/II/4        Beruházások, felújítások</t>
  </si>
  <si>
    <t>A/II/5        Tárgyi eszközök értékhelyesbítése</t>
  </si>
  <si>
    <t>A/II        Tárgyi eszközök (=A/II/1+...+A/II/5) (10=05+...+09)</t>
  </si>
  <si>
    <t>A/III/1        Tartós részesedések (11&gt;=12+13)</t>
  </si>
  <si>
    <t>A/III/1a        - ebből: tartós részesedések jegybankban</t>
  </si>
  <si>
    <t>A/III/1b        - ebből: tartós részesedések társulásban</t>
  </si>
  <si>
    <t>A/III/2        Tartós hitelviszonyt megtestesítő értékpapírok (14&gt;=15+16)</t>
  </si>
  <si>
    <t>A/III/2a        - ebből: államkötvények</t>
  </si>
  <si>
    <t>A/III/2b        - ebből: helyi önkormányzatok kötvényei</t>
  </si>
  <si>
    <t>A/III/3        Befektetett pénzügyi eszközök értékhelyesbítése</t>
  </si>
  <si>
    <t>A/III        Befektetett pénzügyi eszközök (=A/III/1+A/III/2+A/III/3) (18=11+14+17)</t>
  </si>
  <si>
    <t>A/IV/1        Koncesszióba, vagyonkezelésbe adott eszközök</t>
  </si>
  <si>
    <t>A/IV/2        Koncesszióba, vagyonkezelésbe adott eszközök értékhelyesbítése</t>
  </si>
  <si>
    <t>A/IV        Koncesszióba, vagyonkezelésbe adott eszközök (=A/IV/1+A/IV/2) (21=19+20)</t>
  </si>
  <si>
    <t>A)        NEMZETI VAGYONBA TARTOZÓ BEFEKTETETT ESZKÖZÖK (=A/I+A/II+A/III+A/IV) (22=04+10+18+21)</t>
  </si>
  <si>
    <t>B/I/1        Vásárolt készletek</t>
  </si>
  <si>
    <t>B/I/2        Átsorolt, követelés fejében átvett készletek</t>
  </si>
  <si>
    <t>B/I/3        Egyéb készletek</t>
  </si>
  <si>
    <t>B/I/4        Befejezetlen termelés, félkész termékek, késztermékek</t>
  </si>
  <si>
    <t>B/I/5        Növendék-, hízó és egyéb állatok</t>
  </si>
  <si>
    <t>B/I        Készletek (=B/I/1+…+B/I/5) (28=23+...+27)</t>
  </si>
  <si>
    <t>B/II/1        Nem tartós részesedések</t>
  </si>
  <si>
    <t>B/II/2        Forgatási célú hitelviszonyt megtestesítő értékpapírok (30&gt;=31+...+35)</t>
  </si>
  <si>
    <t>B/II/2a        - ebből: kárpótlási jegyek</t>
  </si>
  <si>
    <t>B/II/2b        - ebből: kincstárjegyek</t>
  </si>
  <si>
    <t>B/II/2c        - ebből: államkötvények</t>
  </si>
  <si>
    <t>B/II/2d        - ebből: helyi önkormányzatok kötvényei</t>
  </si>
  <si>
    <t>B/II/2e        - ebből: befektetési jegyek</t>
  </si>
  <si>
    <t>B/II        Értékpapírok (=B/II/1+B/II/2) (36=29+30)</t>
  </si>
  <si>
    <t>B)        NEMZETI VAGYONBA TARTOZÓ FORGÓESZKÖZÖK (= B/I+B/II) (37=28+36)</t>
  </si>
  <si>
    <t>C/I        Hosszú lejáratú betétek</t>
  </si>
  <si>
    <t>C/II        Pénztárak, csekkek, betétkönyvek</t>
  </si>
  <si>
    <t>C/III        Forintszámlák</t>
  </si>
  <si>
    <t>C/IV        Devizaszámlák</t>
  </si>
  <si>
    <t>C/V        Idegen pénzeszközök</t>
  </si>
  <si>
    <t>C)        PÉNZESZKÖZÖK (=C/I+…+C/V) (43=38+...+42)</t>
  </si>
  <si>
    <t>D/I/1        Költségvetési évben esedékes követelések működési célú támogatások bevételeire államháztartáson belülről (44&gt;=45)</t>
  </si>
  <si>
    <t>D/I/1a        - ebből: költségvetési évben esedékes követelések működési célú visszatérítendő támogatások, kölcsönök visszatérülésére államháztartáson belülről</t>
  </si>
  <si>
    <t>D/I/2        Költségvetési évben esedékes követelések felhalmozási célú támogatások bevételeire államháztartáson belülről (46&gt;=47)</t>
  </si>
  <si>
    <t>D/I/2a        - ebből: költségvetési évben esedékes követelések felhalmozási célú visszatérítendő támogatások, kölcsönök visszatérülésére államháztartáson belülről</t>
  </si>
  <si>
    <t>D/I/3        Költségvetési évben esedékes követelések közhatalmi bevételre</t>
  </si>
  <si>
    <t>D/I/4        Költségvetési évben esedékes követelések működési bevételre</t>
  </si>
  <si>
    <t>D/I/5        Költségvetési évben esedékes követelések felhalmozási bevételre</t>
  </si>
  <si>
    <t>D/I/6        Költségvetési évben esedékes követelések működési célú átvett pénzeszközre (51&gt;=52)</t>
  </si>
  <si>
    <t>D/I/6a        - ebből: költségvetési évben esedékes követelések működési célú visszatérítendő támogatások, kölcsönök visszatérülésére államháztartáson kívülről</t>
  </si>
  <si>
    <t>D/I/7        Költségvetési évben esedékes követelések felhalmozási célú átvett pénzeszközre (53&gt;=54)</t>
  </si>
  <si>
    <t>D/I/7a        - ebből: költségvetési évben esedékes követelések felhalmozási célú visszatérítendő támogatások, kölcsönök visszatérülésére államháztartáson kívülről</t>
  </si>
  <si>
    <t>D/I/8        Költségvetési évben esedékes követelések finanszírozási bevételekre (55&gt;=56)</t>
  </si>
  <si>
    <t>D/I/8a        - ebből: költségvetési évben esedékes követelések államháztartáson belüli megelőlegezések törlesztésére</t>
  </si>
  <si>
    <t>D/I        Költségvetési évben esedékes követelések (=D/I/1+…+D/I/8) (57=44+46+48+...+51+53+55)</t>
  </si>
  <si>
    <t>D/II/1        Költségvetési évet követően esedékes követelések működési célú támogatások bevételeire államháztartáson belülről (58&gt;=59)</t>
  </si>
  <si>
    <t>D/II/1a        - ebből: költségvetési évet követően esedékes követelések működési célú visszatérítendő támogatások, kölcsönök visszatérülésére államháztartáson belülről</t>
  </si>
  <si>
    <t>D/II/2        Költségvetési évet követően esedékes követelések felhalmozási célú támogatások bevételeire államháztartáson belülről (60&gt;=61)</t>
  </si>
  <si>
    <t>D/II/2a        - ebből: költségvetési évet követően esedékes követelések felhalmozási célú visszatérítendő támogatások, kölcsönök visszatérülésére államháztartáson belülről</t>
  </si>
  <si>
    <t>D/II/3        Költségvetési évet követően esedékes követelések közhatalmi bevételre</t>
  </si>
  <si>
    <t>D/II/4        Költségvetési évet követően esedékes követelések működési bevételre</t>
  </si>
  <si>
    <t>D/II/5        Költségvetési évet követően esedékes követelések felhalmozási bevételre</t>
  </si>
  <si>
    <t>D/II/6        Költségvetési évet követően esedékes követelések működési célú átvett pénzeszközre (65&gt;=66)</t>
  </si>
  <si>
    <t>D/II/6a        - ebből: költségvetési évet követően esedékes követelések működési célú visszatérítendő támogatások, kölcsönök visszatérülésére államháztartáson kívülről</t>
  </si>
  <si>
    <t>D/II/7        Költségvetési évet követően esedékes követelések felhalmozási célú átvett pénzeszközre (67&gt;=68)</t>
  </si>
  <si>
    <t>D/II/7a        - ebből: költségvetési évet követően esedékes követelések felhalmozási célú visszatérítendő támogatások, kölcsönök visszatérülésére államháztartáson kívülről</t>
  </si>
  <si>
    <t>D/II/8        Költségvetési évet követően esedékes követelések finanszírozási bevételekre (69&gt;=70)</t>
  </si>
  <si>
    <t>D/II8a        - ebből: költségvetési évet követően esedékes követelések államháztartáson belüli megelőlegezések törlesztésére</t>
  </si>
  <si>
    <t>D/II        Költségvetési évet követően esedékes követelések (=D/II/1+…+D/II/8) (71=58+60+62+...+65+67+69)</t>
  </si>
  <si>
    <t>D/III/1        Adott előlegek (72&gt;=73+...+77)</t>
  </si>
  <si>
    <t>D/III/1a        - ebből: immateriális javakra adott előlegek</t>
  </si>
  <si>
    <t>D/III/1b        - ebből: beruházásokra adott előlegek</t>
  </si>
  <si>
    <t>D/III/1c        - ebből: készletekre adott előlegek</t>
  </si>
  <si>
    <t>D/III/1d        - ebből: foglalkoztatottaknak adott előlegek</t>
  </si>
  <si>
    <t>D/III/1e        - ebből: egyéb adott előlegek</t>
  </si>
  <si>
    <t>D/III/2        Továbbadási célból folyósított támogatások, ellátások elszámolása</t>
  </si>
  <si>
    <t>D/III/3        Más által beszedett bevételek elszámolása</t>
  </si>
  <si>
    <t>D/III/4        Forgótőke elszámolása</t>
  </si>
  <si>
    <t>D/III/5        Vagyonkezelésbe adott eszközökkel kapcsolatos visszapótlási követelés elszámolása</t>
  </si>
  <si>
    <t>D/III/6        Nem társadalombiztosítás pénzügyi alapjait terhelő kifizetett ellátások megtérítésének elszámolása</t>
  </si>
  <si>
    <t>D/III/7        Folyósított, megelőlegezett társadalombiztosítási és családtámogatási ellátások elszámolása</t>
  </si>
  <si>
    <t>D/III        Követelés jellegű sajátos elszámolások (=D/III/1+…+D/III/7) (84=72+78+...+83)</t>
  </si>
  <si>
    <t>D)        KÖVETELÉSEK (=D/I+D/II+D/III) (85=57+71+84)</t>
  </si>
  <si>
    <t>E)        EGYÉB SAJÁTOS ESZKÖZOLDALI ELSZÁMOLÁSOK</t>
  </si>
  <si>
    <t>F/1        Eredményszemléletű bevételek aktív időbeli elhatárolása</t>
  </si>
  <si>
    <t>F/2        Költségek, ráfordítások aktív időbeli elhatárolása</t>
  </si>
  <si>
    <t>F/3        Halasztott ráfordítások</t>
  </si>
  <si>
    <t>F)        AKTÍV IDŐBELI ELHATÁROLÁSOK (=F/1+F/2+F/3) (90=87+...+89)</t>
  </si>
  <si>
    <t>ESZKÖZÖK ÖSSZESEN (=A+B+C+D+E+F) (91=22+37+43+85+86+90)</t>
  </si>
  <si>
    <t>FORRÁSOK</t>
  </si>
  <si>
    <t>G/I        Nemzeti vagyon induláskori értéke</t>
  </si>
  <si>
    <t>G/II        Nemzeti vagyon változásai</t>
  </si>
  <si>
    <t>G/III        Egyéb eszközök induláskori értéke és változásai</t>
  </si>
  <si>
    <t>G/IV        Felhalmozott eredmény</t>
  </si>
  <si>
    <t>G/V        Eszközök értékhelyesbítésének forrása</t>
  </si>
  <si>
    <t>G/VI        Mérleg szerinti eredmény</t>
  </si>
  <si>
    <t>G)        SAJÁT TŐKE (=G/I+…+G/VI) (98=92+...+97)</t>
  </si>
  <si>
    <t>H/I/1        Költségvetési évben esedékes kötelezettségek személyi juttatásokra</t>
  </si>
  <si>
    <t>H/I/2        Költségvetési évben esedékes kötelezettségek munkaadókat terhelő járulékokra és szociális hozzájárulási adóra</t>
  </si>
  <si>
    <t>H/I/3        Költségvetési évben esedékes kötelezettségek dologi kiadásokra</t>
  </si>
  <si>
    <t>H/I/4        Költségvetési évben esedékes kötelezettségek ellátottak pénzbeli juttatásaira</t>
  </si>
  <si>
    <t>H/I/5        Költségvetési évben esedékes kötelezettségek egyéb működési célú kiadásokra (103&gt;=104)</t>
  </si>
  <si>
    <t>H/I/5a        - ebből: költségvetési évben esedékes kötelezettségek működési célú visszatérítendő támogatások, kölcsönök törlesztésére államháztartáson belülre</t>
  </si>
  <si>
    <t>H/I/6        Költségvetési évben esedékes kötelezettségek beruházásokra</t>
  </si>
  <si>
    <t>H/I/7        Költségvetési évben esedékes kötelezettségek felújításokra</t>
  </si>
  <si>
    <t>H/I/8        Költségvetési évben esedékes kötelezettségek egyéb felhalmozási célú kiadásokra (107&gt;=108)</t>
  </si>
  <si>
    <t>H/I/8a        - ebből: költségvetési évben esedékes kötelezettségek felhalmozási célú visszatérítendő támogatások, kölcsönök törlesztésére államháztartáson belülre</t>
  </si>
  <si>
    <t>H/I/9        Költségvetési évben esedékes kötelezettségek finanszírozási kiadásokra (109&gt;=110+...+117)</t>
  </si>
  <si>
    <t>H/I/9a        - ebből: költségvetési évben esedékes kötelezettségek államháztartáson belüli megelőlegezések visszafizetésére</t>
  </si>
  <si>
    <t>H/I/9b        - ebből: költségvetési évben esedékes kötelezettségek hosszú lejáratú hitelek, kölcsönök törlesztésére</t>
  </si>
  <si>
    <t>H/I/9c        - ebből: költségvetési évben esedékes kötelezettségek likviditási célú hitelek, kölcsönök törlesztésére pénzügyi vállalkozásoknak</t>
  </si>
  <si>
    <t>H/I/9d        - ebből: költségvetési évben esedékes kötelezettségek rövid lejáratú hitelek, kölcsönök törlesztésére</t>
  </si>
  <si>
    <t>H/I/9e        - ebből: költségvetési évben esedékes kötelezettségek külföldi hitelek, kölcsönök törlesztésére</t>
  </si>
  <si>
    <t>H/I/9f        - ebből: költségvetési évben esedékes kötelezettségek forgatási célú belföldi értékpapírok beváltására</t>
  </si>
  <si>
    <t>H/I/9g        - ebből: költségvetési évben esedékes kötelezettségek befektetési célú belföldi értékpapírok beváltására</t>
  </si>
  <si>
    <t>H/I/9h        - ebből: költségvetési évben esedékes kötelezettségek külföldi értékpapírok beváltására</t>
  </si>
  <si>
    <t>H/I        Költségvetési évben esedékes kötelezettségek (=H/I/1+…H/I/9) (118=99+...+103+105+...+107+109)</t>
  </si>
  <si>
    <t>H/II/1        Költségvetési évet követően esedékes kötelezettségek személyi juttatásokra</t>
  </si>
  <si>
    <t>H/II/2        Költségvetési évet követően esedékes kötelezettségek munkaadókat terhelő járulékokra és szociális hozzájárulási adóra</t>
  </si>
  <si>
    <t>H/II/3        Költségvetési évet követően esedékes kötelezettségek dologi kiadásokra</t>
  </si>
  <si>
    <t>H/II/4        Költségvetési évet követően esedékes kötelezettségek ellátottak pénzbeli juttatásaira</t>
  </si>
  <si>
    <t>H/II/5        Költségvetési évet követően esedékes kötelezettségek egyéb működési célú kiadásokra (123&gt;=124)</t>
  </si>
  <si>
    <t>H/II/5a        - ebből: költségvetési évet követően esedékes kötelezettségek működési célú visszatérítendő támogatások, kölcsönök törlesztésére államháztartáson belülre</t>
  </si>
  <si>
    <t>H/II/6        Költségvetési évet követően esedékes kötelezettségek beruházásokra</t>
  </si>
  <si>
    <t>H/II/7        Költségvetési évet követően esedékes kötelezettségek felújításokra</t>
  </si>
  <si>
    <t>H/II/8        Költségvetési évet követően esedékes kötelezettségek egyéb felhalmozási célú kiadásokra (127&gt;=128)</t>
  </si>
  <si>
    <t>H/II/8a        - ebből: költségvetési évet követően esedékes kötelezettségek felhalmozási célú visszatérítendő támogatások, kölcsönök törlesztésére államháztartáson belülre</t>
  </si>
  <si>
    <t>H/II/9        Költségvetési évet követően esedékes kötelezettségek finanszírozási kiadásokra (129&gt;=130+...+137)</t>
  </si>
  <si>
    <t>H/II/9a        - ebből: költségvetési évet követően esedékes kötelezettségek államháztartáson belüli megelőlegezések visszafizetésére</t>
  </si>
  <si>
    <t>H/II/9b        - ebből: költségvetési évet követően esedékes kötelezettségek hosszú lejáratú hitelek, kölcsönök törlesztésére</t>
  </si>
  <si>
    <t>H/II/9c        - ebből: költségvetési évet követően esedékes kötelezettségek likviditási célú hitelek, kölcsönök törlesztésére pénzügyi vállalkozásoknak</t>
  </si>
  <si>
    <t>H/II/9d        - ebből: költségvetési évet követően esedékes kötelezettségek rövid lejáratú hitelek, kölcsönök törlesztésére</t>
  </si>
  <si>
    <t>H/II/9e        - ebből: költségvetési évet követően esedékes kötelezettségek külföldi hitelek, kölcsönök törlesztésére</t>
  </si>
  <si>
    <t>H/II/9f        - ebből: költségvetési évet követően esedékes kötelezettségek forgatási célú belföldi értékpapírok beváltására</t>
  </si>
  <si>
    <t>H/II/9g        - ebből: költségvetési évet követően esedékes kötelezettségek befektetési célú belföldi értékpapírok beváltására</t>
  </si>
  <si>
    <t>H/II/9h        - ebből: költségvetési évévet követően esedékes kötelezettségek külföldi értékpapírok beváltására</t>
  </si>
  <si>
    <t>H/II        Költségvetési évet követően esedékes kötelezettségek (=H/II/1+…H/II/9) (138=119+...+123+125+...+127+129)</t>
  </si>
  <si>
    <t>H/III/1        Kapott előlegek</t>
  </si>
  <si>
    <t>H/III/2        Továbbadási célból folyósított támogatások, ellátások elszámolása</t>
  </si>
  <si>
    <t>H/III/3        Más szervezetet megillető bevételek elszámolása</t>
  </si>
  <si>
    <t>H/III/4        Forgótőke elszámolása (Kincstár)</t>
  </si>
  <si>
    <t>H/III/5        Vagyonkezelésbe vett eszközökkel kapcsolatos visszapótlási kötelezettség elszámolása</t>
  </si>
  <si>
    <t>H/III/6        Nem társadalombiztosítás pénzügyi alapjait terhelő kifizetett ellátások megtérítésének elszámolása</t>
  </si>
  <si>
    <t>H/III/7        Munkáltató által korengedményes nyugdíjhoz megfizetett hozzájárulás elszámolása</t>
  </si>
  <si>
    <t>H/III        Kötelezettség jellegű sajátos elszámolások (=H)/III/1+…+H)/III/7) (146=139+...+145)</t>
  </si>
  <si>
    <t>H)        KÖTELEZETTSÉGEK (=H/I+H/II+H/III) (=118+138+146)</t>
  </si>
  <si>
    <t>I)        EGYÉB SAJÁTOS FORRÁSOLDALI ELSZÁMOLÁSOK</t>
  </si>
  <si>
    <t>J)        KINCSTÁRI SZÁMLAVEZETÉSSEL KAPCSOLATOS ELSZÁMOLÁSOK</t>
  </si>
  <si>
    <t>K/1        Eredményszemléletű bevételek passzív időbeli elhatárolása</t>
  </si>
  <si>
    <t>K/2        Költségek, ráfordítások passzív időbeli elhatárolása</t>
  </si>
  <si>
    <t>K/3        Halasztott eredményszemléletű bevételek</t>
  </si>
  <si>
    <t>K)        PASSZÍV IDŐBELI ELHATÁROLÁSOK (=K/1+K/2+K/3) (153=150+...+152)</t>
  </si>
  <si>
    <t>FORRÁSOK ÖSSZESEN (=G+H+I+J+K) (=154=98+147+...+149+153)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</si>
  <si>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9. melléklet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</si>
</sst>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F_t_-;\-* #,##0.00\ _F_t_-;_-* &quot;-&quot;??\ _F_t_-;_-@_-"/>
    <numFmt numFmtId="164" formatCode="_-* #,##0.0\ _F_t_-;\-* #,##0.0\ _F_t_-;_-* &quot;-&quot;??\ _F_t_-;_-@_-"/>
    <numFmt numFmtId="165" formatCode="_-* #,##0\ _F_t_-;\-* #,##0\ _F_t_-;_-* &quot;-&quot;??\ _F_t_-;_-@_-"/>
  </numFmts>
  <fonts count="83" x14ac:knownFonts="1">
    <font>
      <sz val="10"/>
      <name val="Arial"/>
      <charset val="238"/>
    </font>
    <font>
      <sz val="10"/>
      <name val="Arial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0"/>
      <name val="Arial CE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0"/>
      <name val="Arial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0"/>
      <name val="Times"/>
      <family val="1"/>
      <charset val="238"/>
    </font>
    <font>
      <b/>
      <sz val="16"/>
      <name val="Times"/>
      <family val="1"/>
      <charset val="238"/>
    </font>
    <font>
      <b/>
      <sz val="14"/>
      <name val="Times"/>
      <family val="1"/>
      <charset val="238"/>
    </font>
    <font>
      <sz val="11"/>
      <name val="Times"/>
      <family val="1"/>
      <charset val="238"/>
    </font>
    <font>
      <b/>
      <sz val="16"/>
      <color indexed="10"/>
      <name val="Times"/>
      <family val="1"/>
      <charset val="238"/>
    </font>
    <font>
      <b/>
      <sz val="11"/>
      <name val="Times"/>
      <family val="1"/>
      <charset val="238"/>
    </font>
    <font>
      <sz val="16"/>
      <name val="Times"/>
      <family val="1"/>
      <charset val="238"/>
    </font>
    <font>
      <b/>
      <sz val="12"/>
      <name val="Times"/>
      <family val="1"/>
      <charset val="238"/>
    </font>
    <font>
      <sz val="9"/>
      <name val="Times"/>
      <family val="1"/>
      <charset val="238"/>
    </font>
    <font>
      <sz val="12"/>
      <name val="Times"/>
      <family val="1"/>
      <charset val="238"/>
    </font>
    <font>
      <sz val="14"/>
      <name val="Times"/>
      <family val="1"/>
      <charset val="238"/>
    </font>
    <font>
      <sz val="14"/>
      <color indexed="10"/>
      <name val="Times"/>
      <family val="1"/>
      <charset val="238"/>
    </font>
    <font>
      <b/>
      <sz val="9"/>
      <name val="Times"/>
      <family val="1"/>
      <charset val="238"/>
    </font>
    <font>
      <sz val="14"/>
      <color indexed="8"/>
      <name val="Times"/>
      <family val="1"/>
      <charset val="238"/>
    </font>
    <font>
      <sz val="11"/>
      <color indexed="10"/>
      <name val="Times"/>
      <family val="1"/>
      <charset val="238"/>
    </font>
    <font>
      <b/>
      <sz val="14"/>
      <color indexed="10"/>
      <name val="Times"/>
      <family val="1"/>
      <charset val="238"/>
    </font>
    <font>
      <sz val="10"/>
      <name val="Times"/>
      <family val="1"/>
      <charset val="238"/>
    </font>
    <font>
      <sz val="14"/>
      <name val="Times"/>
      <family val="1"/>
    </font>
    <font>
      <b/>
      <sz val="12"/>
      <color indexed="8"/>
      <name val="Times"/>
      <family val="1"/>
      <charset val="238"/>
    </font>
    <font>
      <sz val="12"/>
      <color indexed="8"/>
      <name val="Times"/>
      <family val="1"/>
      <charset val="238"/>
    </font>
    <font>
      <sz val="12"/>
      <name val="Arial CE"/>
      <charset val="238"/>
    </font>
    <font>
      <sz val="11"/>
      <name val="Arial CE"/>
      <charset val="238"/>
    </font>
    <font>
      <sz val="12"/>
      <name val="Times"/>
      <family val="1"/>
    </font>
    <font>
      <sz val="10"/>
      <name val="Arial"/>
      <charset val="238"/>
    </font>
    <font>
      <b/>
      <sz val="10"/>
      <name val="Arial"/>
      <charset val="238"/>
    </font>
    <font>
      <b/>
      <sz val="14"/>
      <name val="Times New Roman"/>
      <family val="1"/>
      <charset val="238"/>
    </font>
    <font>
      <sz val="14"/>
      <name val="Times New Roman"/>
      <family val="1"/>
      <charset val="238"/>
    </font>
    <font>
      <sz val="12"/>
      <name val="Arial"/>
      <charset val="238"/>
    </font>
    <font>
      <b/>
      <sz val="12"/>
      <name val="Arial"/>
      <charset val="238"/>
    </font>
    <font>
      <sz val="12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b/>
      <sz val="12"/>
      <name val="Times New Roman"/>
      <family val="1"/>
      <charset val="238"/>
    </font>
    <font>
      <sz val="8"/>
      <name val="Arial"/>
      <charset val="238"/>
    </font>
    <font>
      <sz val="11"/>
      <name val="Times"/>
      <family val="1"/>
    </font>
    <font>
      <sz val="11"/>
      <name val="Times"/>
      <charset val="238"/>
    </font>
    <font>
      <b/>
      <sz val="14"/>
      <name val="Times"/>
      <charset val="238"/>
    </font>
    <font>
      <b/>
      <sz val="12"/>
      <name val="Times"/>
      <charset val="238"/>
    </font>
    <font>
      <sz val="11"/>
      <name val="Times New Roman"/>
      <family val="1"/>
      <charset val="238"/>
    </font>
    <font>
      <sz val="12"/>
      <name val="Times"/>
      <charset val="238"/>
    </font>
    <font>
      <b/>
      <i/>
      <sz val="12"/>
      <name val="Times"/>
      <family val="1"/>
      <charset val="238"/>
    </font>
    <font>
      <b/>
      <sz val="11"/>
      <name val="Times"/>
      <charset val="238"/>
    </font>
    <font>
      <b/>
      <sz val="10"/>
      <name val="Times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8"/>
      <name val="Arial"/>
      <family val="2"/>
      <charset val="238"/>
    </font>
    <font>
      <b/>
      <sz val="8"/>
      <name val="Times"/>
      <family val="1"/>
      <charset val="238"/>
    </font>
    <font>
      <b/>
      <sz val="8"/>
      <color indexed="10"/>
      <name val="Times"/>
      <family val="1"/>
      <charset val="238"/>
    </font>
    <font>
      <sz val="8"/>
      <name val="Times"/>
      <family val="1"/>
      <charset val="238"/>
    </font>
    <font>
      <sz val="8"/>
      <name val="Times"/>
      <charset val="238"/>
    </font>
    <font>
      <b/>
      <sz val="8"/>
      <name val="Times"/>
      <charset val="238"/>
    </font>
    <font>
      <sz val="8"/>
      <color indexed="10"/>
      <name val="Times"/>
      <family val="1"/>
      <charset val="238"/>
    </font>
    <font>
      <b/>
      <sz val="8"/>
      <color indexed="8"/>
      <name val="Times"/>
      <family val="1"/>
      <charset val="238"/>
    </font>
    <font>
      <sz val="8"/>
      <color indexed="8"/>
      <name val="Times"/>
      <family val="1"/>
      <charset val="238"/>
    </font>
    <font>
      <b/>
      <sz val="16"/>
      <name val="Arial"/>
      <family val="2"/>
      <charset val="238"/>
    </font>
    <font>
      <b/>
      <sz val="10"/>
      <name val="Arial"/>
      <family val="2"/>
      <charset val="238"/>
    </font>
    <font>
      <b/>
      <sz val="14"/>
      <name val="Arial"/>
      <family val="2"/>
      <charset val="238"/>
    </font>
    <font>
      <b/>
      <sz val="12"/>
      <name val="Arial"/>
      <family val="2"/>
      <charset val="238"/>
    </font>
    <font>
      <sz val="10"/>
      <name val="MS Sans Serif"/>
      <family val="2"/>
      <charset val="238"/>
    </font>
    <font>
      <sz val="10"/>
      <name val="MS Sans Serif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</fonts>
  <fills count="3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49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7" borderId="1" applyNumberFormat="0" applyAlignment="0" applyProtection="0"/>
    <xf numFmtId="0" fontId="5" fillId="0" borderId="0" applyNumberFormat="0" applyFill="0" applyBorder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9" fillId="16" borderId="5" applyNumberFormat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6" applyNumberFormat="0" applyFill="0" applyAlignment="0" applyProtection="0"/>
    <xf numFmtId="0" fontId="10" fillId="17" borderId="7" applyNumberFormat="0" applyFont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1" borderId="0" applyNumberFormat="0" applyBorder="0" applyAlignment="0" applyProtection="0"/>
    <xf numFmtId="0" fontId="13" fillId="4" borderId="0" applyNumberFormat="0" applyBorder="0" applyAlignment="0" applyProtection="0"/>
    <xf numFmtId="0" fontId="14" fillId="22" borderId="8" applyNumberFormat="0" applyAlignment="0" applyProtection="0"/>
    <xf numFmtId="0" fontId="15" fillId="0" borderId="0" applyNumberFormat="0" applyFill="0" applyBorder="0" applyAlignment="0" applyProtection="0"/>
    <xf numFmtId="0" fontId="16" fillId="0" borderId="0"/>
    <xf numFmtId="0" fontId="16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7" fillId="0" borderId="9" applyNumberFormat="0" applyFill="0" applyAlignment="0" applyProtection="0"/>
    <xf numFmtId="0" fontId="18" fillId="3" borderId="0" applyNumberFormat="0" applyBorder="0" applyAlignment="0" applyProtection="0"/>
    <xf numFmtId="0" fontId="19" fillId="23" borderId="0" applyNumberFormat="0" applyBorder="0" applyAlignment="0" applyProtection="0"/>
    <xf numFmtId="0" fontId="20" fillId="22" borderId="1" applyNumberFormat="0" applyAlignment="0" applyProtection="0"/>
    <xf numFmtId="9" fontId="1" fillId="0" borderId="0" applyFont="0" applyFill="0" applyBorder="0" applyAlignment="0" applyProtection="0"/>
    <xf numFmtId="0" fontId="79" fillId="0" borderId="0"/>
    <xf numFmtId="0" fontId="80" fillId="0" borderId="0"/>
  </cellStyleXfs>
  <cellXfs count="419">
    <xf numFmtId="0" fontId="0" fillId="0" borderId="0" xfId="0"/>
    <xf numFmtId="0" fontId="22" fillId="24" borderId="10" xfId="42" applyFont="1" applyFill="1" applyBorder="1" applyAlignment="1"/>
    <xf numFmtId="0" fontId="23" fillId="25" borderId="10" xfId="42" applyFont="1" applyFill="1" applyBorder="1" applyAlignment="1"/>
    <xf numFmtId="0" fontId="25" fillId="24" borderId="11" xfId="42" applyFont="1" applyFill="1" applyBorder="1" applyAlignment="1"/>
    <xf numFmtId="0" fontId="23" fillId="25" borderId="11" xfId="42" applyFont="1" applyFill="1" applyBorder="1" applyAlignment="1">
      <alignment horizontal="center"/>
    </xf>
    <xf numFmtId="0" fontId="27" fillId="24" borderId="11" xfId="42" applyFont="1" applyFill="1" applyBorder="1" applyAlignment="1"/>
    <xf numFmtId="164" fontId="28" fillId="25" borderId="12" xfId="27" applyNumberFormat="1" applyFont="1" applyFill="1" applyBorder="1" applyAlignment="1">
      <alignment horizontal="center"/>
    </xf>
    <xf numFmtId="0" fontId="22" fillId="24" borderId="13" xfId="42" applyFont="1" applyFill="1" applyBorder="1" applyAlignment="1"/>
    <xf numFmtId="164" fontId="28" fillId="25" borderId="12" xfId="27" applyNumberFormat="1" applyFont="1" applyFill="1" applyBorder="1" applyAlignment="1"/>
    <xf numFmtId="0" fontId="23" fillId="25" borderId="13" xfId="42" applyFont="1" applyFill="1" applyBorder="1" applyAlignment="1"/>
    <xf numFmtId="0" fontId="29" fillId="0" borderId="12" xfId="42" applyFont="1" applyBorder="1"/>
    <xf numFmtId="0" fontId="30" fillId="0" borderId="14" xfId="42" applyFont="1" applyBorder="1"/>
    <xf numFmtId="165" fontId="26" fillId="26" borderId="12" xfId="27" applyNumberFormat="1" applyFont="1" applyFill="1" applyBorder="1"/>
    <xf numFmtId="165" fontId="24" fillId="26" borderId="12" xfId="27" applyNumberFormat="1" applyFont="1" applyFill="1" applyBorder="1"/>
    <xf numFmtId="165" fontId="31" fillId="25" borderId="12" xfId="27" applyNumberFormat="1" applyFont="1" applyFill="1" applyBorder="1"/>
    <xf numFmtId="0" fontId="33" fillId="25" borderId="12" xfId="42" applyFont="1" applyFill="1" applyBorder="1"/>
    <xf numFmtId="0" fontId="28" fillId="25" borderId="14" xfId="42" applyFont="1" applyFill="1" applyBorder="1"/>
    <xf numFmtId="165" fontId="24" fillId="25" borderId="12" xfId="27" applyNumberFormat="1" applyFont="1" applyFill="1" applyBorder="1"/>
    <xf numFmtId="165" fontId="26" fillId="25" borderId="12" xfId="27" applyNumberFormat="1" applyFont="1" applyFill="1" applyBorder="1"/>
    <xf numFmtId="165" fontId="23" fillId="25" borderId="12" xfId="27" applyNumberFormat="1" applyFont="1" applyFill="1" applyBorder="1"/>
    <xf numFmtId="0" fontId="26" fillId="25" borderId="12" xfId="42" applyFont="1" applyFill="1" applyBorder="1"/>
    <xf numFmtId="0" fontId="23" fillId="25" borderId="14" xfId="42" applyFont="1" applyFill="1" applyBorder="1"/>
    <xf numFmtId="165" fontId="28" fillId="25" borderId="12" xfId="27" applyNumberFormat="1" applyFont="1" applyFill="1" applyBorder="1"/>
    <xf numFmtId="165" fontId="30" fillId="25" borderId="12" xfId="27" applyNumberFormat="1" applyFont="1" applyFill="1" applyBorder="1"/>
    <xf numFmtId="0" fontId="30" fillId="0" borderId="14" xfId="42" applyFont="1" applyFill="1" applyBorder="1"/>
    <xf numFmtId="0" fontId="28" fillId="25" borderId="12" xfId="42" applyFont="1" applyFill="1" applyBorder="1"/>
    <xf numFmtId="0" fontId="23" fillId="25" borderId="14" xfId="42" applyFont="1" applyFill="1" applyBorder="1" applyAlignment="1">
      <alignment horizontal="left"/>
    </xf>
    <xf numFmtId="0" fontId="33" fillId="26" borderId="12" xfId="42" applyFont="1" applyFill="1" applyBorder="1"/>
    <xf numFmtId="0" fontId="28" fillId="26" borderId="14" xfId="42" applyFont="1" applyFill="1" applyBorder="1"/>
    <xf numFmtId="0" fontId="28" fillId="0" borderId="14" xfId="42" applyFont="1" applyBorder="1"/>
    <xf numFmtId="165" fontId="31" fillId="27" borderId="12" xfId="27" applyNumberFormat="1" applyFont="1" applyFill="1" applyBorder="1"/>
    <xf numFmtId="0" fontId="26" fillId="25" borderId="14" xfId="42" applyFont="1" applyFill="1" applyBorder="1"/>
    <xf numFmtId="165" fontId="32" fillId="27" borderId="12" xfId="27" applyNumberFormat="1" applyFont="1" applyFill="1" applyBorder="1"/>
    <xf numFmtId="165" fontId="23" fillId="27" borderId="12" xfId="27" applyNumberFormat="1" applyFont="1" applyFill="1" applyBorder="1"/>
    <xf numFmtId="0" fontId="23" fillId="25" borderId="12" xfId="42" applyFont="1" applyFill="1" applyBorder="1"/>
    <xf numFmtId="16" fontId="23" fillId="25" borderId="12" xfId="42" applyNumberFormat="1" applyFont="1" applyFill="1" applyBorder="1"/>
    <xf numFmtId="16" fontId="24" fillId="0" borderId="12" xfId="42" applyNumberFormat="1" applyFont="1" applyBorder="1"/>
    <xf numFmtId="0" fontId="24" fillId="0" borderId="14" xfId="42" applyFont="1" applyBorder="1"/>
    <xf numFmtId="165" fontId="28" fillId="26" borderId="12" xfId="27" applyNumberFormat="1" applyFont="1" applyFill="1" applyBorder="1"/>
    <xf numFmtId="0" fontId="24" fillId="0" borderId="12" xfId="42" applyFont="1" applyBorder="1"/>
    <xf numFmtId="0" fontId="24" fillId="26" borderId="14" xfId="42" applyFont="1" applyFill="1" applyBorder="1"/>
    <xf numFmtId="165" fontId="35" fillId="26" borderId="12" xfId="27" applyNumberFormat="1" applyFont="1" applyFill="1" applyBorder="1"/>
    <xf numFmtId="165" fontId="36" fillId="26" borderId="12" xfId="27" applyNumberFormat="1" applyFont="1" applyFill="1" applyBorder="1"/>
    <xf numFmtId="165" fontId="23" fillId="26" borderId="12" xfId="27" applyNumberFormat="1" applyFont="1" applyFill="1" applyBorder="1"/>
    <xf numFmtId="0" fontId="31" fillId="25" borderId="10" xfId="42" applyFont="1" applyFill="1" applyBorder="1"/>
    <xf numFmtId="0" fontId="23" fillId="25" borderId="15" xfId="42" applyFont="1" applyFill="1" applyBorder="1"/>
    <xf numFmtId="165" fontId="28" fillId="25" borderId="10" xfId="27" applyNumberFormat="1" applyFont="1" applyFill="1" applyBorder="1"/>
    <xf numFmtId="165" fontId="23" fillId="25" borderId="10" xfId="27" applyNumberFormat="1" applyFont="1" applyFill="1" applyBorder="1"/>
    <xf numFmtId="0" fontId="31" fillId="26" borderId="0" xfId="42" applyFont="1" applyFill="1" applyBorder="1"/>
    <xf numFmtId="0" fontId="23" fillId="26" borderId="0" xfId="42" applyFont="1" applyFill="1" applyBorder="1"/>
    <xf numFmtId="165" fontId="28" fillId="26" borderId="0" xfId="27" applyNumberFormat="1" applyFont="1" applyFill="1" applyBorder="1"/>
    <xf numFmtId="165" fontId="23" fillId="26" borderId="0" xfId="27" applyNumberFormat="1" applyFont="1" applyFill="1" applyBorder="1"/>
    <xf numFmtId="165" fontId="26" fillId="26" borderId="0" xfId="27" applyNumberFormat="1" applyFont="1" applyFill="1" applyBorder="1"/>
    <xf numFmtId="0" fontId="37" fillId="0" borderId="12" xfId="42" applyFont="1" applyBorder="1"/>
    <xf numFmtId="0" fontId="30" fillId="0" borderId="12" xfId="42" applyFont="1" applyBorder="1"/>
    <xf numFmtId="165" fontId="28" fillId="27" borderId="12" xfId="27" applyNumberFormat="1" applyFont="1" applyFill="1" applyBorder="1"/>
    <xf numFmtId="165" fontId="38" fillId="27" borderId="12" xfId="27" applyNumberFormat="1" applyFont="1" applyFill="1" applyBorder="1"/>
    <xf numFmtId="0" fontId="29" fillId="25" borderId="12" xfId="42" applyFont="1" applyFill="1" applyBorder="1"/>
    <xf numFmtId="0" fontId="30" fillId="26" borderId="14" xfId="42" applyFont="1" applyFill="1" applyBorder="1"/>
    <xf numFmtId="165" fontId="39" fillId="26" borderId="12" xfId="27" applyNumberFormat="1" applyFont="1" applyFill="1" applyBorder="1"/>
    <xf numFmtId="165" fontId="40" fillId="26" borderId="12" xfId="27" applyNumberFormat="1" applyFont="1" applyFill="1" applyBorder="1"/>
    <xf numFmtId="0" fontId="31" fillId="25" borderId="12" xfId="42" applyFont="1" applyFill="1" applyBorder="1"/>
    <xf numFmtId="0" fontId="10" fillId="0" borderId="0" xfId="42"/>
    <xf numFmtId="0" fontId="41" fillId="0" borderId="0" xfId="42" applyFont="1"/>
    <xf numFmtId="0" fontId="42" fillId="0" borderId="0" xfId="42" applyFont="1"/>
    <xf numFmtId="0" fontId="29" fillId="28" borderId="12" xfId="42" applyFont="1" applyFill="1" applyBorder="1"/>
    <xf numFmtId="0" fontId="23" fillId="28" borderId="14" xfId="42" applyFont="1" applyFill="1" applyBorder="1"/>
    <xf numFmtId="164" fontId="28" fillId="28" borderId="12" xfId="27" applyNumberFormat="1" applyFont="1" applyFill="1" applyBorder="1"/>
    <xf numFmtId="164" fontId="43" fillId="28" borderId="12" xfId="27" applyNumberFormat="1" applyFont="1" applyFill="1" applyBorder="1"/>
    <xf numFmtId="164" fontId="23" fillId="28" borderId="12" xfId="27" applyNumberFormat="1" applyFont="1" applyFill="1" applyBorder="1"/>
    <xf numFmtId="165" fontId="26" fillId="26" borderId="16" xfId="27" applyNumberFormat="1" applyFont="1" applyFill="1" applyBorder="1"/>
    <xf numFmtId="165" fontId="24" fillId="26" borderId="16" xfId="27" applyNumberFormat="1" applyFont="1" applyFill="1" applyBorder="1"/>
    <xf numFmtId="165" fontId="26" fillId="25" borderId="16" xfId="27" applyNumberFormat="1" applyFont="1" applyFill="1" applyBorder="1"/>
    <xf numFmtId="165" fontId="28" fillId="25" borderId="16" xfId="27" applyNumberFormat="1" applyFont="1" applyFill="1" applyBorder="1"/>
    <xf numFmtId="165" fontId="35" fillId="26" borderId="16" xfId="27" applyNumberFormat="1" applyFont="1" applyFill="1" applyBorder="1"/>
    <xf numFmtId="165" fontId="26" fillId="28" borderId="16" xfId="27" applyNumberFormat="1" applyFont="1" applyFill="1" applyBorder="1"/>
    <xf numFmtId="0" fontId="0" fillId="0" borderId="12" xfId="0" applyBorder="1"/>
    <xf numFmtId="165" fontId="31" fillId="26" borderId="12" xfId="27" applyNumberFormat="1" applyFont="1" applyFill="1" applyBorder="1"/>
    <xf numFmtId="165" fontId="32" fillId="26" borderId="12" xfId="27" applyNumberFormat="1" applyFont="1" applyFill="1" applyBorder="1"/>
    <xf numFmtId="165" fontId="31" fillId="26" borderId="12" xfId="27" applyNumberFormat="1" applyFont="1" applyFill="1" applyBorder="1" applyAlignment="1">
      <alignment horizontal="center"/>
    </xf>
    <xf numFmtId="165" fontId="26" fillId="26" borderId="16" xfId="27" applyNumberFormat="1" applyFont="1" applyFill="1" applyBorder="1" applyAlignment="1">
      <alignment horizontal="center"/>
    </xf>
    <xf numFmtId="0" fontId="0" fillId="0" borderId="12" xfId="0" applyBorder="1" applyAlignment="1">
      <alignment horizontal="center"/>
    </xf>
    <xf numFmtId="165" fontId="30" fillId="26" borderId="12" xfId="27" applyNumberFormat="1" applyFont="1" applyFill="1" applyBorder="1" applyAlignment="1">
      <alignment horizontal="center"/>
    </xf>
    <xf numFmtId="0" fontId="48" fillId="0" borderId="12" xfId="0" applyFont="1" applyBorder="1" applyAlignment="1">
      <alignment horizontal="center"/>
    </xf>
    <xf numFmtId="165" fontId="30" fillId="26" borderId="16" xfId="27" applyNumberFormat="1" applyFont="1" applyFill="1" applyBorder="1" applyAlignment="1">
      <alignment horizontal="center"/>
    </xf>
    <xf numFmtId="165" fontId="50" fillId="26" borderId="12" xfId="27" applyNumberFormat="1" applyFont="1" applyFill="1" applyBorder="1" applyAlignment="1">
      <alignment horizontal="center"/>
    </xf>
    <xf numFmtId="165" fontId="50" fillId="26" borderId="16" xfId="27" applyNumberFormat="1" applyFont="1" applyFill="1" applyBorder="1" applyAlignment="1">
      <alignment horizontal="center"/>
    </xf>
    <xf numFmtId="0" fontId="50" fillId="0" borderId="12" xfId="0" applyFont="1" applyBorder="1" applyAlignment="1">
      <alignment horizontal="center"/>
    </xf>
    <xf numFmtId="165" fontId="51" fillId="26" borderId="12" xfId="27" applyNumberFormat="1" applyFont="1" applyFill="1" applyBorder="1" applyAlignment="1">
      <alignment horizontal="center"/>
    </xf>
    <xf numFmtId="165" fontId="30" fillId="26" borderId="12" xfId="27" applyNumberFormat="1" applyFont="1" applyFill="1" applyBorder="1"/>
    <xf numFmtId="0" fontId="48" fillId="0" borderId="12" xfId="0" applyFont="1" applyBorder="1"/>
    <xf numFmtId="0" fontId="44" fillId="0" borderId="12" xfId="0" applyFont="1" applyBorder="1"/>
    <xf numFmtId="165" fontId="50" fillId="26" borderId="12" xfId="27" applyNumberFormat="1" applyFont="1" applyFill="1" applyBorder="1"/>
    <xf numFmtId="0" fontId="50" fillId="0" borderId="12" xfId="0" applyFont="1" applyBorder="1"/>
    <xf numFmtId="165" fontId="50" fillId="26" borderId="16" xfId="27" applyNumberFormat="1" applyFont="1" applyFill="1" applyBorder="1"/>
    <xf numFmtId="165" fontId="23" fillId="25" borderId="12" xfId="27" applyNumberFormat="1" applyFont="1" applyFill="1" applyBorder="1" applyAlignment="1">
      <alignment horizontal="center"/>
    </xf>
    <xf numFmtId="165" fontId="23" fillId="25" borderId="12" xfId="27" applyNumberFormat="1" applyFont="1" applyFill="1" applyBorder="1" applyAlignment="1">
      <alignment horizontal="right"/>
    </xf>
    <xf numFmtId="165" fontId="31" fillId="26" borderId="12" xfId="27" applyNumberFormat="1" applyFont="1" applyFill="1" applyBorder="1" applyAlignment="1">
      <alignment horizontal="right"/>
    </xf>
    <xf numFmtId="165" fontId="26" fillId="26" borderId="16" xfId="27" applyNumberFormat="1" applyFont="1" applyFill="1" applyBorder="1" applyAlignment="1">
      <alignment horizontal="right"/>
    </xf>
    <xf numFmtId="165" fontId="34" fillId="26" borderId="12" xfId="27" applyNumberFormat="1" applyFont="1" applyFill="1" applyBorder="1" applyAlignment="1">
      <alignment horizontal="right"/>
    </xf>
    <xf numFmtId="165" fontId="32" fillId="26" borderId="12" xfId="27" applyNumberFormat="1" applyFont="1" applyFill="1" applyBorder="1" applyAlignment="1">
      <alignment horizontal="right"/>
    </xf>
    <xf numFmtId="165" fontId="23" fillId="25" borderId="12" xfId="27" applyNumberFormat="1" applyFont="1" applyFill="1" applyBorder="1" applyAlignment="1"/>
    <xf numFmtId="165" fontId="26" fillId="26" borderId="12" xfId="27" applyNumberFormat="1" applyFont="1" applyFill="1" applyBorder="1" applyAlignment="1">
      <alignment horizontal="center"/>
    </xf>
    <xf numFmtId="165" fontId="52" fillId="26" borderId="12" xfId="27" applyNumberFormat="1" applyFont="1" applyFill="1" applyBorder="1" applyAlignment="1">
      <alignment horizontal="center"/>
    </xf>
    <xf numFmtId="165" fontId="0" fillId="0" borderId="0" xfId="0" applyNumberFormat="1"/>
    <xf numFmtId="165" fontId="50" fillId="27" borderId="12" xfId="27" applyNumberFormat="1" applyFont="1" applyFill="1" applyBorder="1"/>
    <xf numFmtId="0" fontId="22" fillId="24" borderId="10" xfId="43" applyFont="1" applyFill="1" applyBorder="1" applyAlignment="1"/>
    <xf numFmtId="0" fontId="23" fillId="25" borderId="10" xfId="43" applyFont="1" applyFill="1" applyBorder="1" applyAlignment="1"/>
    <xf numFmtId="0" fontId="22" fillId="24" borderId="11" xfId="43" applyFont="1" applyFill="1" applyBorder="1" applyAlignment="1"/>
    <xf numFmtId="0" fontId="23" fillId="25" borderId="11" xfId="43" applyFont="1" applyFill="1" applyBorder="1" applyAlignment="1">
      <alignment horizontal="center"/>
    </xf>
    <xf numFmtId="0" fontId="22" fillId="24" borderId="13" xfId="43" applyFont="1" applyFill="1" applyBorder="1" applyAlignment="1"/>
    <xf numFmtId="0" fontId="23" fillId="25" borderId="13" xfId="43" applyFont="1" applyFill="1" applyBorder="1" applyAlignment="1"/>
    <xf numFmtId="0" fontId="29" fillId="0" borderId="12" xfId="43" applyFont="1" applyBorder="1"/>
    <xf numFmtId="0" fontId="30" fillId="0" borderId="14" xfId="43" applyFont="1" applyBorder="1"/>
    <xf numFmtId="0" fontId="33" fillId="25" borderId="12" xfId="43" applyFont="1" applyFill="1" applyBorder="1"/>
    <xf numFmtId="0" fontId="28" fillId="25" borderId="14" xfId="43" applyFont="1" applyFill="1" applyBorder="1"/>
    <xf numFmtId="0" fontId="26" fillId="25" borderId="12" xfId="43" applyFont="1" applyFill="1" applyBorder="1"/>
    <xf numFmtId="0" fontId="23" fillId="25" borderId="14" xfId="43" applyFont="1" applyFill="1" applyBorder="1"/>
    <xf numFmtId="0" fontId="30" fillId="0" borderId="14" xfId="43" applyFont="1" applyFill="1" applyBorder="1"/>
    <xf numFmtId="0" fontId="28" fillId="25" borderId="12" xfId="43" applyFont="1" applyFill="1" applyBorder="1"/>
    <xf numFmtId="0" fontId="23" fillId="25" borderId="14" xfId="43" applyFont="1" applyFill="1" applyBorder="1" applyAlignment="1">
      <alignment horizontal="left"/>
    </xf>
    <xf numFmtId="0" fontId="33" fillId="26" borderId="12" xfId="43" applyFont="1" applyFill="1" applyBorder="1"/>
    <xf numFmtId="0" fontId="28" fillId="26" borderId="14" xfId="43" applyFont="1" applyFill="1" applyBorder="1"/>
    <xf numFmtId="0" fontId="28" fillId="0" borderId="14" xfId="43" applyFont="1" applyBorder="1"/>
    <xf numFmtId="0" fontId="26" fillId="25" borderId="14" xfId="43" applyFont="1" applyFill="1" applyBorder="1"/>
    <xf numFmtId="0" fontId="26" fillId="27" borderId="12" xfId="43" applyFont="1" applyFill="1" applyBorder="1"/>
    <xf numFmtId="0" fontId="26" fillId="27" borderId="14" xfId="43" applyFont="1" applyFill="1" applyBorder="1"/>
    <xf numFmtId="0" fontId="23" fillId="25" borderId="12" xfId="43" applyFont="1" applyFill="1" applyBorder="1"/>
    <xf numFmtId="16" fontId="23" fillId="25" borderId="12" xfId="43" applyNumberFormat="1" applyFont="1" applyFill="1" applyBorder="1"/>
    <xf numFmtId="165" fontId="28" fillId="25" borderId="12" xfId="26" applyNumberFormat="1" applyFont="1" applyFill="1" applyBorder="1"/>
    <xf numFmtId="165" fontId="23" fillId="25" borderId="12" xfId="26" applyNumberFormat="1" applyFont="1" applyFill="1" applyBorder="1"/>
    <xf numFmtId="16" fontId="55" fillId="26" borderId="12" xfId="43" applyNumberFormat="1" applyFont="1" applyFill="1" applyBorder="1"/>
    <xf numFmtId="0" fontId="55" fillId="26" borderId="14" xfId="43" applyFont="1" applyFill="1" applyBorder="1"/>
    <xf numFmtId="165" fontId="28" fillId="26" borderId="12" xfId="26" applyNumberFormat="1" applyFont="1" applyFill="1" applyBorder="1"/>
    <xf numFmtId="16" fontId="24" fillId="0" borderId="12" xfId="43" applyNumberFormat="1" applyFont="1" applyBorder="1"/>
    <xf numFmtId="0" fontId="24" fillId="0" borderId="14" xfId="43" applyFont="1" applyBorder="1"/>
    <xf numFmtId="165" fontId="30" fillId="26" borderId="12" xfId="26" applyNumberFormat="1" applyFont="1" applyFill="1" applyBorder="1"/>
    <xf numFmtId="165" fontId="26" fillId="26" borderId="12" xfId="26" applyNumberFormat="1" applyFont="1" applyFill="1" applyBorder="1"/>
    <xf numFmtId="165" fontId="26" fillId="25" borderId="12" xfId="26" applyNumberFormat="1" applyFont="1" applyFill="1" applyBorder="1"/>
    <xf numFmtId="0" fontId="24" fillId="0" borderId="12" xfId="43" applyFont="1" applyBorder="1"/>
    <xf numFmtId="165" fontId="24" fillId="26" borderId="12" xfId="26" applyNumberFormat="1" applyFont="1" applyFill="1" applyBorder="1"/>
    <xf numFmtId="0" fontId="24" fillId="26" borderId="14" xfId="43" applyFont="1" applyFill="1" applyBorder="1"/>
    <xf numFmtId="165" fontId="23" fillId="26" borderId="12" xfId="26" applyNumberFormat="1" applyFont="1" applyFill="1" applyBorder="1"/>
    <xf numFmtId="0" fontId="24" fillId="0" borderId="10" xfId="43" applyFont="1" applyBorder="1"/>
    <xf numFmtId="0" fontId="24" fillId="26" borderId="15" xfId="43" applyFont="1" applyFill="1" applyBorder="1"/>
    <xf numFmtId="165" fontId="23" fillId="26" borderId="10" xfId="26" applyNumberFormat="1" applyFont="1" applyFill="1" applyBorder="1"/>
    <xf numFmtId="165" fontId="26" fillId="26" borderId="10" xfId="26" applyNumberFormat="1" applyFont="1" applyFill="1" applyBorder="1"/>
    <xf numFmtId="0" fontId="31" fillId="25" borderId="12" xfId="43" applyFont="1" applyFill="1" applyBorder="1"/>
    <xf numFmtId="0" fontId="31" fillId="26" borderId="12" xfId="43" applyFont="1" applyFill="1" applyBorder="1"/>
    <xf numFmtId="0" fontId="23" fillId="26" borderId="12" xfId="43" applyFont="1" applyFill="1" applyBorder="1"/>
    <xf numFmtId="165" fontId="43" fillId="26" borderId="12" xfId="26" applyNumberFormat="1" applyFont="1" applyFill="1" applyBorder="1"/>
    <xf numFmtId="0" fontId="10" fillId="0" borderId="12" xfId="43" applyFont="1" applyBorder="1"/>
    <xf numFmtId="0" fontId="37" fillId="0" borderId="12" xfId="43" applyFont="1" applyBorder="1"/>
    <xf numFmtId="0" fontId="30" fillId="0" borderId="12" xfId="43" applyFont="1" applyBorder="1"/>
    <xf numFmtId="0" fontId="37" fillId="0" borderId="13" xfId="43" applyFont="1" applyBorder="1"/>
    <xf numFmtId="0" fontId="30" fillId="0" borderId="17" xfId="43" applyFont="1" applyBorder="1"/>
    <xf numFmtId="0" fontId="57" fillId="0" borderId="14" xfId="43" applyFont="1" applyBorder="1"/>
    <xf numFmtId="0" fontId="29" fillId="25" borderId="12" xfId="43" applyFont="1" applyFill="1" applyBorder="1"/>
    <xf numFmtId="0" fontId="30" fillId="26" borderId="14" xfId="43" applyFont="1" applyFill="1" applyBorder="1"/>
    <xf numFmtId="0" fontId="10" fillId="0" borderId="0" xfId="43" applyFont="1"/>
    <xf numFmtId="0" fontId="42" fillId="0" borderId="18" xfId="43" applyFont="1" applyBorder="1"/>
    <xf numFmtId="0" fontId="29" fillId="28" borderId="12" xfId="43" applyFont="1" applyFill="1" applyBorder="1"/>
    <xf numFmtId="0" fontId="23" fillId="28" borderId="14" xfId="43" applyFont="1" applyFill="1" applyBorder="1"/>
    <xf numFmtId="165" fontId="26" fillId="28" borderId="12" xfId="26" applyNumberFormat="1" applyFont="1" applyFill="1" applyBorder="1"/>
    <xf numFmtId="0" fontId="59" fillId="25" borderId="14" xfId="43" applyFont="1" applyFill="1" applyBorder="1"/>
    <xf numFmtId="165" fontId="56" fillId="25" borderId="12" xfId="27" applyNumberFormat="1" applyFont="1" applyFill="1" applyBorder="1"/>
    <xf numFmtId="0" fontId="46" fillId="25" borderId="12" xfId="0" applyFont="1" applyFill="1" applyBorder="1" applyAlignment="1">
      <alignment horizontal="center"/>
    </xf>
    <xf numFmtId="165" fontId="56" fillId="25" borderId="12" xfId="27" applyNumberFormat="1" applyFont="1" applyFill="1" applyBorder="1" applyAlignment="1">
      <alignment horizontal="center"/>
    </xf>
    <xf numFmtId="165" fontId="31" fillId="25" borderId="12" xfId="27" applyNumberFormat="1" applyFont="1" applyFill="1" applyBorder="1" applyAlignment="1">
      <alignment horizontal="center"/>
    </xf>
    <xf numFmtId="0" fontId="50" fillId="26" borderId="12" xfId="0" applyFont="1" applyFill="1" applyBorder="1" applyAlignment="1">
      <alignment horizontal="center"/>
    </xf>
    <xf numFmtId="0" fontId="30" fillId="0" borderId="14" xfId="43" applyFont="1" applyBorder="1" applyAlignment="1">
      <alignment wrapText="1"/>
    </xf>
    <xf numFmtId="165" fontId="31" fillId="25" borderId="12" xfId="26" applyNumberFormat="1" applyFont="1" applyFill="1" applyBorder="1"/>
    <xf numFmtId="165" fontId="30" fillId="25" borderId="12" xfId="26" applyNumberFormat="1" applyFont="1" applyFill="1" applyBorder="1"/>
    <xf numFmtId="165" fontId="46" fillId="25" borderId="12" xfId="26" applyNumberFormat="1" applyFont="1" applyFill="1" applyBorder="1"/>
    <xf numFmtId="0" fontId="46" fillId="0" borderId="12" xfId="0" applyFont="1" applyBorder="1"/>
    <xf numFmtId="165" fontId="50" fillId="26" borderId="12" xfId="26" applyNumberFormat="1" applyFont="1" applyFill="1" applyBorder="1"/>
    <xf numFmtId="165" fontId="50" fillId="27" borderId="12" xfId="26" applyNumberFormat="1" applyFont="1" applyFill="1" applyBorder="1" applyAlignment="1">
      <alignment horizontal="center"/>
    </xf>
    <xf numFmtId="165" fontId="50" fillId="26" borderId="12" xfId="26" applyNumberFormat="1" applyFont="1" applyFill="1" applyBorder="1" applyAlignment="1">
      <alignment horizontal="center"/>
    </xf>
    <xf numFmtId="165" fontId="46" fillId="25" borderId="12" xfId="26" applyNumberFormat="1" applyFont="1" applyFill="1" applyBorder="1" applyAlignment="1">
      <alignment horizontal="center"/>
    </xf>
    <xf numFmtId="0" fontId="24" fillId="0" borderId="14" xfId="43" applyFont="1" applyBorder="1" applyAlignment="1">
      <alignment wrapText="1"/>
    </xf>
    <xf numFmtId="165" fontId="58" fillId="26" borderId="12" xfId="26" applyNumberFormat="1" applyFont="1" applyFill="1" applyBorder="1" applyAlignment="1">
      <alignment horizontal="center"/>
    </xf>
    <xf numFmtId="0" fontId="58" fillId="0" borderId="12" xfId="0" applyFont="1" applyBorder="1" applyAlignment="1">
      <alignment horizontal="center"/>
    </xf>
    <xf numFmtId="165" fontId="50" fillId="26" borderId="13" xfId="26" applyNumberFormat="1" applyFont="1" applyFill="1" applyBorder="1"/>
    <xf numFmtId="165" fontId="56" fillId="25" borderId="12" xfId="26" applyNumberFormat="1" applyFont="1" applyFill="1" applyBorder="1"/>
    <xf numFmtId="165" fontId="56" fillId="25" borderId="12" xfId="26" applyNumberFormat="1" applyFont="1" applyFill="1" applyBorder="1" applyAlignment="1">
      <alignment horizontal="center"/>
    </xf>
    <xf numFmtId="165" fontId="23" fillId="25" borderId="12" xfId="26" applyNumberFormat="1" applyFont="1" applyFill="1" applyBorder="1" applyAlignment="1">
      <alignment horizontal="center"/>
    </xf>
    <xf numFmtId="165" fontId="38" fillId="27" borderId="12" xfId="26" applyNumberFormat="1" applyFont="1" applyFill="1" applyBorder="1" applyAlignment="1">
      <alignment horizontal="center"/>
    </xf>
    <xf numFmtId="165" fontId="26" fillId="26" borderId="12" xfId="26" applyNumberFormat="1" applyFont="1" applyFill="1" applyBorder="1" applyAlignment="1">
      <alignment horizontal="center"/>
    </xf>
    <xf numFmtId="165" fontId="38" fillId="26" borderId="12" xfId="26" applyNumberFormat="1" applyFont="1" applyFill="1" applyBorder="1"/>
    <xf numFmtId="0" fontId="10" fillId="26" borderId="0" xfId="43" applyFont="1" applyFill="1"/>
    <xf numFmtId="0" fontId="0" fillId="26" borderId="0" xfId="0" applyFill="1"/>
    <xf numFmtId="165" fontId="38" fillId="26" borderId="12" xfId="26" applyNumberFormat="1" applyFont="1" applyFill="1" applyBorder="1" applyAlignment="1">
      <alignment horizontal="center"/>
    </xf>
    <xf numFmtId="165" fontId="55" fillId="26" borderId="12" xfId="26" applyNumberFormat="1" applyFont="1" applyFill="1" applyBorder="1" applyAlignment="1">
      <alignment horizontal="center"/>
    </xf>
    <xf numFmtId="0" fontId="23" fillId="27" borderId="10" xfId="44" applyFont="1" applyFill="1" applyBorder="1" applyAlignment="1">
      <alignment horizontal="center"/>
    </xf>
    <xf numFmtId="165" fontId="28" fillId="27" borderId="12" xfId="26" applyNumberFormat="1" applyFont="1" applyFill="1" applyBorder="1" applyAlignment="1">
      <alignment horizontal="center"/>
    </xf>
    <xf numFmtId="0" fontId="23" fillId="27" borderId="13" xfId="44" applyFont="1" applyFill="1" applyBorder="1" applyAlignment="1">
      <alignment horizontal="center"/>
    </xf>
    <xf numFmtId="0" fontId="24" fillId="0" borderId="12" xfId="44" applyFont="1" applyBorder="1"/>
    <xf numFmtId="0" fontId="30" fillId="0" borderId="14" xfId="44" applyFont="1" applyBorder="1"/>
    <xf numFmtId="165" fontId="26" fillId="0" borderId="12" xfId="26" applyNumberFormat="1" applyFont="1" applyBorder="1"/>
    <xf numFmtId="165" fontId="37" fillId="0" borderId="12" xfId="26" applyNumberFormat="1" applyFont="1" applyBorder="1"/>
    <xf numFmtId="165" fontId="24" fillId="0" borderId="12" xfId="26" applyNumberFormat="1" applyFont="1" applyBorder="1"/>
    <xf numFmtId="16" fontId="55" fillId="26" borderId="12" xfId="44" applyNumberFormat="1" applyFont="1" applyFill="1" applyBorder="1"/>
    <xf numFmtId="0" fontId="55" fillId="26" borderId="14" xfId="44" applyFont="1" applyFill="1" applyBorder="1"/>
    <xf numFmtId="16" fontId="24" fillId="0" borderId="12" xfId="44" applyNumberFormat="1" applyFont="1" applyBorder="1"/>
    <xf numFmtId="0" fontId="24" fillId="0" borderId="14" xfId="44" applyFont="1" applyBorder="1"/>
    <xf numFmtId="165" fontId="37" fillId="26" borderId="12" xfId="26" applyNumberFormat="1" applyFont="1" applyFill="1" applyBorder="1"/>
    <xf numFmtId="165" fontId="21" fillId="26" borderId="12" xfId="26" applyNumberFormat="1" applyFont="1" applyFill="1" applyBorder="1"/>
    <xf numFmtId="165" fontId="21" fillId="27" borderId="12" xfId="26" applyNumberFormat="1" applyFont="1" applyFill="1" applyBorder="1"/>
    <xf numFmtId="0" fontId="24" fillId="26" borderId="14" xfId="44" applyFont="1" applyFill="1" applyBorder="1"/>
    <xf numFmtId="0" fontId="26" fillId="0" borderId="12" xfId="44" applyFont="1" applyBorder="1"/>
    <xf numFmtId="0" fontId="26" fillId="26" borderId="14" xfId="44" applyFont="1" applyFill="1" applyBorder="1"/>
    <xf numFmtId="165" fontId="26" fillId="27" borderId="12" xfId="26" applyNumberFormat="1" applyFont="1" applyFill="1" applyBorder="1"/>
    <xf numFmtId="165" fontId="21" fillId="25" borderId="12" xfId="26" applyNumberFormat="1" applyFont="1" applyFill="1" applyBorder="1"/>
    <xf numFmtId="0" fontId="28" fillId="27" borderId="10" xfId="44" applyFont="1" applyFill="1" applyBorder="1" applyAlignment="1">
      <alignment horizontal="center"/>
    </xf>
    <xf numFmtId="165" fontId="28" fillId="27" borderId="13" xfId="26" applyNumberFormat="1" applyFont="1" applyFill="1" applyBorder="1" applyAlignment="1">
      <alignment horizontal="center"/>
    </xf>
    <xf numFmtId="165" fontId="30" fillId="27" borderId="12" xfId="26" applyNumberFormat="1" applyFont="1" applyFill="1" applyBorder="1"/>
    <xf numFmtId="165" fontId="50" fillId="0" borderId="12" xfId="0" applyNumberFormat="1" applyFont="1" applyBorder="1" applyAlignment="1"/>
    <xf numFmtId="165" fontId="24" fillId="27" borderId="12" xfId="26" applyNumberFormat="1" applyFont="1" applyFill="1" applyBorder="1"/>
    <xf numFmtId="165" fontId="28" fillId="27" borderId="12" xfId="26" applyNumberFormat="1" applyFont="1" applyFill="1" applyBorder="1"/>
    <xf numFmtId="165" fontId="61" fillId="25" borderId="12" xfId="26" applyNumberFormat="1" applyFont="1" applyFill="1" applyBorder="1"/>
    <xf numFmtId="165" fontId="30" fillId="0" borderId="12" xfId="26" applyNumberFormat="1" applyFont="1" applyBorder="1"/>
    <xf numFmtId="165" fontId="28" fillId="0" borderId="12" xfId="26" applyNumberFormat="1" applyFont="1" applyBorder="1"/>
    <xf numFmtId="0" fontId="28" fillId="25" borderId="12" xfId="45" applyFont="1" applyFill="1" applyBorder="1" applyAlignment="1">
      <alignment horizontal="center"/>
    </xf>
    <xf numFmtId="0" fontId="39" fillId="26" borderId="12" xfId="45" applyFont="1" applyFill="1" applyBorder="1" applyAlignment="1">
      <alignment horizontal="center"/>
    </xf>
    <xf numFmtId="0" fontId="39" fillId="29" borderId="12" xfId="45" applyFont="1" applyFill="1" applyBorder="1" applyAlignment="1">
      <alignment horizontal="center"/>
    </xf>
    <xf numFmtId="0" fontId="37" fillId="0" borderId="12" xfId="45" applyFont="1" applyBorder="1"/>
    <xf numFmtId="0" fontId="30" fillId="0" borderId="12" xfId="45" applyFont="1" applyBorder="1"/>
    <xf numFmtId="165" fontId="24" fillId="26" borderId="12" xfId="26" applyNumberFormat="1" applyFont="1" applyFill="1" applyBorder="1" applyAlignment="1">
      <alignment horizontal="center"/>
    </xf>
    <xf numFmtId="165" fontId="54" fillId="26" borderId="12" xfId="26" applyNumberFormat="1" applyFont="1" applyFill="1" applyBorder="1" applyAlignment="1">
      <alignment horizontal="center"/>
    </xf>
    <xf numFmtId="0" fontId="30" fillId="0" borderId="14" xfId="45" applyFont="1" applyBorder="1"/>
    <xf numFmtId="0" fontId="28" fillId="25" borderId="12" xfId="45" applyFont="1" applyFill="1" applyBorder="1"/>
    <xf numFmtId="0" fontId="28" fillId="25" borderId="14" xfId="45" applyFont="1" applyFill="1" applyBorder="1"/>
    <xf numFmtId="0" fontId="29" fillId="0" borderId="12" xfId="45" applyFont="1" applyBorder="1"/>
    <xf numFmtId="0" fontId="23" fillId="25" borderId="12" xfId="45" applyFont="1" applyFill="1" applyBorder="1"/>
    <xf numFmtId="0" fontId="23" fillId="25" borderId="14" xfId="45" applyFont="1" applyFill="1" applyBorder="1"/>
    <xf numFmtId="165" fontId="26" fillId="25" borderId="12" xfId="26" applyNumberFormat="1" applyFont="1" applyFill="1" applyBorder="1" applyAlignment="1">
      <alignment horizontal="center"/>
    </xf>
    <xf numFmtId="165" fontId="28" fillId="26" borderId="12" xfId="26" applyNumberFormat="1" applyFont="1" applyFill="1" applyBorder="1" applyAlignment="1">
      <alignment horizontal="center"/>
    </xf>
    <xf numFmtId="165" fontId="43" fillId="26" borderId="12" xfId="26" applyNumberFormat="1" applyFont="1" applyFill="1" applyBorder="1" applyAlignment="1">
      <alignment horizontal="center"/>
    </xf>
    <xf numFmtId="0" fontId="29" fillId="25" borderId="12" xfId="45" applyFont="1" applyFill="1" applyBorder="1"/>
    <xf numFmtId="0" fontId="24" fillId="0" borderId="12" xfId="45" applyFont="1" applyBorder="1"/>
    <xf numFmtId="0" fontId="30" fillId="26" borderId="14" xfId="45" applyFont="1" applyFill="1" applyBorder="1"/>
    <xf numFmtId="0" fontId="31" fillId="25" borderId="12" xfId="45" applyFont="1" applyFill="1" applyBorder="1"/>
    <xf numFmtId="0" fontId="30" fillId="25" borderId="14" xfId="43" applyFont="1" applyFill="1" applyBorder="1"/>
    <xf numFmtId="165" fontId="57" fillId="25" borderId="12" xfId="26" applyNumberFormat="1" applyFont="1" applyFill="1" applyBorder="1"/>
    <xf numFmtId="165" fontId="61" fillId="26" borderId="12" xfId="26" applyNumberFormat="1" applyFont="1" applyFill="1" applyBorder="1" applyAlignment="1">
      <alignment horizontal="center"/>
    </xf>
    <xf numFmtId="165" fontId="59" fillId="26" borderId="12" xfId="26" applyNumberFormat="1" applyFont="1" applyFill="1" applyBorder="1" applyAlignment="1">
      <alignment horizontal="center"/>
    </xf>
    <xf numFmtId="165" fontId="61" fillId="25" borderId="12" xfId="26" applyNumberFormat="1" applyFont="1" applyFill="1" applyBorder="1" applyAlignment="1">
      <alignment horizontal="center"/>
    </xf>
    <xf numFmtId="165" fontId="57" fillId="0" borderId="12" xfId="26" applyNumberFormat="1" applyFont="1" applyBorder="1"/>
    <xf numFmtId="165" fontId="62" fillId="27" borderId="12" xfId="26" applyNumberFormat="1" applyFont="1" applyFill="1" applyBorder="1"/>
    <xf numFmtId="165" fontId="57" fillId="25" borderId="12" xfId="26" applyNumberFormat="1" applyFont="1" applyFill="1" applyBorder="1" applyAlignment="1">
      <alignment horizontal="center"/>
    </xf>
    <xf numFmtId="0" fontId="47" fillId="25" borderId="12" xfId="0" applyFont="1" applyFill="1" applyBorder="1"/>
    <xf numFmtId="0" fontId="50" fillId="0" borderId="0" xfId="0" applyFont="1" applyBorder="1"/>
    <xf numFmtId="49" fontId="64" fillId="0" borderId="12" xfId="0" quotePrefix="1" applyNumberFormat="1" applyFont="1" applyFill="1" applyBorder="1" applyAlignment="1">
      <alignment horizontal="center" vertical="center"/>
    </xf>
    <xf numFmtId="49" fontId="63" fillId="0" borderId="12" xfId="0" quotePrefix="1" applyNumberFormat="1" applyFont="1" applyFill="1" applyBorder="1" applyAlignment="1">
      <alignment horizontal="center" vertical="center"/>
    </xf>
    <xf numFmtId="0" fontId="0" fillId="0" borderId="0" xfId="0" applyBorder="1" applyAlignment="1"/>
    <xf numFmtId="0" fontId="0" fillId="25" borderId="12" xfId="0" applyFill="1" applyBorder="1" applyAlignment="1">
      <alignment horizontal="center"/>
    </xf>
    <xf numFmtId="0" fontId="47" fillId="25" borderId="12" xfId="0" applyFont="1" applyFill="1" applyBorder="1" applyAlignment="1">
      <alignment horizontal="center"/>
    </xf>
    <xf numFmtId="0" fontId="0" fillId="25" borderId="11" xfId="0" applyFill="1" applyBorder="1" applyAlignment="1">
      <alignment horizontal="center"/>
    </xf>
    <xf numFmtId="0" fontId="0" fillId="0" borderId="0" xfId="0" applyAlignment="1">
      <alignment horizontal="right"/>
    </xf>
    <xf numFmtId="9" fontId="0" fillId="0" borderId="12" xfId="50" applyFont="1" applyBorder="1"/>
    <xf numFmtId="0" fontId="59" fillId="26" borderId="14" xfId="43" applyFont="1" applyFill="1" applyBorder="1"/>
    <xf numFmtId="0" fontId="59" fillId="0" borderId="14" xfId="43" applyFont="1" applyBorder="1"/>
    <xf numFmtId="0" fontId="59" fillId="0" borderId="14" xfId="43" applyFont="1" applyFill="1" applyBorder="1"/>
    <xf numFmtId="165" fontId="28" fillId="31" borderId="12" xfId="26" applyNumberFormat="1" applyFont="1" applyFill="1" applyBorder="1"/>
    <xf numFmtId="165" fontId="30" fillId="31" borderId="12" xfId="26" applyNumberFormat="1" applyFont="1" applyFill="1" applyBorder="1"/>
    <xf numFmtId="0" fontId="64" fillId="0" borderId="12" xfId="0" quotePrefix="1" applyFont="1" applyFill="1" applyBorder="1" applyAlignment="1">
      <alignment horizontal="center" vertical="center"/>
    </xf>
    <xf numFmtId="0" fontId="64" fillId="0" borderId="12" xfId="0" applyFont="1" applyFill="1" applyBorder="1" applyAlignment="1">
      <alignment horizontal="left" vertical="center" wrapText="1"/>
    </xf>
    <xf numFmtId="0" fontId="64" fillId="0" borderId="12" xfId="0" applyFont="1" applyFill="1" applyBorder="1" applyAlignment="1">
      <alignment horizontal="left" vertical="center"/>
    </xf>
    <xf numFmtId="0" fontId="66" fillId="0" borderId="0" xfId="0" applyFont="1"/>
    <xf numFmtId="0" fontId="67" fillId="24" borderId="10" xfId="42" applyFont="1" applyFill="1" applyBorder="1" applyAlignment="1"/>
    <xf numFmtId="164" fontId="67" fillId="25" borderId="12" xfId="27" applyNumberFormat="1" applyFont="1" applyFill="1" applyBorder="1" applyAlignment="1">
      <alignment horizontal="center"/>
    </xf>
    <xf numFmtId="0" fontId="68" fillId="24" borderId="11" xfId="42" applyFont="1" applyFill="1" applyBorder="1" applyAlignment="1"/>
    <xf numFmtId="0" fontId="69" fillId="24" borderId="11" xfId="42" applyFont="1" applyFill="1" applyBorder="1" applyAlignment="1"/>
    <xf numFmtId="0" fontId="67" fillId="24" borderId="13" xfId="42" applyFont="1" applyFill="1" applyBorder="1" applyAlignment="1"/>
    <xf numFmtId="164" fontId="67" fillId="25" borderId="12" xfId="27" applyNumberFormat="1" applyFont="1" applyFill="1" applyBorder="1" applyAlignment="1"/>
    <xf numFmtId="0" fontId="69" fillId="0" borderId="14" xfId="42" applyFont="1" applyBorder="1"/>
    <xf numFmtId="165" fontId="70" fillId="26" borderId="12" xfId="27" applyNumberFormat="1" applyFont="1" applyFill="1" applyBorder="1"/>
    <xf numFmtId="0" fontId="67" fillId="25" borderId="14" xfId="42" applyFont="1" applyFill="1" applyBorder="1"/>
    <xf numFmtId="165" fontId="71" fillId="25" borderId="12" xfId="27" applyNumberFormat="1" applyFont="1" applyFill="1" applyBorder="1"/>
    <xf numFmtId="165" fontId="67" fillId="26" borderId="12" xfId="27" applyNumberFormat="1" applyFont="1" applyFill="1" applyBorder="1"/>
    <xf numFmtId="165" fontId="69" fillId="26" borderId="12" xfId="27" applyNumberFormat="1" applyFont="1" applyFill="1" applyBorder="1"/>
    <xf numFmtId="165" fontId="67" fillId="25" borderId="12" xfId="27" applyNumberFormat="1" applyFont="1" applyFill="1" applyBorder="1"/>
    <xf numFmtId="0" fontId="69" fillId="0" borderId="14" xfId="42" applyFont="1" applyFill="1" applyBorder="1"/>
    <xf numFmtId="0" fontId="67" fillId="25" borderId="14" xfId="42" applyFont="1" applyFill="1" applyBorder="1" applyAlignment="1">
      <alignment horizontal="left"/>
    </xf>
    <xf numFmtId="0" fontId="67" fillId="26" borderId="14" xfId="42" applyFont="1" applyFill="1" applyBorder="1"/>
    <xf numFmtId="0" fontId="67" fillId="0" borderId="14" xfId="42" applyFont="1" applyBorder="1"/>
    <xf numFmtId="165" fontId="69" fillId="25" borderId="12" xfId="27" applyNumberFormat="1" applyFont="1" applyFill="1" applyBorder="1"/>
    <xf numFmtId="0" fontId="69" fillId="26" borderId="14" xfId="42" applyFont="1" applyFill="1" applyBorder="1"/>
    <xf numFmtId="165" fontId="72" fillId="26" borderId="12" xfId="27" applyNumberFormat="1" applyFont="1" applyFill="1" applyBorder="1"/>
    <xf numFmtId="165" fontId="68" fillId="26" borderId="12" xfId="27" applyNumberFormat="1" applyFont="1" applyFill="1" applyBorder="1"/>
    <xf numFmtId="0" fontId="67" fillId="25" borderId="15" xfId="42" applyFont="1" applyFill="1" applyBorder="1"/>
    <xf numFmtId="165" fontId="67" fillId="25" borderId="10" xfId="27" applyNumberFormat="1" applyFont="1" applyFill="1" applyBorder="1"/>
    <xf numFmtId="0" fontId="67" fillId="26" borderId="0" xfId="42" applyFont="1" applyFill="1" applyBorder="1"/>
    <xf numFmtId="165" fontId="67" fillId="26" borderId="0" xfId="27" applyNumberFormat="1" applyFont="1" applyFill="1" applyBorder="1"/>
    <xf numFmtId="0" fontId="69" fillId="0" borderId="12" xfId="42" applyFont="1" applyBorder="1"/>
    <xf numFmtId="165" fontId="73" fillId="26" borderId="12" xfId="27" applyNumberFormat="1" applyFont="1" applyFill="1" applyBorder="1"/>
    <xf numFmtId="165" fontId="74" fillId="26" borderId="12" xfId="27" applyNumberFormat="1" applyFont="1" applyFill="1" applyBorder="1"/>
    <xf numFmtId="0" fontId="49" fillId="0" borderId="12" xfId="0" applyFont="1" applyBorder="1" applyAlignment="1">
      <alignment horizontal="center"/>
    </xf>
    <xf numFmtId="9" fontId="0" fillId="0" borderId="12" xfId="0" applyNumberFormat="1" applyBorder="1"/>
    <xf numFmtId="0" fontId="65" fillId="24" borderId="12" xfId="0" applyFont="1" applyFill="1" applyBorder="1" applyAlignment="1">
      <alignment horizontal="center" vertical="center" wrapText="1"/>
    </xf>
    <xf numFmtId="0" fontId="76" fillId="0" borderId="0" xfId="0" applyFont="1"/>
    <xf numFmtId="0" fontId="50" fillId="0" borderId="16" xfId="0" applyFont="1" applyBorder="1" applyAlignment="1">
      <alignment horizontal="center"/>
    </xf>
    <xf numFmtId="165" fontId="23" fillId="25" borderId="16" xfId="27" applyNumberFormat="1" applyFont="1" applyFill="1" applyBorder="1" applyAlignment="1"/>
    <xf numFmtId="0" fontId="48" fillId="0" borderId="16" xfId="0" applyFont="1" applyBorder="1" applyAlignment="1">
      <alignment horizontal="center"/>
    </xf>
    <xf numFmtId="165" fontId="23" fillId="25" borderId="16" xfId="27" applyNumberFormat="1" applyFont="1" applyFill="1" applyBorder="1" applyAlignment="1">
      <alignment horizontal="right"/>
    </xf>
    <xf numFmtId="0" fontId="0" fillId="0" borderId="16" xfId="0" applyBorder="1" applyAlignment="1">
      <alignment horizontal="right"/>
    </xf>
    <xf numFmtId="0" fontId="45" fillId="0" borderId="16" xfId="0" applyFont="1" applyBorder="1" applyAlignment="1">
      <alignment horizontal="center"/>
    </xf>
    <xf numFmtId="0" fontId="0" fillId="0" borderId="16" xfId="0" applyBorder="1" applyAlignment="1">
      <alignment horizontal="center"/>
    </xf>
    <xf numFmtId="165" fontId="23" fillId="25" borderId="16" xfId="27" applyNumberFormat="1" applyFont="1" applyFill="1" applyBorder="1" applyAlignment="1">
      <alignment horizontal="center"/>
    </xf>
    <xf numFmtId="165" fontId="23" fillId="25" borderId="16" xfId="27" applyNumberFormat="1" applyFont="1" applyFill="1" applyBorder="1"/>
    <xf numFmtId="0" fontId="0" fillId="0" borderId="16" xfId="0" applyBorder="1"/>
    <xf numFmtId="0" fontId="50" fillId="0" borderId="16" xfId="0" applyFont="1" applyBorder="1"/>
    <xf numFmtId="0" fontId="0" fillId="25" borderId="16" xfId="0" applyFill="1" applyBorder="1"/>
    <xf numFmtId="165" fontId="23" fillId="25" borderId="21" xfId="27" applyNumberFormat="1" applyFont="1" applyFill="1" applyBorder="1"/>
    <xf numFmtId="0" fontId="0" fillId="32" borderId="0" xfId="0" applyFill="1"/>
    <xf numFmtId="9" fontId="76" fillId="32" borderId="12" xfId="50" applyFont="1" applyFill="1" applyBorder="1"/>
    <xf numFmtId="9" fontId="44" fillId="32" borderId="12" xfId="50" applyFont="1" applyFill="1" applyBorder="1"/>
    <xf numFmtId="0" fontId="0" fillId="0" borderId="0" xfId="0" applyFill="1"/>
    <xf numFmtId="9" fontId="0" fillId="0" borderId="12" xfId="50" applyFont="1" applyFill="1" applyBorder="1"/>
    <xf numFmtId="164" fontId="67" fillId="25" borderId="13" xfId="27" applyNumberFormat="1" applyFont="1" applyFill="1" applyBorder="1" applyAlignment="1">
      <alignment horizontal="center"/>
    </xf>
    <xf numFmtId="164" fontId="67" fillId="25" borderId="16" xfId="27" applyNumberFormat="1" applyFont="1" applyFill="1" applyBorder="1" applyAlignment="1">
      <alignment horizontal="center"/>
    </xf>
    <xf numFmtId="165" fontId="70" fillId="26" borderId="16" xfId="27" applyNumberFormat="1" applyFont="1" applyFill="1" applyBorder="1"/>
    <xf numFmtId="165" fontId="71" fillId="25" borderId="16" xfId="27" applyNumberFormat="1" applyFont="1" applyFill="1" applyBorder="1"/>
    <xf numFmtId="165" fontId="67" fillId="26" borderId="16" xfId="27" applyNumberFormat="1" applyFont="1" applyFill="1" applyBorder="1"/>
    <xf numFmtId="165" fontId="67" fillId="25" borderId="16" xfId="27" applyNumberFormat="1" applyFont="1" applyFill="1" applyBorder="1"/>
    <xf numFmtId="165" fontId="69" fillId="25" borderId="16" xfId="27" applyNumberFormat="1" applyFont="1" applyFill="1" applyBorder="1"/>
    <xf numFmtId="165" fontId="69" fillId="26" borderId="16" xfId="27" applyNumberFormat="1" applyFont="1" applyFill="1" applyBorder="1"/>
    <xf numFmtId="165" fontId="72" fillId="26" borderId="16" xfId="27" applyNumberFormat="1" applyFont="1" applyFill="1" applyBorder="1"/>
    <xf numFmtId="165" fontId="67" fillId="25" borderId="21" xfId="27" applyNumberFormat="1" applyFont="1" applyFill="1" applyBorder="1"/>
    <xf numFmtId="165" fontId="73" fillId="26" borderId="16" xfId="27" applyNumberFormat="1" applyFont="1" applyFill="1" applyBorder="1"/>
    <xf numFmtId="0" fontId="28" fillId="25" borderId="13" xfId="45" applyFont="1" applyFill="1" applyBorder="1" applyAlignment="1">
      <alignment horizontal="center"/>
    </xf>
    <xf numFmtId="0" fontId="78" fillId="32" borderId="12" xfId="0" applyFont="1" applyFill="1" applyBorder="1" applyAlignment="1">
      <alignment horizontal="center"/>
    </xf>
    <xf numFmtId="164" fontId="67" fillId="25" borderId="23" xfId="27" applyNumberFormat="1" applyFont="1" applyFill="1" applyBorder="1" applyAlignment="1">
      <alignment horizontal="center"/>
    </xf>
    <xf numFmtId="165" fontId="68" fillId="26" borderId="16" xfId="27" applyNumberFormat="1" applyFont="1" applyFill="1" applyBorder="1"/>
    <xf numFmtId="165" fontId="74" fillId="26" borderId="16" xfId="27" applyNumberFormat="1" applyFont="1" applyFill="1" applyBorder="1"/>
    <xf numFmtId="0" fontId="28" fillId="25" borderId="12" xfId="45" applyFont="1" applyFill="1" applyBorder="1" applyAlignment="1">
      <alignment horizontal="center"/>
    </xf>
    <xf numFmtId="0" fontId="63" fillId="0" borderId="12" xfId="0" applyFont="1" applyFill="1" applyBorder="1" applyAlignment="1">
      <alignment horizontal="center" vertical="center" wrapText="1"/>
    </xf>
    <xf numFmtId="0" fontId="50" fillId="33" borderId="12" xfId="51" applyFont="1" applyFill="1" applyBorder="1" applyAlignment="1">
      <alignment horizontal="center" vertical="top" wrapText="1"/>
    </xf>
    <xf numFmtId="0" fontId="81" fillId="0" borderId="12" xfId="51" applyFont="1" applyBorder="1" applyAlignment="1">
      <alignment horizontal="left" vertical="top" wrapText="1"/>
    </xf>
    <xf numFmtId="0" fontId="82" fillId="0" borderId="12" xfId="51" applyFont="1" applyBorder="1"/>
    <xf numFmtId="0" fontId="82" fillId="0" borderId="12" xfId="51" applyFont="1" applyBorder="1" applyAlignment="1">
      <alignment horizontal="left" vertical="top" wrapText="1"/>
    </xf>
    <xf numFmtId="3" fontId="82" fillId="0" borderId="12" xfId="51" applyNumberFormat="1" applyFont="1" applyBorder="1" applyAlignment="1">
      <alignment horizontal="right" vertical="top" wrapText="1"/>
    </xf>
    <xf numFmtId="3" fontId="81" fillId="0" borderId="12" xfId="51" applyNumberFormat="1" applyFont="1" applyBorder="1" applyAlignment="1">
      <alignment horizontal="right" vertical="top" wrapText="1"/>
    </xf>
    <xf numFmtId="0" fontId="75" fillId="0" borderId="12" xfId="0" applyFont="1" applyBorder="1" applyAlignment="1">
      <alignment horizontal="center"/>
    </xf>
    <xf numFmtId="0" fontId="46" fillId="25" borderId="10" xfId="42" applyFont="1" applyFill="1" applyBorder="1" applyAlignment="1">
      <alignment horizontal="center" wrapText="1"/>
    </xf>
    <xf numFmtId="0" fontId="46" fillId="0" borderId="11" xfId="0" applyFont="1" applyBorder="1" applyAlignment="1">
      <alignment horizontal="center" wrapText="1"/>
    </xf>
    <xf numFmtId="0" fontId="46" fillId="0" borderId="13" xfId="0" applyFont="1" applyBorder="1" applyAlignment="1">
      <alignment horizontal="center" wrapText="1"/>
    </xf>
    <xf numFmtId="0" fontId="46" fillId="25" borderId="21" xfId="0" applyFont="1" applyFill="1" applyBorder="1" applyAlignment="1">
      <alignment horizontal="center" wrapText="1"/>
    </xf>
    <xf numFmtId="0" fontId="46" fillId="25" borderId="22" xfId="0" applyFont="1" applyFill="1" applyBorder="1" applyAlignment="1">
      <alignment horizontal="center" wrapText="1"/>
    </xf>
    <xf numFmtId="0" fontId="46" fillId="25" borderId="23" xfId="0" applyFont="1" applyFill="1" applyBorder="1" applyAlignment="1">
      <alignment horizontal="center" wrapText="1"/>
    </xf>
    <xf numFmtId="164" fontId="28" fillId="25" borderId="12" xfId="27" applyNumberFormat="1" applyFont="1" applyFill="1" applyBorder="1" applyAlignment="1">
      <alignment horizontal="center"/>
    </xf>
    <xf numFmtId="0" fontId="21" fillId="30" borderId="10" xfId="42" applyFont="1" applyFill="1" applyBorder="1" applyAlignment="1">
      <alignment horizontal="center" textRotation="255"/>
    </xf>
    <xf numFmtId="0" fontId="21" fillId="30" borderId="11" xfId="42" applyFont="1" applyFill="1" applyBorder="1" applyAlignment="1">
      <alignment horizontal="center" textRotation="255"/>
    </xf>
    <xf numFmtId="0" fontId="21" fillId="30" borderId="13" xfId="42" applyFont="1" applyFill="1" applyBorder="1" applyAlignment="1">
      <alignment horizontal="center" textRotation="255"/>
    </xf>
    <xf numFmtId="164" fontId="23" fillId="25" borderId="12" xfId="27" applyNumberFormat="1" applyFont="1" applyFill="1" applyBorder="1" applyAlignment="1">
      <alignment horizontal="center"/>
    </xf>
    <xf numFmtId="0" fontId="0" fillId="0" borderId="11" xfId="0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46" fillId="25" borderId="10" xfId="43" applyFont="1" applyFill="1" applyBorder="1" applyAlignment="1">
      <alignment horizontal="center" wrapText="1"/>
    </xf>
    <xf numFmtId="0" fontId="46" fillId="25" borderId="10" xfId="0" applyFont="1" applyFill="1" applyBorder="1" applyAlignment="1">
      <alignment horizontal="center" wrapText="1"/>
    </xf>
    <xf numFmtId="0" fontId="46" fillId="25" borderId="11" xfId="0" applyFont="1" applyFill="1" applyBorder="1" applyAlignment="1">
      <alignment horizontal="center" wrapText="1"/>
    </xf>
    <xf numFmtId="0" fontId="46" fillId="25" borderId="13" xfId="0" applyFont="1" applyFill="1" applyBorder="1" applyAlignment="1">
      <alignment horizontal="center" wrapText="1"/>
    </xf>
    <xf numFmtId="0" fontId="21" fillId="30" borderId="10" xfId="43" applyFont="1" applyFill="1" applyBorder="1" applyAlignment="1">
      <alignment horizontal="center" textRotation="255"/>
    </xf>
    <xf numFmtId="0" fontId="21" fillId="30" borderId="11" xfId="43" applyFont="1" applyFill="1" applyBorder="1" applyAlignment="1">
      <alignment horizontal="center" textRotation="255"/>
    </xf>
    <xf numFmtId="0" fontId="21" fillId="30" borderId="13" xfId="43" applyFont="1" applyFill="1" applyBorder="1" applyAlignment="1">
      <alignment horizontal="center" textRotation="255"/>
    </xf>
    <xf numFmtId="0" fontId="77" fillId="32" borderId="12" xfId="0" applyFont="1" applyFill="1" applyBorder="1" applyAlignment="1">
      <alignment horizontal="center"/>
    </xf>
    <xf numFmtId="0" fontId="0" fillId="32" borderId="12" xfId="0" applyFill="1" applyBorder="1" applyAlignment="1">
      <alignment horizontal="center"/>
    </xf>
    <xf numFmtId="164" fontId="67" fillId="25" borderId="21" xfId="27" applyNumberFormat="1" applyFont="1" applyFill="1" applyBorder="1" applyAlignment="1">
      <alignment horizontal="center"/>
    </xf>
    <xf numFmtId="164" fontId="67" fillId="25" borderId="24" xfId="27" applyNumberFormat="1" applyFont="1" applyFill="1" applyBorder="1" applyAlignment="1">
      <alignment horizontal="center"/>
    </xf>
    <xf numFmtId="0" fontId="0" fillId="0" borderId="15" xfId="0" applyBorder="1" applyAlignment="1"/>
    <xf numFmtId="164" fontId="67" fillId="25" borderId="23" xfId="27" applyNumberFormat="1" applyFont="1" applyFill="1" applyBorder="1" applyAlignment="1">
      <alignment horizontal="center"/>
    </xf>
    <xf numFmtId="164" fontId="67" fillId="25" borderId="20" xfId="27" applyNumberFormat="1" applyFont="1" applyFill="1" applyBorder="1" applyAlignment="1">
      <alignment horizontal="center"/>
    </xf>
    <xf numFmtId="0" fontId="0" fillId="0" borderId="17" xfId="0" applyBorder="1" applyAlignment="1"/>
    <xf numFmtId="0" fontId="23" fillId="27" borderId="16" xfId="44" applyFont="1" applyFill="1" applyBorder="1" applyAlignment="1">
      <alignment horizontal="center"/>
    </xf>
    <xf numFmtId="0" fontId="23" fillId="27" borderId="19" xfId="44" applyFont="1" applyFill="1" applyBorder="1" applyAlignment="1">
      <alignment horizontal="center"/>
    </xf>
    <xf numFmtId="0" fontId="23" fillId="27" borderId="14" xfId="44" applyFont="1" applyFill="1" applyBorder="1" applyAlignment="1">
      <alignment horizontal="center"/>
    </xf>
    <xf numFmtId="0" fontId="23" fillId="27" borderId="12" xfId="44" applyFont="1" applyFill="1" applyBorder="1" applyAlignment="1">
      <alignment horizontal="center"/>
    </xf>
    <xf numFmtId="0" fontId="28" fillId="27" borderId="12" xfId="44" applyFont="1" applyFill="1" applyBorder="1" applyAlignment="1">
      <alignment horizontal="center"/>
    </xf>
    <xf numFmtId="0" fontId="23" fillId="27" borderId="22" xfId="44" applyFont="1" applyFill="1" applyBorder="1" applyAlignment="1">
      <alignment horizontal="center"/>
    </xf>
    <xf numFmtId="0" fontId="23" fillId="27" borderId="0" xfId="44" applyFont="1" applyFill="1" applyBorder="1" applyAlignment="1">
      <alignment horizontal="center"/>
    </xf>
    <xf numFmtId="0" fontId="0" fillId="0" borderId="0" xfId="0" applyAlignment="1"/>
    <xf numFmtId="0" fontId="77" fillId="0" borderId="12" xfId="0" applyFont="1" applyBorder="1" applyAlignment="1">
      <alignment horizontal="center"/>
    </xf>
    <xf numFmtId="0" fontId="24" fillId="0" borderId="10" xfId="44" applyFont="1" applyBorder="1" applyAlignment="1">
      <alignment horizontal="center"/>
    </xf>
    <xf numFmtId="0" fontId="24" fillId="0" borderId="11" xfId="44" applyFont="1" applyBorder="1" applyAlignment="1">
      <alignment horizontal="center"/>
    </xf>
    <xf numFmtId="0" fontId="24" fillId="0" borderId="13" xfId="44" applyFont="1" applyBorder="1" applyAlignment="1">
      <alignment horizontal="center"/>
    </xf>
    <xf numFmtId="3" fontId="28" fillId="25" borderId="16" xfId="44" applyNumberFormat="1" applyFont="1" applyFill="1" applyBorder="1" applyAlignment="1">
      <alignment horizontal="center"/>
    </xf>
    <xf numFmtId="3" fontId="28" fillId="25" borderId="14" xfId="44" applyNumberFormat="1" applyFont="1" applyFill="1" applyBorder="1" applyAlignment="1">
      <alignment horizontal="center"/>
    </xf>
    <xf numFmtId="0" fontId="60" fillId="27" borderId="16" xfId="44" applyFont="1" applyFill="1" applyBorder="1" applyAlignment="1">
      <alignment horizontal="center"/>
    </xf>
    <xf numFmtId="0" fontId="60" fillId="27" borderId="14" xfId="44" applyFont="1" applyFill="1" applyBorder="1" applyAlignment="1">
      <alignment horizontal="center"/>
    </xf>
    <xf numFmtId="0" fontId="23" fillId="27" borderId="15" xfId="44" applyFont="1" applyFill="1" applyBorder="1" applyAlignment="1">
      <alignment horizontal="center"/>
    </xf>
    <xf numFmtId="0" fontId="23" fillId="27" borderId="18" xfId="44" applyFont="1" applyFill="1" applyBorder="1" applyAlignment="1">
      <alignment horizontal="center"/>
    </xf>
    <xf numFmtId="0" fontId="23" fillId="27" borderId="17" xfId="44" applyFont="1" applyFill="1" applyBorder="1" applyAlignment="1">
      <alignment horizontal="center"/>
    </xf>
    <xf numFmtId="0" fontId="28" fillId="25" borderId="16" xfId="45" applyFont="1" applyFill="1" applyBorder="1" applyAlignment="1">
      <alignment horizontal="center"/>
    </xf>
    <xf numFmtId="0" fontId="28" fillId="25" borderId="19" xfId="45" applyFont="1" applyFill="1" applyBorder="1" applyAlignment="1">
      <alignment horizontal="center"/>
    </xf>
    <xf numFmtId="0" fontId="28" fillId="25" borderId="14" xfId="45" applyFont="1" applyFill="1" applyBorder="1" applyAlignment="1">
      <alignment horizontal="center"/>
    </xf>
    <xf numFmtId="0" fontId="0" fillId="0" borderId="14" xfId="0" applyBorder="1" applyAlignment="1"/>
    <xf numFmtId="0" fontId="28" fillId="25" borderId="12" xfId="45" applyFont="1" applyFill="1" applyBorder="1" applyAlignment="1">
      <alignment horizontal="center"/>
    </xf>
    <xf numFmtId="0" fontId="10" fillId="0" borderId="16" xfId="45" applyBorder="1" applyAlignment="1">
      <alignment horizontal="left"/>
    </xf>
    <xf numFmtId="0" fontId="10" fillId="0" borderId="19" xfId="45" applyBorder="1" applyAlignment="1">
      <alignment horizontal="left"/>
    </xf>
    <xf numFmtId="0" fontId="10" fillId="0" borderId="14" xfId="45" applyBorder="1" applyAlignment="1">
      <alignment horizontal="left"/>
    </xf>
    <xf numFmtId="0" fontId="33" fillId="30" borderId="10" xfId="45" applyFont="1" applyFill="1" applyBorder="1" applyAlignment="1">
      <alignment horizontal="center" textRotation="45"/>
    </xf>
    <xf numFmtId="0" fontId="33" fillId="30" borderId="13" xfId="45" applyFont="1" applyFill="1" applyBorder="1" applyAlignment="1">
      <alignment horizontal="center" textRotation="45"/>
    </xf>
    <xf numFmtId="0" fontId="25" fillId="24" borderId="10" xfId="45" applyFont="1" applyFill="1" applyBorder="1" applyAlignment="1">
      <alignment horizontal="center"/>
    </xf>
    <xf numFmtId="0" fontId="25" fillId="24" borderId="13" xfId="45" applyFont="1" applyFill="1" applyBorder="1" applyAlignment="1">
      <alignment horizontal="center"/>
    </xf>
    <xf numFmtId="0" fontId="23" fillId="25" borderId="12" xfId="45" applyFont="1" applyFill="1" applyBorder="1" applyAlignment="1">
      <alignment horizontal="center"/>
    </xf>
    <xf numFmtId="0" fontId="63" fillId="0" borderId="12" xfId="0" applyFont="1" applyFill="1" applyBorder="1" applyAlignment="1">
      <alignment horizontal="center" vertical="center" wrapText="1"/>
    </xf>
    <xf numFmtId="0" fontId="0" fillId="0" borderId="20" xfId="0" applyBorder="1" applyAlignment="1">
      <alignment horizontal="right"/>
    </xf>
    <xf numFmtId="0" fontId="63" fillId="0" borderId="12" xfId="0" applyFont="1" applyFill="1" applyBorder="1" applyAlignment="1">
      <alignment horizontal="center" vertical="center"/>
    </xf>
    <xf numFmtId="0" fontId="64" fillId="0" borderId="12" xfId="0" quotePrefix="1" applyFont="1" applyFill="1" applyBorder="1" applyAlignment="1">
      <alignment horizontal="center" vertical="center"/>
    </xf>
    <xf numFmtId="0" fontId="64" fillId="0" borderId="12" xfId="0" applyFont="1" applyFill="1" applyBorder="1" applyAlignment="1">
      <alignment horizontal="left" vertical="center" wrapText="1"/>
    </xf>
    <xf numFmtId="0" fontId="64" fillId="0" borderId="12" xfId="0" applyFont="1" applyFill="1" applyBorder="1" applyAlignment="1">
      <alignment horizontal="left" vertical="center"/>
    </xf>
    <xf numFmtId="0" fontId="64" fillId="0" borderId="16" xfId="0" applyFont="1" applyFill="1" applyBorder="1" applyAlignment="1">
      <alignment horizontal="left" vertical="center" wrapText="1"/>
    </xf>
    <xf numFmtId="0" fontId="64" fillId="0" borderId="19" xfId="0" applyFont="1" applyFill="1" applyBorder="1" applyAlignment="1">
      <alignment horizontal="left" vertical="center" wrapText="1"/>
    </xf>
    <xf numFmtId="0" fontId="64" fillId="0" borderId="14" xfId="0" applyFont="1" applyFill="1" applyBorder="1" applyAlignment="1">
      <alignment horizontal="left" vertical="center" wrapText="1"/>
    </xf>
    <xf numFmtId="3" fontId="16" fillId="24" borderId="12" xfId="41" applyNumberFormat="1" applyFont="1" applyFill="1" applyBorder="1" applyAlignment="1">
      <alignment horizontal="center" vertical="center" wrapText="1"/>
    </xf>
    <xf numFmtId="0" fontId="65" fillId="24" borderId="12" xfId="0" applyFont="1" applyFill="1" applyBorder="1" applyAlignment="1">
      <alignment horizontal="center" vertical="center" wrapText="1"/>
    </xf>
    <xf numFmtId="0" fontId="63" fillId="24" borderId="12" xfId="0" applyFont="1" applyFill="1" applyBorder="1" applyAlignment="1">
      <alignment horizontal="left" vertical="center" wrapText="1"/>
    </xf>
    <xf numFmtId="0" fontId="63" fillId="24" borderId="12" xfId="0" applyFont="1" applyFill="1" applyBorder="1" applyAlignment="1">
      <alignment horizontal="left" vertical="center"/>
    </xf>
    <xf numFmtId="0" fontId="0" fillId="0" borderId="0" xfId="0" applyAlignment="1">
      <alignment horizontal="right"/>
    </xf>
    <xf numFmtId="0" fontId="79" fillId="0" borderId="0" xfId="51"/>
  </cellXfs>
  <cellStyles count="53">
    <cellStyle name="1. jelölőszín" xfId="31" builtinId="29" customBuiltin="1"/>
    <cellStyle name="2. jelölőszín" xfId="32" builtinId="33" customBuiltin="1"/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3. jelölőszín" xfId="33" builtinId="37" customBuiltin="1"/>
    <cellStyle name="4. jelölőszín" xfId="34" builtinId="41" customBuiltin="1"/>
    <cellStyle name="40% - 1. jelölőszín" xfId="7" builtinId="31" customBuiltin="1"/>
    <cellStyle name="40% - 2. jelölőszín" xfId="8" builtinId="35" customBuiltin="1"/>
    <cellStyle name="40% - 3. jelölőszín" xfId="9" builtinId="39" customBuiltin="1"/>
    <cellStyle name="40% - 4. jelölőszín" xfId="10" builtinId="43" customBuiltin="1"/>
    <cellStyle name="40% - 5. jelölőszín" xfId="11" builtinId="47" customBuiltin="1"/>
    <cellStyle name="40% - 6. jelölőszín" xfId="12" builtinId="51" customBuiltin="1"/>
    <cellStyle name="5. jelölőszín" xfId="35" builtinId="45" customBuiltin="1"/>
    <cellStyle name="6. jelölőszín" xfId="36" builtinId="49" customBuiltin="1"/>
    <cellStyle name="60% - 1. jelölőszín" xfId="13" builtinId="32" customBuiltin="1"/>
    <cellStyle name="60% - 2. jelölőszín" xfId="14" builtinId="36" customBuiltin="1"/>
    <cellStyle name="60% - 3. jelölőszín" xfId="15" builtinId="40" customBuiltin="1"/>
    <cellStyle name="60% - 4. jelölőszín" xfId="16" builtinId="44" customBuiltin="1"/>
    <cellStyle name="60% - 5. jelölőszín" xfId="17" builtinId="48" customBuiltin="1"/>
    <cellStyle name="60% - 6. jelölőszín" xfId="18" builtinId="52" customBuiltin="1"/>
    <cellStyle name="Bevitel" xfId="19" builtinId="20" customBuiltin="1"/>
    <cellStyle name="Cím" xfId="20" builtinId="15" customBuiltin="1"/>
    <cellStyle name="Címsor 1" xfId="21" builtinId="16" customBuiltin="1"/>
    <cellStyle name="Címsor 2" xfId="22" builtinId="17" customBuiltin="1"/>
    <cellStyle name="Címsor 3" xfId="23" builtinId="18" customBuiltin="1"/>
    <cellStyle name="Címsor 4" xfId="24" builtinId="19" customBuiltin="1"/>
    <cellStyle name="Ellenőrzőcella" xfId="25" builtinId="23" customBuiltin="1"/>
    <cellStyle name="Ezres" xfId="26" builtinId="3"/>
    <cellStyle name="Ezres 2" xfId="27"/>
    <cellStyle name="Figyelmeztetés" xfId="28" builtinId="11" customBuiltin="1"/>
    <cellStyle name="Hivatkozott cella" xfId="29" builtinId="24" customBuiltin="1"/>
    <cellStyle name="Jegyzet" xfId="30" builtinId="10" customBuiltin="1"/>
    <cellStyle name="Jó" xfId="37" builtinId="26" customBuiltin="1"/>
    <cellStyle name="Kimenet" xfId="38" builtinId="21" customBuiltin="1"/>
    <cellStyle name="Magyarázó szöveg" xfId="39" builtinId="53" customBuiltin="1"/>
    <cellStyle name="Normál" xfId="0" builtinId="0"/>
    <cellStyle name="Normál 2" xfId="40"/>
    <cellStyle name="Normál 2 2" xfId="52"/>
    <cellStyle name="Normál 3" xfId="51"/>
    <cellStyle name="Normál_12dmelléklet" xfId="41"/>
    <cellStyle name="Normál_Munka1" xfId="42"/>
    <cellStyle name="Normál_Munka2" xfId="43"/>
    <cellStyle name="Normál_Munka3" xfId="44"/>
    <cellStyle name="Normál_Munka4" xfId="45"/>
    <cellStyle name="Összesen" xfId="46" builtinId="25" customBuiltin="1"/>
    <cellStyle name="Rossz" xfId="47" builtinId="27" customBuiltin="1"/>
    <cellStyle name="Semleges" xfId="48" builtinId="28" customBuiltin="1"/>
    <cellStyle name="Számítás" xfId="49" builtinId="22" customBuiltin="1"/>
    <cellStyle name="Százalék" xfId="50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30"/>
  <sheetViews>
    <sheetView tabSelected="1" view="pageBreakPreview" zoomScale="60" zoomScaleNormal="100" workbookViewId="0">
      <selection activeCell="H129" sqref="H129"/>
    </sheetView>
  </sheetViews>
  <sheetFormatPr defaultRowHeight="12.75" x14ac:dyDescent="0.2"/>
  <cols>
    <col min="2" max="2" width="63.42578125" customWidth="1"/>
    <col min="3" max="5" width="0" hidden="1" customWidth="1"/>
    <col min="6" max="6" width="20.28515625" customWidth="1"/>
    <col min="7" max="9" width="21.28515625" customWidth="1"/>
    <col min="10" max="10" width="5.85546875" customWidth="1"/>
  </cols>
  <sheetData>
    <row r="1" spans="1:10" x14ac:dyDescent="0.2">
      <c r="I1" s="258" t="s">
        <v>354</v>
      </c>
    </row>
    <row r="2" spans="1:10" ht="20.25" x14ac:dyDescent="0.3">
      <c r="A2" s="351" t="s">
        <v>142</v>
      </c>
      <c r="B2" s="1"/>
      <c r="C2" s="354" t="s">
        <v>8</v>
      </c>
      <c r="D2" s="354"/>
      <c r="E2" s="354"/>
      <c r="F2" s="2"/>
      <c r="G2" s="344" t="s">
        <v>297</v>
      </c>
      <c r="H2" s="344" t="s">
        <v>364</v>
      </c>
      <c r="I2" s="347" t="s">
        <v>358</v>
      </c>
      <c r="J2" s="343" t="s">
        <v>332</v>
      </c>
    </row>
    <row r="3" spans="1:10" ht="20.25" x14ac:dyDescent="0.3">
      <c r="A3" s="352"/>
      <c r="B3" s="3" t="s">
        <v>261</v>
      </c>
      <c r="C3" s="354"/>
      <c r="D3" s="354"/>
      <c r="E3" s="354"/>
      <c r="F3" s="4" t="s">
        <v>147</v>
      </c>
      <c r="G3" s="345"/>
      <c r="H3" s="355"/>
      <c r="I3" s="348"/>
      <c r="J3" s="343"/>
    </row>
    <row r="4" spans="1:10" ht="20.25" x14ac:dyDescent="0.3">
      <c r="A4" s="352"/>
      <c r="B4" s="5"/>
      <c r="C4" s="350" t="s">
        <v>132</v>
      </c>
      <c r="D4" s="350"/>
      <c r="E4" s="350" t="s">
        <v>21</v>
      </c>
      <c r="F4" s="4" t="s">
        <v>22</v>
      </c>
      <c r="G4" s="345"/>
      <c r="H4" s="355"/>
      <c r="I4" s="348"/>
      <c r="J4" s="343"/>
    </row>
    <row r="5" spans="1:10" ht="20.25" x14ac:dyDescent="0.3">
      <c r="A5" s="353"/>
      <c r="B5" s="7"/>
      <c r="C5" s="8" t="s">
        <v>143</v>
      </c>
      <c r="D5" s="6" t="s">
        <v>144</v>
      </c>
      <c r="E5" s="350"/>
      <c r="F5" s="9"/>
      <c r="G5" s="346"/>
      <c r="H5" s="356"/>
      <c r="I5" s="349"/>
      <c r="J5" s="343"/>
    </row>
    <row r="6" spans="1:10" ht="15.75" x14ac:dyDescent="0.25">
      <c r="A6" s="10" t="s">
        <v>34</v>
      </c>
      <c r="B6" s="11" t="s">
        <v>35</v>
      </c>
      <c r="C6" s="12"/>
      <c r="D6" s="13"/>
      <c r="E6" s="12"/>
      <c r="F6" s="85">
        <v>59575</v>
      </c>
      <c r="G6" s="86">
        <v>59575</v>
      </c>
      <c r="H6" s="86">
        <v>57947</v>
      </c>
      <c r="I6" s="301">
        <v>57860</v>
      </c>
      <c r="J6" s="259">
        <f>I6/G6</f>
        <v>0.97121275702895515</v>
      </c>
    </row>
    <row r="7" spans="1:10" ht="15.75" hidden="1" x14ac:dyDescent="0.25">
      <c r="A7" s="10" t="s">
        <v>34</v>
      </c>
      <c r="B7" s="11" t="s">
        <v>286</v>
      </c>
      <c r="C7" s="12"/>
      <c r="D7" s="13"/>
      <c r="E7" s="12"/>
      <c r="F7" s="85"/>
      <c r="G7" s="86"/>
      <c r="H7" s="86"/>
      <c r="I7" s="301"/>
      <c r="J7" s="259" t="e">
        <f t="shared" ref="J7:J62" si="0">I7/G7</f>
        <v>#DIV/0!</v>
      </c>
    </row>
    <row r="8" spans="1:10" ht="15.75" x14ac:dyDescent="0.25">
      <c r="A8" s="10" t="s">
        <v>36</v>
      </c>
      <c r="B8" s="11" t="s">
        <v>37</v>
      </c>
      <c r="C8" s="12"/>
      <c r="D8" s="13"/>
      <c r="E8" s="12"/>
      <c r="F8" s="85">
        <v>2362</v>
      </c>
      <c r="G8" s="86">
        <v>2362</v>
      </c>
      <c r="H8" s="86">
        <v>3890</v>
      </c>
      <c r="I8" s="301">
        <v>3890</v>
      </c>
      <c r="J8" s="259">
        <f t="shared" si="0"/>
        <v>1.646909398814564</v>
      </c>
    </row>
    <row r="9" spans="1:10" ht="15.75" hidden="1" x14ac:dyDescent="0.25">
      <c r="A9" s="10" t="s">
        <v>36</v>
      </c>
      <c r="B9" s="11" t="s">
        <v>281</v>
      </c>
      <c r="C9" s="12"/>
      <c r="D9" s="13"/>
      <c r="E9" s="12"/>
      <c r="F9" s="85"/>
      <c r="G9" s="86"/>
      <c r="H9" s="86"/>
      <c r="I9" s="301"/>
      <c r="J9" s="259" t="e">
        <f t="shared" si="0"/>
        <v>#DIV/0!</v>
      </c>
    </row>
    <row r="10" spans="1:10" ht="15.75" x14ac:dyDescent="0.25">
      <c r="A10" s="10" t="s">
        <v>38</v>
      </c>
      <c r="B10" s="11" t="s">
        <v>39</v>
      </c>
      <c r="C10" s="12"/>
      <c r="D10" s="13"/>
      <c r="E10" s="12"/>
      <c r="F10" s="85"/>
      <c r="G10" s="86"/>
      <c r="H10" s="86"/>
      <c r="I10" s="301"/>
      <c r="J10" s="259"/>
    </row>
    <row r="11" spans="1:10" ht="15.75" x14ac:dyDescent="0.25">
      <c r="A11" s="10" t="s">
        <v>40</v>
      </c>
      <c r="B11" s="11" t="s">
        <v>41</v>
      </c>
      <c r="C11" s="12"/>
      <c r="D11" s="13"/>
      <c r="E11" s="12"/>
      <c r="F11" s="85">
        <v>59</v>
      </c>
      <c r="G11" s="86">
        <v>59</v>
      </c>
      <c r="H11" s="86">
        <v>59</v>
      </c>
      <c r="I11" s="301"/>
      <c r="J11" s="259">
        <f t="shared" si="0"/>
        <v>0</v>
      </c>
    </row>
    <row r="12" spans="1:10" ht="15.75" x14ac:dyDescent="0.25">
      <c r="A12" s="10" t="s">
        <v>42</v>
      </c>
      <c r="B12" s="11" t="s">
        <v>43</v>
      </c>
      <c r="C12" s="12"/>
      <c r="D12" s="13"/>
      <c r="E12" s="12"/>
      <c r="F12" s="85"/>
      <c r="G12" s="86"/>
      <c r="H12" s="86"/>
      <c r="I12" s="301"/>
      <c r="J12" s="259"/>
    </row>
    <row r="13" spans="1:10" ht="15.75" x14ac:dyDescent="0.25">
      <c r="A13" s="10" t="s">
        <v>44</v>
      </c>
      <c r="B13" s="11" t="s">
        <v>45</v>
      </c>
      <c r="C13" s="12"/>
      <c r="D13" s="13"/>
      <c r="E13" s="12"/>
      <c r="F13" s="85">
        <v>4127</v>
      </c>
      <c r="G13" s="86">
        <v>4127</v>
      </c>
      <c r="H13" s="86">
        <v>3929</v>
      </c>
      <c r="I13" s="301">
        <v>3895</v>
      </c>
      <c r="J13" s="259">
        <f t="shared" si="0"/>
        <v>0.9437848315968016</v>
      </c>
    </row>
    <row r="14" spans="1:10" ht="15.75" hidden="1" x14ac:dyDescent="0.25">
      <c r="A14" s="10" t="s">
        <v>44</v>
      </c>
      <c r="B14" s="11" t="s">
        <v>282</v>
      </c>
      <c r="C14" s="12"/>
      <c r="D14" s="13"/>
      <c r="E14" s="12"/>
      <c r="F14" s="85"/>
      <c r="G14" s="86"/>
      <c r="H14" s="86"/>
      <c r="I14" s="301"/>
      <c r="J14" s="259" t="e">
        <f t="shared" si="0"/>
        <v>#DIV/0!</v>
      </c>
    </row>
    <row r="15" spans="1:10" ht="15.75" x14ac:dyDescent="0.25">
      <c r="A15" s="10" t="s">
        <v>46</v>
      </c>
      <c r="B15" s="11" t="s">
        <v>267</v>
      </c>
      <c r="C15" s="12"/>
      <c r="D15" s="13"/>
      <c r="E15" s="12"/>
      <c r="F15" s="88"/>
      <c r="G15" s="86"/>
      <c r="H15" s="86"/>
      <c r="I15" s="301"/>
      <c r="J15" s="259"/>
    </row>
    <row r="16" spans="1:10" ht="15.75" x14ac:dyDescent="0.25">
      <c r="A16" s="10" t="s">
        <v>48</v>
      </c>
      <c r="B16" s="11" t="s">
        <v>49</v>
      </c>
      <c r="C16" s="12"/>
      <c r="D16" s="13"/>
      <c r="E16" s="12"/>
      <c r="F16" s="85">
        <v>408</v>
      </c>
      <c r="G16" s="86">
        <v>408</v>
      </c>
      <c r="H16" s="86">
        <v>408</v>
      </c>
      <c r="I16" s="301">
        <v>333</v>
      </c>
      <c r="J16" s="259">
        <f t="shared" si="0"/>
        <v>0.81617647058823528</v>
      </c>
    </row>
    <row r="17" spans="1:18" ht="15.75" x14ac:dyDescent="0.25">
      <c r="A17" s="10" t="s">
        <v>50</v>
      </c>
      <c r="B17" s="11" t="s">
        <v>51</v>
      </c>
      <c r="C17" s="12"/>
      <c r="D17" s="13"/>
      <c r="E17" s="12"/>
      <c r="F17" s="85"/>
      <c r="G17" s="86"/>
      <c r="H17" s="86"/>
      <c r="I17" s="301"/>
      <c r="J17" s="259"/>
      <c r="Q17" s="300"/>
      <c r="R17" s="300"/>
    </row>
    <row r="18" spans="1:18" ht="15.75" x14ac:dyDescent="0.25">
      <c r="A18" s="10" t="s">
        <v>52</v>
      </c>
      <c r="B18" s="11" t="s">
        <v>84</v>
      </c>
      <c r="C18" s="12"/>
      <c r="D18" s="13"/>
      <c r="E18" s="12"/>
      <c r="F18" s="85">
        <v>100</v>
      </c>
      <c r="G18" s="86">
        <v>100</v>
      </c>
      <c r="H18" s="86">
        <v>198</v>
      </c>
      <c r="I18" s="301">
        <v>198</v>
      </c>
      <c r="J18" s="259">
        <f t="shared" si="0"/>
        <v>1.98</v>
      </c>
    </row>
    <row r="19" spans="1:18" ht="18.75" x14ac:dyDescent="0.3">
      <c r="A19" s="15" t="s">
        <v>59</v>
      </c>
      <c r="B19" s="16" t="s">
        <v>58</v>
      </c>
      <c r="C19" s="17">
        <v>0</v>
      </c>
      <c r="D19" s="18">
        <v>0</v>
      </c>
      <c r="E19" s="17">
        <v>0</v>
      </c>
      <c r="F19" s="101">
        <f>SUM(F6:F18)</f>
        <v>66631</v>
      </c>
      <c r="G19" s="101">
        <f>SUM(G6:G18)</f>
        <v>66631</v>
      </c>
      <c r="H19" s="302">
        <v>66431</v>
      </c>
      <c r="I19" s="302">
        <f>SUM(I6:I18)</f>
        <v>66176</v>
      </c>
      <c r="J19" s="315">
        <f t="shared" si="0"/>
        <v>0.99317134667046869</v>
      </c>
    </row>
    <row r="20" spans="1:18" ht="15.75" x14ac:dyDescent="0.25">
      <c r="A20" s="10" t="s">
        <v>53</v>
      </c>
      <c r="B20" s="11" t="s">
        <v>56</v>
      </c>
      <c r="C20" s="12"/>
      <c r="D20" s="13"/>
      <c r="E20" s="12"/>
      <c r="F20" s="82"/>
      <c r="G20" s="84"/>
      <c r="H20" s="84"/>
      <c r="I20" s="303"/>
      <c r="J20" s="259"/>
    </row>
    <row r="21" spans="1:18" ht="15.75" x14ac:dyDescent="0.25">
      <c r="A21" s="10" t="s">
        <v>54</v>
      </c>
      <c r="B21" s="11" t="s">
        <v>57</v>
      </c>
      <c r="C21" s="12"/>
      <c r="D21" s="13"/>
      <c r="E21" s="12"/>
      <c r="F21" s="82">
        <v>100</v>
      </c>
      <c r="G21" s="84">
        <v>100</v>
      </c>
      <c r="H21" s="84">
        <v>102</v>
      </c>
      <c r="I21" s="303">
        <v>102</v>
      </c>
      <c r="J21" s="259">
        <f t="shared" si="0"/>
        <v>1.02</v>
      </c>
    </row>
    <row r="22" spans="1:18" ht="15.75" x14ac:dyDescent="0.25">
      <c r="A22" s="10" t="s">
        <v>55</v>
      </c>
      <c r="B22" s="11" t="s">
        <v>85</v>
      </c>
      <c r="C22" s="12"/>
      <c r="D22" s="12"/>
      <c r="E22" s="12"/>
      <c r="F22" s="82"/>
      <c r="G22" s="84"/>
      <c r="H22" s="84"/>
      <c r="I22" s="303"/>
      <c r="J22" s="259"/>
    </row>
    <row r="23" spans="1:18" ht="18.75" x14ac:dyDescent="0.3">
      <c r="A23" s="15" t="s">
        <v>60</v>
      </c>
      <c r="B23" s="16" t="s">
        <v>23</v>
      </c>
      <c r="C23" s="17">
        <v>0</v>
      </c>
      <c r="D23" s="18">
        <v>0</v>
      </c>
      <c r="E23" s="17">
        <v>0</v>
      </c>
      <c r="F23" s="96">
        <f>SUM(F20:F22)</f>
        <v>100</v>
      </c>
      <c r="G23" s="96">
        <f>SUM(G20:G22)</f>
        <v>100</v>
      </c>
      <c r="H23" s="304">
        <v>102</v>
      </c>
      <c r="I23" s="304">
        <v>102</v>
      </c>
      <c r="J23" s="316">
        <f t="shared" si="0"/>
        <v>1.02</v>
      </c>
      <c r="N23" s="317"/>
    </row>
    <row r="24" spans="1:18" ht="18.75" x14ac:dyDescent="0.3">
      <c r="A24" s="20" t="s">
        <v>61</v>
      </c>
      <c r="B24" s="21" t="s">
        <v>68</v>
      </c>
      <c r="C24" s="22">
        <v>0</v>
      </c>
      <c r="D24" s="23">
        <v>0</v>
      </c>
      <c r="E24" s="22">
        <v>0</v>
      </c>
      <c r="F24" s="96">
        <f>SUM(F19,F23)</f>
        <v>66731</v>
      </c>
      <c r="G24" s="96">
        <f>SUM(G19,G23)</f>
        <v>66731</v>
      </c>
      <c r="H24" s="304">
        <v>66533</v>
      </c>
      <c r="I24" s="304">
        <f>SUM(I19,I23)</f>
        <v>66278</v>
      </c>
      <c r="J24" s="315">
        <f t="shared" si="0"/>
        <v>0.99321155085342649</v>
      </c>
    </row>
    <row r="25" spans="1:18" ht="18.75" hidden="1" x14ac:dyDescent="0.3">
      <c r="A25" s="10" t="s">
        <v>62</v>
      </c>
      <c r="B25" s="24" t="s">
        <v>24</v>
      </c>
      <c r="C25" s="12"/>
      <c r="D25" s="13"/>
      <c r="E25" s="12"/>
      <c r="F25" s="97"/>
      <c r="G25" s="98"/>
      <c r="H25" s="98"/>
      <c r="I25" s="305"/>
      <c r="J25" s="315" t="e">
        <f t="shared" si="0"/>
        <v>#DIV/0!</v>
      </c>
    </row>
    <row r="26" spans="1:18" ht="18.75" hidden="1" x14ac:dyDescent="0.3">
      <c r="A26" s="10" t="s">
        <v>63</v>
      </c>
      <c r="B26" s="24" t="s">
        <v>25</v>
      </c>
      <c r="C26" s="12"/>
      <c r="D26" s="13"/>
      <c r="E26" s="12"/>
      <c r="F26" s="99"/>
      <c r="G26" s="98"/>
      <c r="H26" s="98"/>
      <c r="I26" s="305"/>
      <c r="J26" s="315" t="e">
        <f t="shared" si="0"/>
        <v>#DIV/0!</v>
      </c>
    </row>
    <row r="27" spans="1:18" ht="18.75" hidden="1" x14ac:dyDescent="0.3">
      <c r="A27" s="10" t="s">
        <v>64</v>
      </c>
      <c r="B27" s="24" t="s">
        <v>268</v>
      </c>
      <c r="C27" s="12"/>
      <c r="D27" s="13"/>
      <c r="E27" s="12"/>
      <c r="F27" s="100"/>
      <c r="G27" s="98"/>
      <c r="H27" s="98"/>
      <c r="I27" s="305"/>
      <c r="J27" s="315" t="e">
        <f t="shared" si="0"/>
        <v>#DIV/0!</v>
      </c>
    </row>
    <row r="28" spans="1:18" ht="18.75" hidden="1" x14ac:dyDescent="0.3">
      <c r="A28" s="10" t="s">
        <v>65</v>
      </c>
      <c r="B28" s="24" t="s">
        <v>20</v>
      </c>
      <c r="C28" s="12"/>
      <c r="D28" s="13"/>
      <c r="E28" s="13"/>
      <c r="F28" s="99"/>
      <c r="G28" s="98"/>
      <c r="H28" s="98"/>
      <c r="I28" s="305"/>
      <c r="J28" s="315" t="e">
        <f t="shared" si="0"/>
        <v>#DIV/0!</v>
      </c>
    </row>
    <row r="29" spans="1:18" ht="18.75" x14ac:dyDescent="0.3">
      <c r="A29" s="25" t="s">
        <v>66</v>
      </c>
      <c r="B29" s="26" t="s">
        <v>67</v>
      </c>
      <c r="C29" s="23">
        <v>0</v>
      </c>
      <c r="D29" s="22">
        <v>0</v>
      </c>
      <c r="E29" s="23">
        <v>0</v>
      </c>
      <c r="F29" s="96">
        <v>18086</v>
      </c>
      <c r="G29" s="96">
        <v>18086</v>
      </c>
      <c r="H29" s="304">
        <v>18284</v>
      </c>
      <c r="I29" s="304">
        <v>18284</v>
      </c>
      <c r="J29" s="315">
        <f t="shared" si="0"/>
        <v>1.0109476943492204</v>
      </c>
    </row>
    <row r="30" spans="1:18" ht="18.75" hidden="1" x14ac:dyDescent="0.3">
      <c r="A30" s="10" t="s">
        <v>70</v>
      </c>
      <c r="B30" s="24" t="s">
        <v>32</v>
      </c>
      <c r="C30" s="12"/>
      <c r="D30" s="13"/>
      <c r="E30" s="12"/>
      <c r="F30" s="97"/>
      <c r="G30" s="98"/>
      <c r="H30" s="98"/>
      <c r="I30" s="305"/>
      <c r="J30" s="259" t="e">
        <f t="shared" si="0"/>
        <v>#DIV/0!</v>
      </c>
    </row>
    <row r="31" spans="1:18" ht="18.75" hidden="1" x14ac:dyDescent="0.3">
      <c r="A31" s="10" t="s">
        <v>71</v>
      </c>
      <c r="B31" s="11" t="s">
        <v>72</v>
      </c>
      <c r="C31" s="12"/>
      <c r="D31" s="13"/>
      <c r="E31" s="12"/>
      <c r="F31" s="97"/>
      <c r="G31" s="98"/>
      <c r="H31" s="98"/>
      <c r="I31" s="305"/>
      <c r="J31" s="259" t="e">
        <f t="shared" si="0"/>
        <v>#DIV/0!</v>
      </c>
    </row>
    <row r="32" spans="1:18" ht="15.75" x14ac:dyDescent="0.25">
      <c r="A32" s="27" t="s">
        <v>73</v>
      </c>
      <c r="B32" s="28" t="s">
        <v>298</v>
      </c>
      <c r="C32" s="13">
        <v>0</v>
      </c>
      <c r="D32" s="12">
        <v>0</v>
      </c>
      <c r="E32" s="13">
        <v>0</v>
      </c>
      <c r="F32" s="102">
        <v>278</v>
      </c>
      <c r="G32" s="80">
        <v>278</v>
      </c>
      <c r="H32" s="80">
        <v>428</v>
      </c>
      <c r="I32" s="306">
        <v>412</v>
      </c>
      <c r="J32" s="259">
        <f t="shared" si="0"/>
        <v>1.4820143884892085</v>
      </c>
    </row>
    <row r="33" spans="1:13" ht="18.75" hidden="1" x14ac:dyDescent="0.3">
      <c r="A33" s="10" t="s">
        <v>77</v>
      </c>
      <c r="B33" s="11" t="s">
        <v>17</v>
      </c>
      <c r="C33" s="12"/>
      <c r="D33" s="13"/>
      <c r="E33" s="12"/>
      <c r="F33" s="79"/>
      <c r="G33" s="80"/>
      <c r="H33" s="80"/>
      <c r="I33" s="307"/>
      <c r="J33" s="259" t="e">
        <f t="shared" si="0"/>
        <v>#DIV/0!</v>
      </c>
    </row>
    <row r="34" spans="1:13" ht="18.75" hidden="1" x14ac:dyDescent="0.3">
      <c r="A34" s="10" t="s">
        <v>78</v>
      </c>
      <c r="B34" s="11" t="s">
        <v>74</v>
      </c>
      <c r="C34" s="12"/>
      <c r="D34" s="13"/>
      <c r="E34" s="12"/>
      <c r="F34" s="79"/>
      <c r="G34" s="80"/>
      <c r="H34" s="80"/>
      <c r="I34" s="307"/>
      <c r="J34" s="259" t="e">
        <f t="shared" si="0"/>
        <v>#DIV/0!</v>
      </c>
    </row>
    <row r="35" spans="1:13" ht="18.75" hidden="1" x14ac:dyDescent="0.3">
      <c r="A35" s="10" t="s">
        <v>79</v>
      </c>
      <c r="B35" s="11" t="s">
        <v>75</v>
      </c>
      <c r="C35" s="12"/>
      <c r="D35" s="13"/>
      <c r="E35" s="12"/>
      <c r="F35" s="79"/>
      <c r="G35" s="80"/>
      <c r="H35" s="80"/>
      <c r="I35" s="307"/>
      <c r="J35" s="259" t="e">
        <f t="shared" si="0"/>
        <v>#DIV/0!</v>
      </c>
    </row>
    <row r="36" spans="1:13" ht="18.75" hidden="1" x14ac:dyDescent="0.3">
      <c r="A36" s="10" t="s">
        <v>80</v>
      </c>
      <c r="B36" s="11" t="s">
        <v>18</v>
      </c>
      <c r="C36" s="12"/>
      <c r="D36" s="13"/>
      <c r="E36" s="12"/>
      <c r="F36" s="79"/>
      <c r="G36" s="80"/>
      <c r="H36" s="80"/>
      <c r="I36" s="307"/>
      <c r="J36" s="259" t="e">
        <f t="shared" si="0"/>
        <v>#DIV/0!</v>
      </c>
    </row>
    <row r="37" spans="1:13" ht="18.75" hidden="1" x14ac:dyDescent="0.3">
      <c r="A37" s="10" t="s">
        <v>81</v>
      </c>
      <c r="B37" s="24" t="s">
        <v>26</v>
      </c>
      <c r="C37" s="12"/>
      <c r="D37" s="13"/>
      <c r="E37" s="12"/>
      <c r="F37" s="79"/>
      <c r="G37" s="80"/>
      <c r="H37" s="80"/>
      <c r="I37" s="307"/>
      <c r="J37" s="259" t="e">
        <f t="shared" si="0"/>
        <v>#DIV/0!</v>
      </c>
    </row>
    <row r="38" spans="1:13" ht="18.75" hidden="1" x14ac:dyDescent="0.3">
      <c r="A38" s="10" t="s">
        <v>82</v>
      </c>
      <c r="B38" s="11" t="s">
        <v>76</v>
      </c>
      <c r="C38" s="12"/>
      <c r="D38" s="13"/>
      <c r="E38" s="12"/>
      <c r="F38" s="79"/>
      <c r="G38" s="80"/>
      <c r="H38" s="80"/>
      <c r="I38" s="307"/>
      <c r="J38" s="259" t="e">
        <f t="shared" si="0"/>
        <v>#DIV/0!</v>
      </c>
    </row>
    <row r="39" spans="1:13" ht="15.75" x14ac:dyDescent="0.25">
      <c r="A39" s="10" t="s">
        <v>83</v>
      </c>
      <c r="B39" s="29" t="s">
        <v>299</v>
      </c>
      <c r="C39" s="13">
        <v>0</v>
      </c>
      <c r="D39" s="12">
        <v>0</v>
      </c>
      <c r="E39" s="13">
        <v>0</v>
      </c>
      <c r="F39" s="102">
        <v>17337</v>
      </c>
      <c r="G39" s="80">
        <v>17337</v>
      </c>
      <c r="H39" s="80">
        <v>17013</v>
      </c>
      <c r="I39" s="306">
        <v>14428</v>
      </c>
      <c r="J39" s="259">
        <f t="shared" si="0"/>
        <v>0.83220857126377112</v>
      </c>
    </row>
    <row r="40" spans="1:13" ht="18.75" x14ac:dyDescent="0.3">
      <c r="A40" s="20" t="s">
        <v>69</v>
      </c>
      <c r="B40" s="16" t="s">
        <v>86</v>
      </c>
      <c r="C40" s="22">
        <v>0</v>
      </c>
      <c r="D40" s="23">
        <v>0</v>
      </c>
      <c r="E40" s="22">
        <v>0</v>
      </c>
      <c r="F40" s="96">
        <f>SUM(F32:F39)</f>
        <v>17615</v>
      </c>
      <c r="G40" s="96">
        <f>SUM(G32:G39)</f>
        <v>17615</v>
      </c>
      <c r="H40" s="304">
        <v>17441</v>
      </c>
      <c r="I40" s="304">
        <f>SUM(I32:I39)</f>
        <v>14840</v>
      </c>
      <c r="J40" s="315">
        <f t="shared" si="0"/>
        <v>0.84246380925347719</v>
      </c>
    </row>
    <row r="41" spans="1:13" ht="18.75" x14ac:dyDescent="0.3">
      <c r="A41" s="10" t="s">
        <v>87</v>
      </c>
      <c r="B41" s="11" t="s">
        <v>88</v>
      </c>
      <c r="C41" s="12"/>
      <c r="D41" s="13"/>
      <c r="E41" s="12"/>
      <c r="F41" s="79"/>
      <c r="G41" s="80"/>
      <c r="H41" s="80"/>
      <c r="I41" s="307"/>
      <c r="J41" s="259"/>
      <c r="M41" s="104"/>
    </row>
    <row r="42" spans="1:13" ht="15.75" x14ac:dyDescent="0.25">
      <c r="A42" s="10" t="s">
        <v>89</v>
      </c>
      <c r="B42" s="11" t="s">
        <v>257</v>
      </c>
      <c r="C42" s="12"/>
      <c r="D42" s="13"/>
      <c r="E42" s="12"/>
      <c r="F42" s="85">
        <v>286</v>
      </c>
      <c r="G42" s="86">
        <v>286</v>
      </c>
      <c r="H42" s="86">
        <v>286</v>
      </c>
      <c r="I42" s="301">
        <v>60</v>
      </c>
      <c r="J42" s="259">
        <f t="shared" si="0"/>
        <v>0.20979020979020979</v>
      </c>
    </row>
    <row r="43" spans="1:13" ht="18.75" x14ac:dyDescent="0.3">
      <c r="A43" s="20" t="s">
        <v>90</v>
      </c>
      <c r="B43" s="31" t="s">
        <v>91</v>
      </c>
      <c r="C43" s="18">
        <v>0</v>
      </c>
      <c r="D43" s="18">
        <v>0</v>
      </c>
      <c r="E43" s="18">
        <v>0</v>
      </c>
      <c r="F43" s="95">
        <f>SUM(F41:F42)</f>
        <v>286</v>
      </c>
      <c r="G43" s="95">
        <f>SUM(G41:G42)</f>
        <v>286</v>
      </c>
      <c r="H43" s="308">
        <v>286</v>
      </c>
      <c r="I43" s="308">
        <f>SUM(I41:I42)</f>
        <v>60</v>
      </c>
      <c r="J43" s="315">
        <f t="shared" si="0"/>
        <v>0.20979020979020979</v>
      </c>
    </row>
    <row r="44" spans="1:13" ht="15.75" x14ac:dyDescent="0.25">
      <c r="A44" s="10" t="s">
        <v>92</v>
      </c>
      <c r="B44" s="11" t="s">
        <v>258</v>
      </c>
      <c r="C44" s="12"/>
      <c r="D44" s="13"/>
      <c r="E44" s="12"/>
      <c r="F44" s="85">
        <v>5534</v>
      </c>
      <c r="G44" s="86">
        <v>5534</v>
      </c>
      <c r="H44" s="86">
        <v>5534</v>
      </c>
      <c r="I44" s="301">
        <v>3986</v>
      </c>
      <c r="J44" s="259">
        <f t="shared" si="0"/>
        <v>0.72027466570292731</v>
      </c>
    </row>
    <row r="45" spans="1:13" ht="15.75" x14ac:dyDescent="0.25">
      <c r="A45" s="10" t="s">
        <v>103</v>
      </c>
      <c r="B45" s="11" t="s">
        <v>104</v>
      </c>
      <c r="C45" s="12"/>
      <c r="D45" s="13"/>
      <c r="E45" s="12"/>
      <c r="F45" s="85"/>
      <c r="G45" s="86"/>
      <c r="H45" s="86"/>
      <c r="I45" s="301"/>
      <c r="J45" s="259"/>
    </row>
    <row r="46" spans="1:13" ht="15.75" x14ac:dyDescent="0.25">
      <c r="A46" s="10" t="s">
        <v>93</v>
      </c>
      <c r="B46" s="11" t="s">
        <v>94</v>
      </c>
      <c r="C46" s="12"/>
      <c r="D46" s="13"/>
      <c r="E46" s="12"/>
      <c r="F46" s="85"/>
      <c r="G46" s="86"/>
      <c r="H46" s="86"/>
      <c r="I46" s="301"/>
      <c r="J46" s="259"/>
    </row>
    <row r="47" spans="1:13" ht="15.75" x14ac:dyDescent="0.25">
      <c r="A47" s="10" t="s">
        <v>95</v>
      </c>
      <c r="B47" s="11" t="s">
        <v>96</v>
      </c>
      <c r="C47" s="12"/>
      <c r="D47" s="13"/>
      <c r="E47" s="12"/>
      <c r="F47" s="85">
        <v>100</v>
      </c>
      <c r="G47" s="86">
        <v>100</v>
      </c>
      <c r="H47" s="86">
        <v>100</v>
      </c>
      <c r="I47" s="301">
        <v>36</v>
      </c>
      <c r="J47" s="259">
        <f t="shared" si="0"/>
        <v>0.36</v>
      </c>
    </row>
    <row r="48" spans="1:13" ht="15.75" x14ac:dyDescent="0.25">
      <c r="A48" s="10" t="s">
        <v>97</v>
      </c>
      <c r="B48" s="11" t="s">
        <v>98</v>
      </c>
      <c r="C48" s="12"/>
      <c r="D48" s="13"/>
      <c r="E48" s="12"/>
      <c r="F48" s="85">
        <v>5776</v>
      </c>
      <c r="G48" s="86">
        <v>5776</v>
      </c>
      <c r="H48" s="86"/>
      <c r="I48" s="301"/>
      <c r="J48" s="259">
        <f t="shared" si="0"/>
        <v>0</v>
      </c>
    </row>
    <row r="49" spans="1:21" ht="15.75" x14ac:dyDescent="0.25">
      <c r="A49" s="10" t="s">
        <v>99</v>
      </c>
      <c r="B49" s="11" t="s">
        <v>262</v>
      </c>
      <c r="C49" s="12"/>
      <c r="D49" s="13"/>
      <c r="E49" s="12"/>
      <c r="F49" s="85"/>
      <c r="G49" s="86"/>
      <c r="H49" s="86"/>
      <c r="I49" s="301"/>
      <c r="J49" s="259"/>
    </row>
    <row r="50" spans="1:21" ht="15.75" x14ac:dyDescent="0.25">
      <c r="A50" s="10" t="s">
        <v>100</v>
      </c>
      <c r="B50" s="11" t="s">
        <v>263</v>
      </c>
      <c r="C50" s="12"/>
      <c r="D50" s="13"/>
      <c r="E50" s="12"/>
      <c r="F50" s="85"/>
      <c r="G50" s="86">
        <v>5276</v>
      </c>
      <c r="H50" s="86"/>
      <c r="I50" s="301">
        <v>4308</v>
      </c>
      <c r="J50" s="259"/>
    </row>
    <row r="51" spans="1:21" ht="18.75" x14ac:dyDescent="0.3">
      <c r="A51" s="20" t="s">
        <v>101</v>
      </c>
      <c r="B51" s="31" t="s">
        <v>102</v>
      </c>
      <c r="C51" s="17">
        <v>0</v>
      </c>
      <c r="D51" s="18">
        <v>0</v>
      </c>
      <c r="E51" s="17">
        <v>0</v>
      </c>
      <c r="F51" s="19">
        <f>SUM(F44:F50)</f>
        <v>11410</v>
      </c>
      <c r="G51" s="19">
        <f>SUM(G44:G50)</f>
        <v>16686</v>
      </c>
      <c r="H51" s="309">
        <v>10910</v>
      </c>
      <c r="I51" s="309">
        <f>SUM(I44:I50)</f>
        <v>8330</v>
      </c>
      <c r="J51" s="315">
        <f t="shared" si="0"/>
        <v>0.49922090375164807</v>
      </c>
    </row>
    <row r="52" spans="1:21" ht="15.75" x14ac:dyDescent="0.25">
      <c r="A52" s="10" t="s">
        <v>105</v>
      </c>
      <c r="B52" s="11" t="s">
        <v>108</v>
      </c>
      <c r="C52" s="12"/>
      <c r="D52" s="13"/>
      <c r="E52" s="12"/>
      <c r="F52" s="85">
        <v>80</v>
      </c>
      <c r="G52" s="86">
        <v>80</v>
      </c>
      <c r="H52" s="86">
        <v>90</v>
      </c>
      <c r="I52" s="301">
        <v>86</v>
      </c>
      <c r="J52" s="259">
        <f t="shared" si="0"/>
        <v>1.075</v>
      </c>
    </row>
    <row r="53" spans="1:21" ht="18.75" x14ac:dyDescent="0.3">
      <c r="A53" s="10" t="s">
        <v>106</v>
      </c>
      <c r="B53" s="11" t="s">
        <v>109</v>
      </c>
      <c r="C53" s="12"/>
      <c r="D53" s="13"/>
      <c r="E53" s="12"/>
      <c r="F53" s="77"/>
      <c r="G53" s="70"/>
      <c r="H53" s="70"/>
      <c r="I53" s="310"/>
      <c r="J53" s="259"/>
    </row>
    <row r="54" spans="1:21" ht="18.75" x14ac:dyDescent="0.3">
      <c r="A54" s="10" t="s">
        <v>107</v>
      </c>
      <c r="B54" s="11" t="s">
        <v>19</v>
      </c>
      <c r="C54" s="12"/>
      <c r="D54" s="13"/>
      <c r="E54" s="12"/>
      <c r="F54" s="77"/>
      <c r="G54" s="70"/>
      <c r="H54" s="70"/>
      <c r="I54" s="310"/>
      <c r="J54" s="259"/>
      <c r="T54" s="300"/>
      <c r="U54" s="300"/>
    </row>
    <row r="55" spans="1:21" ht="18.75" x14ac:dyDescent="0.3">
      <c r="A55" s="20" t="s">
        <v>110</v>
      </c>
      <c r="B55" s="31" t="s">
        <v>111</v>
      </c>
      <c r="C55" s="17">
        <v>0</v>
      </c>
      <c r="D55" s="18">
        <v>0</v>
      </c>
      <c r="E55" s="17">
        <v>0</v>
      </c>
      <c r="F55" s="19">
        <f>SUM(F52:F54)</f>
        <v>80</v>
      </c>
      <c r="G55" s="19">
        <f>SUM(G52:G54)</f>
        <v>80</v>
      </c>
      <c r="H55" s="309">
        <v>90</v>
      </c>
      <c r="I55" s="309">
        <f>SUM(I52:I54)</f>
        <v>86</v>
      </c>
      <c r="J55" s="315">
        <f t="shared" si="0"/>
        <v>1.075</v>
      </c>
    </row>
    <row r="56" spans="1:21" ht="15.75" x14ac:dyDescent="0.25">
      <c r="A56" s="10" t="s">
        <v>112</v>
      </c>
      <c r="B56" s="11" t="s">
        <v>117</v>
      </c>
      <c r="C56" s="12"/>
      <c r="D56" s="13"/>
      <c r="E56" s="12"/>
      <c r="F56" s="92">
        <v>7245</v>
      </c>
      <c r="G56" s="94">
        <v>7245</v>
      </c>
      <c r="H56" s="94">
        <v>7245</v>
      </c>
      <c r="I56" s="311">
        <v>5505</v>
      </c>
      <c r="J56" s="259">
        <f t="shared" si="0"/>
        <v>0.75983436853002073</v>
      </c>
    </row>
    <row r="57" spans="1:21" ht="18.75" x14ac:dyDescent="0.3">
      <c r="A57" s="10" t="s">
        <v>113</v>
      </c>
      <c r="B57" s="11" t="s">
        <v>118</v>
      </c>
      <c r="C57" s="12"/>
      <c r="D57" s="13"/>
      <c r="E57" s="12"/>
      <c r="F57" s="77">
        <v>50</v>
      </c>
      <c r="G57" s="70">
        <v>50</v>
      </c>
      <c r="H57" s="70">
        <v>714</v>
      </c>
      <c r="I57" s="310"/>
      <c r="J57" s="259">
        <f t="shared" si="0"/>
        <v>0</v>
      </c>
    </row>
    <row r="58" spans="1:21" ht="18.75" x14ac:dyDescent="0.3">
      <c r="A58" s="10" t="s">
        <v>114</v>
      </c>
      <c r="B58" s="11" t="s">
        <v>119</v>
      </c>
      <c r="C58" s="12"/>
      <c r="D58" s="13"/>
      <c r="E58" s="12"/>
      <c r="F58" s="77"/>
      <c r="G58" s="70"/>
      <c r="H58" s="70"/>
      <c r="I58" s="310"/>
      <c r="J58" s="259"/>
    </row>
    <row r="59" spans="1:21" ht="18.75" x14ac:dyDescent="0.3">
      <c r="A59" s="10" t="s">
        <v>115</v>
      </c>
      <c r="B59" s="24" t="s">
        <v>120</v>
      </c>
      <c r="C59" s="12"/>
      <c r="D59" s="13"/>
      <c r="E59" s="12"/>
      <c r="F59" s="77"/>
      <c r="G59" s="70"/>
      <c r="H59" s="70"/>
      <c r="I59" s="310"/>
      <c r="J59" s="259"/>
    </row>
    <row r="60" spans="1:21" ht="18.75" x14ac:dyDescent="0.3">
      <c r="A60" s="10" t="s">
        <v>116</v>
      </c>
      <c r="B60" s="11"/>
      <c r="C60" s="12"/>
      <c r="D60" s="13"/>
      <c r="E60" s="12"/>
      <c r="F60" s="78"/>
      <c r="G60" s="70"/>
      <c r="H60" s="70"/>
      <c r="I60" s="310"/>
      <c r="J60" s="259"/>
    </row>
    <row r="61" spans="1:21" ht="18.75" x14ac:dyDescent="0.3">
      <c r="A61" s="20" t="s">
        <v>122</v>
      </c>
      <c r="B61" s="31" t="s">
        <v>123</v>
      </c>
      <c r="C61" s="17">
        <v>0</v>
      </c>
      <c r="D61" s="18">
        <v>0</v>
      </c>
      <c r="E61" s="18">
        <v>0</v>
      </c>
      <c r="F61" s="19">
        <f>SUM(F56:F60)</f>
        <v>7295</v>
      </c>
      <c r="G61" s="19">
        <f>SUM(G56:G60)</f>
        <v>7295</v>
      </c>
      <c r="H61" s="309">
        <v>7959</v>
      </c>
      <c r="I61" s="309">
        <f>SUM(I56:I60)</f>
        <v>5505</v>
      </c>
      <c r="J61" s="315">
        <f t="shared" si="0"/>
        <v>0.75462645647703908</v>
      </c>
    </row>
    <row r="62" spans="1:21" ht="18.75" x14ac:dyDescent="0.3">
      <c r="A62" s="34" t="s">
        <v>124</v>
      </c>
      <c r="B62" s="21" t="s">
        <v>125</v>
      </c>
      <c r="C62" s="22">
        <v>0</v>
      </c>
      <c r="D62" s="23">
        <v>0</v>
      </c>
      <c r="E62" s="22">
        <v>0</v>
      </c>
      <c r="F62" s="19">
        <f>SUM(F40,F43,F51,F55,F61)</f>
        <v>36686</v>
      </c>
      <c r="G62" s="19">
        <f>SUM(G40,G43,G51,G55,G61)</f>
        <v>41962</v>
      </c>
      <c r="H62" s="309">
        <v>36386</v>
      </c>
      <c r="I62" s="309">
        <f>SUM(I40,I43,I51,I55,I61)</f>
        <v>28821</v>
      </c>
      <c r="J62" s="315">
        <f t="shared" si="0"/>
        <v>0.686835708498165</v>
      </c>
    </row>
    <row r="63" spans="1:21" ht="18.75" x14ac:dyDescent="0.3">
      <c r="A63" s="35" t="s">
        <v>133</v>
      </c>
      <c r="B63" s="21" t="s">
        <v>151</v>
      </c>
      <c r="C63" s="22"/>
      <c r="D63" s="22"/>
      <c r="E63" s="22"/>
      <c r="F63" s="19"/>
      <c r="G63" s="72">
        <v>0</v>
      </c>
      <c r="H63" s="72"/>
      <c r="I63" s="312"/>
      <c r="J63" s="259"/>
    </row>
    <row r="64" spans="1:21" ht="18.75" x14ac:dyDescent="0.3">
      <c r="A64" s="36" t="s">
        <v>135</v>
      </c>
      <c r="B64" s="37" t="s">
        <v>148</v>
      </c>
      <c r="C64" s="38"/>
      <c r="D64" s="38"/>
      <c r="E64" s="38"/>
      <c r="F64" s="30"/>
      <c r="G64" s="70">
        <v>0</v>
      </c>
      <c r="H64" s="70"/>
      <c r="I64" s="310"/>
      <c r="J64" s="259"/>
    </row>
    <row r="65" spans="1:10" ht="18.75" x14ac:dyDescent="0.3">
      <c r="A65" s="36" t="s">
        <v>136</v>
      </c>
      <c r="B65" s="37" t="s">
        <v>149</v>
      </c>
      <c r="C65" s="38"/>
      <c r="D65" s="38"/>
      <c r="E65" s="38"/>
      <c r="F65" s="30"/>
      <c r="G65" s="70">
        <v>0</v>
      </c>
      <c r="H65" s="70"/>
      <c r="I65" s="310"/>
      <c r="J65" s="259"/>
    </row>
    <row r="66" spans="1:10" ht="18.75" x14ac:dyDescent="0.3">
      <c r="A66" s="36" t="s">
        <v>137</v>
      </c>
      <c r="B66" s="37" t="s">
        <v>150</v>
      </c>
      <c r="C66" s="38"/>
      <c r="D66" s="38"/>
      <c r="E66" s="38"/>
      <c r="F66" s="30"/>
      <c r="G66" s="70">
        <v>0</v>
      </c>
      <c r="H66" s="70"/>
      <c r="I66" s="310"/>
      <c r="J66" s="259"/>
    </row>
    <row r="67" spans="1:10" ht="18.75" x14ac:dyDescent="0.3">
      <c r="A67" s="36" t="s">
        <v>138</v>
      </c>
      <c r="B67" s="37" t="s">
        <v>139</v>
      </c>
      <c r="C67" s="38"/>
      <c r="D67" s="38"/>
      <c r="E67" s="38"/>
      <c r="F67" s="30"/>
      <c r="G67" s="70">
        <v>0</v>
      </c>
      <c r="H67" s="70"/>
      <c r="I67" s="310"/>
      <c r="J67" s="259"/>
    </row>
    <row r="68" spans="1:10" ht="18.75" x14ac:dyDescent="0.3">
      <c r="A68" s="34" t="s">
        <v>140</v>
      </c>
      <c r="B68" s="21" t="s">
        <v>141</v>
      </c>
      <c r="C68" s="22">
        <v>0</v>
      </c>
      <c r="D68" s="22">
        <v>0</v>
      </c>
      <c r="E68" s="22">
        <v>0</v>
      </c>
      <c r="F68" s="19">
        <v>0</v>
      </c>
      <c r="G68" s="72">
        <v>0</v>
      </c>
      <c r="H68" s="72"/>
      <c r="I68" s="312"/>
      <c r="J68" s="316"/>
    </row>
    <row r="69" spans="1:10" ht="18.75" x14ac:dyDescent="0.3">
      <c r="A69" s="34" t="s">
        <v>126</v>
      </c>
      <c r="B69" s="21" t="s">
        <v>152</v>
      </c>
      <c r="C69" s="22"/>
      <c r="D69" s="22"/>
      <c r="E69" s="22"/>
      <c r="F69" s="19"/>
      <c r="G69" s="72">
        <v>0</v>
      </c>
      <c r="H69" s="72"/>
      <c r="I69" s="312"/>
      <c r="J69" s="316"/>
    </row>
    <row r="70" spans="1:10" ht="18.75" x14ac:dyDescent="0.3">
      <c r="A70" s="34" t="s">
        <v>127</v>
      </c>
      <c r="B70" s="21" t="s">
        <v>153</v>
      </c>
      <c r="C70" s="22"/>
      <c r="D70" s="22"/>
      <c r="E70" s="22"/>
      <c r="F70" s="19"/>
      <c r="G70" s="72">
        <v>0</v>
      </c>
      <c r="H70" s="72"/>
      <c r="I70" s="312"/>
      <c r="J70" s="316"/>
    </row>
    <row r="71" spans="1:10" ht="15" x14ac:dyDescent="0.25">
      <c r="A71" s="39" t="s">
        <v>128</v>
      </c>
      <c r="B71" s="37" t="s">
        <v>155</v>
      </c>
      <c r="C71" s="13"/>
      <c r="D71" s="13"/>
      <c r="E71" s="13"/>
      <c r="F71" s="13"/>
      <c r="G71" s="71"/>
      <c r="H71" s="71"/>
      <c r="I71" s="310"/>
      <c r="J71" s="259"/>
    </row>
    <row r="72" spans="1:10" ht="15" x14ac:dyDescent="0.25">
      <c r="A72" s="39" t="s">
        <v>129</v>
      </c>
      <c r="B72" s="37" t="s">
        <v>156</v>
      </c>
      <c r="C72" s="13"/>
      <c r="D72" s="13"/>
      <c r="E72" s="13"/>
      <c r="F72" s="13"/>
      <c r="G72" s="71"/>
      <c r="H72" s="71"/>
      <c r="I72" s="310"/>
      <c r="J72" s="259"/>
    </row>
    <row r="73" spans="1:10" ht="15" x14ac:dyDescent="0.25">
      <c r="A73" s="39" t="s">
        <v>130</v>
      </c>
      <c r="B73" s="37" t="s">
        <v>157</v>
      </c>
      <c r="C73" s="13"/>
      <c r="D73" s="13"/>
      <c r="E73" s="13"/>
      <c r="F73" s="13"/>
      <c r="G73" s="71">
        <v>0</v>
      </c>
      <c r="H73" s="71"/>
      <c r="I73" s="310"/>
      <c r="J73" s="259"/>
    </row>
    <row r="74" spans="1:10" ht="18.75" x14ac:dyDescent="0.3">
      <c r="A74" s="34" t="s">
        <v>131</v>
      </c>
      <c r="B74" s="21" t="s">
        <v>154</v>
      </c>
      <c r="C74" s="22">
        <v>0</v>
      </c>
      <c r="D74" s="22">
        <v>0</v>
      </c>
      <c r="E74" s="22">
        <v>0</v>
      </c>
      <c r="F74" s="19">
        <v>0</v>
      </c>
      <c r="G74" s="72">
        <v>0</v>
      </c>
      <c r="H74" s="72"/>
      <c r="I74" s="312"/>
      <c r="J74" s="316"/>
    </row>
    <row r="75" spans="1:10" ht="18.75" x14ac:dyDescent="0.3">
      <c r="A75" s="34"/>
      <c r="B75" s="21" t="s">
        <v>158</v>
      </c>
      <c r="C75" s="22">
        <v>0</v>
      </c>
      <c r="D75" s="22">
        <v>0</v>
      </c>
      <c r="E75" s="22">
        <v>0</v>
      </c>
      <c r="F75" s="19">
        <f>SUM(F24,F29,F62)</f>
        <v>121503</v>
      </c>
      <c r="G75" s="19">
        <f>SUM(G24,G29,G62)</f>
        <v>126779</v>
      </c>
      <c r="H75" s="309">
        <v>121503</v>
      </c>
      <c r="I75" s="309">
        <f>SUM(I24,I29,I62)</f>
        <v>113383</v>
      </c>
      <c r="J75" s="315">
        <f>I75/G75</f>
        <v>0.89433581271346196</v>
      </c>
    </row>
    <row r="76" spans="1:10" ht="18.75" x14ac:dyDescent="0.3">
      <c r="A76" s="39" t="s">
        <v>159</v>
      </c>
      <c r="B76" s="40" t="s">
        <v>160</v>
      </c>
      <c r="C76" s="41"/>
      <c r="D76" s="42"/>
      <c r="E76" s="43"/>
      <c r="F76" s="33"/>
      <c r="G76" s="70"/>
      <c r="H76" s="70"/>
      <c r="I76" s="310"/>
      <c r="J76" s="259"/>
    </row>
    <row r="77" spans="1:10" ht="18.75" x14ac:dyDescent="0.3">
      <c r="A77" s="39"/>
      <c r="B77" s="40"/>
      <c r="C77" s="41"/>
      <c r="D77" s="41"/>
      <c r="E77" s="41"/>
      <c r="F77" s="32"/>
      <c r="G77" s="74"/>
      <c r="H77" s="74"/>
      <c r="I77" s="310"/>
      <c r="J77" s="259"/>
    </row>
    <row r="78" spans="1:10" ht="18.75" x14ac:dyDescent="0.3">
      <c r="A78" s="39" t="s">
        <v>161</v>
      </c>
      <c r="B78" s="40" t="s">
        <v>162</v>
      </c>
      <c r="C78" s="41"/>
      <c r="D78" s="42"/>
      <c r="E78" s="43"/>
      <c r="F78" s="33"/>
      <c r="G78" s="70"/>
      <c r="H78" s="70"/>
      <c r="I78" s="310"/>
      <c r="J78" s="259"/>
    </row>
    <row r="79" spans="1:10" ht="18.75" x14ac:dyDescent="0.3">
      <c r="A79" s="44"/>
      <c r="B79" s="45" t="s">
        <v>222</v>
      </c>
      <c r="C79" s="46">
        <v>0</v>
      </c>
      <c r="D79" s="46">
        <v>0</v>
      </c>
      <c r="E79" s="46">
        <v>0</v>
      </c>
      <c r="F79" s="47">
        <f>SUM(F75)</f>
        <v>121503</v>
      </c>
      <c r="G79" s="47">
        <f>SUM(G75)</f>
        <v>126779</v>
      </c>
      <c r="H79" s="313">
        <v>121503</v>
      </c>
      <c r="I79" s="313">
        <f>SUM(I75)</f>
        <v>113383</v>
      </c>
      <c r="J79" s="315">
        <f>I79/G79</f>
        <v>0.89433581271346196</v>
      </c>
    </row>
    <row r="80" spans="1:10" ht="18.75" x14ac:dyDescent="0.3">
      <c r="A80" s="48"/>
      <c r="B80" s="49"/>
      <c r="C80" s="50"/>
      <c r="D80" s="50"/>
      <c r="E80" s="50"/>
      <c r="F80" s="51"/>
      <c r="G80" s="52"/>
      <c r="H80" s="52"/>
      <c r="I80" s="310"/>
      <c r="J80" s="259"/>
    </row>
    <row r="81" spans="1:17" ht="18.75" x14ac:dyDescent="0.3">
      <c r="A81" s="53" t="s">
        <v>239</v>
      </c>
      <c r="B81" s="54" t="s">
        <v>245</v>
      </c>
      <c r="C81" s="12"/>
      <c r="D81" s="13"/>
      <c r="E81" s="12"/>
      <c r="F81" s="30"/>
      <c r="G81" s="70"/>
      <c r="H81" s="70"/>
      <c r="I81" s="310"/>
      <c r="J81" s="259"/>
    </row>
    <row r="82" spans="1:17" ht="18.75" x14ac:dyDescent="0.3">
      <c r="A82" s="53" t="s">
        <v>240</v>
      </c>
      <c r="B82" s="11" t="s">
        <v>246</v>
      </c>
      <c r="C82" s="12"/>
      <c r="D82" s="13"/>
      <c r="E82" s="12"/>
      <c r="F82" s="30"/>
      <c r="G82" s="70"/>
      <c r="H82" s="70"/>
      <c r="I82" s="310"/>
      <c r="J82" s="259"/>
    </row>
    <row r="83" spans="1:17" ht="18.75" x14ac:dyDescent="0.3">
      <c r="A83" s="53" t="s">
        <v>241</v>
      </c>
      <c r="B83" s="11" t="s">
        <v>247</v>
      </c>
      <c r="C83" s="12"/>
      <c r="D83" s="13"/>
      <c r="E83" s="12"/>
      <c r="F83" s="30"/>
      <c r="G83" s="70"/>
      <c r="H83" s="70"/>
      <c r="I83" s="310"/>
      <c r="J83" s="259"/>
    </row>
    <row r="84" spans="1:17" ht="18.75" x14ac:dyDescent="0.3">
      <c r="A84" s="53" t="s">
        <v>242</v>
      </c>
      <c r="B84" s="11" t="s">
        <v>248</v>
      </c>
      <c r="C84" s="12"/>
      <c r="D84" s="13"/>
      <c r="E84" s="12"/>
      <c r="F84" s="30"/>
      <c r="G84" s="70"/>
      <c r="H84" s="70"/>
      <c r="I84" s="310"/>
      <c r="J84" s="259"/>
    </row>
    <row r="85" spans="1:17" ht="18.75" x14ac:dyDescent="0.3">
      <c r="A85" s="53" t="s">
        <v>243</v>
      </c>
      <c r="B85" s="11" t="s">
        <v>249</v>
      </c>
      <c r="C85" s="12"/>
      <c r="D85" s="13"/>
      <c r="E85" s="12"/>
      <c r="F85" s="30"/>
      <c r="G85" s="70"/>
      <c r="H85" s="70"/>
      <c r="I85" s="310"/>
      <c r="J85" s="259"/>
      <c r="N85" s="300"/>
    </row>
    <row r="86" spans="1:17" ht="18.75" x14ac:dyDescent="0.3">
      <c r="A86" s="53" t="s">
        <v>244</v>
      </c>
      <c r="B86" s="11" t="s">
        <v>250</v>
      </c>
      <c r="C86" s="12"/>
      <c r="D86" s="13"/>
      <c r="E86" s="12"/>
      <c r="F86" s="30"/>
      <c r="G86" s="70"/>
      <c r="H86" s="70"/>
      <c r="I86" s="310"/>
      <c r="J86" s="259"/>
    </row>
    <row r="87" spans="1:17" ht="18.75" x14ac:dyDescent="0.3">
      <c r="A87" s="25" t="s">
        <v>171</v>
      </c>
      <c r="B87" s="16" t="s">
        <v>164</v>
      </c>
      <c r="C87" s="17">
        <v>0</v>
      </c>
      <c r="D87" s="18">
        <v>0</v>
      </c>
      <c r="E87" s="17">
        <v>0</v>
      </c>
      <c r="F87" s="19">
        <v>0</v>
      </c>
      <c r="G87" s="72">
        <v>0</v>
      </c>
      <c r="H87" s="72"/>
      <c r="I87" s="72">
        <v>0</v>
      </c>
      <c r="J87" s="316"/>
      <c r="Q87" s="314"/>
    </row>
    <row r="88" spans="1:17" ht="15.75" x14ac:dyDescent="0.25">
      <c r="A88" s="10"/>
      <c r="B88" s="11" t="s">
        <v>259</v>
      </c>
      <c r="C88" s="12"/>
      <c r="D88" s="13"/>
      <c r="E88" s="12"/>
      <c r="F88" s="55"/>
      <c r="G88" s="70"/>
      <c r="H88" s="70"/>
      <c r="I88" s="310"/>
      <c r="J88" s="259"/>
    </row>
    <row r="89" spans="1:17" ht="15.75" x14ac:dyDescent="0.25">
      <c r="A89" s="10"/>
      <c r="B89" s="11"/>
      <c r="C89" s="12"/>
      <c r="D89" s="12"/>
      <c r="E89" s="12"/>
      <c r="F89" s="55"/>
      <c r="G89" s="70"/>
      <c r="H89" s="70"/>
      <c r="I89" s="310"/>
      <c r="J89" s="259"/>
    </row>
    <row r="90" spans="1:17" ht="15.75" x14ac:dyDescent="0.25">
      <c r="A90" s="25" t="s">
        <v>172</v>
      </c>
      <c r="B90" s="16" t="s">
        <v>165</v>
      </c>
      <c r="C90" s="23">
        <v>0</v>
      </c>
      <c r="D90" s="22">
        <v>0</v>
      </c>
      <c r="E90" s="23">
        <v>0</v>
      </c>
      <c r="F90" s="22">
        <v>0</v>
      </c>
      <c r="G90" s="73">
        <v>0</v>
      </c>
      <c r="H90" s="73"/>
      <c r="I90" s="73">
        <v>0</v>
      </c>
      <c r="J90" s="316"/>
    </row>
    <row r="91" spans="1:17" ht="18.75" x14ac:dyDescent="0.3">
      <c r="A91" s="34" t="s">
        <v>163</v>
      </c>
      <c r="B91" s="21" t="s">
        <v>169</v>
      </c>
      <c r="C91" s="22">
        <v>0</v>
      </c>
      <c r="D91" s="22">
        <v>0</v>
      </c>
      <c r="E91" s="22">
        <v>0</v>
      </c>
      <c r="F91" s="19">
        <v>0</v>
      </c>
      <c r="G91" s="72">
        <v>0</v>
      </c>
      <c r="H91" s="72"/>
      <c r="I91" s="72">
        <v>0</v>
      </c>
      <c r="J91" s="316"/>
    </row>
    <row r="92" spans="1:17" ht="15.75" x14ac:dyDescent="0.25">
      <c r="A92" s="25" t="s">
        <v>176</v>
      </c>
      <c r="B92" s="16" t="s">
        <v>170</v>
      </c>
      <c r="C92" s="22"/>
      <c r="D92" s="22"/>
      <c r="E92" s="22"/>
      <c r="F92" s="22"/>
      <c r="G92" s="72"/>
      <c r="H92" s="72"/>
      <c r="I92" s="72"/>
      <c r="J92" s="316"/>
    </row>
    <row r="93" spans="1:17" ht="18.75" x14ac:dyDescent="0.3">
      <c r="A93" s="10"/>
      <c r="B93" s="11" t="s">
        <v>260</v>
      </c>
      <c r="C93" s="12"/>
      <c r="D93" s="13"/>
      <c r="E93" s="12"/>
      <c r="F93" s="30"/>
      <c r="G93" s="70"/>
      <c r="H93" s="70"/>
      <c r="I93" s="310"/>
      <c r="J93" s="259"/>
    </row>
    <row r="94" spans="1:17" ht="15.75" x14ac:dyDescent="0.25">
      <c r="A94" s="10"/>
      <c r="B94" s="11"/>
      <c r="C94" s="12"/>
      <c r="D94" s="12"/>
      <c r="E94" s="12"/>
      <c r="F94" s="55"/>
      <c r="G94" s="70"/>
      <c r="H94" s="70"/>
      <c r="I94" s="310"/>
      <c r="J94" s="259"/>
      <c r="M94" s="317"/>
    </row>
    <row r="95" spans="1:17" ht="15.75" x14ac:dyDescent="0.25">
      <c r="A95" s="25" t="s">
        <v>174</v>
      </c>
      <c r="B95" s="16" t="s">
        <v>173</v>
      </c>
      <c r="C95" s="23">
        <v>0</v>
      </c>
      <c r="D95" s="22">
        <v>0</v>
      </c>
      <c r="E95" s="22">
        <v>0</v>
      </c>
      <c r="F95" s="22">
        <v>0</v>
      </c>
      <c r="G95" s="73">
        <v>0</v>
      </c>
      <c r="H95" s="73"/>
      <c r="I95" s="73">
        <v>0</v>
      </c>
      <c r="J95" s="316"/>
    </row>
    <row r="96" spans="1:17" ht="18.75" x14ac:dyDescent="0.3">
      <c r="A96" s="34" t="s">
        <v>175</v>
      </c>
      <c r="B96" s="21" t="s">
        <v>177</v>
      </c>
      <c r="C96" s="22">
        <v>0</v>
      </c>
      <c r="D96" s="23">
        <v>0</v>
      </c>
      <c r="E96" s="22">
        <v>0</v>
      </c>
      <c r="F96" s="19">
        <v>0</v>
      </c>
      <c r="G96" s="73">
        <v>0</v>
      </c>
      <c r="H96" s="73"/>
      <c r="I96" s="73">
        <v>0</v>
      </c>
      <c r="J96" s="316"/>
    </row>
    <row r="97" spans="1:10" ht="15.75" x14ac:dyDescent="0.25">
      <c r="A97" s="10" t="s">
        <v>178</v>
      </c>
      <c r="B97" s="28" t="s">
        <v>293</v>
      </c>
      <c r="C97" s="12"/>
      <c r="D97" s="12"/>
      <c r="E97" s="12"/>
      <c r="F97" s="55"/>
      <c r="G97" s="70"/>
      <c r="H97" s="70"/>
      <c r="I97" s="310"/>
      <c r="J97" s="259"/>
    </row>
    <row r="98" spans="1:10" ht="18.75" x14ac:dyDescent="0.3">
      <c r="A98" s="10" t="s">
        <v>179</v>
      </c>
      <c r="B98" s="28" t="s">
        <v>294</v>
      </c>
      <c r="C98" s="12"/>
      <c r="D98" s="13"/>
      <c r="E98" s="12"/>
      <c r="F98" s="30"/>
      <c r="G98" s="70"/>
      <c r="H98" s="70"/>
      <c r="I98" s="310"/>
      <c r="J98" s="259"/>
    </row>
    <row r="99" spans="1:10" ht="18.75" x14ac:dyDescent="0.3">
      <c r="A99" s="10" t="s">
        <v>180</v>
      </c>
      <c r="B99" s="11" t="s">
        <v>295</v>
      </c>
      <c r="C99" s="12"/>
      <c r="D99" s="13"/>
      <c r="E99" s="12"/>
      <c r="F99" s="30"/>
      <c r="G99" s="70"/>
      <c r="H99" s="70"/>
      <c r="I99" s="310"/>
      <c r="J99" s="259"/>
    </row>
    <row r="100" spans="1:10" ht="18.75" x14ac:dyDescent="0.3">
      <c r="A100" s="10" t="s">
        <v>181</v>
      </c>
      <c r="B100" s="29" t="s">
        <v>183</v>
      </c>
      <c r="C100" s="12"/>
      <c r="D100" s="13"/>
      <c r="E100" s="12"/>
      <c r="F100" s="30"/>
      <c r="G100" s="70"/>
      <c r="H100" s="70"/>
      <c r="I100" s="310"/>
      <c r="J100" s="259"/>
    </row>
    <row r="101" spans="1:10" ht="18.75" x14ac:dyDescent="0.3">
      <c r="A101" s="10" t="s">
        <v>182</v>
      </c>
      <c r="B101" s="11" t="s">
        <v>296</v>
      </c>
      <c r="C101" s="12"/>
      <c r="D101" s="13"/>
      <c r="E101" s="12"/>
      <c r="F101" s="30"/>
      <c r="G101" s="70"/>
      <c r="H101" s="70"/>
      <c r="I101" s="310"/>
      <c r="J101" s="259"/>
    </row>
    <row r="102" spans="1:10" ht="18.75" x14ac:dyDescent="0.3">
      <c r="A102" s="10"/>
      <c r="B102" s="24" t="s">
        <v>184</v>
      </c>
      <c r="C102" s="12"/>
      <c r="D102" s="13"/>
      <c r="E102" s="12"/>
      <c r="F102" s="30"/>
      <c r="G102" s="70"/>
      <c r="H102" s="70"/>
      <c r="I102" s="310"/>
      <c r="J102" s="259"/>
    </row>
    <row r="103" spans="1:10" ht="18.75" x14ac:dyDescent="0.3">
      <c r="A103" s="34" t="s">
        <v>185</v>
      </c>
      <c r="B103" s="21" t="s">
        <v>186</v>
      </c>
      <c r="C103" s="23">
        <v>0</v>
      </c>
      <c r="D103" s="22">
        <v>0</v>
      </c>
      <c r="E103" s="23">
        <v>0</v>
      </c>
      <c r="F103" s="19">
        <v>0</v>
      </c>
      <c r="G103" s="72">
        <v>0</v>
      </c>
      <c r="H103" s="72"/>
      <c r="I103" s="72">
        <v>0</v>
      </c>
      <c r="J103" s="316"/>
    </row>
    <row r="104" spans="1:10" ht="15.75" x14ac:dyDescent="0.25">
      <c r="A104" s="10" t="s">
        <v>189</v>
      </c>
      <c r="B104" s="24" t="s">
        <v>289</v>
      </c>
      <c r="C104" s="12"/>
      <c r="D104" s="13"/>
      <c r="E104" s="12"/>
      <c r="F104" s="105">
        <v>5488</v>
      </c>
      <c r="G104" s="94">
        <v>5488</v>
      </c>
      <c r="H104" s="94">
        <v>2442</v>
      </c>
      <c r="I104" s="311">
        <v>2442</v>
      </c>
      <c r="J104" s="259">
        <f t="shared" ref="J104:J109" si="1">I104/G104</f>
        <v>0.44497084548104954</v>
      </c>
    </row>
    <row r="105" spans="1:10" ht="15.75" hidden="1" x14ac:dyDescent="0.25">
      <c r="A105" s="10" t="s">
        <v>190</v>
      </c>
      <c r="B105" s="24" t="s">
        <v>264</v>
      </c>
      <c r="C105" s="12"/>
      <c r="D105" s="13"/>
      <c r="E105" s="12"/>
      <c r="F105" s="105"/>
      <c r="G105" s="94"/>
      <c r="H105" s="94"/>
      <c r="I105" s="311"/>
      <c r="J105" s="259" t="e">
        <f t="shared" si="1"/>
        <v>#DIV/0!</v>
      </c>
    </row>
    <row r="106" spans="1:10" ht="15.75" hidden="1" x14ac:dyDescent="0.25">
      <c r="A106" s="10" t="s">
        <v>191</v>
      </c>
      <c r="B106" s="24" t="s">
        <v>265</v>
      </c>
      <c r="C106" s="12"/>
      <c r="D106" s="13"/>
      <c r="E106" s="12"/>
      <c r="F106" s="105"/>
      <c r="G106" s="94"/>
      <c r="H106" s="94"/>
      <c r="I106" s="311"/>
      <c r="J106" s="259" t="e">
        <f t="shared" si="1"/>
        <v>#DIV/0!</v>
      </c>
    </row>
    <row r="107" spans="1:10" ht="15.75" hidden="1" x14ac:dyDescent="0.25">
      <c r="A107" s="10"/>
      <c r="B107" s="24" t="s">
        <v>266</v>
      </c>
      <c r="C107" s="12"/>
      <c r="D107" s="13"/>
      <c r="E107" s="12"/>
      <c r="F107" s="105"/>
      <c r="G107" s="94"/>
      <c r="H107" s="94"/>
      <c r="I107" s="311"/>
      <c r="J107" s="259" t="e">
        <f t="shared" si="1"/>
        <v>#DIV/0!</v>
      </c>
    </row>
    <row r="108" spans="1:10" ht="15.75" x14ac:dyDescent="0.25">
      <c r="A108" s="10" t="s">
        <v>192</v>
      </c>
      <c r="B108" s="24" t="s">
        <v>338</v>
      </c>
      <c r="C108" s="12"/>
      <c r="D108" s="13"/>
      <c r="E108" s="12"/>
      <c r="F108" s="105">
        <v>7109</v>
      </c>
      <c r="G108" s="94">
        <v>7109</v>
      </c>
      <c r="H108" s="94">
        <v>12560</v>
      </c>
      <c r="I108" s="311">
        <v>9942</v>
      </c>
      <c r="J108" s="259">
        <f t="shared" si="1"/>
        <v>1.3985089323392883</v>
      </c>
    </row>
    <row r="109" spans="1:10" ht="18.75" x14ac:dyDescent="0.3">
      <c r="A109" s="10" t="s">
        <v>193</v>
      </c>
      <c r="B109" s="24" t="s">
        <v>98</v>
      </c>
      <c r="C109" s="12"/>
      <c r="D109" s="13"/>
      <c r="E109" s="12"/>
      <c r="F109" s="56">
        <v>2405</v>
      </c>
      <c r="G109" s="70">
        <v>2405</v>
      </c>
      <c r="H109" s="70"/>
      <c r="I109" s="310"/>
      <c r="J109" s="259">
        <f t="shared" si="1"/>
        <v>0</v>
      </c>
    </row>
    <row r="110" spans="1:10" ht="18.75" x14ac:dyDescent="0.3">
      <c r="A110" s="10" t="s">
        <v>194</v>
      </c>
      <c r="B110" s="24" t="s">
        <v>251</v>
      </c>
      <c r="C110" s="12"/>
      <c r="D110" s="13"/>
      <c r="E110" s="12"/>
      <c r="F110" s="56"/>
      <c r="G110" s="70"/>
      <c r="H110" s="70">
        <v>2700</v>
      </c>
      <c r="I110" s="310">
        <v>2622</v>
      </c>
      <c r="J110" s="259"/>
    </row>
    <row r="111" spans="1:10" ht="18.75" x14ac:dyDescent="0.3">
      <c r="A111" s="10" t="s">
        <v>198</v>
      </c>
      <c r="B111" s="24" t="s">
        <v>199</v>
      </c>
      <c r="C111" s="12"/>
      <c r="D111" s="13"/>
      <c r="E111" s="12"/>
      <c r="F111" s="56">
        <v>4053</v>
      </c>
      <c r="G111" s="70">
        <v>4053</v>
      </c>
      <c r="H111" s="70">
        <v>1353</v>
      </c>
      <c r="I111" s="310"/>
      <c r="J111" s="259">
        <f>I111/G111</f>
        <v>0</v>
      </c>
    </row>
    <row r="112" spans="1:10" ht="18.75" x14ac:dyDescent="0.3">
      <c r="A112" s="10" t="s">
        <v>200</v>
      </c>
      <c r="B112" s="24" t="s">
        <v>201</v>
      </c>
      <c r="C112" s="12"/>
      <c r="D112" s="13"/>
      <c r="E112" s="12"/>
      <c r="F112" s="56"/>
      <c r="G112" s="70"/>
      <c r="H112" s="70"/>
      <c r="I112" s="310">
        <v>3</v>
      </c>
      <c r="J112" s="259"/>
    </row>
    <row r="113" spans="1:14" ht="18.75" x14ac:dyDescent="0.3">
      <c r="A113" s="34" t="s">
        <v>187</v>
      </c>
      <c r="B113" s="21" t="s">
        <v>188</v>
      </c>
      <c r="C113" s="23">
        <v>0</v>
      </c>
      <c r="D113" s="22">
        <v>0</v>
      </c>
      <c r="E113" s="23">
        <v>0</v>
      </c>
      <c r="F113" s="19">
        <f>SUM(F104:F112)</f>
        <v>19055</v>
      </c>
      <c r="G113" s="19">
        <f>SUM(G104:G112)</f>
        <v>19055</v>
      </c>
      <c r="H113" s="309">
        <v>19055</v>
      </c>
      <c r="I113" s="309">
        <f>SUM(I104:I112)</f>
        <v>15009</v>
      </c>
      <c r="J113" s="315">
        <f>I113/G113</f>
        <v>0.7876672789294149</v>
      </c>
    </row>
    <row r="114" spans="1:14" ht="15.75" x14ac:dyDescent="0.25">
      <c r="A114" s="10" t="s">
        <v>204</v>
      </c>
      <c r="B114" s="11" t="s">
        <v>206</v>
      </c>
      <c r="C114" s="13"/>
      <c r="D114" s="13"/>
      <c r="E114" s="12"/>
      <c r="F114" s="55"/>
      <c r="G114" s="70"/>
      <c r="H114" s="70"/>
      <c r="I114" s="310"/>
      <c r="J114" s="259"/>
    </row>
    <row r="115" spans="1:14" ht="15.75" x14ac:dyDescent="0.25">
      <c r="A115" s="10" t="s">
        <v>205</v>
      </c>
      <c r="B115" s="11" t="s">
        <v>207</v>
      </c>
      <c r="C115" s="13"/>
      <c r="D115" s="13"/>
      <c r="E115" s="12"/>
      <c r="F115" s="55"/>
      <c r="G115" s="70"/>
      <c r="H115" s="70"/>
      <c r="I115" s="310"/>
      <c r="J115" s="259"/>
    </row>
    <row r="116" spans="1:14" ht="18.75" x14ac:dyDescent="0.3">
      <c r="A116" s="34" t="s">
        <v>208</v>
      </c>
      <c r="B116" s="21" t="s">
        <v>209</v>
      </c>
      <c r="C116" s="23">
        <v>0</v>
      </c>
      <c r="D116" s="22">
        <v>0</v>
      </c>
      <c r="E116" s="23">
        <v>0</v>
      </c>
      <c r="F116" s="19">
        <v>0</v>
      </c>
      <c r="G116" s="72">
        <v>0</v>
      </c>
      <c r="H116" s="72"/>
      <c r="I116" s="312"/>
      <c r="J116" s="316"/>
    </row>
    <row r="117" spans="1:14" ht="18.75" x14ac:dyDescent="0.3">
      <c r="A117" s="10" t="s">
        <v>210</v>
      </c>
      <c r="B117" s="11" t="s">
        <v>211</v>
      </c>
      <c r="C117" s="12"/>
      <c r="D117" s="13"/>
      <c r="E117" s="12"/>
      <c r="F117" s="30"/>
      <c r="G117" s="70"/>
      <c r="H117" s="70"/>
      <c r="I117" s="310"/>
      <c r="J117" s="259"/>
    </row>
    <row r="118" spans="1:14" ht="15.75" x14ac:dyDescent="0.25">
      <c r="A118" s="10" t="s">
        <v>212</v>
      </c>
      <c r="B118" s="11" t="s">
        <v>213</v>
      </c>
      <c r="C118" s="12"/>
      <c r="D118" s="13"/>
      <c r="E118" s="12"/>
      <c r="F118" s="55"/>
      <c r="G118" s="70"/>
      <c r="H118" s="70"/>
      <c r="I118" s="310"/>
      <c r="J118" s="259"/>
    </row>
    <row r="119" spans="1:14" ht="18.75" x14ac:dyDescent="0.3">
      <c r="A119" s="34" t="s">
        <v>214</v>
      </c>
      <c r="B119" s="21" t="s">
        <v>217</v>
      </c>
      <c r="C119" s="23">
        <v>0</v>
      </c>
      <c r="D119" s="22">
        <v>0</v>
      </c>
      <c r="E119" s="23">
        <v>0</v>
      </c>
      <c r="F119" s="19">
        <v>0</v>
      </c>
      <c r="G119" s="72">
        <v>0</v>
      </c>
      <c r="H119" s="72"/>
      <c r="I119" s="312"/>
      <c r="J119" s="316"/>
    </row>
    <row r="120" spans="1:14" ht="15.75" x14ac:dyDescent="0.25">
      <c r="A120" s="10" t="s">
        <v>218</v>
      </c>
      <c r="B120" s="11" t="s">
        <v>219</v>
      </c>
      <c r="C120" s="12"/>
      <c r="D120" s="13"/>
      <c r="E120" s="12"/>
      <c r="F120" s="55"/>
      <c r="G120" s="70"/>
      <c r="H120" s="70"/>
      <c r="I120" s="310"/>
      <c r="J120" s="259"/>
    </row>
    <row r="121" spans="1:14" ht="15.75" x14ac:dyDescent="0.25">
      <c r="A121" s="10" t="s">
        <v>220</v>
      </c>
      <c r="B121" s="11" t="s">
        <v>221</v>
      </c>
      <c r="C121" s="12"/>
      <c r="D121" s="13"/>
      <c r="E121" s="12"/>
      <c r="F121" s="55"/>
      <c r="G121" s="70"/>
      <c r="H121" s="70"/>
      <c r="I121" s="310"/>
      <c r="J121" s="259"/>
    </row>
    <row r="122" spans="1:14" ht="18.75" x14ac:dyDescent="0.3">
      <c r="A122" s="34" t="s">
        <v>215</v>
      </c>
      <c r="B122" s="21" t="s">
        <v>216</v>
      </c>
      <c r="C122" s="23">
        <v>0</v>
      </c>
      <c r="D122" s="22">
        <v>0</v>
      </c>
      <c r="E122" s="23">
        <v>0</v>
      </c>
      <c r="F122" s="19">
        <v>0</v>
      </c>
      <c r="G122" s="72">
        <v>0</v>
      </c>
      <c r="H122" s="72"/>
      <c r="I122" s="312"/>
      <c r="J122" s="316"/>
    </row>
    <row r="123" spans="1:14" ht="18.75" x14ac:dyDescent="0.3">
      <c r="A123" s="57"/>
      <c r="B123" s="21" t="s">
        <v>28</v>
      </c>
      <c r="C123" s="22">
        <v>0</v>
      </c>
      <c r="D123" s="23">
        <v>0</v>
      </c>
      <c r="E123" s="22">
        <v>0</v>
      </c>
      <c r="F123" s="19">
        <f>SUM(F113)</f>
        <v>19055</v>
      </c>
      <c r="G123" s="19">
        <f>SUM(G113)</f>
        <v>19055</v>
      </c>
      <c r="H123" s="309">
        <v>19055</v>
      </c>
      <c r="I123" s="309">
        <f>SUM(I113)</f>
        <v>15009</v>
      </c>
      <c r="J123" s="315">
        <f>I123/G123</f>
        <v>0.7876672789294149</v>
      </c>
    </row>
    <row r="124" spans="1:14" ht="18.75" x14ac:dyDescent="0.3">
      <c r="A124" s="39" t="s">
        <v>225</v>
      </c>
      <c r="B124" s="58" t="s">
        <v>224</v>
      </c>
      <c r="C124" s="41"/>
      <c r="D124" s="42"/>
      <c r="E124" s="43"/>
      <c r="F124" s="33"/>
      <c r="G124" s="70"/>
      <c r="H124" s="70"/>
      <c r="I124" s="310"/>
      <c r="J124" s="259"/>
    </row>
    <row r="125" spans="1:14" ht="18.75" x14ac:dyDescent="0.3">
      <c r="A125" s="39" t="s">
        <v>226</v>
      </c>
      <c r="B125" s="58" t="s">
        <v>227</v>
      </c>
      <c r="C125" s="59"/>
      <c r="D125" s="60"/>
      <c r="E125" s="59"/>
      <c r="F125" s="33"/>
      <c r="G125" s="70"/>
      <c r="H125" s="70"/>
      <c r="I125" s="310"/>
      <c r="J125" s="259"/>
    </row>
    <row r="126" spans="1:14" ht="15.75" x14ac:dyDescent="0.25">
      <c r="A126" s="39" t="s">
        <v>228</v>
      </c>
      <c r="B126" s="58" t="s">
        <v>27</v>
      </c>
      <c r="C126" s="59"/>
      <c r="D126" s="60"/>
      <c r="E126" s="59"/>
      <c r="F126" s="105">
        <v>102448</v>
      </c>
      <c r="G126" s="94">
        <v>102448</v>
      </c>
      <c r="H126" s="94">
        <v>102448</v>
      </c>
      <c r="I126" s="311">
        <v>99443</v>
      </c>
      <c r="J126" s="259">
        <f>I126/G126</f>
        <v>0.97066804622833047</v>
      </c>
    </row>
    <row r="127" spans="1:14" ht="18.75" x14ac:dyDescent="0.3">
      <c r="A127" s="39" t="s">
        <v>229</v>
      </c>
      <c r="B127" s="58" t="s">
        <v>230</v>
      </c>
      <c r="C127" s="41"/>
      <c r="D127" s="42"/>
      <c r="E127" s="43"/>
      <c r="F127" s="33"/>
      <c r="G127" s="70"/>
      <c r="H127" s="70"/>
      <c r="I127" s="310"/>
      <c r="J127" s="259"/>
      <c r="N127" s="317"/>
    </row>
    <row r="128" spans="1:14" ht="18.75" x14ac:dyDescent="0.3">
      <c r="A128" s="61"/>
      <c r="B128" s="21" t="s">
        <v>223</v>
      </c>
      <c r="C128" s="22">
        <v>0</v>
      </c>
      <c r="D128" s="22">
        <v>0</v>
      </c>
      <c r="E128" s="22">
        <v>0</v>
      </c>
      <c r="F128" s="19">
        <f>SUM(F123,F126)</f>
        <v>121503</v>
      </c>
      <c r="G128" s="19">
        <f>SUM(G123,G126)</f>
        <v>121503</v>
      </c>
      <c r="H128" s="309">
        <f>SUM(C122+G128)</f>
        <v>121503</v>
      </c>
      <c r="I128" s="309">
        <f>SUM(I123,I126)</f>
        <v>114452</v>
      </c>
      <c r="J128" s="315">
        <f>I128/G128</f>
        <v>0.94196851106557045</v>
      </c>
    </row>
    <row r="129" spans="1:10" ht="15" x14ac:dyDescent="0.2">
      <c r="A129" s="62"/>
      <c r="B129" s="62"/>
      <c r="C129" s="63"/>
      <c r="D129" s="63"/>
      <c r="E129" s="63"/>
      <c r="F129" s="62"/>
      <c r="G129" s="64"/>
      <c r="H129" s="64"/>
      <c r="I129" s="310"/>
      <c r="J129" s="76"/>
    </row>
    <row r="130" spans="1:10" ht="18.75" x14ac:dyDescent="0.3">
      <c r="A130" s="65"/>
      <c r="B130" s="66" t="s">
        <v>33</v>
      </c>
      <c r="C130" s="67"/>
      <c r="D130" s="68"/>
      <c r="E130" s="67"/>
      <c r="F130" s="69"/>
      <c r="G130" s="75"/>
      <c r="H130" s="75"/>
      <c r="I130" s="310">
        <v>27</v>
      </c>
      <c r="J130" s="76"/>
    </row>
  </sheetData>
  <mergeCells count="8">
    <mergeCell ref="J2:J5"/>
    <mergeCell ref="G2:G5"/>
    <mergeCell ref="I2:I5"/>
    <mergeCell ref="E4:E5"/>
    <mergeCell ref="A2:A5"/>
    <mergeCell ref="C2:E3"/>
    <mergeCell ref="C4:D4"/>
    <mergeCell ref="H2:H5"/>
  </mergeCells>
  <phoneticPr fontId="53" type="noConversion"/>
  <pageMargins left="0.75" right="0.75" top="1" bottom="1" header="0.5" footer="0.5"/>
  <pageSetup paperSize="9" scale="62" orientation="portrait" horizontalDpi="120" verticalDpi="72" r:id="rId1"/>
  <headerFooter alignWithMargins="0"/>
  <colBreaks count="1" manualBreakCount="1"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7"/>
  <sheetViews>
    <sheetView view="pageBreakPreview" topLeftCell="A21" zoomScaleNormal="85" zoomScaleSheetLayoutView="100" workbookViewId="0">
      <selection activeCell="F53" sqref="F53"/>
    </sheetView>
  </sheetViews>
  <sheetFormatPr defaultRowHeight="12.75" x14ac:dyDescent="0.2"/>
  <cols>
    <col min="2" max="2" width="61.5703125" customWidth="1"/>
    <col min="3" max="3" width="22.42578125" customWidth="1"/>
    <col min="4" max="6" width="21.28515625" customWidth="1"/>
  </cols>
  <sheetData>
    <row r="1" spans="1:7" x14ac:dyDescent="0.2">
      <c r="F1" s="258" t="s">
        <v>333</v>
      </c>
    </row>
    <row r="2" spans="1:7" ht="20.25" x14ac:dyDescent="0.3">
      <c r="A2" s="361" t="s">
        <v>142</v>
      </c>
      <c r="B2" s="106"/>
      <c r="C2" s="107"/>
      <c r="D2" s="357" t="s">
        <v>297</v>
      </c>
      <c r="E2" s="357" t="s">
        <v>362</v>
      </c>
      <c r="F2" s="358" t="s">
        <v>363</v>
      </c>
      <c r="G2" s="364" t="s">
        <v>332</v>
      </c>
    </row>
    <row r="3" spans="1:7" ht="20.25" x14ac:dyDescent="0.3">
      <c r="A3" s="362"/>
      <c r="B3" s="108" t="s">
        <v>237</v>
      </c>
      <c r="C3" s="109" t="s">
        <v>147</v>
      </c>
      <c r="D3" s="345"/>
      <c r="E3" s="355"/>
      <c r="F3" s="359"/>
      <c r="G3" s="365"/>
    </row>
    <row r="4" spans="1:7" ht="20.25" x14ac:dyDescent="0.3">
      <c r="A4" s="362"/>
      <c r="B4" s="108"/>
      <c r="C4" s="109" t="s">
        <v>300</v>
      </c>
      <c r="D4" s="345"/>
      <c r="E4" s="355"/>
      <c r="F4" s="359"/>
      <c r="G4" s="365"/>
    </row>
    <row r="5" spans="1:7" ht="20.25" x14ac:dyDescent="0.3">
      <c r="A5" s="363"/>
      <c r="B5" s="110"/>
      <c r="C5" s="111"/>
      <c r="D5" s="346"/>
      <c r="E5" s="356"/>
      <c r="F5" s="360"/>
      <c r="G5" s="365"/>
    </row>
    <row r="6" spans="1:7" ht="15.75" x14ac:dyDescent="0.25">
      <c r="A6" s="112" t="s">
        <v>34</v>
      </c>
      <c r="B6" s="113" t="s">
        <v>35</v>
      </c>
      <c r="C6" s="85">
        <v>20622</v>
      </c>
      <c r="D6" s="85">
        <v>20622</v>
      </c>
      <c r="E6" s="85">
        <v>31466</v>
      </c>
      <c r="F6" s="87">
        <v>30929</v>
      </c>
      <c r="G6" s="259">
        <f>F6/D6</f>
        <v>1.4998060323925904</v>
      </c>
    </row>
    <row r="7" spans="1:7" ht="15.75" hidden="1" x14ac:dyDescent="0.25">
      <c r="A7" s="112" t="s">
        <v>34</v>
      </c>
      <c r="B7" s="113" t="s">
        <v>280</v>
      </c>
      <c r="C7" s="85"/>
      <c r="D7" s="85"/>
      <c r="E7" s="85"/>
      <c r="F7" s="87"/>
      <c r="G7" s="259" t="e">
        <f t="shared" ref="G7:G70" si="0">F7/D7</f>
        <v>#DIV/0!</v>
      </c>
    </row>
    <row r="8" spans="1:7" ht="15.75" x14ac:dyDescent="0.25">
      <c r="A8" s="112" t="s">
        <v>36</v>
      </c>
      <c r="B8" s="113" t="s">
        <v>37</v>
      </c>
      <c r="C8" s="85">
        <v>1687</v>
      </c>
      <c r="D8" s="85">
        <v>1687</v>
      </c>
      <c r="E8" s="85">
        <v>4921</v>
      </c>
      <c r="F8" s="87">
        <v>4687</v>
      </c>
      <c r="G8" s="259">
        <f t="shared" si="0"/>
        <v>2.7783046828689981</v>
      </c>
    </row>
    <row r="9" spans="1:7" ht="15.75" hidden="1" x14ac:dyDescent="0.25">
      <c r="A9" s="112" t="s">
        <v>36</v>
      </c>
      <c r="B9" s="113" t="s">
        <v>281</v>
      </c>
      <c r="C9" s="85"/>
      <c r="D9" s="85"/>
      <c r="E9" s="85"/>
      <c r="F9" s="87"/>
      <c r="G9" s="259" t="e">
        <f t="shared" si="0"/>
        <v>#DIV/0!</v>
      </c>
    </row>
    <row r="10" spans="1:7" ht="15.75" x14ac:dyDescent="0.25">
      <c r="A10" s="112" t="s">
        <v>38</v>
      </c>
      <c r="B10" s="113" t="s">
        <v>39</v>
      </c>
      <c r="C10" s="85"/>
      <c r="D10" s="85"/>
      <c r="E10" s="85"/>
      <c r="F10" s="87"/>
      <c r="G10" s="259"/>
    </row>
    <row r="11" spans="1:7" ht="15.75" x14ac:dyDescent="0.25">
      <c r="A11" s="112" t="s">
        <v>40</v>
      </c>
      <c r="B11" s="113" t="s">
        <v>41</v>
      </c>
      <c r="C11" s="85">
        <v>80</v>
      </c>
      <c r="D11" s="85">
        <v>80</v>
      </c>
      <c r="E11" s="85">
        <v>400</v>
      </c>
      <c r="F11" s="87">
        <v>400</v>
      </c>
      <c r="G11" s="259">
        <f t="shared" si="0"/>
        <v>5</v>
      </c>
    </row>
    <row r="12" spans="1:7" ht="15.75" x14ac:dyDescent="0.25">
      <c r="A12" s="112" t="s">
        <v>42</v>
      </c>
      <c r="B12" s="113" t="s">
        <v>43</v>
      </c>
      <c r="C12" s="85"/>
      <c r="D12" s="85"/>
      <c r="E12" s="85">
        <v>1220</v>
      </c>
      <c r="F12" s="87">
        <v>1220</v>
      </c>
      <c r="G12" s="259"/>
    </row>
    <row r="13" spans="1:7" ht="15.75" x14ac:dyDescent="0.25">
      <c r="A13" s="112" t="s">
        <v>44</v>
      </c>
      <c r="B13" s="113" t="s">
        <v>45</v>
      </c>
      <c r="C13" s="85">
        <v>1547</v>
      </c>
      <c r="D13" s="85">
        <v>1547</v>
      </c>
      <c r="E13" s="85">
        <v>1634</v>
      </c>
      <c r="F13" s="87">
        <v>1506</v>
      </c>
      <c r="G13" s="259">
        <f t="shared" si="0"/>
        <v>0.97349709114414995</v>
      </c>
    </row>
    <row r="14" spans="1:7" ht="15.75" hidden="1" x14ac:dyDescent="0.25">
      <c r="A14" s="112" t="s">
        <v>44</v>
      </c>
      <c r="B14" s="113" t="s">
        <v>282</v>
      </c>
      <c r="C14" s="85"/>
      <c r="D14" s="85"/>
      <c r="E14" s="85"/>
      <c r="F14" s="87"/>
      <c r="G14" s="259" t="e">
        <f t="shared" si="0"/>
        <v>#DIV/0!</v>
      </c>
    </row>
    <row r="15" spans="1:7" ht="15.75" x14ac:dyDescent="0.25">
      <c r="A15" s="112" t="s">
        <v>46</v>
      </c>
      <c r="B15" s="113" t="s">
        <v>47</v>
      </c>
      <c r="C15" s="85"/>
      <c r="D15" s="85"/>
      <c r="E15" s="85"/>
      <c r="F15" s="87"/>
      <c r="G15" s="259"/>
    </row>
    <row r="16" spans="1:7" ht="15.75" x14ac:dyDescent="0.25">
      <c r="A16" s="112" t="s">
        <v>48</v>
      </c>
      <c r="B16" s="113" t="s">
        <v>49</v>
      </c>
      <c r="C16" s="85">
        <v>308</v>
      </c>
      <c r="D16" s="85">
        <v>308</v>
      </c>
      <c r="E16" s="85">
        <v>754</v>
      </c>
      <c r="F16" s="87">
        <v>700</v>
      </c>
      <c r="G16" s="259">
        <f t="shared" si="0"/>
        <v>2.2727272727272729</v>
      </c>
    </row>
    <row r="17" spans="1:7" ht="15.75" x14ac:dyDescent="0.25">
      <c r="A17" s="112" t="s">
        <v>50</v>
      </c>
      <c r="B17" s="113" t="s">
        <v>51</v>
      </c>
      <c r="C17" s="85"/>
      <c r="D17" s="85"/>
      <c r="E17" s="85"/>
      <c r="F17" s="87"/>
      <c r="G17" s="259"/>
    </row>
    <row r="18" spans="1:7" ht="15.75" x14ac:dyDescent="0.25">
      <c r="A18" s="112" t="s">
        <v>52</v>
      </c>
      <c r="B18" s="113" t="s">
        <v>279</v>
      </c>
      <c r="C18" s="85"/>
      <c r="D18" s="85"/>
      <c r="E18" s="85">
        <v>725</v>
      </c>
      <c r="F18" s="87">
        <v>707</v>
      </c>
      <c r="G18" s="259"/>
    </row>
    <row r="19" spans="1:7" ht="18.75" x14ac:dyDescent="0.3">
      <c r="A19" s="114" t="s">
        <v>59</v>
      </c>
      <c r="B19" s="164" t="s">
        <v>58</v>
      </c>
      <c r="C19" s="167">
        <f>SUM(C6:C18)</f>
        <v>24244</v>
      </c>
      <c r="D19" s="167">
        <f>SUM(D6:D18)</f>
        <v>24244</v>
      </c>
      <c r="E19" s="167">
        <v>41120</v>
      </c>
      <c r="F19" s="167">
        <f>SUM(F6:F18)</f>
        <v>40149</v>
      </c>
      <c r="G19" s="316">
        <f t="shared" si="0"/>
        <v>1.6560386074905131</v>
      </c>
    </row>
    <row r="20" spans="1:7" ht="15.75" x14ac:dyDescent="0.25">
      <c r="A20" s="112" t="s">
        <v>53</v>
      </c>
      <c r="B20" s="113" t="s">
        <v>56</v>
      </c>
      <c r="C20" s="82">
        <v>6695</v>
      </c>
      <c r="D20" s="82">
        <v>6695</v>
      </c>
      <c r="E20" s="82">
        <v>2535</v>
      </c>
      <c r="F20" s="83">
        <v>2535</v>
      </c>
      <c r="G20" s="259">
        <f t="shared" si="0"/>
        <v>0.37864077669902912</v>
      </c>
    </row>
    <row r="21" spans="1:7" ht="15.75" x14ac:dyDescent="0.25">
      <c r="A21" s="112" t="s">
        <v>54</v>
      </c>
      <c r="B21" s="113" t="s">
        <v>57</v>
      </c>
      <c r="C21" s="82"/>
      <c r="D21" s="82"/>
      <c r="E21" s="82">
        <v>2302</v>
      </c>
      <c r="F21" s="83">
        <v>2257</v>
      </c>
      <c r="G21" s="259"/>
    </row>
    <row r="22" spans="1:7" ht="15.75" x14ac:dyDescent="0.25">
      <c r="A22" s="112" t="s">
        <v>55</v>
      </c>
      <c r="B22" s="113" t="s">
        <v>85</v>
      </c>
      <c r="C22" s="82">
        <v>4889</v>
      </c>
      <c r="D22" s="82">
        <v>4889</v>
      </c>
      <c r="E22" s="82">
        <v>790</v>
      </c>
      <c r="F22" s="83">
        <v>782</v>
      </c>
      <c r="G22" s="259">
        <f t="shared" si="0"/>
        <v>0.15995091020658622</v>
      </c>
    </row>
    <row r="23" spans="1:7" ht="18.75" x14ac:dyDescent="0.3">
      <c r="A23" s="114" t="s">
        <v>60</v>
      </c>
      <c r="B23" s="115" t="s">
        <v>23</v>
      </c>
      <c r="C23" s="95">
        <f>SUM(C20:C22)</f>
        <v>11584</v>
      </c>
      <c r="D23" s="95">
        <f>SUM(D20:D22)</f>
        <v>11584</v>
      </c>
      <c r="E23" s="95">
        <v>5627</v>
      </c>
      <c r="F23" s="95">
        <f>SUM(F20:F22)</f>
        <v>5574</v>
      </c>
      <c r="G23" s="316">
        <f t="shared" si="0"/>
        <v>0.48118093922651933</v>
      </c>
    </row>
    <row r="24" spans="1:7" ht="18.75" x14ac:dyDescent="0.3">
      <c r="A24" s="116" t="s">
        <v>61</v>
      </c>
      <c r="B24" s="117" t="s">
        <v>68</v>
      </c>
      <c r="C24" s="167">
        <f>SUM(C19+C23)</f>
        <v>35828</v>
      </c>
      <c r="D24" s="167">
        <f>SUM(D19+D23)</f>
        <v>35828</v>
      </c>
      <c r="E24" s="167">
        <v>46747</v>
      </c>
      <c r="F24" s="167">
        <f>SUM(F19+F23)</f>
        <v>45723</v>
      </c>
      <c r="G24" s="316">
        <f t="shared" si="0"/>
        <v>1.2761806408395668</v>
      </c>
    </row>
    <row r="25" spans="1:7" ht="18.75" hidden="1" x14ac:dyDescent="0.3">
      <c r="A25" s="112" t="s">
        <v>62</v>
      </c>
      <c r="B25" s="118" t="s">
        <v>24</v>
      </c>
      <c r="C25" s="168"/>
      <c r="D25" s="102"/>
      <c r="E25" s="102"/>
      <c r="F25" s="81"/>
      <c r="G25" s="316" t="e">
        <f t="shared" si="0"/>
        <v>#DIV/0!</v>
      </c>
    </row>
    <row r="26" spans="1:7" ht="18.75" hidden="1" x14ac:dyDescent="0.3">
      <c r="A26" s="112" t="s">
        <v>63</v>
      </c>
      <c r="B26" s="118" t="s">
        <v>25</v>
      </c>
      <c r="C26" s="168"/>
      <c r="D26" s="102"/>
      <c r="E26" s="102"/>
      <c r="F26" s="81"/>
      <c r="G26" s="316" t="e">
        <f t="shared" si="0"/>
        <v>#DIV/0!</v>
      </c>
    </row>
    <row r="27" spans="1:7" ht="18.75" hidden="1" x14ac:dyDescent="0.3">
      <c r="A27" s="112" t="s">
        <v>64</v>
      </c>
      <c r="B27" s="118" t="s">
        <v>16</v>
      </c>
      <c r="C27" s="168"/>
      <c r="D27" s="102"/>
      <c r="E27" s="102"/>
      <c r="F27" s="81"/>
      <c r="G27" s="316" t="e">
        <f t="shared" si="0"/>
        <v>#DIV/0!</v>
      </c>
    </row>
    <row r="28" spans="1:7" ht="18.75" hidden="1" x14ac:dyDescent="0.3">
      <c r="A28" s="112" t="s">
        <v>65</v>
      </c>
      <c r="B28" s="118" t="s">
        <v>20</v>
      </c>
      <c r="C28" s="168"/>
      <c r="D28" s="102"/>
      <c r="E28" s="102"/>
      <c r="F28" s="81"/>
      <c r="G28" s="316" t="e">
        <f t="shared" si="0"/>
        <v>#DIV/0!</v>
      </c>
    </row>
    <row r="29" spans="1:7" ht="18.75" x14ac:dyDescent="0.3">
      <c r="A29" s="119" t="s">
        <v>66</v>
      </c>
      <c r="B29" s="120" t="s">
        <v>67</v>
      </c>
      <c r="C29" s="95">
        <v>10239</v>
      </c>
      <c r="D29" s="95">
        <v>10239</v>
      </c>
      <c r="E29" s="95">
        <v>11524</v>
      </c>
      <c r="F29" s="166">
        <v>11475</v>
      </c>
      <c r="G29" s="316">
        <f t="shared" si="0"/>
        <v>1.1207149135657779</v>
      </c>
    </row>
    <row r="30" spans="1:7" ht="18.75" hidden="1" x14ac:dyDescent="0.3">
      <c r="A30" s="112" t="s">
        <v>70</v>
      </c>
      <c r="B30" s="118" t="s">
        <v>32</v>
      </c>
      <c r="C30" s="14"/>
      <c r="D30" s="12"/>
      <c r="E30" s="12"/>
      <c r="F30" s="76"/>
      <c r="G30" s="316" t="e">
        <f t="shared" si="0"/>
        <v>#DIV/0!</v>
      </c>
    </row>
    <row r="31" spans="1:7" ht="18.75" hidden="1" x14ac:dyDescent="0.3">
      <c r="A31" s="112" t="s">
        <v>71</v>
      </c>
      <c r="B31" s="113" t="s">
        <v>72</v>
      </c>
      <c r="C31" s="14"/>
      <c r="D31" s="12"/>
      <c r="E31" s="12"/>
      <c r="F31" s="76"/>
      <c r="G31" s="316" t="e">
        <f t="shared" si="0"/>
        <v>#DIV/0!</v>
      </c>
    </row>
    <row r="32" spans="1:7" ht="18.75" hidden="1" x14ac:dyDescent="0.3">
      <c r="A32" s="112" t="s">
        <v>284</v>
      </c>
      <c r="B32" s="113" t="s">
        <v>285</v>
      </c>
      <c r="C32" s="14"/>
      <c r="D32" s="12"/>
      <c r="E32" s="12"/>
      <c r="F32" s="76"/>
      <c r="G32" s="316" t="e">
        <f t="shared" si="0"/>
        <v>#DIV/0!</v>
      </c>
    </row>
    <row r="33" spans="1:7" ht="15.75" x14ac:dyDescent="0.25">
      <c r="A33" s="121" t="s">
        <v>73</v>
      </c>
      <c r="B33" s="122" t="s">
        <v>298</v>
      </c>
      <c r="C33" s="85">
        <v>1203</v>
      </c>
      <c r="D33" s="85">
        <v>1203</v>
      </c>
      <c r="E33" s="85">
        <v>1698</v>
      </c>
      <c r="F33" s="169">
        <v>1611</v>
      </c>
      <c r="G33" s="316">
        <f t="shared" si="0"/>
        <v>1.3391521197007481</v>
      </c>
    </row>
    <row r="34" spans="1:7" ht="15.75" hidden="1" x14ac:dyDescent="0.25">
      <c r="A34" s="112" t="s">
        <v>77</v>
      </c>
      <c r="B34" s="113" t="s">
        <v>283</v>
      </c>
      <c r="C34" s="85"/>
      <c r="D34" s="103"/>
      <c r="E34" s="103"/>
      <c r="F34" s="169"/>
      <c r="G34" s="259" t="e">
        <f t="shared" si="0"/>
        <v>#DIV/0!</v>
      </c>
    </row>
    <row r="35" spans="1:7" ht="15.75" hidden="1" x14ac:dyDescent="0.25">
      <c r="A35" s="112" t="s">
        <v>78</v>
      </c>
      <c r="B35" s="113" t="s">
        <v>74</v>
      </c>
      <c r="C35" s="85"/>
      <c r="D35" s="103"/>
      <c r="E35" s="103"/>
      <c r="F35" s="169"/>
      <c r="G35" s="259" t="e">
        <f t="shared" si="0"/>
        <v>#DIV/0!</v>
      </c>
    </row>
    <row r="36" spans="1:7" ht="15.75" hidden="1" x14ac:dyDescent="0.25">
      <c r="A36" s="112" t="s">
        <v>79</v>
      </c>
      <c r="B36" s="113" t="s">
        <v>75</v>
      </c>
      <c r="C36" s="85"/>
      <c r="D36" s="103"/>
      <c r="E36" s="103"/>
      <c r="F36" s="169"/>
      <c r="G36" s="259" t="e">
        <f t="shared" si="0"/>
        <v>#DIV/0!</v>
      </c>
    </row>
    <row r="37" spans="1:7" ht="15.75" hidden="1" x14ac:dyDescent="0.25">
      <c r="A37" s="112" t="s">
        <v>80</v>
      </c>
      <c r="B37" s="113" t="s">
        <v>18</v>
      </c>
      <c r="C37" s="85"/>
      <c r="D37" s="103"/>
      <c r="E37" s="103"/>
      <c r="F37" s="169"/>
      <c r="G37" s="259" t="e">
        <f t="shared" si="0"/>
        <v>#DIV/0!</v>
      </c>
    </row>
    <row r="38" spans="1:7" ht="15.75" hidden="1" x14ac:dyDescent="0.25">
      <c r="A38" s="112" t="s">
        <v>81</v>
      </c>
      <c r="B38" s="118" t="s">
        <v>26</v>
      </c>
      <c r="C38" s="85"/>
      <c r="D38" s="103"/>
      <c r="E38" s="103"/>
      <c r="F38" s="169"/>
      <c r="G38" s="259" t="e">
        <f t="shared" si="0"/>
        <v>#DIV/0!</v>
      </c>
    </row>
    <row r="39" spans="1:7" ht="15.75" hidden="1" x14ac:dyDescent="0.25">
      <c r="A39" s="112" t="s">
        <v>82</v>
      </c>
      <c r="B39" s="113" t="s">
        <v>276</v>
      </c>
      <c r="C39" s="85"/>
      <c r="D39" s="103"/>
      <c r="E39" s="103"/>
      <c r="F39" s="169"/>
      <c r="G39" s="259" t="e">
        <f t="shared" si="0"/>
        <v>#DIV/0!</v>
      </c>
    </row>
    <row r="40" spans="1:7" ht="15.75" x14ac:dyDescent="0.25">
      <c r="A40" s="112" t="s">
        <v>83</v>
      </c>
      <c r="B40" s="123" t="s">
        <v>299</v>
      </c>
      <c r="C40" s="85">
        <v>4004</v>
      </c>
      <c r="D40" s="85">
        <v>4004</v>
      </c>
      <c r="E40" s="85">
        <v>12529</v>
      </c>
      <c r="F40" s="169">
        <v>11465</v>
      </c>
      <c r="G40" s="259">
        <f t="shared" si="0"/>
        <v>2.8633866133866133</v>
      </c>
    </row>
    <row r="41" spans="1:7" ht="18.75" x14ac:dyDescent="0.3">
      <c r="A41" s="116" t="s">
        <v>69</v>
      </c>
      <c r="B41" s="115" t="s">
        <v>86</v>
      </c>
      <c r="C41" s="165">
        <f>SUM(C33:C40)</f>
        <v>5207</v>
      </c>
      <c r="D41" s="165">
        <f>SUM(D33:D40)</f>
        <v>5207</v>
      </c>
      <c r="E41" s="165">
        <v>14227</v>
      </c>
      <c r="F41" s="165">
        <f>SUM(F33:F40)</f>
        <v>13076</v>
      </c>
      <c r="G41" s="316">
        <f t="shared" si="0"/>
        <v>2.511234876128289</v>
      </c>
    </row>
    <row r="42" spans="1:7" ht="15.75" x14ac:dyDescent="0.25">
      <c r="A42" s="112" t="s">
        <v>87</v>
      </c>
      <c r="B42" s="113" t="s">
        <v>88</v>
      </c>
      <c r="C42" s="92"/>
      <c r="D42" s="92"/>
      <c r="E42" s="92"/>
      <c r="F42" s="93"/>
      <c r="G42" s="259"/>
    </row>
    <row r="43" spans="1:7" ht="15.75" x14ac:dyDescent="0.25">
      <c r="A43" s="112" t="s">
        <v>89</v>
      </c>
      <c r="B43" s="113" t="s">
        <v>274</v>
      </c>
      <c r="C43" s="92">
        <v>1385</v>
      </c>
      <c r="D43" s="92">
        <v>1385</v>
      </c>
      <c r="E43" s="92">
        <v>1650</v>
      </c>
      <c r="F43" s="87">
        <v>1562</v>
      </c>
      <c r="G43" s="259">
        <f t="shared" si="0"/>
        <v>1.1277978339350181</v>
      </c>
    </row>
    <row r="44" spans="1:7" ht="18.75" x14ac:dyDescent="0.3">
      <c r="A44" s="116" t="s">
        <v>90</v>
      </c>
      <c r="B44" s="124" t="s">
        <v>91</v>
      </c>
      <c r="C44" s="165">
        <f>SUM(C42:C43)</f>
        <v>1385</v>
      </c>
      <c r="D44" s="165">
        <f>SUM(D42:D43)</f>
        <v>1385</v>
      </c>
      <c r="E44" s="165">
        <v>1650</v>
      </c>
      <c r="F44" s="165">
        <f>SUM(F42:F43)</f>
        <v>1562</v>
      </c>
      <c r="G44" s="316">
        <f t="shared" si="0"/>
        <v>1.1277978339350181</v>
      </c>
    </row>
    <row r="45" spans="1:7" ht="15.75" x14ac:dyDescent="0.25">
      <c r="A45" s="112" t="s">
        <v>92</v>
      </c>
      <c r="B45" s="113" t="s">
        <v>258</v>
      </c>
      <c r="C45" s="85">
        <v>42600</v>
      </c>
      <c r="D45" s="85">
        <v>42600</v>
      </c>
      <c r="E45" s="85">
        <v>34557</v>
      </c>
      <c r="F45" s="87">
        <v>33036</v>
      </c>
      <c r="G45" s="259">
        <f t="shared" si="0"/>
        <v>0.77549295774647886</v>
      </c>
    </row>
    <row r="46" spans="1:7" ht="15.75" x14ac:dyDescent="0.25">
      <c r="A46" s="112" t="s">
        <v>103</v>
      </c>
      <c r="B46" s="113" t="s">
        <v>104</v>
      </c>
      <c r="C46" s="85"/>
      <c r="D46" s="85"/>
      <c r="E46" s="85"/>
      <c r="F46" s="87"/>
      <c r="G46" s="259"/>
    </row>
    <row r="47" spans="1:7" ht="15.75" x14ac:dyDescent="0.25">
      <c r="A47" s="112" t="s">
        <v>93</v>
      </c>
      <c r="B47" s="113" t="s">
        <v>275</v>
      </c>
      <c r="C47" s="85">
        <v>720</v>
      </c>
      <c r="D47" s="85">
        <v>720</v>
      </c>
      <c r="E47" s="85">
        <v>3132</v>
      </c>
      <c r="F47" s="87">
        <v>3093</v>
      </c>
      <c r="G47" s="259">
        <f t="shared" si="0"/>
        <v>4.2958333333333334</v>
      </c>
    </row>
    <row r="48" spans="1:7" ht="15.75" x14ac:dyDescent="0.25">
      <c r="A48" s="112" t="s">
        <v>95</v>
      </c>
      <c r="B48" s="113" t="s">
        <v>96</v>
      </c>
      <c r="C48" s="85">
        <v>2450</v>
      </c>
      <c r="D48" s="85">
        <v>2450</v>
      </c>
      <c r="E48" s="85">
        <v>6895</v>
      </c>
      <c r="F48" s="87">
        <v>1759</v>
      </c>
      <c r="G48" s="259">
        <f t="shared" si="0"/>
        <v>0.71795918367346934</v>
      </c>
    </row>
    <row r="49" spans="1:7" ht="15.75" x14ac:dyDescent="0.25">
      <c r="A49" s="112" t="s">
        <v>97</v>
      </c>
      <c r="B49" s="113" t="s">
        <v>98</v>
      </c>
      <c r="C49" s="85">
        <v>180</v>
      </c>
      <c r="D49" s="85">
        <v>180</v>
      </c>
      <c r="E49" s="85">
        <v>1069</v>
      </c>
      <c r="F49" s="87">
        <v>383</v>
      </c>
      <c r="G49" s="259">
        <f t="shared" si="0"/>
        <v>2.1277777777777778</v>
      </c>
    </row>
    <row r="50" spans="1:7" ht="15.75" x14ac:dyDescent="0.25">
      <c r="A50" s="112" t="s">
        <v>99</v>
      </c>
      <c r="B50" s="113" t="s">
        <v>278</v>
      </c>
      <c r="C50" s="85"/>
      <c r="D50" s="85"/>
      <c r="E50" s="85"/>
      <c r="F50" s="87"/>
      <c r="G50" s="259"/>
    </row>
    <row r="51" spans="1:7" ht="31.5" x14ac:dyDescent="0.25">
      <c r="A51" s="112" t="s">
        <v>100</v>
      </c>
      <c r="B51" s="170" t="s">
        <v>277</v>
      </c>
      <c r="C51" s="85">
        <v>73553</v>
      </c>
      <c r="D51" s="85">
        <v>73553</v>
      </c>
      <c r="E51" s="85">
        <v>66238</v>
      </c>
      <c r="F51" s="87">
        <v>66238</v>
      </c>
      <c r="G51" s="259">
        <f t="shared" si="0"/>
        <v>0.90054790423232223</v>
      </c>
    </row>
    <row r="52" spans="1:7" ht="18.75" x14ac:dyDescent="0.3">
      <c r="A52" s="116" t="s">
        <v>101</v>
      </c>
      <c r="B52" s="124" t="s">
        <v>102</v>
      </c>
      <c r="C52" s="165">
        <f>SUM(C45:C51)</f>
        <v>119503</v>
      </c>
      <c r="D52" s="165">
        <f>SUM(D45:D51)</f>
        <v>119503</v>
      </c>
      <c r="E52" s="165">
        <v>111891</v>
      </c>
      <c r="F52" s="165">
        <f>SUM(F45:F51)</f>
        <v>104509</v>
      </c>
      <c r="G52" s="316">
        <f t="shared" si="0"/>
        <v>0.87453034651849748</v>
      </c>
    </row>
    <row r="53" spans="1:7" ht="15.75" x14ac:dyDescent="0.25">
      <c r="A53" s="112" t="s">
        <v>105</v>
      </c>
      <c r="B53" s="113" t="s">
        <v>108</v>
      </c>
      <c r="C53" s="85">
        <v>295</v>
      </c>
      <c r="D53" s="85">
        <v>295</v>
      </c>
      <c r="E53" s="85">
        <v>495</v>
      </c>
      <c r="F53" s="87">
        <v>447</v>
      </c>
      <c r="G53" s="259">
        <f t="shared" si="0"/>
        <v>1.5152542372881357</v>
      </c>
    </row>
    <row r="54" spans="1:7" ht="15.75" x14ac:dyDescent="0.25">
      <c r="A54" s="112" t="s">
        <v>106</v>
      </c>
      <c r="B54" s="113" t="s">
        <v>109</v>
      </c>
      <c r="C54" s="85"/>
      <c r="D54" s="85"/>
      <c r="E54" s="85">
        <v>39</v>
      </c>
      <c r="F54" s="87">
        <v>39</v>
      </c>
      <c r="G54" s="259"/>
    </row>
    <row r="55" spans="1:7" ht="18.75" x14ac:dyDescent="0.3">
      <c r="A55" s="112" t="s">
        <v>107</v>
      </c>
      <c r="B55" s="113" t="s">
        <v>19</v>
      </c>
      <c r="C55" s="77"/>
      <c r="D55" s="13"/>
      <c r="E55" s="13"/>
      <c r="F55" s="91"/>
      <c r="G55" s="259"/>
    </row>
    <row r="56" spans="1:7" ht="18.75" x14ac:dyDescent="0.3">
      <c r="A56" s="116" t="s">
        <v>110</v>
      </c>
      <c r="B56" s="124" t="s">
        <v>111</v>
      </c>
      <c r="C56" s="165">
        <f>SUM(C53:C55)</f>
        <v>295</v>
      </c>
      <c r="D56" s="165">
        <f>SUM(D53:D55)</f>
        <v>295</v>
      </c>
      <c r="E56" s="165">
        <v>534</v>
      </c>
      <c r="F56" s="165">
        <f>SUM(F53:F55)</f>
        <v>486</v>
      </c>
      <c r="G56" s="316">
        <f t="shared" si="0"/>
        <v>1.6474576271186441</v>
      </c>
    </row>
    <row r="57" spans="1:7" ht="15.75" x14ac:dyDescent="0.25">
      <c r="A57" s="112" t="s">
        <v>112</v>
      </c>
      <c r="B57" s="113" t="s">
        <v>117</v>
      </c>
      <c r="C57" s="23">
        <v>33596</v>
      </c>
      <c r="D57" s="89">
        <v>33596</v>
      </c>
      <c r="E57" s="89">
        <v>34432</v>
      </c>
      <c r="F57" s="83">
        <v>28947</v>
      </c>
      <c r="G57" s="259">
        <f t="shared" si="0"/>
        <v>0.8616204310036909</v>
      </c>
    </row>
    <row r="58" spans="1:7" ht="15.75" x14ac:dyDescent="0.25">
      <c r="A58" s="112" t="s">
        <v>113</v>
      </c>
      <c r="B58" s="113" t="s">
        <v>118</v>
      </c>
      <c r="C58" s="23"/>
      <c r="D58" s="89"/>
      <c r="E58" s="89">
        <v>19092</v>
      </c>
      <c r="F58" s="90">
        <v>19092</v>
      </c>
      <c r="G58" s="259"/>
    </row>
    <row r="59" spans="1:7" ht="15.75" x14ac:dyDescent="0.25">
      <c r="A59" s="112" t="s">
        <v>114</v>
      </c>
      <c r="B59" s="113" t="s">
        <v>119</v>
      </c>
      <c r="C59" s="23"/>
      <c r="D59" s="89"/>
      <c r="E59" s="89">
        <v>200</v>
      </c>
      <c r="F59" s="90">
        <v>181</v>
      </c>
      <c r="G59" s="259"/>
    </row>
    <row r="60" spans="1:7" ht="15.75" x14ac:dyDescent="0.25">
      <c r="A60" s="112" t="s">
        <v>115</v>
      </c>
      <c r="B60" s="118" t="s">
        <v>120</v>
      </c>
      <c r="C60" s="23"/>
      <c r="D60" s="89"/>
      <c r="E60" s="89"/>
      <c r="F60" s="90"/>
      <c r="G60" s="259"/>
    </row>
    <row r="61" spans="1:7" ht="15.75" x14ac:dyDescent="0.25">
      <c r="A61" s="112" t="s">
        <v>116</v>
      </c>
      <c r="B61" s="113" t="s">
        <v>121</v>
      </c>
      <c r="C61" s="22">
        <v>590</v>
      </c>
      <c r="D61" s="38">
        <v>590</v>
      </c>
      <c r="E61" s="38">
        <v>300</v>
      </c>
      <c r="F61" s="297">
        <v>272</v>
      </c>
      <c r="G61" s="259">
        <f t="shared" si="0"/>
        <v>0.46101694915254238</v>
      </c>
    </row>
    <row r="62" spans="1:7" ht="18.75" x14ac:dyDescent="0.3">
      <c r="A62" s="125" t="s">
        <v>122</v>
      </c>
      <c r="B62" s="126" t="s">
        <v>123</v>
      </c>
      <c r="C62" s="19">
        <f>SUM(C57:C61)</f>
        <v>34186</v>
      </c>
      <c r="D62" s="19">
        <f>SUM(D57:D61)</f>
        <v>34186</v>
      </c>
      <c r="E62" s="19">
        <v>54024</v>
      </c>
      <c r="F62" s="19">
        <f>SUM(F57:F61)</f>
        <v>48492</v>
      </c>
      <c r="G62" s="259">
        <f t="shared" si="0"/>
        <v>1.4184753992862575</v>
      </c>
    </row>
    <row r="63" spans="1:7" ht="18.75" x14ac:dyDescent="0.3">
      <c r="A63" s="127" t="s">
        <v>124</v>
      </c>
      <c r="B63" s="117" t="s">
        <v>125</v>
      </c>
      <c r="C63" s="19">
        <f>SUM(C41,C44,C52,C56,C62)</f>
        <v>160576</v>
      </c>
      <c r="D63" s="19">
        <f>SUM(D41,D44,D52,D56,D62)</f>
        <v>160576</v>
      </c>
      <c r="E63" s="19">
        <v>182326</v>
      </c>
      <c r="F63" s="19">
        <f>SUM(F41,F44,F52,F56,F62)</f>
        <v>168125</v>
      </c>
      <c r="G63" s="316">
        <f t="shared" si="0"/>
        <v>1.0470120067756079</v>
      </c>
    </row>
    <row r="64" spans="1:7" ht="18.75" x14ac:dyDescent="0.3">
      <c r="A64" s="128" t="s">
        <v>133</v>
      </c>
      <c r="B64" s="117" t="s">
        <v>151</v>
      </c>
      <c r="C64" s="173">
        <v>9799</v>
      </c>
      <c r="D64" s="173">
        <v>9799</v>
      </c>
      <c r="E64" s="173">
        <v>13499</v>
      </c>
      <c r="F64" s="174">
        <v>11338</v>
      </c>
      <c r="G64" s="316">
        <f t="shared" si="0"/>
        <v>1.1570568425349526</v>
      </c>
    </row>
    <row r="65" spans="1:12" ht="15.75" x14ac:dyDescent="0.25">
      <c r="A65" s="131" t="s">
        <v>292</v>
      </c>
      <c r="B65" s="132" t="s">
        <v>134</v>
      </c>
      <c r="C65" s="176"/>
      <c r="D65" s="177"/>
      <c r="E65" s="177"/>
      <c r="F65" s="87"/>
      <c r="G65" s="259"/>
      <c r="L65" s="317"/>
    </row>
    <row r="66" spans="1:12" ht="15.75" x14ac:dyDescent="0.25">
      <c r="A66" s="134" t="s">
        <v>135</v>
      </c>
      <c r="B66" s="135" t="s">
        <v>148</v>
      </c>
      <c r="C66" s="176">
        <v>5500</v>
      </c>
      <c r="D66" s="177">
        <v>5500</v>
      </c>
      <c r="E66" s="177">
        <v>5900</v>
      </c>
      <c r="F66" s="87">
        <v>5846</v>
      </c>
      <c r="G66" s="259">
        <f t="shared" si="0"/>
        <v>1.0629090909090908</v>
      </c>
    </row>
    <row r="67" spans="1:12" ht="15.75" x14ac:dyDescent="0.25">
      <c r="A67" s="134" t="s">
        <v>136</v>
      </c>
      <c r="B67" s="135" t="s">
        <v>149</v>
      </c>
      <c r="C67" s="176"/>
      <c r="D67" s="177"/>
      <c r="E67" s="177"/>
      <c r="F67" s="87"/>
      <c r="G67" s="259"/>
    </row>
    <row r="68" spans="1:12" ht="15.75" x14ac:dyDescent="0.25">
      <c r="A68" s="134" t="s">
        <v>137</v>
      </c>
      <c r="B68" s="135" t="s">
        <v>150</v>
      </c>
      <c r="C68" s="176">
        <v>8080</v>
      </c>
      <c r="D68" s="177">
        <v>8080</v>
      </c>
      <c r="E68" s="177">
        <v>8080</v>
      </c>
      <c r="F68" s="87">
        <v>7176</v>
      </c>
      <c r="G68" s="259">
        <f t="shared" si="0"/>
        <v>0.88811881188118813</v>
      </c>
    </row>
    <row r="69" spans="1:12" ht="15.75" x14ac:dyDescent="0.25">
      <c r="A69" s="134" t="s">
        <v>138</v>
      </c>
      <c r="B69" s="135" t="s">
        <v>139</v>
      </c>
      <c r="C69" s="176">
        <v>22814</v>
      </c>
      <c r="D69" s="177">
        <v>34286</v>
      </c>
      <c r="E69" s="177"/>
      <c r="F69" s="87"/>
      <c r="G69" s="259">
        <f t="shared" si="0"/>
        <v>0</v>
      </c>
    </row>
    <row r="70" spans="1:12" ht="18.75" x14ac:dyDescent="0.3">
      <c r="A70" s="127" t="s">
        <v>140</v>
      </c>
      <c r="B70" s="117" t="s">
        <v>141</v>
      </c>
      <c r="C70" s="130">
        <f>SUM(C65:C69)</f>
        <v>36394</v>
      </c>
      <c r="D70" s="130">
        <f>SUM(D65:D69)</f>
        <v>47866</v>
      </c>
      <c r="E70" s="130">
        <v>13980</v>
      </c>
      <c r="F70" s="130">
        <f>SUM(F65:F69)</f>
        <v>13022</v>
      </c>
      <c r="G70" s="316">
        <f t="shared" si="0"/>
        <v>0.27205114277357623</v>
      </c>
    </row>
    <row r="71" spans="1:12" ht="18.75" x14ac:dyDescent="0.3">
      <c r="A71" s="127" t="s">
        <v>126</v>
      </c>
      <c r="B71" s="117" t="s">
        <v>152</v>
      </c>
      <c r="C71" s="178">
        <v>23258</v>
      </c>
      <c r="D71" s="178">
        <v>23258</v>
      </c>
      <c r="E71" s="178">
        <v>47018</v>
      </c>
      <c r="F71" s="166">
        <v>42443</v>
      </c>
      <c r="G71" s="316">
        <f t="shared" ref="G71:G131" si="1">F71/D71</f>
        <v>1.8248774615186172</v>
      </c>
    </row>
    <row r="72" spans="1:12" ht="18.75" x14ac:dyDescent="0.3">
      <c r="A72" s="127" t="s">
        <v>127</v>
      </c>
      <c r="B72" s="117" t="s">
        <v>153</v>
      </c>
      <c r="C72" s="178">
        <v>161512</v>
      </c>
      <c r="D72" s="178">
        <v>161512</v>
      </c>
      <c r="E72" s="178">
        <v>131197</v>
      </c>
      <c r="F72" s="166">
        <v>75207</v>
      </c>
      <c r="G72" s="316">
        <f t="shared" si="1"/>
        <v>0.46564341968398631</v>
      </c>
    </row>
    <row r="73" spans="1:12" ht="30" x14ac:dyDescent="0.25">
      <c r="A73" s="139" t="s">
        <v>128</v>
      </c>
      <c r="B73" s="179" t="s">
        <v>301</v>
      </c>
      <c r="C73" s="180"/>
      <c r="D73" s="180"/>
      <c r="E73" s="180"/>
      <c r="F73" s="181"/>
      <c r="G73" s="259"/>
    </row>
    <row r="74" spans="1:12" ht="15" x14ac:dyDescent="0.25">
      <c r="A74" s="139" t="s">
        <v>129</v>
      </c>
      <c r="B74" s="135" t="s">
        <v>302</v>
      </c>
      <c r="C74" s="180"/>
      <c r="D74" s="180"/>
      <c r="E74" s="180"/>
      <c r="F74" s="181"/>
      <c r="G74" s="259"/>
    </row>
    <row r="75" spans="1:12" ht="15" x14ac:dyDescent="0.25">
      <c r="A75" s="139" t="s">
        <v>130</v>
      </c>
      <c r="B75" s="135" t="s">
        <v>157</v>
      </c>
      <c r="C75" s="180"/>
      <c r="D75" s="180"/>
      <c r="E75" s="180"/>
      <c r="F75" s="181"/>
      <c r="G75" s="259"/>
    </row>
    <row r="76" spans="1:12" ht="18.75" x14ac:dyDescent="0.3">
      <c r="A76" s="127" t="s">
        <v>131</v>
      </c>
      <c r="B76" s="117" t="s">
        <v>154</v>
      </c>
      <c r="C76" s="130">
        <f>SUM(C73:C75)</f>
        <v>0</v>
      </c>
      <c r="D76" s="130"/>
      <c r="E76" s="130">
        <v>1100</v>
      </c>
      <c r="F76" s="130">
        <v>1037</v>
      </c>
      <c r="G76" s="316"/>
    </row>
    <row r="77" spans="1:12" ht="18.75" x14ac:dyDescent="0.3">
      <c r="A77" s="127"/>
      <c r="B77" s="117" t="s">
        <v>158</v>
      </c>
      <c r="C77" s="130">
        <f>SUM(C24+C29+C63+C64+C70+C71+C72+C76)</f>
        <v>437606</v>
      </c>
      <c r="D77" s="130">
        <f>SUM(D24+D29+D63+D64+D70+D71+D72+D76)</f>
        <v>449078</v>
      </c>
      <c r="E77" s="130"/>
      <c r="F77" s="130">
        <f>SUM(F24+F29+F63+F64+F70+F71+F72+F76)</f>
        <v>368370</v>
      </c>
      <c r="G77" s="316">
        <f t="shared" si="1"/>
        <v>0.82028066393811316</v>
      </c>
    </row>
    <row r="78" spans="1:12" ht="18.75" x14ac:dyDescent="0.3">
      <c r="A78" s="139" t="s">
        <v>159</v>
      </c>
      <c r="B78" s="141" t="s">
        <v>160</v>
      </c>
      <c r="C78" s="142"/>
      <c r="D78" s="137"/>
      <c r="E78" s="137"/>
      <c r="F78" s="216"/>
      <c r="G78" s="259"/>
    </row>
    <row r="79" spans="1:12" ht="15.75" x14ac:dyDescent="0.25">
      <c r="A79" s="139" t="s">
        <v>146</v>
      </c>
      <c r="B79" s="141" t="s">
        <v>27</v>
      </c>
      <c r="C79" s="175">
        <v>209215</v>
      </c>
      <c r="D79" s="175">
        <v>209215</v>
      </c>
      <c r="E79" s="175"/>
      <c r="F79" s="87">
        <v>213620</v>
      </c>
      <c r="G79" s="259">
        <f t="shared" si="1"/>
        <v>1.021054895681476</v>
      </c>
    </row>
    <row r="80" spans="1:12" ht="18.75" x14ac:dyDescent="0.3">
      <c r="A80" s="143" t="s">
        <v>161</v>
      </c>
      <c r="B80" s="144" t="s">
        <v>162</v>
      </c>
      <c r="C80" s="145"/>
      <c r="D80" s="146"/>
      <c r="E80" s="146"/>
      <c r="F80" s="76"/>
      <c r="G80" s="259"/>
    </row>
    <row r="81" spans="1:11" ht="18.75" x14ac:dyDescent="0.3">
      <c r="A81" s="147"/>
      <c r="B81" s="117" t="s">
        <v>222</v>
      </c>
      <c r="C81" s="130">
        <f>SUM(C77+C79)</f>
        <v>646821</v>
      </c>
      <c r="D81" s="130">
        <f>SUM(D77+D79)</f>
        <v>658293</v>
      </c>
      <c r="E81" s="130">
        <v>447391</v>
      </c>
      <c r="F81" s="130">
        <f>SUM(F77:F80)</f>
        <v>581990</v>
      </c>
      <c r="G81" s="316">
        <f t="shared" si="1"/>
        <v>0.88408960751519461</v>
      </c>
    </row>
    <row r="82" spans="1:11" ht="18.75" x14ac:dyDescent="0.3">
      <c r="A82" s="148"/>
      <c r="B82" s="149"/>
      <c r="C82" s="142"/>
      <c r="D82" s="137"/>
      <c r="E82" s="137"/>
      <c r="F82" s="76"/>
      <c r="G82" s="259"/>
    </row>
    <row r="83" spans="1:11" ht="18.75" x14ac:dyDescent="0.3">
      <c r="A83" s="148"/>
      <c r="B83" s="149"/>
      <c r="C83" s="142"/>
      <c r="D83" s="137"/>
      <c r="E83" s="137"/>
      <c r="F83" s="76"/>
      <c r="G83" s="259"/>
    </row>
    <row r="84" spans="1:11" ht="18.75" x14ac:dyDescent="0.3">
      <c r="A84" s="148"/>
      <c r="B84" s="149"/>
      <c r="C84" s="142"/>
      <c r="D84" s="137"/>
      <c r="E84" s="137"/>
      <c r="F84" s="76"/>
      <c r="G84" s="259"/>
    </row>
    <row r="85" spans="1:11" ht="18.75" x14ac:dyDescent="0.3">
      <c r="A85" s="148"/>
      <c r="B85" s="149"/>
      <c r="C85" s="142"/>
      <c r="D85" s="137"/>
      <c r="E85" s="137"/>
      <c r="F85" s="76"/>
      <c r="G85" s="259"/>
    </row>
    <row r="86" spans="1:11" ht="18.75" x14ac:dyDescent="0.3">
      <c r="A86" s="148"/>
      <c r="B86" s="149"/>
      <c r="C86" s="142"/>
      <c r="D86" s="137"/>
      <c r="E86" s="137"/>
      <c r="F86" s="76"/>
      <c r="G86" s="259"/>
    </row>
    <row r="87" spans="1:11" ht="18.75" x14ac:dyDescent="0.3">
      <c r="A87" s="148"/>
      <c r="B87" s="149"/>
      <c r="C87" s="142"/>
      <c r="D87" s="137"/>
      <c r="E87" s="137"/>
      <c r="F87" s="76"/>
      <c r="G87" s="259"/>
    </row>
    <row r="88" spans="1:11" ht="18.75" x14ac:dyDescent="0.3">
      <c r="A88" s="148"/>
      <c r="B88" s="149"/>
      <c r="C88" s="142"/>
      <c r="D88" s="137"/>
      <c r="E88" s="137"/>
      <c r="F88" s="76"/>
      <c r="G88" s="259"/>
      <c r="K88" s="317"/>
    </row>
    <row r="89" spans="1:11" ht="18.75" x14ac:dyDescent="0.3">
      <c r="A89" s="148"/>
      <c r="B89" s="151"/>
      <c r="C89" s="142"/>
      <c r="D89" s="137"/>
      <c r="E89" s="137"/>
      <c r="F89" s="76"/>
      <c r="G89" s="259"/>
    </row>
    <row r="90" spans="1:11" ht="15.75" x14ac:dyDescent="0.25">
      <c r="A90" s="152" t="s">
        <v>239</v>
      </c>
      <c r="B90" s="153" t="s">
        <v>245</v>
      </c>
      <c r="C90" s="175">
        <v>99971</v>
      </c>
      <c r="D90" s="175">
        <v>99971</v>
      </c>
      <c r="E90" s="175">
        <v>99971</v>
      </c>
      <c r="F90" s="93">
        <v>99971</v>
      </c>
      <c r="G90" s="259">
        <f t="shared" si="1"/>
        <v>1</v>
      </c>
    </row>
    <row r="91" spans="1:11" ht="15.75" x14ac:dyDescent="0.25">
      <c r="A91" s="154" t="s">
        <v>240</v>
      </c>
      <c r="B91" s="155" t="s">
        <v>246</v>
      </c>
      <c r="C91" s="182">
        <v>56951</v>
      </c>
      <c r="D91" s="182">
        <v>56951</v>
      </c>
      <c r="E91" s="182">
        <v>56951</v>
      </c>
      <c r="F91" s="93">
        <v>56951</v>
      </c>
      <c r="G91" s="259">
        <f t="shared" si="1"/>
        <v>1</v>
      </c>
    </row>
    <row r="92" spans="1:11" ht="15.75" x14ac:dyDescent="0.25">
      <c r="A92" s="152" t="s">
        <v>241</v>
      </c>
      <c r="B92" s="113" t="s">
        <v>247</v>
      </c>
      <c r="C92" s="182">
        <v>23971</v>
      </c>
      <c r="D92" s="175">
        <v>26342</v>
      </c>
      <c r="E92" s="175">
        <v>25064</v>
      </c>
      <c r="F92" s="93">
        <v>25064</v>
      </c>
      <c r="G92" s="259">
        <f t="shared" si="1"/>
        <v>0.95148432161567076</v>
      </c>
    </row>
    <row r="93" spans="1:11" ht="15.75" x14ac:dyDescent="0.25">
      <c r="A93" s="152" t="s">
        <v>242</v>
      </c>
      <c r="B93" s="113" t="s">
        <v>248</v>
      </c>
      <c r="C93" s="182">
        <v>4064</v>
      </c>
      <c r="D93" s="175">
        <v>4064</v>
      </c>
      <c r="E93" s="175">
        <v>4064</v>
      </c>
      <c r="F93" s="93">
        <v>4064</v>
      </c>
      <c r="G93" s="259">
        <f t="shared" si="1"/>
        <v>1</v>
      </c>
    </row>
    <row r="94" spans="1:11" ht="15.75" x14ac:dyDescent="0.25">
      <c r="A94" s="152" t="s">
        <v>243</v>
      </c>
      <c r="B94" s="113" t="s">
        <v>271</v>
      </c>
      <c r="C94" s="175">
        <v>23601</v>
      </c>
      <c r="D94" s="175">
        <v>29363</v>
      </c>
      <c r="E94" s="175">
        <v>29363</v>
      </c>
      <c r="F94" s="93">
        <v>29363</v>
      </c>
      <c r="G94" s="259">
        <f t="shared" si="1"/>
        <v>1</v>
      </c>
    </row>
    <row r="95" spans="1:11" ht="15.75" x14ac:dyDescent="0.25">
      <c r="A95" s="152" t="s">
        <v>244</v>
      </c>
      <c r="B95" s="113" t="s">
        <v>303</v>
      </c>
      <c r="C95" s="175"/>
      <c r="D95" s="175">
        <v>3190</v>
      </c>
      <c r="E95" s="175">
        <v>5336</v>
      </c>
      <c r="F95" s="93">
        <v>5336</v>
      </c>
      <c r="G95" s="259">
        <f t="shared" si="1"/>
        <v>1.6727272727272726</v>
      </c>
    </row>
    <row r="96" spans="1:11" ht="18.75" x14ac:dyDescent="0.3">
      <c r="A96" s="119" t="s">
        <v>171</v>
      </c>
      <c r="B96" s="115" t="s">
        <v>164</v>
      </c>
      <c r="C96" s="184">
        <f>SUM(C90:C95)</f>
        <v>208558</v>
      </c>
      <c r="D96" s="184">
        <f>SUM(D90:D95)</f>
        <v>219881</v>
      </c>
      <c r="E96" s="184">
        <v>220749</v>
      </c>
      <c r="F96" s="184">
        <f>SUM(F90:F95)</f>
        <v>220749</v>
      </c>
      <c r="G96" s="316">
        <f t="shared" si="1"/>
        <v>1.0039475898326822</v>
      </c>
    </row>
    <row r="97" spans="1:7" ht="18.75" hidden="1" x14ac:dyDescent="0.3">
      <c r="A97" s="112"/>
      <c r="B97" s="113" t="s">
        <v>273</v>
      </c>
      <c r="C97" s="186"/>
      <c r="D97" s="187"/>
      <c r="E97" s="187"/>
      <c r="F97" s="81"/>
      <c r="G97" s="259" t="e">
        <f t="shared" si="1"/>
        <v>#DIV/0!</v>
      </c>
    </row>
    <row r="98" spans="1:7" ht="18.75" hidden="1" x14ac:dyDescent="0.3">
      <c r="A98" s="112"/>
      <c r="B98" s="113" t="s">
        <v>269</v>
      </c>
      <c r="C98" s="186"/>
      <c r="D98" s="187"/>
      <c r="E98" s="187"/>
      <c r="F98" s="81"/>
      <c r="G98" s="259" t="e">
        <f t="shared" si="1"/>
        <v>#DIV/0!</v>
      </c>
    </row>
    <row r="99" spans="1:7" ht="18.75" hidden="1" x14ac:dyDescent="0.3">
      <c r="A99" s="112"/>
      <c r="B99" s="113" t="s">
        <v>168</v>
      </c>
      <c r="C99" s="186"/>
      <c r="D99" s="187"/>
      <c r="E99" s="187"/>
      <c r="F99" s="81"/>
      <c r="G99" s="259" t="e">
        <f t="shared" si="1"/>
        <v>#DIV/0!</v>
      </c>
    </row>
    <row r="100" spans="1:7" ht="18.75" hidden="1" x14ac:dyDescent="0.3">
      <c r="A100" s="112"/>
      <c r="B100" s="113" t="s">
        <v>288</v>
      </c>
      <c r="C100" s="186"/>
      <c r="D100" s="187"/>
      <c r="E100" s="187"/>
      <c r="F100" s="81"/>
      <c r="G100" s="259" t="e">
        <f t="shared" si="1"/>
        <v>#DIV/0!</v>
      </c>
    </row>
    <row r="101" spans="1:7" ht="18.75" x14ac:dyDescent="0.3">
      <c r="A101" s="119" t="s">
        <v>172</v>
      </c>
      <c r="B101" s="115" t="s">
        <v>165</v>
      </c>
      <c r="C101" s="178">
        <v>20781</v>
      </c>
      <c r="D101" s="178">
        <v>20781</v>
      </c>
      <c r="E101" s="178">
        <v>28236</v>
      </c>
      <c r="F101" s="166">
        <v>38035</v>
      </c>
      <c r="G101" s="316">
        <f t="shared" si="1"/>
        <v>1.8302776574755786</v>
      </c>
    </row>
    <row r="102" spans="1:7" ht="18.75" x14ac:dyDescent="0.3">
      <c r="A102" s="127" t="s">
        <v>163</v>
      </c>
      <c r="B102" s="117" t="s">
        <v>169</v>
      </c>
      <c r="C102" s="178">
        <v>229339</v>
      </c>
      <c r="D102" s="178">
        <v>240662</v>
      </c>
      <c r="E102" s="178">
        <v>248985</v>
      </c>
      <c r="F102" s="178">
        <v>258784</v>
      </c>
      <c r="G102" s="316">
        <f t="shared" si="1"/>
        <v>1.0753006290980711</v>
      </c>
    </row>
    <row r="103" spans="1:7" ht="18.75" x14ac:dyDescent="0.3">
      <c r="A103" s="119" t="s">
        <v>176</v>
      </c>
      <c r="B103" s="115" t="s">
        <v>170</v>
      </c>
      <c r="C103" s="178">
        <v>2600</v>
      </c>
      <c r="D103" s="178">
        <v>2749</v>
      </c>
      <c r="E103" s="178">
        <v>149</v>
      </c>
      <c r="F103" s="178">
        <v>149</v>
      </c>
      <c r="G103" s="316">
        <f t="shared" si="1"/>
        <v>5.4201527828301198E-2</v>
      </c>
    </row>
    <row r="104" spans="1:7" ht="18.75" x14ac:dyDescent="0.3">
      <c r="A104" s="112"/>
      <c r="B104" s="113"/>
      <c r="C104" s="191"/>
      <c r="D104" s="192"/>
      <c r="E104" s="192"/>
      <c r="F104" s="81"/>
      <c r="G104" s="259"/>
    </row>
    <row r="105" spans="1:7" ht="18.75" hidden="1" x14ac:dyDescent="0.3">
      <c r="A105" s="112"/>
      <c r="B105" s="113"/>
      <c r="C105" s="191"/>
      <c r="D105" s="187"/>
      <c r="E105" s="187"/>
      <c r="F105" s="81"/>
      <c r="G105" s="259" t="e">
        <f t="shared" si="1"/>
        <v>#DIV/0!</v>
      </c>
    </row>
    <row r="106" spans="1:7" ht="18.75" hidden="1" x14ac:dyDescent="0.3">
      <c r="A106" s="112"/>
      <c r="B106" s="113"/>
      <c r="C106" s="191"/>
      <c r="D106" s="187"/>
      <c r="E106" s="187"/>
      <c r="F106" s="81"/>
      <c r="G106" s="259" t="e">
        <f t="shared" si="1"/>
        <v>#DIV/0!</v>
      </c>
    </row>
    <row r="107" spans="1:7" ht="18.75" x14ac:dyDescent="0.3">
      <c r="A107" s="119" t="s">
        <v>174</v>
      </c>
      <c r="B107" s="115" t="s">
        <v>173</v>
      </c>
      <c r="C107" s="184">
        <v>142142</v>
      </c>
      <c r="D107" s="184">
        <v>142142</v>
      </c>
      <c r="E107" s="184">
        <v>142142</v>
      </c>
      <c r="F107" s="184">
        <v>26361</v>
      </c>
      <c r="G107" s="316">
        <f t="shared" si="1"/>
        <v>0.18545538968074179</v>
      </c>
    </row>
    <row r="108" spans="1:7" ht="18.75" x14ac:dyDescent="0.3">
      <c r="A108" s="127" t="s">
        <v>175</v>
      </c>
      <c r="B108" s="117" t="s">
        <v>177</v>
      </c>
      <c r="C108" s="183">
        <f>SUM(C103:C107)</f>
        <v>144742</v>
      </c>
      <c r="D108" s="183">
        <f>SUM(D103:D107)</f>
        <v>144891</v>
      </c>
      <c r="E108" s="183">
        <v>142291</v>
      </c>
      <c r="F108" s="183">
        <f>SUM(F103:F107)</f>
        <v>26510</v>
      </c>
      <c r="G108" s="316">
        <f t="shared" si="1"/>
        <v>0.18296512550814059</v>
      </c>
    </row>
    <row r="109" spans="1:7" ht="15.75" x14ac:dyDescent="0.25">
      <c r="A109" s="112" t="s">
        <v>178</v>
      </c>
      <c r="B109" s="122" t="s">
        <v>293</v>
      </c>
      <c r="C109" s="177"/>
      <c r="D109" s="177"/>
      <c r="E109" s="177"/>
      <c r="F109" s="87"/>
      <c r="G109" s="259"/>
    </row>
    <row r="110" spans="1:7" ht="15.75" x14ac:dyDescent="0.25">
      <c r="A110" s="112" t="s">
        <v>179</v>
      </c>
      <c r="B110" s="122" t="s">
        <v>294</v>
      </c>
      <c r="C110" s="177">
        <v>50000</v>
      </c>
      <c r="D110" s="177">
        <v>50000</v>
      </c>
      <c r="E110" s="177">
        <v>50000</v>
      </c>
      <c r="F110" s="87">
        <v>70925</v>
      </c>
      <c r="G110" s="259">
        <f t="shared" si="1"/>
        <v>1.4185000000000001</v>
      </c>
    </row>
    <row r="111" spans="1:7" ht="15.75" x14ac:dyDescent="0.25">
      <c r="A111" s="112" t="s">
        <v>180</v>
      </c>
      <c r="B111" s="113" t="s">
        <v>290</v>
      </c>
      <c r="C111" s="177">
        <v>75000</v>
      </c>
      <c r="D111" s="177">
        <v>75000</v>
      </c>
      <c r="E111" s="177">
        <v>75000</v>
      </c>
      <c r="F111" s="87">
        <v>107313</v>
      </c>
      <c r="G111" s="259">
        <f t="shared" si="1"/>
        <v>1.4308399999999999</v>
      </c>
    </row>
    <row r="112" spans="1:7" ht="15.75" hidden="1" x14ac:dyDescent="0.25">
      <c r="A112" s="112"/>
      <c r="B112" s="156"/>
      <c r="C112" s="177"/>
      <c r="D112" s="177"/>
      <c r="E112" s="177"/>
      <c r="F112" s="87"/>
      <c r="G112" s="259" t="e">
        <f t="shared" si="1"/>
        <v>#DIV/0!</v>
      </c>
    </row>
    <row r="113" spans="1:7" ht="15.75" hidden="1" x14ac:dyDescent="0.25">
      <c r="A113" s="112"/>
      <c r="B113" s="156"/>
      <c r="C113" s="177"/>
      <c r="D113" s="177"/>
      <c r="E113" s="177"/>
      <c r="F113" s="87"/>
      <c r="G113" s="259" t="e">
        <f t="shared" si="1"/>
        <v>#DIV/0!</v>
      </c>
    </row>
    <row r="114" spans="1:7" ht="15.75" x14ac:dyDescent="0.25">
      <c r="A114" s="112" t="s">
        <v>181</v>
      </c>
      <c r="B114" s="123" t="s">
        <v>183</v>
      </c>
      <c r="C114" s="177">
        <v>7000</v>
      </c>
      <c r="D114" s="177">
        <v>7000</v>
      </c>
      <c r="E114" s="177">
        <v>7000</v>
      </c>
      <c r="F114" s="87">
        <v>8219</v>
      </c>
      <c r="G114" s="259">
        <f t="shared" si="1"/>
        <v>1.1741428571428572</v>
      </c>
    </row>
    <row r="115" spans="1:7" ht="15.75" x14ac:dyDescent="0.25">
      <c r="A115" s="112" t="s">
        <v>182</v>
      </c>
      <c r="B115" s="113" t="s">
        <v>291</v>
      </c>
      <c r="C115" s="177"/>
      <c r="D115" s="177"/>
      <c r="E115" s="177"/>
      <c r="F115" s="87"/>
      <c r="G115" s="259"/>
    </row>
    <row r="116" spans="1:7" ht="15.75" x14ac:dyDescent="0.25">
      <c r="A116" s="112"/>
      <c r="B116" s="118" t="s">
        <v>287</v>
      </c>
      <c r="C116" s="177">
        <v>16000</v>
      </c>
      <c r="D116" s="177">
        <v>16000</v>
      </c>
      <c r="E116" s="177">
        <v>16000</v>
      </c>
      <c r="F116" s="87">
        <v>15716</v>
      </c>
      <c r="G116" s="259">
        <f t="shared" si="1"/>
        <v>0.98224999999999996</v>
      </c>
    </row>
    <row r="117" spans="1:7" ht="15.75" x14ac:dyDescent="0.25">
      <c r="A117" s="112"/>
      <c r="B117" s="118" t="s">
        <v>305</v>
      </c>
      <c r="C117" s="177"/>
      <c r="D117" s="177"/>
      <c r="E117" s="177"/>
      <c r="F117" s="87">
        <v>4357</v>
      </c>
      <c r="G117" s="259"/>
    </row>
    <row r="118" spans="1:7" ht="18.75" x14ac:dyDescent="0.3">
      <c r="A118" s="127" t="s">
        <v>185</v>
      </c>
      <c r="B118" s="117" t="s">
        <v>186</v>
      </c>
      <c r="C118" s="173">
        <f>SUM(C109:C117)</f>
        <v>148000</v>
      </c>
      <c r="D118" s="173">
        <f>SUM(D109:D117)</f>
        <v>148000</v>
      </c>
      <c r="E118" s="173">
        <v>148000</v>
      </c>
      <c r="F118" s="173">
        <f>SUM(F109:F117)</f>
        <v>206530</v>
      </c>
      <c r="G118" s="316">
        <f t="shared" si="1"/>
        <v>1.3954729729729729</v>
      </c>
    </row>
    <row r="119" spans="1:7" ht="15.75" x14ac:dyDescent="0.25">
      <c r="A119" s="112" t="s">
        <v>189</v>
      </c>
      <c r="B119" s="118" t="s">
        <v>195</v>
      </c>
      <c r="C119" s="180"/>
      <c r="D119" s="180"/>
      <c r="E119" s="180">
        <v>184</v>
      </c>
      <c r="F119" s="181">
        <v>588</v>
      </c>
      <c r="G119" s="259"/>
    </row>
    <row r="120" spans="1:7" ht="15.75" x14ac:dyDescent="0.25">
      <c r="A120" s="112" t="s">
        <v>190</v>
      </c>
      <c r="B120" s="118" t="s">
        <v>289</v>
      </c>
      <c r="C120" s="180">
        <v>344</v>
      </c>
      <c r="D120" s="180">
        <v>344</v>
      </c>
      <c r="E120" s="180"/>
      <c r="F120" s="181">
        <v>3184</v>
      </c>
      <c r="G120" s="259">
        <f t="shared" si="1"/>
        <v>9.2558139534883725</v>
      </c>
    </row>
    <row r="121" spans="1:7" ht="15.75" x14ac:dyDescent="0.25">
      <c r="A121" s="112" t="s">
        <v>191</v>
      </c>
      <c r="B121" s="118" t="s">
        <v>98</v>
      </c>
      <c r="C121" s="180">
        <v>7659</v>
      </c>
      <c r="D121" s="180">
        <v>7659</v>
      </c>
      <c r="E121" s="180">
        <v>8874</v>
      </c>
      <c r="F121" s="181">
        <v>9013</v>
      </c>
      <c r="G121" s="259">
        <f t="shared" si="1"/>
        <v>1.1767854811333072</v>
      </c>
    </row>
    <row r="122" spans="1:7" ht="15.75" x14ac:dyDescent="0.25">
      <c r="A122" s="112" t="s">
        <v>192</v>
      </c>
      <c r="B122" s="118" t="s">
        <v>196</v>
      </c>
      <c r="C122" s="180">
        <v>25473</v>
      </c>
      <c r="D122" s="180">
        <v>25473</v>
      </c>
      <c r="E122" s="180">
        <v>24458</v>
      </c>
      <c r="F122" s="181">
        <v>23830</v>
      </c>
      <c r="G122" s="259">
        <f t="shared" si="1"/>
        <v>0.93550033368664864</v>
      </c>
    </row>
    <row r="123" spans="1:7" ht="15.75" x14ac:dyDescent="0.25">
      <c r="A123" s="112" t="s">
        <v>193</v>
      </c>
      <c r="B123" s="118" t="s">
        <v>197</v>
      </c>
      <c r="C123" s="180"/>
      <c r="D123" s="180"/>
      <c r="E123" s="180"/>
      <c r="F123" s="181"/>
      <c r="G123" s="259"/>
    </row>
    <row r="124" spans="1:7" ht="15.75" x14ac:dyDescent="0.25">
      <c r="A124" s="112" t="s">
        <v>194</v>
      </c>
      <c r="B124" s="118" t="s">
        <v>251</v>
      </c>
      <c r="C124" s="180">
        <v>9324</v>
      </c>
      <c r="D124" s="180">
        <v>9324</v>
      </c>
      <c r="E124" s="180">
        <v>9284</v>
      </c>
      <c r="F124" s="181">
        <v>10695</v>
      </c>
      <c r="G124" s="259">
        <f t="shared" si="1"/>
        <v>1.1470398970398969</v>
      </c>
    </row>
    <row r="125" spans="1:7" ht="15.75" x14ac:dyDescent="0.25">
      <c r="A125" s="112" t="s">
        <v>198</v>
      </c>
      <c r="B125" s="118" t="s">
        <v>270</v>
      </c>
      <c r="C125" s="180"/>
      <c r="D125" s="180"/>
      <c r="E125" s="180"/>
      <c r="F125" s="181"/>
      <c r="G125" s="259"/>
    </row>
    <row r="126" spans="1:7" ht="15.75" x14ac:dyDescent="0.25">
      <c r="A126" s="112" t="s">
        <v>200</v>
      </c>
      <c r="B126" s="118" t="s">
        <v>201</v>
      </c>
      <c r="C126" s="180">
        <v>200</v>
      </c>
      <c r="D126" s="180">
        <v>200</v>
      </c>
      <c r="E126" s="180">
        <v>200</v>
      </c>
      <c r="F126" s="180">
        <v>122</v>
      </c>
      <c r="G126" s="259">
        <f t="shared" si="1"/>
        <v>0.61</v>
      </c>
    </row>
    <row r="127" spans="1:7" ht="15.75" x14ac:dyDescent="0.25">
      <c r="A127" s="112" t="s">
        <v>202</v>
      </c>
      <c r="B127" s="118" t="s">
        <v>203</v>
      </c>
      <c r="C127" s="180"/>
      <c r="D127" s="180"/>
      <c r="E127" s="180"/>
      <c r="F127" s="180"/>
      <c r="G127" s="259"/>
    </row>
    <row r="128" spans="1:7" ht="18.75" x14ac:dyDescent="0.3">
      <c r="A128" s="127" t="s">
        <v>187</v>
      </c>
      <c r="B128" s="117" t="s">
        <v>188</v>
      </c>
      <c r="C128" s="183">
        <f>SUM(C119:C127)</f>
        <v>43000</v>
      </c>
      <c r="D128" s="183">
        <f>SUM(D119:D127)</f>
        <v>43000</v>
      </c>
      <c r="E128" s="183">
        <v>43000</v>
      </c>
      <c r="F128" s="183">
        <f>SUM(F119:F127)</f>
        <v>47432</v>
      </c>
      <c r="G128" s="316">
        <f t="shared" si="1"/>
        <v>1.1030697674418604</v>
      </c>
    </row>
    <row r="129" spans="1:7" ht="15.75" x14ac:dyDescent="0.25">
      <c r="A129" s="112" t="s">
        <v>204</v>
      </c>
      <c r="B129" s="113" t="s">
        <v>206</v>
      </c>
      <c r="C129" s="177">
        <v>10608</v>
      </c>
      <c r="D129" s="177">
        <v>10608</v>
      </c>
      <c r="E129" s="177"/>
      <c r="F129" s="87"/>
      <c r="G129" s="259">
        <f t="shared" si="1"/>
        <v>0</v>
      </c>
    </row>
    <row r="130" spans="1:7" ht="15.75" x14ac:dyDescent="0.25">
      <c r="A130" s="112" t="s">
        <v>205</v>
      </c>
      <c r="B130" s="113" t="s">
        <v>304</v>
      </c>
      <c r="C130" s="177"/>
      <c r="D130" s="177"/>
      <c r="E130" s="177">
        <v>10608</v>
      </c>
      <c r="F130" s="87">
        <v>4501</v>
      </c>
      <c r="G130" s="259"/>
    </row>
    <row r="131" spans="1:7" ht="18.75" x14ac:dyDescent="0.3">
      <c r="A131" s="127" t="s">
        <v>208</v>
      </c>
      <c r="B131" s="117" t="s">
        <v>209</v>
      </c>
      <c r="C131" s="183">
        <f>SUM(C129:C130)</f>
        <v>10608</v>
      </c>
      <c r="D131" s="183">
        <f>SUM(D129:D130)</f>
        <v>10608</v>
      </c>
      <c r="E131" s="183">
        <v>10608</v>
      </c>
      <c r="F131" s="183">
        <f>SUM(F129:F130)</f>
        <v>4501</v>
      </c>
      <c r="G131" s="316">
        <f t="shared" si="1"/>
        <v>0.4243024132730015</v>
      </c>
    </row>
    <row r="132" spans="1:7" ht="15.75" x14ac:dyDescent="0.25">
      <c r="A132" s="112" t="s">
        <v>210</v>
      </c>
      <c r="B132" s="113" t="s">
        <v>211</v>
      </c>
      <c r="C132" s="177"/>
      <c r="D132" s="177"/>
      <c r="E132" s="177"/>
      <c r="F132" s="87"/>
      <c r="G132" s="259"/>
    </row>
    <row r="133" spans="1:7" ht="15.75" x14ac:dyDescent="0.25">
      <c r="A133" s="112" t="s">
        <v>212</v>
      </c>
      <c r="B133" s="113" t="s">
        <v>213</v>
      </c>
      <c r="C133" s="177">
        <v>0</v>
      </c>
      <c r="D133" s="177"/>
      <c r="E133" s="177"/>
      <c r="F133" s="87"/>
      <c r="G133" s="259"/>
    </row>
    <row r="134" spans="1:7" ht="18.75" x14ac:dyDescent="0.3">
      <c r="A134" s="127" t="s">
        <v>214</v>
      </c>
      <c r="B134" s="117" t="s">
        <v>217</v>
      </c>
      <c r="C134" s="184">
        <f>SUM(C132:C133)</f>
        <v>0</v>
      </c>
      <c r="D134" s="184">
        <f>SUM(D132:D133)</f>
        <v>0</v>
      </c>
      <c r="E134" s="184"/>
      <c r="F134" s="184">
        <f>SUM(F132:F133)</f>
        <v>0</v>
      </c>
      <c r="G134" s="316"/>
    </row>
    <row r="135" spans="1:7" ht="15.75" x14ac:dyDescent="0.25">
      <c r="A135" s="112" t="s">
        <v>218</v>
      </c>
      <c r="B135" s="113" t="s">
        <v>219</v>
      </c>
      <c r="C135" s="177"/>
      <c r="D135" s="177"/>
      <c r="E135" s="177"/>
      <c r="F135" s="87"/>
      <c r="G135" s="259"/>
    </row>
    <row r="136" spans="1:7" ht="15.75" x14ac:dyDescent="0.25">
      <c r="A136" s="112" t="s">
        <v>220</v>
      </c>
      <c r="B136" s="113" t="s">
        <v>221</v>
      </c>
      <c r="C136" s="177"/>
      <c r="D136" s="177"/>
      <c r="E136" s="177"/>
      <c r="F136" s="87">
        <v>2630</v>
      </c>
      <c r="G136" s="259"/>
    </row>
    <row r="137" spans="1:7" ht="18.75" x14ac:dyDescent="0.3">
      <c r="A137" s="127" t="s">
        <v>215</v>
      </c>
      <c r="B137" s="117" t="s">
        <v>216</v>
      </c>
      <c r="C137" s="183">
        <f>SUM(C135:C136)</f>
        <v>0</v>
      </c>
      <c r="D137" s="183">
        <f>SUM(D135:D136)</f>
        <v>0</v>
      </c>
      <c r="E137" s="183"/>
      <c r="F137" s="183">
        <f>SUM(F135:F136)</f>
        <v>2630</v>
      </c>
      <c r="G137" s="316"/>
    </row>
    <row r="138" spans="1:7" ht="18.75" x14ac:dyDescent="0.3">
      <c r="A138" s="157"/>
      <c r="B138" s="117" t="s">
        <v>28</v>
      </c>
      <c r="C138" s="183">
        <f>SUM(C102+C108+C118+C128+C131+C134+C137)</f>
        <v>575689</v>
      </c>
      <c r="D138" s="183">
        <f>SUM(D102+D108+D118+D128+D131+D134+D137)</f>
        <v>587161</v>
      </c>
      <c r="E138" s="183">
        <v>592884</v>
      </c>
      <c r="F138" s="183">
        <f>SUM(F102+F108+F118+F128+F131+F134+F137)</f>
        <v>546387</v>
      </c>
      <c r="G138" s="316">
        <f t="shared" ref="G138:G143" si="2">F138/D138</f>
        <v>0.93055737693750096</v>
      </c>
    </row>
    <row r="139" spans="1:7" ht="15.75" x14ac:dyDescent="0.25">
      <c r="A139" s="139" t="s">
        <v>225</v>
      </c>
      <c r="B139" s="158" t="s">
        <v>380</v>
      </c>
      <c r="C139" s="177">
        <v>0</v>
      </c>
      <c r="D139" s="177"/>
      <c r="E139" s="177"/>
      <c r="F139" s="87">
        <v>7469</v>
      </c>
      <c r="G139" s="259"/>
    </row>
    <row r="140" spans="1:7" ht="15.75" x14ac:dyDescent="0.25">
      <c r="A140" s="139" t="s">
        <v>226</v>
      </c>
      <c r="B140" s="158" t="s">
        <v>227</v>
      </c>
      <c r="C140" s="177">
        <v>71132</v>
      </c>
      <c r="D140" s="177">
        <v>71132</v>
      </c>
      <c r="E140" s="177">
        <v>71132</v>
      </c>
      <c r="F140" s="87">
        <v>71132</v>
      </c>
      <c r="G140" s="259">
        <f t="shared" si="2"/>
        <v>1</v>
      </c>
    </row>
    <row r="141" spans="1:7" ht="15.75" x14ac:dyDescent="0.25">
      <c r="A141" s="139" t="s">
        <v>228</v>
      </c>
      <c r="B141" s="158" t="s">
        <v>27</v>
      </c>
      <c r="C141" s="177">
        <v>0</v>
      </c>
      <c r="D141" s="177"/>
      <c r="E141" s="177"/>
      <c r="F141" s="87"/>
      <c r="G141" s="259"/>
    </row>
    <row r="142" spans="1:7" ht="15.75" x14ac:dyDescent="0.25">
      <c r="A142" s="139" t="s">
        <v>229</v>
      </c>
      <c r="B142" s="158" t="s">
        <v>230</v>
      </c>
      <c r="C142" s="177">
        <v>0</v>
      </c>
      <c r="D142" s="177"/>
      <c r="E142" s="177"/>
      <c r="F142" s="87"/>
      <c r="G142" s="318"/>
    </row>
    <row r="143" spans="1:7" ht="18.75" x14ac:dyDescent="0.3">
      <c r="A143" s="147"/>
      <c r="B143" s="117" t="s">
        <v>223</v>
      </c>
      <c r="C143" s="188">
        <f>SUM(C138:C142)</f>
        <v>646821</v>
      </c>
      <c r="D143" s="188">
        <f>SUM(D138:D142)</f>
        <v>658293</v>
      </c>
      <c r="E143" s="188">
        <v>71132</v>
      </c>
      <c r="F143" s="188">
        <f>SUM(F138:F142)</f>
        <v>624988</v>
      </c>
      <c r="G143" s="316">
        <f t="shared" si="2"/>
        <v>0.94940702696215817</v>
      </c>
    </row>
    <row r="144" spans="1:7" ht="14.25" x14ac:dyDescent="0.2">
      <c r="A144" s="159"/>
      <c r="B144" s="159"/>
      <c r="C144" s="189"/>
      <c r="D144" s="160"/>
      <c r="E144" s="160"/>
      <c r="F144" s="76"/>
      <c r="G144" s="76"/>
    </row>
    <row r="145" spans="1:7" ht="18.75" x14ac:dyDescent="0.3">
      <c r="A145" s="161"/>
      <c r="B145" s="162" t="s">
        <v>33</v>
      </c>
      <c r="C145" s="142"/>
      <c r="D145" s="163"/>
      <c r="E145" s="163"/>
      <c r="F145" s="76">
        <v>12</v>
      </c>
      <c r="G145" s="76"/>
    </row>
    <row r="146" spans="1:7" x14ac:dyDescent="0.2">
      <c r="C146" s="190"/>
    </row>
    <row r="147" spans="1:7" x14ac:dyDescent="0.2">
      <c r="C147" s="190"/>
    </row>
    <row r="148" spans="1:7" x14ac:dyDescent="0.2">
      <c r="C148" s="190"/>
    </row>
    <row r="149" spans="1:7" x14ac:dyDescent="0.2">
      <c r="C149" s="190"/>
    </row>
    <row r="150" spans="1:7" x14ac:dyDescent="0.2">
      <c r="C150" s="190"/>
    </row>
    <row r="151" spans="1:7" x14ac:dyDescent="0.2">
      <c r="C151" s="190"/>
    </row>
    <row r="152" spans="1:7" x14ac:dyDescent="0.2">
      <c r="C152" s="190"/>
    </row>
    <row r="153" spans="1:7" x14ac:dyDescent="0.2">
      <c r="C153" s="190"/>
    </row>
    <row r="154" spans="1:7" x14ac:dyDescent="0.2">
      <c r="C154" s="190"/>
    </row>
    <row r="155" spans="1:7" x14ac:dyDescent="0.2">
      <c r="C155" s="190"/>
    </row>
    <row r="156" spans="1:7" x14ac:dyDescent="0.2">
      <c r="C156" s="190"/>
    </row>
    <row r="157" spans="1:7" x14ac:dyDescent="0.2">
      <c r="C157" s="190"/>
    </row>
    <row r="158" spans="1:7" x14ac:dyDescent="0.2">
      <c r="C158" s="190"/>
    </row>
    <row r="159" spans="1:7" x14ac:dyDescent="0.2">
      <c r="C159" s="190"/>
    </row>
    <row r="160" spans="1:7" x14ac:dyDescent="0.2">
      <c r="C160" s="190"/>
    </row>
    <row r="161" spans="3:3" x14ac:dyDescent="0.2">
      <c r="C161" s="190"/>
    </row>
    <row r="162" spans="3:3" x14ac:dyDescent="0.2">
      <c r="C162" s="190"/>
    </row>
    <row r="163" spans="3:3" x14ac:dyDescent="0.2">
      <c r="C163" s="190"/>
    </row>
    <row r="164" spans="3:3" x14ac:dyDescent="0.2">
      <c r="C164" s="190"/>
    </row>
    <row r="165" spans="3:3" x14ac:dyDescent="0.2">
      <c r="C165" s="190"/>
    </row>
    <row r="166" spans="3:3" x14ac:dyDescent="0.2">
      <c r="C166" s="190"/>
    </row>
    <row r="167" spans="3:3" x14ac:dyDescent="0.2">
      <c r="C167" s="190"/>
    </row>
    <row r="168" spans="3:3" x14ac:dyDescent="0.2">
      <c r="C168" s="190"/>
    </row>
    <row r="169" spans="3:3" x14ac:dyDescent="0.2">
      <c r="C169" s="190"/>
    </row>
    <row r="170" spans="3:3" x14ac:dyDescent="0.2">
      <c r="C170" s="190"/>
    </row>
    <row r="171" spans="3:3" x14ac:dyDescent="0.2">
      <c r="C171" s="190"/>
    </row>
    <row r="172" spans="3:3" x14ac:dyDescent="0.2">
      <c r="C172" s="190"/>
    </row>
    <row r="173" spans="3:3" x14ac:dyDescent="0.2">
      <c r="C173" s="190"/>
    </row>
    <row r="174" spans="3:3" x14ac:dyDescent="0.2">
      <c r="C174" s="190"/>
    </row>
    <row r="175" spans="3:3" x14ac:dyDescent="0.2">
      <c r="C175" s="190"/>
    </row>
    <row r="176" spans="3:3" x14ac:dyDescent="0.2">
      <c r="C176" s="190"/>
    </row>
    <row r="177" spans="3:3" x14ac:dyDescent="0.2">
      <c r="C177" s="190"/>
    </row>
    <row r="178" spans="3:3" x14ac:dyDescent="0.2">
      <c r="C178" s="190"/>
    </row>
    <row r="179" spans="3:3" x14ac:dyDescent="0.2">
      <c r="C179" s="190"/>
    </row>
    <row r="180" spans="3:3" x14ac:dyDescent="0.2">
      <c r="C180" s="190"/>
    </row>
    <row r="181" spans="3:3" x14ac:dyDescent="0.2">
      <c r="C181" s="190"/>
    </row>
    <row r="182" spans="3:3" x14ac:dyDescent="0.2">
      <c r="C182" s="190"/>
    </row>
    <row r="183" spans="3:3" x14ac:dyDescent="0.2">
      <c r="C183" s="190"/>
    </row>
    <row r="184" spans="3:3" x14ac:dyDescent="0.2">
      <c r="C184" s="190"/>
    </row>
    <row r="185" spans="3:3" x14ac:dyDescent="0.2">
      <c r="C185" s="190"/>
    </row>
    <row r="186" spans="3:3" x14ac:dyDescent="0.2">
      <c r="C186" s="190"/>
    </row>
    <row r="187" spans="3:3" x14ac:dyDescent="0.2">
      <c r="C187" s="190"/>
    </row>
    <row r="188" spans="3:3" x14ac:dyDescent="0.2">
      <c r="C188" s="190"/>
    </row>
    <row r="189" spans="3:3" x14ac:dyDescent="0.2">
      <c r="C189" s="190"/>
    </row>
    <row r="190" spans="3:3" x14ac:dyDescent="0.2">
      <c r="C190" s="190"/>
    </row>
    <row r="191" spans="3:3" x14ac:dyDescent="0.2">
      <c r="C191" s="190"/>
    </row>
    <row r="192" spans="3:3" x14ac:dyDescent="0.2">
      <c r="C192" s="190"/>
    </row>
    <row r="193" spans="3:3" x14ac:dyDescent="0.2">
      <c r="C193" s="190"/>
    </row>
    <row r="194" spans="3:3" x14ac:dyDescent="0.2">
      <c r="C194" s="190"/>
    </row>
    <row r="195" spans="3:3" x14ac:dyDescent="0.2">
      <c r="C195" s="190"/>
    </row>
    <row r="196" spans="3:3" x14ac:dyDescent="0.2">
      <c r="C196" s="190"/>
    </row>
    <row r="197" spans="3:3" x14ac:dyDescent="0.2">
      <c r="C197" s="190"/>
    </row>
    <row r="198" spans="3:3" x14ac:dyDescent="0.2">
      <c r="C198" s="190"/>
    </row>
    <row r="199" spans="3:3" x14ac:dyDescent="0.2">
      <c r="C199" s="190"/>
    </row>
    <row r="200" spans="3:3" x14ac:dyDescent="0.2">
      <c r="C200" s="190"/>
    </row>
    <row r="201" spans="3:3" x14ac:dyDescent="0.2">
      <c r="C201" s="190"/>
    </row>
    <row r="202" spans="3:3" x14ac:dyDescent="0.2">
      <c r="C202" s="190"/>
    </row>
    <row r="203" spans="3:3" x14ac:dyDescent="0.2">
      <c r="C203" s="190"/>
    </row>
    <row r="204" spans="3:3" x14ac:dyDescent="0.2">
      <c r="C204" s="190"/>
    </row>
    <row r="205" spans="3:3" x14ac:dyDescent="0.2">
      <c r="C205" s="190"/>
    </row>
    <row r="206" spans="3:3" x14ac:dyDescent="0.2">
      <c r="C206" s="190"/>
    </row>
    <row r="207" spans="3:3" x14ac:dyDescent="0.2">
      <c r="C207" s="190"/>
    </row>
    <row r="208" spans="3:3" x14ac:dyDescent="0.2">
      <c r="C208" s="190"/>
    </row>
    <row r="209" spans="3:3" x14ac:dyDescent="0.2">
      <c r="C209" s="190"/>
    </row>
    <row r="210" spans="3:3" x14ac:dyDescent="0.2">
      <c r="C210" s="190"/>
    </row>
    <row r="211" spans="3:3" x14ac:dyDescent="0.2">
      <c r="C211" s="190"/>
    </row>
    <row r="212" spans="3:3" x14ac:dyDescent="0.2">
      <c r="C212" s="190"/>
    </row>
    <row r="213" spans="3:3" x14ac:dyDescent="0.2">
      <c r="C213" s="190"/>
    </row>
    <row r="214" spans="3:3" x14ac:dyDescent="0.2">
      <c r="C214" s="190"/>
    </row>
    <row r="215" spans="3:3" x14ac:dyDescent="0.2">
      <c r="C215" s="190"/>
    </row>
    <row r="216" spans="3:3" x14ac:dyDescent="0.2">
      <c r="C216" s="190"/>
    </row>
    <row r="217" spans="3:3" x14ac:dyDescent="0.2">
      <c r="C217" s="190"/>
    </row>
    <row r="218" spans="3:3" x14ac:dyDescent="0.2">
      <c r="C218" s="190"/>
    </row>
    <row r="219" spans="3:3" x14ac:dyDescent="0.2">
      <c r="C219" s="190"/>
    </row>
    <row r="220" spans="3:3" x14ac:dyDescent="0.2">
      <c r="C220" s="190"/>
    </row>
    <row r="221" spans="3:3" x14ac:dyDescent="0.2">
      <c r="C221" s="190"/>
    </row>
    <row r="222" spans="3:3" x14ac:dyDescent="0.2">
      <c r="C222" s="190"/>
    </row>
    <row r="223" spans="3:3" x14ac:dyDescent="0.2">
      <c r="C223" s="190"/>
    </row>
    <row r="224" spans="3:3" x14ac:dyDescent="0.2">
      <c r="C224" s="190"/>
    </row>
    <row r="225" spans="3:3" x14ac:dyDescent="0.2">
      <c r="C225" s="190"/>
    </row>
    <row r="226" spans="3:3" x14ac:dyDescent="0.2">
      <c r="C226" s="190"/>
    </row>
    <row r="227" spans="3:3" x14ac:dyDescent="0.2">
      <c r="C227" s="190"/>
    </row>
    <row r="228" spans="3:3" x14ac:dyDescent="0.2">
      <c r="C228" s="190"/>
    </row>
    <row r="229" spans="3:3" x14ac:dyDescent="0.2">
      <c r="C229" s="190"/>
    </row>
    <row r="230" spans="3:3" x14ac:dyDescent="0.2">
      <c r="C230" s="190"/>
    </row>
    <row r="231" spans="3:3" x14ac:dyDescent="0.2">
      <c r="C231" s="190"/>
    </row>
    <row r="232" spans="3:3" x14ac:dyDescent="0.2">
      <c r="C232" s="190"/>
    </row>
    <row r="233" spans="3:3" x14ac:dyDescent="0.2">
      <c r="C233" s="190"/>
    </row>
    <row r="234" spans="3:3" x14ac:dyDescent="0.2">
      <c r="C234" s="190"/>
    </row>
    <row r="235" spans="3:3" x14ac:dyDescent="0.2">
      <c r="C235" s="190"/>
    </row>
    <row r="236" spans="3:3" x14ac:dyDescent="0.2">
      <c r="C236" s="190"/>
    </row>
    <row r="237" spans="3:3" x14ac:dyDescent="0.2">
      <c r="C237" s="190"/>
    </row>
    <row r="238" spans="3:3" x14ac:dyDescent="0.2">
      <c r="C238" s="190"/>
    </row>
    <row r="239" spans="3:3" x14ac:dyDescent="0.2">
      <c r="C239" s="190"/>
    </row>
    <row r="240" spans="3:3" x14ac:dyDescent="0.2">
      <c r="C240" s="190"/>
    </row>
    <row r="241" spans="3:3" x14ac:dyDescent="0.2">
      <c r="C241" s="190"/>
    </row>
    <row r="242" spans="3:3" x14ac:dyDescent="0.2">
      <c r="C242" s="190"/>
    </row>
    <row r="243" spans="3:3" x14ac:dyDescent="0.2">
      <c r="C243" s="190"/>
    </row>
    <row r="244" spans="3:3" x14ac:dyDescent="0.2">
      <c r="C244" s="190"/>
    </row>
    <row r="245" spans="3:3" x14ac:dyDescent="0.2">
      <c r="C245" s="190"/>
    </row>
    <row r="246" spans="3:3" x14ac:dyDescent="0.2">
      <c r="C246" s="190"/>
    </row>
    <row r="247" spans="3:3" x14ac:dyDescent="0.2">
      <c r="C247" s="190"/>
    </row>
    <row r="248" spans="3:3" x14ac:dyDescent="0.2">
      <c r="C248" s="190"/>
    </row>
    <row r="249" spans="3:3" x14ac:dyDescent="0.2">
      <c r="C249" s="190"/>
    </row>
    <row r="250" spans="3:3" x14ac:dyDescent="0.2">
      <c r="C250" s="190"/>
    </row>
    <row r="251" spans="3:3" x14ac:dyDescent="0.2">
      <c r="C251" s="190"/>
    </row>
    <row r="252" spans="3:3" x14ac:dyDescent="0.2">
      <c r="C252" s="190"/>
    </row>
    <row r="253" spans="3:3" x14ac:dyDescent="0.2">
      <c r="C253" s="190"/>
    </row>
    <row r="254" spans="3:3" x14ac:dyDescent="0.2">
      <c r="C254" s="190"/>
    </row>
    <row r="255" spans="3:3" x14ac:dyDescent="0.2">
      <c r="C255" s="190"/>
    </row>
    <row r="256" spans="3:3" x14ac:dyDescent="0.2">
      <c r="C256" s="190"/>
    </row>
    <row r="257" spans="3:3" x14ac:dyDescent="0.2">
      <c r="C257" s="190"/>
    </row>
  </sheetData>
  <mergeCells count="5">
    <mergeCell ref="D2:D5"/>
    <mergeCell ref="F2:F5"/>
    <mergeCell ref="A2:A5"/>
    <mergeCell ref="G2:G5"/>
    <mergeCell ref="E2:E5"/>
  </mergeCells>
  <phoneticPr fontId="53" type="noConversion"/>
  <pageMargins left="0.75" right="0.75" top="1" bottom="1" header="0.5" footer="0.5"/>
  <pageSetup paperSize="9" scale="60" orientation="portrait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3"/>
  <sheetViews>
    <sheetView view="pageBreakPreview" topLeftCell="A91" zoomScaleNormal="100" zoomScaleSheetLayoutView="100" workbookViewId="0">
      <selection activeCell="E122" sqref="E122"/>
    </sheetView>
  </sheetViews>
  <sheetFormatPr defaultRowHeight="12.75" x14ac:dyDescent="0.2"/>
  <cols>
    <col min="1" max="1" width="43.7109375" customWidth="1"/>
    <col min="2" max="2" width="12.5703125" customWidth="1"/>
    <col min="3" max="4" width="15.5703125" customWidth="1"/>
    <col min="5" max="5" width="12.85546875" customWidth="1"/>
  </cols>
  <sheetData>
    <row r="1" spans="1:6" x14ac:dyDescent="0.2">
      <c r="A1" s="268"/>
      <c r="B1" s="268"/>
      <c r="C1" s="268"/>
      <c r="D1" s="268"/>
      <c r="E1" s="268" t="s">
        <v>353</v>
      </c>
    </row>
    <row r="2" spans="1:6" x14ac:dyDescent="0.2">
      <c r="A2" s="269"/>
      <c r="B2" s="366" t="s">
        <v>8</v>
      </c>
      <c r="C2" s="367"/>
      <c r="D2" s="367"/>
      <c r="E2" s="367"/>
      <c r="F2" s="368"/>
    </row>
    <row r="3" spans="1:6" x14ac:dyDescent="0.2">
      <c r="A3" s="271" t="s">
        <v>336</v>
      </c>
      <c r="B3" s="369"/>
      <c r="C3" s="370"/>
      <c r="D3" s="370"/>
      <c r="E3" s="370"/>
      <c r="F3" s="371"/>
    </row>
    <row r="4" spans="1:6" x14ac:dyDescent="0.2">
      <c r="A4" s="272"/>
      <c r="B4" s="319" t="s">
        <v>256</v>
      </c>
      <c r="C4" s="319" t="s">
        <v>256</v>
      </c>
      <c r="D4" s="332" t="s">
        <v>359</v>
      </c>
      <c r="E4" s="332" t="s">
        <v>361</v>
      </c>
      <c r="F4" s="364" t="s">
        <v>332</v>
      </c>
    </row>
    <row r="5" spans="1:6" x14ac:dyDescent="0.2">
      <c r="A5" s="273"/>
      <c r="B5" s="274" t="s">
        <v>11</v>
      </c>
      <c r="C5" s="270" t="s">
        <v>254</v>
      </c>
      <c r="D5" s="320" t="s">
        <v>360</v>
      </c>
      <c r="E5" s="320" t="s">
        <v>306</v>
      </c>
      <c r="F5" s="364"/>
    </row>
    <row r="6" spans="1:6" x14ac:dyDescent="0.2">
      <c r="A6" s="275" t="s">
        <v>35</v>
      </c>
      <c r="B6" s="276">
        <v>57259</v>
      </c>
      <c r="C6" s="276">
        <v>57259</v>
      </c>
      <c r="D6" s="321">
        <v>58363</v>
      </c>
      <c r="E6" s="321">
        <v>58360</v>
      </c>
      <c r="F6" s="259">
        <f>E6/C6</f>
        <v>1.0192284182399274</v>
      </c>
    </row>
    <row r="7" spans="1:6" x14ac:dyDescent="0.2">
      <c r="A7" s="275" t="s">
        <v>37</v>
      </c>
      <c r="B7" s="276">
        <v>4765</v>
      </c>
      <c r="C7" s="276">
        <v>4765</v>
      </c>
      <c r="D7" s="321">
        <v>13611</v>
      </c>
      <c r="E7" s="321">
        <v>13607</v>
      </c>
      <c r="F7" s="259">
        <f t="shared" ref="F7:F58" si="0">E7/C7</f>
        <v>2.8556138509968521</v>
      </c>
    </row>
    <row r="8" spans="1:6" x14ac:dyDescent="0.2">
      <c r="A8" s="275" t="s">
        <v>39</v>
      </c>
      <c r="B8" s="276"/>
      <c r="C8" s="276"/>
      <c r="D8" s="321">
        <v>1383</v>
      </c>
      <c r="E8" s="321">
        <v>1383</v>
      </c>
      <c r="F8" s="259"/>
    </row>
    <row r="9" spans="1:6" x14ac:dyDescent="0.2">
      <c r="A9" s="275" t="s">
        <v>41</v>
      </c>
      <c r="B9" s="276"/>
      <c r="C9" s="276"/>
      <c r="D9" s="321"/>
      <c r="E9" s="321"/>
      <c r="F9" s="259"/>
    </row>
    <row r="10" spans="1:6" x14ac:dyDescent="0.2">
      <c r="A10" s="275" t="s">
        <v>43</v>
      </c>
      <c r="B10" s="276">
        <v>872</v>
      </c>
      <c r="C10" s="276">
        <v>872</v>
      </c>
      <c r="D10" s="321">
        <v>873</v>
      </c>
      <c r="E10" s="321">
        <v>872</v>
      </c>
      <c r="F10" s="259">
        <f t="shared" si="0"/>
        <v>1</v>
      </c>
    </row>
    <row r="11" spans="1:6" x14ac:dyDescent="0.2">
      <c r="A11" s="275" t="s">
        <v>45</v>
      </c>
      <c r="B11" s="276">
        <v>3096</v>
      </c>
      <c r="C11" s="276">
        <v>3096</v>
      </c>
      <c r="D11" s="321">
        <v>2750</v>
      </c>
      <c r="E11" s="321">
        <v>2747</v>
      </c>
      <c r="F11" s="259">
        <f t="shared" si="0"/>
        <v>0.88727390180878551</v>
      </c>
    </row>
    <row r="12" spans="1:6" x14ac:dyDescent="0.2">
      <c r="A12" s="275" t="s">
        <v>267</v>
      </c>
      <c r="B12" s="276">
        <v>2101</v>
      </c>
      <c r="C12" s="276">
        <v>2101</v>
      </c>
      <c r="D12" s="321">
        <v>2100</v>
      </c>
      <c r="E12" s="321">
        <v>2100</v>
      </c>
      <c r="F12" s="259">
        <f t="shared" si="0"/>
        <v>0.99952403617325081</v>
      </c>
    </row>
    <row r="13" spans="1:6" x14ac:dyDescent="0.2">
      <c r="A13" s="275" t="s">
        <v>49</v>
      </c>
      <c r="B13" s="276">
        <v>1342</v>
      </c>
      <c r="C13" s="276">
        <v>1342</v>
      </c>
      <c r="D13" s="321">
        <v>703</v>
      </c>
      <c r="E13" s="321">
        <v>702</v>
      </c>
      <c r="F13" s="259">
        <f t="shared" si="0"/>
        <v>0.52309985096870337</v>
      </c>
    </row>
    <row r="14" spans="1:6" x14ac:dyDescent="0.2">
      <c r="A14" s="275" t="s">
        <v>51</v>
      </c>
      <c r="B14" s="276">
        <v>534</v>
      </c>
      <c r="C14" s="276">
        <v>534</v>
      </c>
      <c r="D14" s="321">
        <v>136</v>
      </c>
      <c r="E14" s="321">
        <v>136</v>
      </c>
      <c r="F14" s="259">
        <f t="shared" si="0"/>
        <v>0.25468164794007492</v>
      </c>
    </row>
    <row r="15" spans="1:6" x14ac:dyDescent="0.2">
      <c r="A15" s="275" t="s">
        <v>84</v>
      </c>
      <c r="B15" s="276"/>
      <c r="C15" s="276"/>
      <c r="D15" s="321">
        <v>773</v>
      </c>
      <c r="E15" s="321">
        <v>772</v>
      </c>
      <c r="F15" s="259"/>
    </row>
    <row r="16" spans="1:6" x14ac:dyDescent="0.2">
      <c r="A16" s="277" t="s">
        <v>58</v>
      </c>
      <c r="B16" s="278">
        <f>SUM(B6:B15)</f>
        <v>69969</v>
      </c>
      <c r="C16" s="278">
        <f>SUM(C6:C15)</f>
        <v>69969</v>
      </c>
      <c r="D16" s="322">
        <v>80692</v>
      </c>
      <c r="E16" s="322">
        <f>SUM(E6:E15)</f>
        <v>80679</v>
      </c>
      <c r="F16" s="316">
        <f t="shared" si="0"/>
        <v>1.1530677871628865</v>
      </c>
    </row>
    <row r="17" spans="1:11" x14ac:dyDescent="0.2">
      <c r="A17" s="275" t="s">
        <v>56</v>
      </c>
      <c r="B17" s="279"/>
      <c r="C17" s="280"/>
      <c r="D17" s="326"/>
      <c r="E17" s="323"/>
      <c r="F17" s="259"/>
    </row>
    <row r="18" spans="1:11" x14ac:dyDescent="0.2">
      <c r="A18" s="275" t="s">
        <v>57</v>
      </c>
      <c r="B18" s="279"/>
      <c r="C18" s="276">
        <v>2151</v>
      </c>
      <c r="D18" s="321">
        <v>3421</v>
      </c>
      <c r="E18" s="321">
        <v>3421</v>
      </c>
      <c r="F18" s="259">
        <f t="shared" si="0"/>
        <v>1.5904230590423059</v>
      </c>
    </row>
    <row r="19" spans="1:11" x14ac:dyDescent="0.2">
      <c r="A19" s="275" t="s">
        <v>85</v>
      </c>
      <c r="B19" s="279"/>
      <c r="C19" s="279"/>
      <c r="D19" s="323">
        <v>291</v>
      </c>
      <c r="E19" s="323">
        <v>291</v>
      </c>
      <c r="F19" s="259"/>
    </row>
    <row r="20" spans="1:11" x14ac:dyDescent="0.2">
      <c r="A20" s="277" t="s">
        <v>23</v>
      </c>
      <c r="B20" s="278">
        <f>SUM(B17:B19)</f>
        <v>0</v>
      </c>
      <c r="C20" s="278">
        <f>SUM(C17:C19)</f>
        <v>2151</v>
      </c>
      <c r="D20" s="322">
        <v>3712</v>
      </c>
      <c r="E20" s="322">
        <f>SUM(E17:E19)</f>
        <v>3712</v>
      </c>
      <c r="F20" s="316">
        <f t="shared" si="0"/>
        <v>1.7257089725708972</v>
      </c>
    </row>
    <row r="21" spans="1:11" x14ac:dyDescent="0.2">
      <c r="A21" s="277" t="s">
        <v>68</v>
      </c>
      <c r="B21" s="281">
        <f>SUM(B16+B20)</f>
        <v>69969</v>
      </c>
      <c r="C21" s="281">
        <f>SUM(C16+C20)</f>
        <v>72120</v>
      </c>
      <c r="D21" s="324">
        <v>84404</v>
      </c>
      <c r="E21" s="324">
        <f>SUM(E16,E20)</f>
        <v>84391</v>
      </c>
      <c r="F21" s="316">
        <f t="shared" si="0"/>
        <v>1.1701469772601221</v>
      </c>
      <c r="K21" s="317"/>
    </row>
    <row r="22" spans="1:11" x14ac:dyDescent="0.2">
      <c r="A22" s="282" t="s">
        <v>24</v>
      </c>
      <c r="B22" s="276">
        <v>18069</v>
      </c>
      <c r="C22" s="276">
        <v>18565</v>
      </c>
      <c r="D22" s="321"/>
      <c r="E22" s="321">
        <v>21065</v>
      </c>
      <c r="F22" s="259">
        <f t="shared" si="0"/>
        <v>1.134661998384056</v>
      </c>
    </row>
    <row r="23" spans="1:11" x14ac:dyDescent="0.2">
      <c r="A23" s="282" t="s">
        <v>25</v>
      </c>
      <c r="B23" s="276">
        <v>516</v>
      </c>
      <c r="C23" s="276">
        <v>516</v>
      </c>
      <c r="D23" s="321"/>
      <c r="E23" s="321">
        <v>1136</v>
      </c>
      <c r="F23" s="259">
        <f t="shared" si="0"/>
        <v>2.2015503875968991</v>
      </c>
    </row>
    <row r="24" spans="1:11" x14ac:dyDescent="0.2">
      <c r="A24" s="282" t="s">
        <v>268</v>
      </c>
      <c r="B24" s="276"/>
      <c r="C24" s="276"/>
      <c r="D24" s="321"/>
      <c r="E24" s="321">
        <v>18</v>
      </c>
      <c r="F24" s="259"/>
    </row>
    <row r="25" spans="1:11" x14ac:dyDescent="0.2">
      <c r="A25" s="282" t="s">
        <v>20</v>
      </c>
      <c r="B25" s="276">
        <v>1685</v>
      </c>
      <c r="C25" s="276">
        <v>1685</v>
      </c>
      <c r="D25" s="321"/>
      <c r="E25" s="321">
        <v>923</v>
      </c>
      <c r="F25" s="259">
        <f t="shared" si="0"/>
        <v>0.54777448071216617</v>
      </c>
    </row>
    <row r="26" spans="1:11" x14ac:dyDescent="0.2">
      <c r="A26" s="283" t="s">
        <v>67</v>
      </c>
      <c r="B26" s="278">
        <f>SUM(B22:B25)</f>
        <v>20270</v>
      </c>
      <c r="C26" s="278">
        <f>SUM(C22:C25)</f>
        <v>20766</v>
      </c>
      <c r="D26" s="322"/>
      <c r="E26" s="322">
        <f>SUM(E22:E25)</f>
        <v>23142</v>
      </c>
      <c r="F26" s="316">
        <f t="shared" si="0"/>
        <v>1.1144177983241839</v>
      </c>
    </row>
    <row r="27" spans="1:11" x14ac:dyDescent="0.2">
      <c r="A27" s="284" t="s">
        <v>298</v>
      </c>
      <c r="B27" s="276">
        <v>710</v>
      </c>
      <c r="C27" s="276">
        <v>710</v>
      </c>
      <c r="D27" s="321">
        <v>668</v>
      </c>
      <c r="E27" s="321">
        <v>643</v>
      </c>
      <c r="F27" s="259">
        <f t="shared" si="0"/>
        <v>0.90563380281690142</v>
      </c>
    </row>
    <row r="28" spans="1:11" x14ac:dyDescent="0.2">
      <c r="A28" s="275" t="s">
        <v>17</v>
      </c>
      <c r="B28" s="276"/>
      <c r="C28" s="276"/>
      <c r="D28" s="321"/>
      <c r="E28" s="321"/>
      <c r="F28" s="259"/>
    </row>
    <row r="29" spans="1:11" x14ac:dyDescent="0.2">
      <c r="A29" s="275" t="s">
        <v>74</v>
      </c>
      <c r="B29" s="276"/>
      <c r="C29" s="276"/>
      <c r="D29" s="321"/>
      <c r="E29" s="321"/>
      <c r="F29" s="259"/>
    </row>
    <row r="30" spans="1:11" x14ac:dyDescent="0.2">
      <c r="A30" s="275" t="s">
        <v>75</v>
      </c>
      <c r="B30" s="276"/>
      <c r="C30" s="276"/>
      <c r="D30" s="321"/>
      <c r="E30" s="321"/>
      <c r="F30" s="259"/>
    </row>
    <row r="31" spans="1:11" x14ac:dyDescent="0.2">
      <c r="A31" s="275" t="s">
        <v>18</v>
      </c>
      <c r="B31" s="276"/>
      <c r="C31" s="276"/>
      <c r="D31" s="321"/>
      <c r="E31" s="321"/>
      <c r="F31" s="259"/>
    </row>
    <row r="32" spans="1:11" x14ac:dyDescent="0.2">
      <c r="A32" s="282" t="s">
        <v>26</v>
      </c>
      <c r="B32" s="276"/>
      <c r="C32" s="276"/>
      <c r="D32" s="321"/>
      <c r="E32" s="321"/>
      <c r="F32" s="259"/>
      <c r="K32" s="317"/>
    </row>
    <row r="33" spans="1:6" x14ac:dyDescent="0.2">
      <c r="A33" s="275" t="s">
        <v>76</v>
      </c>
      <c r="B33" s="276"/>
      <c r="C33" s="276"/>
      <c r="D33" s="321"/>
      <c r="E33" s="321"/>
      <c r="F33" s="259"/>
    </row>
    <row r="34" spans="1:6" x14ac:dyDescent="0.2">
      <c r="A34" s="285" t="s">
        <v>299</v>
      </c>
      <c r="B34" s="276">
        <v>3500</v>
      </c>
      <c r="C34" s="276">
        <v>3500</v>
      </c>
      <c r="D34" s="321">
        <v>2363</v>
      </c>
      <c r="E34" s="321">
        <v>2362</v>
      </c>
      <c r="F34" s="259">
        <f t="shared" si="0"/>
        <v>0.67485714285714282</v>
      </c>
    </row>
    <row r="35" spans="1:6" x14ac:dyDescent="0.2">
      <c r="A35" s="277" t="s">
        <v>86</v>
      </c>
      <c r="B35" s="281">
        <f>SUM(B27:B34)</f>
        <v>4210</v>
      </c>
      <c r="C35" s="281">
        <f>SUM(C27:C34)</f>
        <v>4210</v>
      </c>
      <c r="D35" s="324">
        <v>3031</v>
      </c>
      <c r="E35" s="324">
        <f>SUM(E27:E34)</f>
        <v>3005</v>
      </c>
      <c r="F35" s="316">
        <f t="shared" si="0"/>
        <v>0.71377672209026133</v>
      </c>
    </row>
    <row r="36" spans="1:6" x14ac:dyDescent="0.2">
      <c r="A36" s="275" t="s">
        <v>88</v>
      </c>
      <c r="B36" s="276"/>
      <c r="C36" s="276"/>
      <c r="D36" s="321">
        <v>655</v>
      </c>
      <c r="E36" s="321">
        <v>622</v>
      </c>
      <c r="F36" s="259"/>
    </row>
    <row r="37" spans="1:6" x14ac:dyDescent="0.2">
      <c r="A37" s="275" t="s">
        <v>257</v>
      </c>
      <c r="B37" s="276">
        <v>500</v>
      </c>
      <c r="C37" s="276">
        <v>500</v>
      </c>
      <c r="D37" s="321">
        <v>493</v>
      </c>
      <c r="E37" s="321">
        <v>492</v>
      </c>
      <c r="F37" s="259">
        <f t="shared" si="0"/>
        <v>0.98399999999999999</v>
      </c>
    </row>
    <row r="38" spans="1:6" x14ac:dyDescent="0.2">
      <c r="A38" s="277" t="s">
        <v>91</v>
      </c>
      <c r="B38" s="281">
        <f>SUM(B36:B37)</f>
        <v>500</v>
      </c>
      <c r="C38" s="281">
        <f>SUM(C36:C37)</f>
        <v>500</v>
      </c>
      <c r="D38" s="324">
        <v>1148</v>
      </c>
      <c r="E38" s="324">
        <f>SUM(E36:E37)</f>
        <v>1114</v>
      </c>
      <c r="F38" s="316">
        <f t="shared" si="0"/>
        <v>2.2280000000000002</v>
      </c>
    </row>
    <row r="39" spans="1:6" x14ac:dyDescent="0.2">
      <c r="A39" s="275" t="s">
        <v>258</v>
      </c>
      <c r="B39" s="276">
        <v>1270</v>
      </c>
      <c r="C39" s="276">
        <v>1270</v>
      </c>
      <c r="D39" s="321">
        <v>392</v>
      </c>
      <c r="E39" s="321">
        <v>292</v>
      </c>
      <c r="F39" s="259">
        <f t="shared" si="0"/>
        <v>0.22992125984251968</v>
      </c>
    </row>
    <row r="40" spans="1:6" x14ac:dyDescent="0.2">
      <c r="A40" s="275" t="s">
        <v>104</v>
      </c>
      <c r="B40" s="276"/>
      <c r="C40" s="276"/>
      <c r="D40" s="321"/>
      <c r="E40" s="321"/>
      <c r="F40" s="259"/>
    </row>
    <row r="41" spans="1:6" x14ac:dyDescent="0.2">
      <c r="A41" s="275" t="s">
        <v>94</v>
      </c>
      <c r="B41" s="276"/>
      <c r="C41" s="276"/>
      <c r="D41" s="321"/>
      <c r="E41" s="321"/>
      <c r="F41" s="259"/>
    </row>
    <row r="42" spans="1:6" x14ac:dyDescent="0.2">
      <c r="A42" s="275" t="s">
        <v>96</v>
      </c>
      <c r="B42" s="276">
        <v>600</v>
      </c>
      <c r="C42" s="276">
        <v>600</v>
      </c>
      <c r="D42" s="321">
        <v>180</v>
      </c>
      <c r="E42" s="321">
        <v>179</v>
      </c>
      <c r="F42" s="259">
        <f t="shared" si="0"/>
        <v>0.29833333333333334</v>
      </c>
    </row>
    <row r="43" spans="1:6" x14ac:dyDescent="0.2">
      <c r="A43" s="275" t="s">
        <v>98</v>
      </c>
      <c r="B43" s="276"/>
      <c r="C43" s="276"/>
      <c r="D43" s="321"/>
      <c r="E43" s="321"/>
      <c r="F43" s="259"/>
    </row>
    <row r="44" spans="1:6" x14ac:dyDescent="0.2">
      <c r="A44" s="275" t="s">
        <v>262</v>
      </c>
      <c r="B44" s="276">
        <v>3500</v>
      </c>
      <c r="C44" s="276">
        <v>3500</v>
      </c>
      <c r="D44" s="321">
        <v>3175</v>
      </c>
      <c r="E44" s="321">
        <v>3087</v>
      </c>
      <c r="F44" s="259">
        <f t="shared" si="0"/>
        <v>0.88200000000000001</v>
      </c>
    </row>
    <row r="45" spans="1:6" x14ac:dyDescent="0.2">
      <c r="A45" s="275" t="s">
        <v>263</v>
      </c>
      <c r="B45" s="276"/>
      <c r="C45" s="276"/>
      <c r="D45" s="321"/>
      <c r="E45" s="321"/>
      <c r="F45" s="259"/>
    </row>
    <row r="46" spans="1:6" x14ac:dyDescent="0.2">
      <c r="A46" s="277" t="s">
        <v>102</v>
      </c>
      <c r="B46" s="286">
        <f>SUM(B39:B45)</f>
        <v>5370</v>
      </c>
      <c r="C46" s="286">
        <v>5370</v>
      </c>
      <c r="D46" s="325">
        <v>3747</v>
      </c>
      <c r="E46" s="325">
        <f>SUM(E39:E45)</f>
        <v>3558</v>
      </c>
      <c r="F46" s="316">
        <f t="shared" si="0"/>
        <v>0.66256983240223466</v>
      </c>
    </row>
    <row r="47" spans="1:6" x14ac:dyDescent="0.2">
      <c r="A47" s="275" t="s">
        <v>108</v>
      </c>
      <c r="B47" s="276">
        <v>800</v>
      </c>
      <c r="C47" s="276">
        <v>800</v>
      </c>
      <c r="D47" s="321">
        <v>811</v>
      </c>
      <c r="E47" s="321">
        <v>806</v>
      </c>
      <c r="F47" s="259">
        <f t="shared" si="0"/>
        <v>1.0075000000000001</v>
      </c>
    </row>
    <row r="48" spans="1:6" x14ac:dyDescent="0.2">
      <c r="A48" s="275" t="s">
        <v>109</v>
      </c>
      <c r="B48" s="276"/>
      <c r="C48" s="276"/>
      <c r="D48" s="321"/>
      <c r="E48" s="321"/>
      <c r="F48" s="259"/>
    </row>
    <row r="49" spans="1:6" x14ac:dyDescent="0.2">
      <c r="A49" s="275" t="s">
        <v>19</v>
      </c>
      <c r="B49" s="279"/>
      <c r="C49" s="280"/>
      <c r="D49" s="326"/>
      <c r="E49" s="323"/>
      <c r="F49" s="259"/>
    </row>
    <row r="50" spans="1:6" x14ac:dyDescent="0.2">
      <c r="A50" s="277" t="s">
        <v>111</v>
      </c>
      <c r="B50" s="286">
        <f>SUM(B47:B49)</f>
        <v>800</v>
      </c>
      <c r="C50" s="286">
        <f>SUM(C47:C49)</f>
        <v>800</v>
      </c>
      <c r="D50" s="325">
        <v>811</v>
      </c>
      <c r="E50" s="325">
        <f>SUM(E47:E49)</f>
        <v>806</v>
      </c>
      <c r="F50" s="316">
        <f t="shared" si="0"/>
        <v>1.0075000000000001</v>
      </c>
    </row>
    <row r="51" spans="1:6" x14ac:dyDescent="0.2">
      <c r="A51" s="275" t="s">
        <v>117</v>
      </c>
      <c r="B51" s="279">
        <v>2700</v>
      </c>
      <c r="C51" s="280">
        <v>2700</v>
      </c>
      <c r="D51" s="326">
        <v>1547</v>
      </c>
      <c r="E51" s="323">
        <v>1488</v>
      </c>
      <c r="F51" s="259">
        <f t="shared" si="0"/>
        <v>0.55111111111111111</v>
      </c>
    </row>
    <row r="52" spans="1:6" x14ac:dyDescent="0.2">
      <c r="A52" s="275" t="s">
        <v>118</v>
      </c>
      <c r="B52" s="279"/>
      <c r="C52" s="280"/>
      <c r="D52" s="326"/>
      <c r="E52" s="323"/>
      <c r="F52" s="259"/>
    </row>
    <row r="53" spans="1:6" x14ac:dyDescent="0.2">
      <c r="A53" s="275" t="s">
        <v>119</v>
      </c>
      <c r="B53" s="279"/>
      <c r="C53" s="280"/>
      <c r="D53" s="326"/>
      <c r="E53" s="323"/>
      <c r="F53" s="259"/>
    </row>
    <row r="54" spans="1:6" x14ac:dyDescent="0.2">
      <c r="A54" s="282" t="s">
        <v>120</v>
      </c>
      <c r="B54" s="279"/>
      <c r="C54" s="280"/>
      <c r="D54" s="326"/>
      <c r="E54" s="323"/>
      <c r="F54" s="259"/>
    </row>
    <row r="55" spans="1:6" x14ac:dyDescent="0.2">
      <c r="A55" s="275" t="s">
        <v>121</v>
      </c>
      <c r="B55" s="279"/>
      <c r="C55" s="280"/>
      <c r="D55" s="326">
        <v>74</v>
      </c>
      <c r="E55" s="323">
        <v>74</v>
      </c>
      <c r="F55" s="259"/>
    </row>
    <row r="56" spans="1:6" x14ac:dyDescent="0.2">
      <c r="A56" s="277" t="s">
        <v>123</v>
      </c>
      <c r="B56" s="286">
        <f>SUM(B51:B55)</f>
        <v>2700</v>
      </c>
      <c r="C56" s="286">
        <f>SUM(C51:C55)</f>
        <v>2700</v>
      </c>
      <c r="D56" s="325">
        <v>1621</v>
      </c>
      <c r="E56" s="325">
        <f>SUM(E51:E55)</f>
        <v>1562</v>
      </c>
      <c r="F56" s="316">
        <f t="shared" si="0"/>
        <v>0.57851851851851854</v>
      </c>
    </row>
    <row r="57" spans="1:6" x14ac:dyDescent="0.2">
      <c r="A57" s="277" t="s">
        <v>125</v>
      </c>
      <c r="B57" s="281">
        <f>B35+B38+B46+B50+B56</f>
        <v>13580</v>
      </c>
      <c r="C57" s="281">
        <f>C35+C38+C46+C50+C56</f>
        <v>13580</v>
      </c>
      <c r="D57" s="324">
        <v>10358</v>
      </c>
      <c r="E57" s="324">
        <f>E35+E38+E46+E50+E56</f>
        <v>10045</v>
      </c>
      <c r="F57" s="316">
        <f t="shared" si="0"/>
        <v>0.73969072164948457</v>
      </c>
    </row>
    <row r="58" spans="1:6" x14ac:dyDescent="0.2">
      <c r="A58" s="277" t="s">
        <v>151</v>
      </c>
      <c r="B58" s="281">
        <v>2948</v>
      </c>
      <c r="C58" s="281">
        <v>2948</v>
      </c>
      <c r="D58" s="324">
        <v>2993</v>
      </c>
      <c r="E58" s="324">
        <v>2991</v>
      </c>
      <c r="F58" s="316">
        <f t="shared" si="0"/>
        <v>1.0145861601085482</v>
      </c>
    </row>
    <row r="59" spans="1:6" x14ac:dyDescent="0.2">
      <c r="A59" s="275" t="s">
        <v>148</v>
      </c>
      <c r="B59" s="279"/>
      <c r="C59" s="279"/>
      <c r="D59" s="323">
        <v>350</v>
      </c>
      <c r="E59" s="323">
        <v>347</v>
      </c>
      <c r="F59" s="259"/>
    </row>
    <row r="60" spans="1:6" x14ac:dyDescent="0.2">
      <c r="A60" s="275" t="s">
        <v>149</v>
      </c>
      <c r="B60" s="279"/>
      <c r="C60" s="279"/>
      <c r="D60" s="323"/>
      <c r="E60" s="323"/>
      <c r="F60" s="259"/>
    </row>
    <row r="61" spans="1:6" x14ac:dyDescent="0.2">
      <c r="A61" s="275" t="s">
        <v>150</v>
      </c>
      <c r="B61" s="279"/>
      <c r="C61" s="279"/>
      <c r="D61" s="323"/>
      <c r="E61" s="323"/>
      <c r="F61" s="259"/>
    </row>
    <row r="62" spans="1:6" x14ac:dyDescent="0.2">
      <c r="A62" s="275" t="s">
        <v>139</v>
      </c>
      <c r="B62" s="279"/>
      <c r="C62" s="279"/>
      <c r="D62" s="323"/>
      <c r="E62" s="323"/>
      <c r="F62" s="259"/>
    </row>
    <row r="63" spans="1:6" x14ac:dyDescent="0.2">
      <c r="A63" s="277" t="s">
        <v>141</v>
      </c>
      <c r="B63" s="281">
        <v>0</v>
      </c>
      <c r="C63" s="281">
        <v>0</v>
      </c>
      <c r="D63" s="324">
        <v>350</v>
      </c>
      <c r="E63" s="324">
        <v>347</v>
      </c>
      <c r="F63" s="316"/>
    </row>
    <row r="64" spans="1:6" x14ac:dyDescent="0.2">
      <c r="A64" s="277" t="s">
        <v>152</v>
      </c>
      <c r="B64" s="281"/>
      <c r="C64" s="281"/>
      <c r="D64" s="324"/>
      <c r="E64" s="324"/>
      <c r="F64" s="316"/>
    </row>
    <row r="65" spans="1:14" x14ac:dyDescent="0.2">
      <c r="A65" s="277" t="s">
        <v>153</v>
      </c>
      <c r="B65" s="281"/>
      <c r="C65" s="281"/>
      <c r="D65" s="324"/>
      <c r="E65" s="324"/>
      <c r="F65" s="316"/>
    </row>
    <row r="66" spans="1:14" x14ac:dyDescent="0.2">
      <c r="A66" s="275" t="s">
        <v>155</v>
      </c>
      <c r="B66" s="280"/>
      <c r="C66" s="280"/>
      <c r="D66" s="326"/>
      <c r="E66" s="326"/>
      <c r="F66" s="259"/>
    </row>
    <row r="67" spans="1:14" x14ac:dyDescent="0.2">
      <c r="A67" s="275" t="s">
        <v>156</v>
      </c>
      <c r="B67" s="280"/>
      <c r="C67" s="280"/>
      <c r="D67" s="326"/>
      <c r="E67" s="326"/>
      <c r="F67" s="259"/>
    </row>
    <row r="68" spans="1:14" x14ac:dyDescent="0.2">
      <c r="A68" s="275" t="s">
        <v>157</v>
      </c>
      <c r="B68" s="280"/>
      <c r="C68" s="280"/>
      <c r="D68" s="326"/>
      <c r="E68" s="326"/>
      <c r="F68" s="259"/>
    </row>
    <row r="69" spans="1:14" x14ac:dyDescent="0.2">
      <c r="A69" s="277" t="s">
        <v>154</v>
      </c>
      <c r="B69" s="281">
        <v>0</v>
      </c>
      <c r="C69" s="281">
        <v>0</v>
      </c>
      <c r="D69" s="324"/>
      <c r="E69" s="324"/>
      <c r="F69" s="316"/>
    </row>
    <row r="70" spans="1:14" x14ac:dyDescent="0.2">
      <c r="A70" s="277" t="s">
        <v>158</v>
      </c>
      <c r="B70" s="281">
        <v>0</v>
      </c>
      <c r="C70" s="281">
        <v>0</v>
      </c>
      <c r="D70" s="324"/>
      <c r="E70" s="324">
        <v>0</v>
      </c>
      <c r="F70" s="316"/>
    </row>
    <row r="71" spans="1:14" x14ac:dyDescent="0.2">
      <c r="A71" s="287" t="s">
        <v>160</v>
      </c>
      <c r="B71" s="288"/>
      <c r="C71" s="289"/>
      <c r="D71" s="333"/>
      <c r="E71" s="323"/>
      <c r="F71" s="259"/>
    </row>
    <row r="72" spans="1:14" x14ac:dyDescent="0.2">
      <c r="A72" s="287"/>
      <c r="B72" s="288"/>
      <c r="C72" s="288"/>
      <c r="D72" s="327"/>
      <c r="E72" s="327"/>
      <c r="F72" s="259"/>
    </row>
    <row r="73" spans="1:14" x14ac:dyDescent="0.2">
      <c r="A73" s="287" t="s">
        <v>162</v>
      </c>
      <c r="B73" s="288"/>
      <c r="C73" s="289"/>
      <c r="D73" s="333"/>
      <c r="E73" s="323"/>
      <c r="F73" s="259"/>
    </row>
    <row r="74" spans="1:14" x14ac:dyDescent="0.2">
      <c r="A74" s="290" t="s">
        <v>222</v>
      </c>
      <c r="B74" s="291">
        <f>B21+B57+B58+B26</f>
        <v>106767</v>
      </c>
      <c r="C74" s="291">
        <f>C21+C57+C58+C26</f>
        <v>109414</v>
      </c>
      <c r="D74" s="328">
        <v>121428</v>
      </c>
      <c r="E74" s="328">
        <v>120916</v>
      </c>
      <c r="F74" s="316">
        <f t="shared" ref="F74:F123" si="1">E74/C74</f>
        <v>1.1051236587639608</v>
      </c>
    </row>
    <row r="75" spans="1:14" x14ac:dyDescent="0.2">
      <c r="A75" s="292"/>
      <c r="B75" s="293"/>
      <c r="C75" s="293"/>
      <c r="D75" s="293"/>
      <c r="E75" s="293"/>
      <c r="F75" s="259"/>
    </row>
    <row r="76" spans="1:14" x14ac:dyDescent="0.2">
      <c r="A76" s="294" t="s">
        <v>245</v>
      </c>
      <c r="B76" s="279"/>
      <c r="C76" s="280"/>
      <c r="D76" s="326"/>
      <c r="E76" s="323"/>
      <c r="F76" s="259"/>
      <c r="N76" s="314"/>
    </row>
    <row r="77" spans="1:14" x14ac:dyDescent="0.2">
      <c r="A77" s="275" t="s">
        <v>246</v>
      </c>
      <c r="B77" s="279"/>
      <c r="C77" s="280"/>
      <c r="D77" s="326"/>
      <c r="E77" s="323"/>
      <c r="F77" s="259"/>
    </row>
    <row r="78" spans="1:14" x14ac:dyDescent="0.2">
      <c r="A78" s="275" t="s">
        <v>247</v>
      </c>
      <c r="B78" s="279"/>
      <c r="C78" s="280"/>
      <c r="D78" s="326"/>
      <c r="E78" s="323"/>
      <c r="F78" s="259"/>
    </row>
    <row r="79" spans="1:14" x14ac:dyDescent="0.2">
      <c r="A79" s="275" t="s">
        <v>248</v>
      </c>
      <c r="B79" s="279"/>
      <c r="C79" s="280"/>
      <c r="D79" s="326"/>
      <c r="E79" s="323"/>
      <c r="F79" s="259"/>
    </row>
    <row r="80" spans="1:14" x14ac:dyDescent="0.2">
      <c r="A80" s="275" t="s">
        <v>249</v>
      </c>
      <c r="B80" s="279"/>
      <c r="C80" s="280"/>
      <c r="D80" s="326"/>
      <c r="E80" s="323"/>
      <c r="F80" s="259"/>
    </row>
    <row r="81" spans="1:6" x14ac:dyDescent="0.2">
      <c r="A81" s="275" t="s">
        <v>250</v>
      </c>
      <c r="B81" s="279"/>
      <c r="C81" s="280"/>
      <c r="D81" s="326"/>
      <c r="E81" s="323"/>
      <c r="F81" s="259"/>
    </row>
    <row r="82" spans="1:6" x14ac:dyDescent="0.2">
      <c r="A82" s="277" t="s">
        <v>164</v>
      </c>
      <c r="B82" s="286">
        <v>0</v>
      </c>
      <c r="C82" s="281">
        <v>0</v>
      </c>
      <c r="D82" s="324"/>
      <c r="E82" s="325">
        <v>0</v>
      </c>
      <c r="F82" s="316"/>
    </row>
    <row r="83" spans="1:6" x14ac:dyDescent="0.2">
      <c r="A83" s="275" t="s">
        <v>259</v>
      </c>
      <c r="B83" s="279"/>
      <c r="C83" s="280"/>
      <c r="D83" s="326"/>
      <c r="E83" s="323"/>
      <c r="F83" s="259"/>
    </row>
    <row r="84" spans="1:6" x14ac:dyDescent="0.2">
      <c r="A84" s="275"/>
      <c r="B84" s="279"/>
      <c r="C84" s="279"/>
      <c r="D84" s="323"/>
      <c r="E84" s="323"/>
      <c r="F84" s="259"/>
    </row>
    <row r="85" spans="1:6" x14ac:dyDescent="0.2">
      <c r="A85" s="277" t="s">
        <v>165</v>
      </c>
      <c r="B85" s="286">
        <v>0</v>
      </c>
      <c r="C85" s="281">
        <v>2647</v>
      </c>
      <c r="D85" s="324">
        <v>5253</v>
      </c>
      <c r="E85" s="322">
        <v>5253</v>
      </c>
      <c r="F85" s="316">
        <f t="shared" si="1"/>
        <v>1.9845107669059312</v>
      </c>
    </row>
    <row r="86" spans="1:6" x14ac:dyDescent="0.2">
      <c r="A86" s="277" t="s">
        <v>169</v>
      </c>
      <c r="B86" s="281">
        <f>SUM(B82+B85)</f>
        <v>0</v>
      </c>
      <c r="C86" s="281">
        <f>SUM(C82+C85)</f>
        <v>2647</v>
      </c>
      <c r="D86" s="324">
        <v>5253</v>
      </c>
      <c r="E86" s="324">
        <f>SUM(E82+E85)</f>
        <v>5253</v>
      </c>
      <c r="F86" s="316">
        <f t="shared" si="1"/>
        <v>1.9845107669059312</v>
      </c>
    </row>
    <row r="87" spans="1:6" x14ac:dyDescent="0.2">
      <c r="A87" s="277" t="s">
        <v>170</v>
      </c>
      <c r="B87" s="281"/>
      <c r="C87" s="281"/>
      <c r="D87" s="324"/>
      <c r="E87" s="324"/>
      <c r="F87" s="316"/>
    </row>
    <row r="88" spans="1:6" x14ac:dyDescent="0.2">
      <c r="A88" s="275" t="s">
        <v>260</v>
      </c>
      <c r="B88" s="279"/>
      <c r="C88" s="280"/>
      <c r="D88" s="326"/>
      <c r="E88" s="323"/>
      <c r="F88" s="259"/>
    </row>
    <row r="89" spans="1:6" x14ac:dyDescent="0.2">
      <c r="A89" s="275"/>
      <c r="B89" s="279"/>
      <c r="C89" s="279"/>
      <c r="D89" s="323"/>
      <c r="E89" s="323"/>
      <c r="F89" s="259"/>
    </row>
    <row r="90" spans="1:6" x14ac:dyDescent="0.2">
      <c r="A90" s="277" t="s">
        <v>173</v>
      </c>
      <c r="B90" s="286">
        <v>0</v>
      </c>
      <c r="C90" s="281">
        <v>0</v>
      </c>
      <c r="D90" s="324"/>
      <c r="E90" s="324">
        <v>0</v>
      </c>
      <c r="F90" s="316"/>
    </row>
    <row r="91" spans="1:6" x14ac:dyDescent="0.2">
      <c r="A91" s="277" t="s">
        <v>177</v>
      </c>
      <c r="B91" s="281">
        <v>0</v>
      </c>
      <c r="C91" s="286">
        <v>0</v>
      </c>
      <c r="D91" s="325"/>
      <c r="E91" s="324">
        <v>0</v>
      </c>
      <c r="F91" s="316"/>
    </row>
    <row r="92" spans="1:6" x14ac:dyDescent="0.2">
      <c r="A92" s="284" t="s">
        <v>342</v>
      </c>
      <c r="B92" s="279"/>
      <c r="C92" s="279"/>
      <c r="D92" s="323"/>
      <c r="E92" s="323"/>
      <c r="F92" s="259"/>
    </row>
    <row r="93" spans="1:6" x14ac:dyDescent="0.2">
      <c r="A93" s="284" t="s">
        <v>343</v>
      </c>
      <c r="B93" s="279"/>
      <c r="C93" s="280"/>
      <c r="D93" s="326"/>
      <c r="E93" s="323"/>
      <c r="F93" s="259"/>
    </row>
    <row r="94" spans="1:6" x14ac:dyDescent="0.2">
      <c r="A94" s="275" t="s">
        <v>344</v>
      </c>
      <c r="B94" s="279"/>
      <c r="C94" s="280"/>
      <c r="D94" s="326"/>
      <c r="E94" s="323"/>
      <c r="F94" s="259"/>
    </row>
    <row r="95" spans="1:6" x14ac:dyDescent="0.2">
      <c r="A95" s="285" t="s">
        <v>183</v>
      </c>
      <c r="B95" s="279"/>
      <c r="C95" s="280"/>
      <c r="D95" s="326"/>
      <c r="E95" s="323"/>
      <c r="F95" s="259"/>
    </row>
    <row r="96" spans="1:6" x14ac:dyDescent="0.2">
      <c r="A96" s="275" t="s">
        <v>345</v>
      </c>
      <c r="B96" s="279"/>
      <c r="C96" s="280"/>
      <c r="D96" s="326"/>
      <c r="E96" s="323"/>
      <c r="F96" s="259"/>
    </row>
    <row r="97" spans="1:6" x14ac:dyDescent="0.2">
      <c r="A97" s="282" t="s">
        <v>184</v>
      </c>
      <c r="B97" s="279"/>
      <c r="C97" s="280"/>
      <c r="D97" s="326"/>
      <c r="E97" s="323"/>
      <c r="F97" s="259"/>
    </row>
    <row r="98" spans="1:6" x14ac:dyDescent="0.2">
      <c r="A98" s="277" t="s">
        <v>186</v>
      </c>
      <c r="B98" s="286">
        <v>0</v>
      </c>
      <c r="C98" s="281">
        <v>0</v>
      </c>
      <c r="D98" s="324"/>
      <c r="E98" s="325">
        <v>0</v>
      </c>
      <c r="F98" s="316"/>
    </row>
    <row r="99" spans="1:6" x14ac:dyDescent="0.2">
      <c r="A99" s="282" t="s">
        <v>339</v>
      </c>
      <c r="B99" s="279"/>
      <c r="C99" s="280"/>
      <c r="D99" s="326"/>
      <c r="E99" s="323"/>
      <c r="F99" s="259"/>
    </row>
    <row r="100" spans="1:6" x14ac:dyDescent="0.2">
      <c r="A100" s="282" t="s">
        <v>264</v>
      </c>
      <c r="B100" s="279"/>
      <c r="C100" s="280"/>
      <c r="D100" s="326"/>
      <c r="E100" s="323"/>
      <c r="F100" s="259"/>
    </row>
    <row r="101" spans="1:6" x14ac:dyDescent="0.2">
      <c r="A101" s="282" t="s">
        <v>265</v>
      </c>
      <c r="B101" s="279"/>
      <c r="C101" s="280"/>
      <c r="D101" s="326"/>
      <c r="E101" s="323"/>
      <c r="F101" s="259"/>
    </row>
    <row r="102" spans="1:6" x14ac:dyDescent="0.2">
      <c r="A102" s="282" t="s">
        <v>266</v>
      </c>
      <c r="B102" s="279"/>
      <c r="C102" s="280"/>
      <c r="D102" s="326"/>
      <c r="E102" s="323"/>
      <c r="F102" s="259"/>
    </row>
    <row r="103" spans="1:6" x14ac:dyDescent="0.2">
      <c r="A103" s="282" t="s">
        <v>340</v>
      </c>
      <c r="B103" s="279"/>
      <c r="C103" s="280"/>
      <c r="D103" s="326"/>
      <c r="E103" s="323"/>
      <c r="F103" s="259"/>
    </row>
    <row r="104" spans="1:6" x14ac:dyDescent="0.2">
      <c r="A104" s="282" t="s">
        <v>341</v>
      </c>
      <c r="B104" s="279"/>
      <c r="C104" s="280"/>
      <c r="D104" s="326"/>
      <c r="E104" s="323"/>
      <c r="F104" s="259"/>
    </row>
    <row r="105" spans="1:6" x14ac:dyDescent="0.2">
      <c r="A105" s="282" t="s">
        <v>251</v>
      </c>
      <c r="B105" s="279"/>
      <c r="C105" s="280"/>
      <c r="D105" s="326"/>
      <c r="E105" s="323"/>
      <c r="F105" s="259"/>
    </row>
    <row r="106" spans="1:6" x14ac:dyDescent="0.2">
      <c r="A106" s="282" t="s">
        <v>199</v>
      </c>
      <c r="B106" s="279"/>
      <c r="C106" s="280"/>
      <c r="D106" s="326"/>
      <c r="E106" s="323"/>
      <c r="F106" s="259"/>
    </row>
    <row r="107" spans="1:6" x14ac:dyDescent="0.2">
      <c r="A107" s="282" t="s">
        <v>201</v>
      </c>
      <c r="B107" s="279"/>
      <c r="C107" s="280"/>
      <c r="D107" s="326"/>
      <c r="E107" s="323"/>
      <c r="F107" s="259"/>
    </row>
    <row r="108" spans="1:6" x14ac:dyDescent="0.2">
      <c r="A108" s="277" t="s">
        <v>188</v>
      </c>
      <c r="B108" s="286">
        <v>0</v>
      </c>
      <c r="C108" s="281">
        <v>0</v>
      </c>
      <c r="D108" s="324">
        <v>16</v>
      </c>
      <c r="E108" s="325">
        <v>16</v>
      </c>
      <c r="F108" s="316"/>
    </row>
    <row r="109" spans="1:6" x14ac:dyDescent="0.2">
      <c r="A109" s="275" t="s">
        <v>206</v>
      </c>
      <c r="B109" s="280"/>
      <c r="C109" s="280"/>
      <c r="D109" s="326"/>
      <c r="E109" s="323"/>
      <c r="F109" s="259"/>
    </row>
    <row r="110" spans="1:6" x14ac:dyDescent="0.2">
      <c r="A110" s="275" t="s">
        <v>207</v>
      </c>
      <c r="B110" s="280"/>
      <c r="C110" s="280"/>
      <c r="D110" s="326"/>
      <c r="E110" s="323"/>
      <c r="F110" s="259"/>
    </row>
    <row r="111" spans="1:6" x14ac:dyDescent="0.2">
      <c r="A111" s="277" t="s">
        <v>209</v>
      </c>
      <c r="B111" s="286">
        <v>0</v>
      </c>
      <c r="C111" s="281">
        <v>0</v>
      </c>
      <c r="D111" s="324"/>
      <c r="E111" s="325">
        <v>0</v>
      </c>
      <c r="F111" s="316"/>
    </row>
    <row r="112" spans="1:6" x14ac:dyDescent="0.2">
      <c r="A112" s="275" t="s">
        <v>211</v>
      </c>
      <c r="B112" s="279"/>
      <c r="C112" s="280"/>
      <c r="D112" s="326"/>
      <c r="E112" s="323"/>
      <c r="F112" s="259"/>
    </row>
    <row r="113" spans="1:6" x14ac:dyDescent="0.2">
      <c r="A113" s="275" t="s">
        <v>213</v>
      </c>
      <c r="B113" s="279"/>
      <c r="C113" s="280"/>
      <c r="D113" s="326"/>
      <c r="E113" s="323"/>
      <c r="F113" s="259"/>
    </row>
    <row r="114" spans="1:6" x14ac:dyDescent="0.2">
      <c r="A114" s="277" t="s">
        <v>217</v>
      </c>
      <c r="B114" s="286">
        <v>0</v>
      </c>
      <c r="C114" s="281">
        <v>0</v>
      </c>
      <c r="D114" s="324"/>
      <c r="E114" s="325">
        <v>0</v>
      </c>
      <c r="F114" s="316"/>
    </row>
    <row r="115" spans="1:6" x14ac:dyDescent="0.2">
      <c r="A115" s="275" t="s">
        <v>219</v>
      </c>
      <c r="B115" s="279"/>
      <c r="C115" s="280"/>
      <c r="D115" s="326"/>
      <c r="E115" s="323"/>
      <c r="F115" s="259"/>
    </row>
    <row r="116" spans="1:6" x14ac:dyDescent="0.2">
      <c r="A116" s="275" t="s">
        <v>221</v>
      </c>
      <c r="B116" s="279"/>
      <c r="C116" s="280"/>
      <c r="D116" s="326"/>
      <c r="E116" s="323"/>
      <c r="F116" s="259"/>
    </row>
    <row r="117" spans="1:6" x14ac:dyDescent="0.2">
      <c r="A117" s="277" t="s">
        <v>216</v>
      </c>
      <c r="B117" s="286">
        <v>0</v>
      </c>
      <c r="C117" s="281">
        <v>0</v>
      </c>
      <c r="D117" s="324"/>
      <c r="E117" s="325">
        <v>0</v>
      </c>
      <c r="F117" s="259"/>
    </row>
    <row r="118" spans="1:6" x14ac:dyDescent="0.2">
      <c r="A118" s="277" t="s">
        <v>28</v>
      </c>
      <c r="B118" s="281">
        <f>B82+B86+B91+B98+B108+B111+B114+B117</f>
        <v>0</v>
      </c>
      <c r="C118" s="281">
        <f>C82+C86+C91+C98+C108+C111+C114+C117</f>
        <v>2647</v>
      </c>
      <c r="D118" s="324">
        <v>5269</v>
      </c>
      <c r="E118" s="324">
        <f>E82+E86+E91+E98+E108+E111+E114+E117</f>
        <v>5269</v>
      </c>
      <c r="F118" s="316">
        <f t="shared" si="1"/>
        <v>1.9905553456743483</v>
      </c>
    </row>
    <row r="119" spans="1:6" x14ac:dyDescent="0.2">
      <c r="A119" s="287" t="s">
        <v>224</v>
      </c>
      <c r="B119" s="288"/>
      <c r="C119" s="289"/>
      <c r="D119" s="333"/>
      <c r="E119" s="323"/>
      <c r="F119" s="259"/>
    </row>
    <row r="120" spans="1:6" x14ac:dyDescent="0.2">
      <c r="A120" s="287" t="s">
        <v>227</v>
      </c>
      <c r="B120" s="295"/>
      <c r="C120" s="296"/>
      <c r="D120" s="334">
        <v>1980</v>
      </c>
      <c r="E120" s="329">
        <v>1980</v>
      </c>
      <c r="F120" s="259"/>
    </row>
    <row r="121" spans="1:6" x14ac:dyDescent="0.2">
      <c r="A121" s="287" t="s">
        <v>27</v>
      </c>
      <c r="B121" s="295">
        <v>106767</v>
      </c>
      <c r="C121" s="296">
        <v>106767</v>
      </c>
      <c r="D121" s="334">
        <v>114177</v>
      </c>
      <c r="E121" s="329">
        <v>114177</v>
      </c>
      <c r="F121" s="259">
        <f t="shared" si="1"/>
        <v>1.0694034673635111</v>
      </c>
    </row>
    <row r="122" spans="1:6" x14ac:dyDescent="0.2">
      <c r="A122" s="287" t="s">
        <v>230</v>
      </c>
      <c r="B122" s="288"/>
      <c r="C122" s="289"/>
      <c r="D122" s="333"/>
      <c r="E122" s="323"/>
      <c r="F122" s="259"/>
    </row>
    <row r="123" spans="1:6" x14ac:dyDescent="0.2">
      <c r="A123" s="277" t="s">
        <v>223</v>
      </c>
      <c r="B123" s="281">
        <f>B86+B91+B98+B108+B111+B114+B117+B119+B120+B121+B122</f>
        <v>106767</v>
      </c>
      <c r="C123" s="281">
        <f>C86+C91+C98+C108+C111+C114+C117+C119+C120+C121+C122</f>
        <v>109414</v>
      </c>
      <c r="D123" s="324">
        <v>116157</v>
      </c>
      <c r="E123" s="324">
        <f>E86+E91+E98+E108+E111+E114+E117+E119+E120+E121+E122</f>
        <v>121426</v>
      </c>
      <c r="F123" s="316">
        <f t="shared" si="1"/>
        <v>1.1097848538578243</v>
      </c>
    </row>
  </sheetData>
  <mergeCells count="2">
    <mergeCell ref="B2:F3"/>
    <mergeCell ref="F4:F5"/>
  </mergeCells>
  <pageMargins left="0.7" right="0.7" top="0.75" bottom="0.75" header="0.3" footer="0.3"/>
  <pageSetup paperSize="9" scale="95" orientation="portrait" verticalDpi="0" r:id="rId1"/>
  <rowBreaks count="1" manualBreakCount="1">
    <brk id="61" max="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26"/>
  <sheetViews>
    <sheetView view="pageBreakPreview" topLeftCell="F1" zoomScale="60" zoomScaleNormal="100" workbookViewId="0">
      <selection activeCell="AH27" sqref="AH27"/>
    </sheetView>
  </sheetViews>
  <sheetFormatPr defaultRowHeight="12.75" x14ac:dyDescent="0.2"/>
  <cols>
    <col min="2" max="2" width="41.42578125" customWidth="1"/>
    <col min="3" max="5" width="33.5703125" hidden="1" customWidth="1"/>
    <col min="6" max="9" width="19.7109375" customWidth="1"/>
    <col min="10" max="13" width="0" hidden="1" customWidth="1"/>
    <col min="14" max="16" width="18.28515625" customWidth="1"/>
    <col min="17" max="17" width="19.7109375" customWidth="1"/>
    <col min="18" max="20" width="0" hidden="1" customWidth="1"/>
    <col min="21" max="24" width="19.7109375" customWidth="1"/>
    <col min="25" max="25" width="22.5703125" hidden="1" customWidth="1"/>
    <col min="26" max="31" width="0" hidden="1" customWidth="1"/>
    <col min="32" max="32" width="19.5703125" customWidth="1"/>
    <col min="33" max="35" width="19.7109375" customWidth="1"/>
    <col min="36" max="36" width="14.7109375" bestFit="1" customWidth="1"/>
  </cols>
  <sheetData>
    <row r="1" spans="1:36" x14ac:dyDescent="0.2">
      <c r="AI1" s="258" t="s">
        <v>352</v>
      </c>
    </row>
    <row r="2" spans="1:36" ht="18.75" x14ac:dyDescent="0.3">
      <c r="A2" s="381" t="s">
        <v>142</v>
      </c>
      <c r="B2" s="388" t="s">
        <v>0</v>
      </c>
      <c r="C2" s="372" t="s">
        <v>13</v>
      </c>
      <c r="D2" s="373"/>
      <c r="E2" s="373"/>
      <c r="F2" s="373"/>
      <c r="G2" s="373"/>
      <c r="H2" s="373"/>
      <c r="I2" s="374"/>
      <c r="J2" s="375" t="s">
        <v>231</v>
      </c>
      <c r="K2" s="375"/>
      <c r="L2" s="375"/>
      <c r="M2" s="375"/>
      <c r="N2" s="372" t="s">
        <v>336</v>
      </c>
      <c r="O2" s="373"/>
      <c r="P2" s="373"/>
      <c r="Q2" s="373"/>
      <c r="R2" s="375" t="s">
        <v>9</v>
      </c>
      <c r="S2" s="375"/>
      <c r="T2" s="375"/>
      <c r="U2" s="375"/>
      <c r="V2" s="375"/>
      <c r="W2" s="375"/>
      <c r="X2" s="375"/>
      <c r="Y2" s="375" t="s">
        <v>29</v>
      </c>
      <c r="Z2" s="375"/>
      <c r="AA2" s="375"/>
      <c r="AB2" s="375"/>
      <c r="AC2" s="377" t="s">
        <v>5</v>
      </c>
      <c r="AD2" s="378"/>
      <c r="AE2" s="378"/>
      <c r="AF2" s="378"/>
      <c r="AG2" s="378"/>
      <c r="AH2" s="378"/>
      <c r="AI2" s="378"/>
      <c r="AJ2" s="379"/>
    </row>
    <row r="3" spans="1:36" ht="18.75" x14ac:dyDescent="0.3">
      <c r="A3" s="382"/>
      <c r="B3" s="389"/>
      <c r="C3" s="376" t="s">
        <v>8</v>
      </c>
      <c r="D3" s="376"/>
      <c r="E3" s="376"/>
      <c r="F3" s="213" t="s">
        <v>256</v>
      </c>
      <c r="G3" s="213" t="s">
        <v>256</v>
      </c>
      <c r="H3" s="213" t="s">
        <v>365</v>
      </c>
      <c r="I3" s="193" t="s">
        <v>367</v>
      </c>
      <c r="J3" s="376" t="s">
        <v>8</v>
      </c>
      <c r="K3" s="376"/>
      <c r="L3" s="376"/>
      <c r="M3" s="193" t="s">
        <v>233</v>
      </c>
      <c r="N3" s="193" t="s">
        <v>147</v>
      </c>
      <c r="O3" s="193" t="s">
        <v>147</v>
      </c>
      <c r="P3" s="193" t="s">
        <v>368</v>
      </c>
      <c r="Q3" s="193" t="s">
        <v>372</v>
      </c>
      <c r="R3" s="376" t="s">
        <v>8</v>
      </c>
      <c r="S3" s="376"/>
      <c r="T3" s="376"/>
      <c r="U3" s="213" t="s">
        <v>256</v>
      </c>
      <c r="V3" s="213" t="s">
        <v>256</v>
      </c>
      <c r="W3" s="213" t="s">
        <v>370</v>
      </c>
      <c r="X3" s="193" t="s">
        <v>368</v>
      </c>
      <c r="Y3" s="376" t="s">
        <v>8</v>
      </c>
      <c r="Z3" s="376"/>
      <c r="AA3" s="376"/>
      <c r="AB3" s="193" t="s">
        <v>233</v>
      </c>
      <c r="AC3" s="376" t="s">
        <v>8</v>
      </c>
      <c r="AD3" s="376"/>
      <c r="AE3" s="376"/>
      <c r="AF3" s="213" t="s">
        <v>256</v>
      </c>
      <c r="AG3" s="213" t="s">
        <v>256</v>
      </c>
      <c r="AH3" s="213" t="s">
        <v>368</v>
      </c>
      <c r="AI3" s="193" t="s">
        <v>368</v>
      </c>
      <c r="AJ3" s="380" t="s">
        <v>332</v>
      </c>
    </row>
    <row r="4" spans="1:36" ht="18.75" x14ac:dyDescent="0.3">
      <c r="A4" s="383"/>
      <c r="B4" s="390"/>
      <c r="C4" s="194" t="s">
        <v>11</v>
      </c>
      <c r="D4" s="194" t="s">
        <v>232</v>
      </c>
      <c r="E4" s="194" t="s">
        <v>21</v>
      </c>
      <c r="F4" s="214" t="s">
        <v>11</v>
      </c>
      <c r="G4" s="214" t="s">
        <v>254</v>
      </c>
      <c r="H4" s="214" t="s">
        <v>366</v>
      </c>
      <c r="I4" s="195" t="s">
        <v>306</v>
      </c>
      <c r="J4" s="194" t="s">
        <v>11</v>
      </c>
      <c r="K4" s="194" t="s">
        <v>234</v>
      </c>
      <c r="L4" s="194" t="s">
        <v>21</v>
      </c>
      <c r="M4" s="195" t="s">
        <v>22</v>
      </c>
      <c r="N4" s="195" t="s">
        <v>11</v>
      </c>
      <c r="O4" s="195" t="s">
        <v>254</v>
      </c>
      <c r="P4" s="195" t="s">
        <v>369</v>
      </c>
      <c r="Q4" s="195" t="s">
        <v>306</v>
      </c>
      <c r="R4" s="194" t="s">
        <v>11</v>
      </c>
      <c r="S4" s="194" t="s">
        <v>234</v>
      </c>
      <c r="T4" s="194" t="s">
        <v>21</v>
      </c>
      <c r="U4" s="214" t="s">
        <v>311</v>
      </c>
      <c r="V4" s="214" t="s">
        <v>254</v>
      </c>
      <c r="W4" s="214" t="s">
        <v>371</v>
      </c>
      <c r="X4" s="195" t="s">
        <v>306</v>
      </c>
      <c r="Y4" s="194" t="s">
        <v>11</v>
      </c>
      <c r="Z4" s="194" t="s">
        <v>234</v>
      </c>
      <c r="AA4" s="194" t="s">
        <v>21</v>
      </c>
      <c r="AB4" s="195" t="s">
        <v>22</v>
      </c>
      <c r="AC4" s="194" t="s">
        <v>11</v>
      </c>
      <c r="AD4" s="194" t="s">
        <v>235</v>
      </c>
      <c r="AE4" s="194" t="s">
        <v>21</v>
      </c>
      <c r="AF4" s="214" t="s">
        <v>11</v>
      </c>
      <c r="AG4" s="214" t="s">
        <v>254</v>
      </c>
      <c r="AH4" s="214" t="s">
        <v>373</v>
      </c>
      <c r="AI4" s="195" t="s">
        <v>306</v>
      </c>
      <c r="AJ4" s="380"/>
    </row>
    <row r="5" spans="1:36" ht="15.75" x14ac:dyDescent="0.25">
      <c r="A5" s="196" t="s">
        <v>61</v>
      </c>
      <c r="B5" s="197" t="s">
        <v>1</v>
      </c>
      <c r="C5" s="198">
        <v>0</v>
      </c>
      <c r="D5" s="199">
        <v>0</v>
      </c>
      <c r="E5" s="200">
        <v>0</v>
      </c>
      <c r="F5" s="220">
        <f>Önkormányzat!C24</f>
        <v>35828</v>
      </c>
      <c r="G5" s="220">
        <f>Önkormányzat!D24</f>
        <v>35828</v>
      </c>
      <c r="H5" s="220">
        <v>46747</v>
      </c>
      <c r="I5" s="220">
        <f>Önkormányzat!F24</f>
        <v>45723</v>
      </c>
      <c r="J5" s="221"/>
      <c r="K5" s="220"/>
      <c r="L5" s="220"/>
      <c r="M5" s="218"/>
      <c r="N5" s="263">
        <v>69969</v>
      </c>
      <c r="O5" s="263">
        <v>72120</v>
      </c>
      <c r="P5" s="263">
        <v>84404</v>
      </c>
      <c r="Q5" s="263">
        <v>84391</v>
      </c>
      <c r="R5" s="221"/>
      <c r="S5" s="220"/>
      <c r="T5" s="220"/>
      <c r="U5" s="220">
        <f>Óvoda!F24</f>
        <v>66731</v>
      </c>
      <c r="V5" s="220">
        <f>Óvoda!G24</f>
        <v>66731</v>
      </c>
      <c r="W5" s="220">
        <v>66533</v>
      </c>
      <c r="X5" s="220">
        <f>Óvoda!I24</f>
        <v>66278</v>
      </c>
      <c r="Y5" s="221"/>
      <c r="Z5" s="220"/>
      <c r="AA5" s="220"/>
      <c r="AB5" s="218"/>
      <c r="AC5" s="221"/>
      <c r="AD5" s="220"/>
      <c r="AE5" s="220"/>
      <c r="AF5" s="220">
        <f>SUM(F5+N5+U5)</f>
        <v>172528</v>
      </c>
      <c r="AG5" s="220">
        <f>SUM(G5+O5+V5)</f>
        <v>174679</v>
      </c>
      <c r="AH5" s="220">
        <v>197683</v>
      </c>
      <c r="AI5" s="220">
        <f>SUM(I5+Q5+X5)</f>
        <v>196392</v>
      </c>
      <c r="AJ5" s="259">
        <f>AI5/AG5</f>
        <v>1.1243022916320795</v>
      </c>
    </row>
    <row r="6" spans="1:36" ht="15.75" x14ac:dyDescent="0.25">
      <c r="A6" s="196" t="s">
        <v>66</v>
      </c>
      <c r="B6" s="197" t="s">
        <v>10</v>
      </c>
      <c r="C6" s="198">
        <v>0</v>
      </c>
      <c r="D6" s="199">
        <v>0</v>
      </c>
      <c r="E6" s="200">
        <v>0</v>
      </c>
      <c r="F6" s="220">
        <f>Önkormányzat!C29</f>
        <v>10239</v>
      </c>
      <c r="G6" s="220">
        <f>Önkormányzat!D29</f>
        <v>10239</v>
      </c>
      <c r="H6" s="220">
        <v>11524</v>
      </c>
      <c r="I6" s="220">
        <f>Önkormányzat!F29</f>
        <v>11475</v>
      </c>
      <c r="J6" s="221"/>
      <c r="K6" s="220"/>
      <c r="L6" s="220"/>
      <c r="M6" s="218"/>
      <c r="N6" s="263">
        <v>20270</v>
      </c>
      <c r="O6" s="263">
        <v>20766</v>
      </c>
      <c r="P6" s="263">
        <v>23323</v>
      </c>
      <c r="Q6" s="263">
        <v>23142</v>
      </c>
      <c r="R6" s="221"/>
      <c r="S6" s="220"/>
      <c r="T6" s="220"/>
      <c r="U6" s="220">
        <f>Óvoda!F29</f>
        <v>18086</v>
      </c>
      <c r="V6" s="220">
        <f>Óvoda!G29</f>
        <v>18086</v>
      </c>
      <c r="W6" s="220">
        <v>18284</v>
      </c>
      <c r="X6" s="220">
        <f>Óvoda!I29</f>
        <v>18284</v>
      </c>
      <c r="Y6" s="221"/>
      <c r="Z6" s="220"/>
      <c r="AA6" s="220"/>
      <c r="AB6" s="218"/>
      <c r="AC6" s="221"/>
      <c r="AD6" s="220"/>
      <c r="AE6" s="220"/>
      <c r="AF6" s="220">
        <f t="shared" ref="AF6:AF25" si="0">SUM(F6+N6+U6)</f>
        <v>48595</v>
      </c>
      <c r="AG6" s="220">
        <f t="shared" ref="AG6:AG25" si="1">SUM(G6+O6+V6)</f>
        <v>49091</v>
      </c>
      <c r="AH6" s="220">
        <v>53130</v>
      </c>
      <c r="AI6" s="220">
        <f t="shared" ref="AI6:AI25" si="2">SUM(I6+Q6+X6)</f>
        <v>52901</v>
      </c>
      <c r="AJ6" s="259">
        <f t="shared" ref="AJ6:AJ24" si="3">AI6/AG6</f>
        <v>1.0776109673870975</v>
      </c>
    </row>
    <row r="7" spans="1:36" ht="15.75" x14ac:dyDescent="0.25">
      <c r="A7" s="196" t="s">
        <v>124</v>
      </c>
      <c r="B7" s="197" t="s">
        <v>2</v>
      </c>
      <c r="C7" s="198">
        <v>0</v>
      </c>
      <c r="D7" s="199">
        <v>0</v>
      </c>
      <c r="E7" s="200">
        <v>0</v>
      </c>
      <c r="F7" s="220">
        <f>Önkormányzat!C63</f>
        <v>160576</v>
      </c>
      <c r="G7" s="220">
        <f>Önkormányzat!D63</f>
        <v>160576</v>
      </c>
      <c r="H7" s="220">
        <v>182326</v>
      </c>
      <c r="I7" s="220">
        <f>Önkormányzat!F63</f>
        <v>168125</v>
      </c>
      <c r="J7" s="221"/>
      <c r="K7" s="220"/>
      <c r="L7" s="220"/>
      <c r="M7" s="218"/>
      <c r="N7" s="263">
        <v>13580</v>
      </c>
      <c r="O7" s="263">
        <v>13580</v>
      </c>
      <c r="P7" s="263">
        <v>10358</v>
      </c>
      <c r="Q7" s="263">
        <v>10045</v>
      </c>
      <c r="R7" s="221"/>
      <c r="S7" s="220"/>
      <c r="T7" s="220"/>
      <c r="U7" s="220">
        <f>Óvoda!F62</f>
        <v>36686</v>
      </c>
      <c r="V7" s="220">
        <f>Óvoda!G62</f>
        <v>41962</v>
      </c>
      <c r="W7" s="220">
        <v>36686</v>
      </c>
      <c r="X7" s="220">
        <f>Óvoda!I62</f>
        <v>28821</v>
      </c>
      <c r="Y7" s="221"/>
      <c r="Z7" s="220"/>
      <c r="AA7" s="220"/>
      <c r="AB7" s="218"/>
      <c r="AC7" s="221"/>
      <c r="AD7" s="220"/>
      <c r="AE7" s="220"/>
      <c r="AF7" s="220">
        <f t="shared" si="0"/>
        <v>210842</v>
      </c>
      <c r="AG7" s="220">
        <f t="shared" si="1"/>
        <v>216118</v>
      </c>
      <c r="AH7" s="220">
        <v>229370</v>
      </c>
      <c r="AI7" s="220">
        <f t="shared" si="2"/>
        <v>206991</v>
      </c>
      <c r="AJ7" s="259">
        <f t="shared" si="3"/>
        <v>0.95776844131446714</v>
      </c>
    </row>
    <row r="8" spans="1:36" ht="15.75" x14ac:dyDescent="0.25">
      <c r="A8" s="196" t="s">
        <v>133</v>
      </c>
      <c r="B8" s="197" t="s">
        <v>236</v>
      </c>
      <c r="C8" s="198" t="e">
        <v>#REF!</v>
      </c>
      <c r="D8" s="199" t="e">
        <v>#REF!</v>
      </c>
      <c r="E8" s="200" t="e">
        <v>#REF!</v>
      </c>
      <c r="F8" s="220">
        <f>Önkormányzat!C64</f>
        <v>9799</v>
      </c>
      <c r="G8" s="220">
        <f>Önkormányzat!D64</f>
        <v>9799</v>
      </c>
      <c r="H8" s="220">
        <v>13499</v>
      </c>
      <c r="I8" s="220">
        <f>Önkormányzat!F64</f>
        <v>11338</v>
      </c>
      <c r="J8" s="221"/>
      <c r="K8" s="220"/>
      <c r="L8" s="220"/>
      <c r="M8" s="218"/>
      <c r="N8" s="263">
        <v>2948</v>
      </c>
      <c r="O8" s="263">
        <v>2948</v>
      </c>
      <c r="P8" s="263">
        <v>2993</v>
      </c>
      <c r="Q8" s="263">
        <v>2991</v>
      </c>
      <c r="R8" s="221"/>
      <c r="S8" s="220"/>
      <c r="T8" s="220"/>
      <c r="U8" s="220"/>
      <c r="V8" s="220"/>
      <c r="W8" s="220"/>
      <c r="X8" s="133"/>
      <c r="Y8" s="221"/>
      <c r="Z8" s="220"/>
      <c r="AA8" s="220"/>
      <c r="AB8" s="218"/>
      <c r="AC8" s="221"/>
      <c r="AD8" s="220"/>
      <c r="AE8" s="220"/>
      <c r="AF8" s="220">
        <f t="shared" si="0"/>
        <v>12747</v>
      </c>
      <c r="AG8" s="220">
        <f t="shared" si="1"/>
        <v>12747</v>
      </c>
      <c r="AH8" s="220">
        <v>16492</v>
      </c>
      <c r="AI8" s="220">
        <f t="shared" si="2"/>
        <v>14329</v>
      </c>
      <c r="AJ8" s="259">
        <f t="shared" si="3"/>
        <v>1.1241076331685886</v>
      </c>
    </row>
    <row r="9" spans="1:36" ht="15.75" x14ac:dyDescent="0.25">
      <c r="A9" s="201" t="s">
        <v>307</v>
      </c>
      <c r="B9" s="202" t="s">
        <v>308</v>
      </c>
      <c r="C9" s="133"/>
      <c r="D9" s="133"/>
      <c r="E9" s="133"/>
      <c r="F9" s="136">
        <f>Önkormányzat!C70</f>
        <v>36394</v>
      </c>
      <c r="G9" s="136">
        <f>Önkormányzat!D70</f>
        <v>47866</v>
      </c>
      <c r="H9" s="136">
        <v>13980</v>
      </c>
      <c r="I9" s="136">
        <f>Önkormányzat!F70</f>
        <v>13022</v>
      </c>
      <c r="J9" s="221"/>
      <c r="K9" s="220"/>
      <c r="L9" s="220"/>
      <c r="M9" s="218"/>
      <c r="N9" s="263"/>
      <c r="O9" s="263"/>
      <c r="P9" s="263">
        <v>350</v>
      </c>
      <c r="Q9" s="263">
        <v>347</v>
      </c>
      <c r="R9" s="221"/>
      <c r="S9" s="220"/>
      <c r="T9" s="220"/>
      <c r="U9" s="220"/>
      <c r="V9" s="220"/>
      <c r="W9" s="220"/>
      <c r="X9" s="133"/>
      <c r="Y9" s="221"/>
      <c r="Z9" s="220"/>
      <c r="AA9" s="220"/>
      <c r="AB9" s="218"/>
      <c r="AC9" s="221"/>
      <c r="AD9" s="220"/>
      <c r="AE9" s="220"/>
      <c r="AF9" s="220">
        <f t="shared" si="0"/>
        <v>36394</v>
      </c>
      <c r="AG9" s="220">
        <f t="shared" si="1"/>
        <v>47866</v>
      </c>
      <c r="AH9" s="220">
        <v>14330</v>
      </c>
      <c r="AI9" s="220">
        <f t="shared" si="2"/>
        <v>13369</v>
      </c>
      <c r="AJ9" s="259">
        <f t="shared" si="3"/>
        <v>0.27930054736138388</v>
      </c>
    </row>
    <row r="10" spans="1:36" ht="15.75" hidden="1" x14ac:dyDescent="0.25">
      <c r="A10" s="203"/>
      <c r="B10" s="204"/>
      <c r="C10" s="198">
        <v>0</v>
      </c>
      <c r="D10" s="199">
        <v>0</v>
      </c>
      <c r="E10" s="200">
        <v>0</v>
      </c>
      <c r="F10" s="220"/>
      <c r="G10" s="220"/>
      <c r="H10" s="220"/>
      <c r="I10" s="218"/>
      <c r="J10" s="221"/>
      <c r="K10" s="220"/>
      <c r="L10" s="220"/>
      <c r="M10" s="218"/>
      <c r="N10" s="218"/>
      <c r="O10" s="218"/>
      <c r="P10" s="218"/>
      <c r="Q10" s="218"/>
      <c r="R10" s="221"/>
      <c r="S10" s="220"/>
      <c r="T10" s="220"/>
      <c r="U10" s="220"/>
      <c r="V10" s="220"/>
      <c r="W10" s="220"/>
      <c r="X10" s="218"/>
      <c r="Y10" s="221"/>
      <c r="Z10" s="220"/>
      <c r="AA10" s="220"/>
      <c r="AB10" s="218"/>
      <c r="AC10" s="221"/>
      <c r="AD10" s="220"/>
      <c r="AE10" s="220"/>
      <c r="AF10" s="220">
        <f t="shared" si="0"/>
        <v>0</v>
      </c>
      <c r="AG10" s="220">
        <f t="shared" si="1"/>
        <v>0</v>
      </c>
      <c r="AH10" s="220"/>
      <c r="AI10" s="220">
        <f t="shared" si="2"/>
        <v>0</v>
      </c>
      <c r="AJ10" s="259" t="e">
        <f t="shared" si="3"/>
        <v>#DIV/0!</v>
      </c>
    </row>
    <row r="11" spans="1:36" ht="15.75" hidden="1" x14ac:dyDescent="0.25">
      <c r="A11" s="203"/>
      <c r="B11" s="204"/>
      <c r="C11" s="198">
        <v>0</v>
      </c>
      <c r="D11" s="199">
        <v>0</v>
      </c>
      <c r="E11" s="200">
        <v>0</v>
      </c>
      <c r="F11" s="220"/>
      <c r="G11" s="220"/>
      <c r="H11" s="220"/>
      <c r="I11" s="218"/>
      <c r="J11" s="221"/>
      <c r="K11" s="220"/>
      <c r="L11" s="220"/>
      <c r="M11" s="218"/>
      <c r="N11" s="218"/>
      <c r="O11" s="218"/>
      <c r="P11" s="218"/>
      <c r="Q11" s="218"/>
      <c r="R11" s="221"/>
      <c r="S11" s="220"/>
      <c r="T11" s="220"/>
      <c r="U11" s="220"/>
      <c r="V11" s="220"/>
      <c r="W11" s="220"/>
      <c r="X11" s="218"/>
      <c r="Y11" s="221"/>
      <c r="Z11" s="220"/>
      <c r="AA11" s="220"/>
      <c r="AB11" s="218"/>
      <c r="AC11" s="221"/>
      <c r="AD11" s="220"/>
      <c r="AE11" s="220"/>
      <c r="AF11" s="220">
        <f t="shared" si="0"/>
        <v>0</v>
      </c>
      <c r="AG11" s="220">
        <f t="shared" si="1"/>
        <v>0</v>
      </c>
      <c r="AH11" s="220"/>
      <c r="AI11" s="220">
        <f t="shared" si="2"/>
        <v>0</v>
      </c>
      <c r="AJ11" s="259" t="e">
        <f t="shared" si="3"/>
        <v>#DIV/0!</v>
      </c>
    </row>
    <row r="12" spans="1:36" ht="15.75" hidden="1" x14ac:dyDescent="0.25">
      <c r="A12" s="203"/>
      <c r="B12" s="204"/>
      <c r="C12" s="198">
        <v>0</v>
      </c>
      <c r="D12" s="199">
        <v>0</v>
      </c>
      <c r="E12" s="200">
        <v>0</v>
      </c>
      <c r="F12" s="220"/>
      <c r="G12" s="220"/>
      <c r="H12" s="220"/>
      <c r="I12" s="218"/>
      <c r="J12" s="221"/>
      <c r="K12" s="220"/>
      <c r="L12" s="220"/>
      <c r="M12" s="218"/>
      <c r="N12" s="218"/>
      <c r="O12" s="218"/>
      <c r="P12" s="218"/>
      <c r="Q12" s="218"/>
      <c r="R12" s="221"/>
      <c r="S12" s="220"/>
      <c r="T12" s="220"/>
      <c r="U12" s="220"/>
      <c r="V12" s="220"/>
      <c r="W12" s="220"/>
      <c r="X12" s="218"/>
      <c r="Y12" s="221"/>
      <c r="Z12" s="220"/>
      <c r="AA12" s="220"/>
      <c r="AB12" s="218"/>
      <c r="AC12" s="221"/>
      <c r="AD12" s="220"/>
      <c r="AE12" s="220"/>
      <c r="AF12" s="220">
        <f t="shared" si="0"/>
        <v>0</v>
      </c>
      <c r="AG12" s="220">
        <f t="shared" si="1"/>
        <v>0</v>
      </c>
      <c r="AH12" s="220"/>
      <c r="AI12" s="220">
        <f t="shared" si="2"/>
        <v>0</v>
      </c>
      <c r="AJ12" s="259" t="e">
        <f t="shared" si="3"/>
        <v>#DIV/0!</v>
      </c>
    </row>
    <row r="13" spans="1:36" ht="15.75" x14ac:dyDescent="0.25">
      <c r="A13" s="386" t="s">
        <v>4</v>
      </c>
      <c r="B13" s="387"/>
      <c r="C13" s="217" t="e">
        <v>#REF!</v>
      </c>
      <c r="D13" s="211" t="e">
        <v>#REF!</v>
      </c>
      <c r="E13" s="211" t="e">
        <v>#REF!</v>
      </c>
      <c r="F13" s="218">
        <f>SUM(F5:F9)</f>
        <v>252836</v>
      </c>
      <c r="G13" s="218">
        <f>SUM(G5:G9)</f>
        <v>264308</v>
      </c>
      <c r="H13" s="218">
        <v>268076</v>
      </c>
      <c r="I13" s="218">
        <f>SUM(I5:I9)</f>
        <v>249683</v>
      </c>
      <c r="J13" s="218">
        <f t="shared" ref="J13:X13" si="4">SUM(J5:J9)</f>
        <v>0</v>
      </c>
      <c r="K13" s="218">
        <f t="shared" si="4"/>
        <v>0</v>
      </c>
      <c r="L13" s="218">
        <f t="shared" si="4"/>
        <v>0</v>
      </c>
      <c r="M13" s="218">
        <f t="shared" si="4"/>
        <v>0</v>
      </c>
      <c r="N13" s="218">
        <f>SUM(N5:N9)</f>
        <v>106767</v>
      </c>
      <c r="O13" s="218">
        <f>SUM(O5:O9)</f>
        <v>109414</v>
      </c>
      <c r="P13" s="218">
        <v>121428</v>
      </c>
      <c r="Q13" s="218">
        <f>SUM(Q5:Q9)</f>
        <v>120916</v>
      </c>
      <c r="R13" s="218">
        <f t="shared" si="4"/>
        <v>0</v>
      </c>
      <c r="S13" s="218">
        <f t="shared" si="4"/>
        <v>0</v>
      </c>
      <c r="T13" s="218">
        <f t="shared" si="4"/>
        <v>0</v>
      </c>
      <c r="U13" s="218">
        <f t="shared" si="4"/>
        <v>121503</v>
      </c>
      <c r="V13" s="218">
        <f t="shared" si="4"/>
        <v>126779</v>
      </c>
      <c r="W13" s="218">
        <v>121503</v>
      </c>
      <c r="X13" s="218">
        <f t="shared" si="4"/>
        <v>113383</v>
      </c>
      <c r="Y13" s="218"/>
      <c r="Z13" s="218"/>
      <c r="AA13" s="218"/>
      <c r="AB13" s="218"/>
      <c r="AC13" s="218"/>
      <c r="AD13" s="218"/>
      <c r="AE13" s="218"/>
      <c r="AF13" s="220">
        <f t="shared" si="0"/>
        <v>481106</v>
      </c>
      <c r="AG13" s="220">
        <f t="shared" si="1"/>
        <v>500501</v>
      </c>
      <c r="AH13" s="220">
        <v>511005</v>
      </c>
      <c r="AI13" s="220">
        <f t="shared" si="2"/>
        <v>483982</v>
      </c>
      <c r="AJ13" s="259">
        <f t="shared" si="3"/>
        <v>0.96699507093891923</v>
      </c>
    </row>
    <row r="14" spans="1:36" ht="15.75" x14ac:dyDescent="0.25">
      <c r="A14" s="196" t="s">
        <v>126</v>
      </c>
      <c r="B14" s="197" t="s">
        <v>3</v>
      </c>
      <c r="C14" s="198" t="e">
        <v>#REF!</v>
      </c>
      <c r="D14" s="199" t="e">
        <v>#REF!</v>
      </c>
      <c r="E14" s="200" t="e">
        <v>#REF!</v>
      </c>
      <c r="F14" s="220">
        <f>Önkormányzat!C71</f>
        <v>23258</v>
      </c>
      <c r="G14" s="220">
        <f>Önkormányzat!D71</f>
        <v>23258</v>
      </c>
      <c r="H14" s="220">
        <v>47018</v>
      </c>
      <c r="I14" s="220">
        <f>Önkormányzat!F71</f>
        <v>42443</v>
      </c>
      <c r="J14" s="221"/>
      <c r="K14" s="220"/>
      <c r="L14" s="220"/>
      <c r="M14" s="215"/>
      <c r="N14" s="264"/>
      <c r="O14" s="264"/>
      <c r="P14" s="264"/>
      <c r="Q14" s="264"/>
      <c r="R14" s="221"/>
      <c r="S14" s="220"/>
      <c r="T14" s="220"/>
      <c r="U14" s="220"/>
      <c r="V14" s="220"/>
      <c r="W14" s="220"/>
      <c r="X14" s="136"/>
      <c r="Y14" s="221"/>
      <c r="Z14" s="220"/>
      <c r="AA14" s="220"/>
      <c r="AB14" s="218"/>
      <c r="AC14" s="221"/>
      <c r="AD14" s="221"/>
      <c r="AE14" s="221"/>
      <c r="AF14" s="220">
        <f t="shared" si="0"/>
        <v>23258</v>
      </c>
      <c r="AG14" s="220">
        <f t="shared" si="1"/>
        <v>23258</v>
      </c>
      <c r="AH14" s="220">
        <v>47018</v>
      </c>
      <c r="AI14" s="220">
        <f t="shared" si="2"/>
        <v>42443</v>
      </c>
      <c r="AJ14" s="259">
        <f t="shared" si="3"/>
        <v>1.8248774615186172</v>
      </c>
    </row>
    <row r="15" spans="1:36" ht="15.75" x14ac:dyDescent="0.25">
      <c r="A15" s="196" t="s">
        <v>127</v>
      </c>
      <c r="B15" s="197" t="s">
        <v>14</v>
      </c>
      <c r="C15" s="198">
        <v>0</v>
      </c>
      <c r="D15" s="199">
        <v>0</v>
      </c>
      <c r="E15" s="200">
        <v>0</v>
      </c>
      <c r="F15" s="220">
        <f>Önkormányzat!C72</f>
        <v>161512</v>
      </c>
      <c r="G15" s="220">
        <f>Önkormányzat!D72</f>
        <v>161512</v>
      </c>
      <c r="H15" s="220">
        <v>131197</v>
      </c>
      <c r="I15" s="220">
        <f>Önkormányzat!F72</f>
        <v>75207</v>
      </c>
      <c r="J15" s="221"/>
      <c r="K15" s="220"/>
      <c r="L15" s="220"/>
      <c r="M15" s="215"/>
      <c r="N15" s="264"/>
      <c r="O15" s="264"/>
      <c r="P15" s="264"/>
      <c r="Q15" s="264"/>
      <c r="R15" s="221"/>
      <c r="S15" s="220"/>
      <c r="T15" s="220"/>
      <c r="U15" s="220"/>
      <c r="V15" s="220"/>
      <c r="W15" s="220"/>
      <c r="X15" s="136"/>
      <c r="Y15" s="221"/>
      <c r="Z15" s="220"/>
      <c r="AA15" s="220"/>
      <c r="AB15" s="218"/>
      <c r="AC15" s="221"/>
      <c r="AD15" s="221"/>
      <c r="AE15" s="221"/>
      <c r="AF15" s="220">
        <f t="shared" si="0"/>
        <v>161512</v>
      </c>
      <c r="AG15" s="220">
        <f t="shared" si="1"/>
        <v>161512</v>
      </c>
      <c r="AH15" s="220">
        <v>131197</v>
      </c>
      <c r="AI15" s="220">
        <f t="shared" si="2"/>
        <v>75207</v>
      </c>
      <c r="AJ15" s="259">
        <f t="shared" si="3"/>
        <v>0.46564341968398631</v>
      </c>
    </row>
    <row r="16" spans="1:36" ht="15.75" x14ac:dyDescent="0.25">
      <c r="A16" s="196" t="s">
        <v>309</v>
      </c>
      <c r="B16" s="204" t="s">
        <v>310</v>
      </c>
      <c r="C16" s="198">
        <v>0</v>
      </c>
      <c r="D16" s="199">
        <v>0</v>
      </c>
      <c r="E16" s="200">
        <v>0</v>
      </c>
      <c r="F16" s="220">
        <f>Önkormányzat!C76</f>
        <v>0</v>
      </c>
      <c r="G16" s="220">
        <f>Önkormányzat!D76</f>
        <v>0</v>
      </c>
      <c r="H16" s="220">
        <v>1100</v>
      </c>
      <c r="I16" s="220">
        <f>Önkormányzat!F76</f>
        <v>1037</v>
      </c>
      <c r="J16" s="221"/>
      <c r="K16" s="220"/>
      <c r="L16" s="220"/>
      <c r="M16" s="215"/>
      <c r="N16" s="264"/>
      <c r="O16" s="264"/>
      <c r="P16" s="264"/>
      <c r="Q16" s="264"/>
      <c r="R16" s="221"/>
      <c r="S16" s="220"/>
      <c r="T16" s="220"/>
      <c r="U16" s="220"/>
      <c r="V16" s="220"/>
      <c r="W16" s="220"/>
      <c r="X16" s="136"/>
      <c r="Y16" s="221"/>
      <c r="Z16" s="220"/>
      <c r="AA16" s="220"/>
      <c r="AB16" s="218"/>
      <c r="AC16" s="221"/>
      <c r="AD16" s="221"/>
      <c r="AE16" s="221"/>
      <c r="AF16" s="220">
        <f t="shared" si="0"/>
        <v>0</v>
      </c>
      <c r="AG16" s="220">
        <f t="shared" si="1"/>
        <v>0</v>
      </c>
      <c r="AH16" s="220">
        <v>1100</v>
      </c>
      <c r="AI16" s="220">
        <f t="shared" si="2"/>
        <v>1037</v>
      </c>
      <c r="AJ16" s="259"/>
    </row>
    <row r="17" spans="1:36" ht="15.75" hidden="1" x14ac:dyDescent="0.25">
      <c r="A17" s="196"/>
      <c r="B17" s="204"/>
      <c r="C17" s="198">
        <v>0</v>
      </c>
      <c r="D17" s="199">
        <v>0</v>
      </c>
      <c r="E17" s="200">
        <v>0</v>
      </c>
      <c r="F17" s="220"/>
      <c r="G17" s="220"/>
      <c r="H17" s="220"/>
      <c r="I17" s="218"/>
      <c r="J17" s="221"/>
      <c r="K17" s="220"/>
      <c r="L17" s="220"/>
      <c r="M17" s="215"/>
      <c r="N17" s="264"/>
      <c r="O17" s="264"/>
      <c r="P17" s="264"/>
      <c r="Q17" s="264"/>
      <c r="R17" s="221"/>
      <c r="S17" s="220"/>
      <c r="T17" s="220"/>
      <c r="U17" s="220"/>
      <c r="V17" s="220"/>
      <c r="W17" s="220"/>
      <c r="X17" s="215"/>
      <c r="Y17" s="221"/>
      <c r="Z17" s="220"/>
      <c r="AA17" s="220"/>
      <c r="AB17" s="218"/>
      <c r="AC17" s="221"/>
      <c r="AD17" s="221"/>
      <c r="AE17" s="221"/>
      <c r="AF17" s="220">
        <f t="shared" si="0"/>
        <v>0</v>
      </c>
      <c r="AG17" s="220">
        <f t="shared" si="1"/>
        <v>0</v>
      </c>
      <c r="AH17" s="220"/>
      <c r="AI17" s="220">
        <f t="shared" si="2"/>
        <v>0</v>
      </c>
      <c r="AJ17" s="259" t="e">
        <f t="shared" si="3"/>
        <v>#DIV/0!</v>
      </c>
    </row>
    <row r="18" spans="1:36" ht="15.75" hidden="1" x14ac:dyDescent="0.25">
      <c r="A18" s="196"/>
      <c r="B18" s="204"/>
      <c r="C18" s="133">
        <v>0</v>
      </c>
      <c r="D18" s="150">
        <v>0</v>
      </c>
      <c r="E18" s="150">
        <v>0</v>
      </c>
      <c r="F18" s="136"/>
      <c r="G18" s="136"/>
      <c r="H18" s="136"/>
      <c r="I18" s="218"/>
      <c r="J18" s="221"/>
      <c r="K18" s="220"/>
      <c r="L18" s="220"/>
      <c r="M18" s="215"/>
      <c r="N18" s="264"/>
      <c r="O18" s="264"/>
      <c r="P18" s="264"/>
      <c r="Q18" s="264"/>
      <c r="R18" s="221"/>
      <c r="S18" s="220"/>
      <c r="T18" s="220"/>
      <c r="U18" s="220"/>
      <c r="V18" s="220"/>
      <c r="W18" s="220"/>
      <c r="X18" s="215"/>
      <c r="Y18" s="221"/>
      <c r="Z18" s="220"/>
      <c r="AA18" s="220"/>
      <c r="AB18" s="218"/>
      <c r="AC18" s="221"/>
      <c r="AD18" s="221"/>
      <c r="AE18" s="221"/>
      <c r="AF18" s="220">
        <f t="shared" si="0"/>
        <v>0</v>
      </c>
      <c r="AG18" s="220">
        <f t="shared" si="1"/>
        <v>0</v>
      </c>
      <c r="AH18" s="220"/>
      <c r="AI18" s="220">
        <f t="shared" si="2"/>
        <v>0</v>
      </c>
      <c r="AJ18" s="259" t="e">
        <f t="shared" si="3"/>
        <v>#DIV/0!</v>
      </c>
    </row>
    <row r="19" spans="1:36" ht="15.75" x14ac:dyDescent="0.25">
      <c r="A19" s="386" t="s">
        <v>6</v>
      </c>
      <c r="B19" s="387"/>
      <c r="C19" s="211" t="e">
        <v>#REF!</v>
      </c>
      <c r="D19" s="211" t="e">
        <v>#REF!</v>
      </c>
      <c r="E19" s="211" t="e">
        <v>#REF!</v>
      </c>
      <c r="F19" s="218">
        <f>SUM(F14:F16)</f>
        <v>184770</v>
      </c>
      <c r="G19" s="218">
        <f t="shared" ref="G19:X19" si="5">SUM(G14:G16)</f>
        <v>184770</v>
      </c>
      <c r="H19" s="218">
        <v>179315</v>
      </c>
      <c r="I19" s="218">
        <f t="shared" si="5"/>
        <v>118687</v>
      </c>
      <c r="J19" s="218">
        <f t="shared" si="5"/>
        <v>0</v>
      </c>
      <c r="K19" s="218">
        <f t="shared" si="5"/>
        <v>0</v>
      </c>
      <c r="L19" s="218">
        <f t="shared" si="5"/>
        <v>0</v>
      </c>
      <c r="M19" s="218">
        <f t="shared" si="5"/>
        <v>0</v>
      </c>
      <c r="N19" s="263"/>
      <c r="O19" s="263"/>
      <c r="P19" s="263"/>
      <c r="Q19" s="263"/>
      <c r="R19" s="218">
        <f t="shared" si="5"/>
        <v>0</v>
      </c>
      <c r="S19" s="218">
        <f t="shared" si="5"/>
        <v>0</v>
      </c>
      <c r="T19" s="218">
        <f t="shared" si="5"/>
        <v>0</v>
      </c>
      <c r="U19" s="218">
        <f t="shared" si="5"/>
        <v>0</v>
      </c>
      <c r="V19" s="218">
        <f t="shared" si="5"/>
        <v>0</v>
      </c>
      <c r="W19" s="218"/>
      <c r="X19" s="218">
        <f t="shared" si="5"/>
        <v>0</v>
      </c>
      <c r="Y19" s="218"/>
      <c r="Z19" s="218"/>
      <c r="AA19" s="218"/>
      <c r="AB19" s="218"/>
      <c r="AC19" s="218"/>
      <c r="AD19" s="218"/>
      <c r="AE19" s="218"/>
      <c r="AF19" s="220">
        <f t="shared" si="0"/>
        <v>184770</v>
      </c>
      <c r="AG19" s="220">
        <f t="shared" si="1"/>
        <v>184770</v>
      </c>
      <c r="AH19" s="220">
        <v>179315</v>
      </c>
      <c r="AI19" s="220">
        <f t="shared" si="2"/>
        <v>118687</v>
      </c>
      <c r="AJ19" s="259">
        <f t="shared" si="3"/>
        <v>0.64234994858472694</v>
      </c>
    </row>
    <row r="20" spans="1:36" ht="15.75" hidden="1" x14ac:dyDescent="0.25">
      <c r="A20" s="196" t="s">
        <v>138</v>
      </c>
      <c r="B20" s="197" t="s">
        <v>12</v>
      </c>
      <c r="C20" s="137">
        <v>0</v>
      </c>
      <c r="D20" s="205">
        <v>0</v>
      </c>
      <c r="E20" s="140">
        <v>0</v>
      </c>
      <c r="F20" s="136"/>
      <c r="G20" s="136"/>
      <c r="H20" s="136"/>
      <c r="I20" s="218"/>
      <c r="J20" s="133"/>
      <c r="K20" s="136"/>
      <c r="L20" s="136"/>
      <c r="M20" s="215"/>
      <c r="N20" s="215"/>
      <c r="O20" s="215"/>
      <c r="P20" s="215"/>
      <c r="Q20" s="215"/>
      <c r="R20" s="133"/>
      <c r="S20" s="136"/>
      <c r="T20" s="136"/>
      <c r="U20" s="136"/>
      <c r="V20" s="136"/>
      <c r="W20" s="136"/>
      <c r="X20" s="215"/>
      <c r="Y20" s="133"/>
      <c r="Z20" s="133"/>
      <c r="AA20" s="133"/>
      <c r="AB20" s="218"/>
      <c r="AC20" s="221"/>
      <c r="AD20" s="221"/>
      <c r="AE20" s="221"/>
      <c r="AF20" s="220">
        <f t="shared" si="0"/>
        <v>0</v>
      </c>
      <c r="AG20" s="220">
        <f t="shared" si="1"/>
        <v>0</v>
      </c>
      <c r="AH20" s="220"/>
      <c r="AI20" s="220">
        <f t="shared" si="2"/>
        <v>0</v>
      </c>
      <c r="AJ20" s="259" t="e">
        <f t="shared" si="3"/>
        <v>#DIV/0!</v>
      </c>
    </row>
    <row r="21" spans="1:36" ht="15.75" x14ac:dyDescent="0.25">
      <c r="A21" s="384" t="s">
        <v>7</v>
      </c>
      <c r="B21" s="385"/>
      <c r="C21" s="138" t="e">
        <v>#REF!</v>
      </c>
      <c r="D21" s="138" t="e">
        <v>#REF!</v>
      </c>
      <c r="E21" s="138" t="e">
        <v>#REF!</v>
      </c>
      <c r="F21" s="129">
        <f>F13+F19</f>
        <v>437606</v>
      </c>
      <c r="G21" s="129">
        <f t="shared" ref="G21:X21" si="6">G13+G19</f>
        <v>449078</v>
      </c>
      <c r="H21" s="129"/>
      <c r="I21" s="129">
        <f t="shared" si="6"/>
        <v>368370</v>
      </c>
      <c r="J21" s="129">
        <f t="shared" si="6"/>
        <v>0</v>
      </c>
      <c r="K21" s="129">
        <f t="shared" si="6"/>
        <v>0</v>
      </c>
      <c r="L21" s="129">
        <f t="shared" si="6"/>
        <v>0</v>
      </c>
      <c r="M21" s="129">
        <f t="shared" si="6"/>
        <v>0</v>
      </c>
      <c r="N21" s="129">
        <v>106767</v>
      </c>
      <c r="O21" s="129">
        <v>109414</v>
      </c>
      <c r="P21" s="129">
        <v>121428</v>
      </c>
      <c r="Q21" s="129">
        <v>120916</v>
      </c>
      <c r="R21" s="129">
        <f t="shared" si="6"/>
        <v>0</v>
      </c>
      <c r="S21" s="129">
        <f t="shared" si="6"/>
        <v>0</v>
      </c>
      <c r="T21" s="129">
        <f t="shared" si="6"/>
        <v>0</v>
      </c>
      <c r="U21" s="129">
        <f t="shared" si="6"/>
        <v>121503</v>
      </c>
      <c r="V21" s="129">
        <f t="shared" si="6"/>
        <v>126779</v>
      </c>
      <c r="W21" s="129">
        <v>121503</v>
      </c>
      <c r="X21" s="129">
        <f t="shared" si="6"/>
        <v>113383</v>
      </c>
      <c r="Y21" s="129"/>
      <c r="Z21" s="129"/>
      <c r="AA21" s="129"/>
      <c r="AB21" s="129"/>
      <c r="AC21" s="129"/>
      <c r="AD21" s="129"/>
      <c r="AE21" s="129"/>
      <c r="AF21" s="220">
        <f t="shared" si="0"/>
        <v>665876</v>
      </c>
      <c r="AG21" s="220">
        <f t="shared" si="1"/>
        <v>685271</v>
      </c>
      <c r="AH21" s="220">
        <v>690322</v>
      </c>
      <c r="AI21" s="220">
        <f t="shared" si="2"/>
        <v>602669</v>
      </c>
      <c r="AJ21" s="259">
        <f t="shared" si="3"/>
        <v>0.87946082644676338</v>
      </c>
    </row>
    <row r="22" spans="1:36" ht="15.75" x14ac:dyDescent="0.25">
      <c r="A22" s="196" t="s">
        <v>159</v>
      </c>
      <c r="B22" s="208" t="s">
        <v>160</v>
      </c>
      <c r="C22" s="205">
        <v>0</v>
      </c>
      <c r="D22" s="206">
        <v>0</v>
      </c>
      <c r="E22" s="206">
        <v>0</v>
      </c>
      <c r="F22" s="133"/>
      <c r="G22" s="133"/>
      <c r="H22" s="133"/>
      <c r="I22" s="136">
        <f>Önkormányzat!F78</f>
        <v>0</v>
      </c>
      <c r="J22" s="133"/>
      <c r="K22" s="133"/>
      <c r="L22" s="133"/>
      <c r="M22" s="215"/>
      <c r="N22" s="264"/>
      <c r="O22" s="264"/>
      <c r="P22" s="264"/>
      <c r="Q22" s="264"/>
      <c r="R22" s="133"/>
      <c r="S22" s="133"/>
      <c r="T22" s="133"/>
      <c r="U22" s="133"/>
      <c r="V22" s="133"/>
      <c r="W22" s="133"/>
      <c r="X22" s="133"/>
      <c r="Y22" s="133"/>
      <c r="Z22" s="136"/>
      <c r="AA22" s="136"/>
      <c r="AB22" s="218"/>
      <c r="AC22" s="221"/>
      <c r="AD22" s="221"/>
      <c r="AE22" s="221"/>
      <c r="AF22" s="220">
        <f t="shared" si="0"/>
        <v>0</v>
      </c>
      <c r="AG22" s="220">
        <f t="shared" si="1"/>
        <v>0</v>
      </c>
      <c r="AH22" s="220"/>
      <c r="AI22" s="220">
        <f t="shared" si="2"/>
        <v>0</v>
      </c>
      <c r="AJ22" s="259"/>
    </row>
    <row r="23" spans="1:36" ht="15.75" x14ac:dyDescent="0.25">
      <c r="A23" s="196"/>
      <c r="B23" s="208"/>
      <c r="C23" s="205"/>
      <c r="D23" s="206"/>
      <c r="E23" s="206"/>
      <c r="F23" s="133"/>
      <c r="G23" s="133"/>
      <c r="H23" s="133"/>
      <c r="I23" s="136"/>
      <c r="J23" s="133"/>
      <c r="K23" s="133"/>
      <c r="L23" s="133"/>
      <c r="M23" s="215"/>
      <c r="N23" s="264"/>
      <c r="O23" s="264"/>
      <c r="P23" s="264"/>
      <c r="Q23" s="264"/>
      <c r="R23" s="133"/>
      <c r="S23" s="133"/>
      <c r="T23" s="133"/>
      <c r="U23" s="133"/>
      <c r="V23" s="133"/>
      <c r="W23" s="133"/>
      <c r="X23" s="133"/>
      <c r="Y23" s="133"/>
      <c r="Z23" s="136"/>
      <c r="AA23" s="136"/>
      <c r="AB23" s="218"/>
      <c r="AC23" s="221"/>
      <c r="AD23" s="221"/>
      <c r="AE23" s="221"/>
      <c r="AF23" s="220">
        <f t="shared" si="0"/>
        <v>0</v>
      </c>
      <c r="AG23" s="220">
        <f t="shared" si="1"/>
        <v>0</v>
      </c>
      <c r="AH23" s="220"/>
      <c r="AI23" s="220">
        <f t="shared" si="2"/>
        <v>0</v>
      </c>
      <c r="AJ23" s="259"/>
    </row>
    <row r="24" spans="1:36" ht="15.75" x14ac:dyDescent="0.25">
      <c r="A24" s="209" t="s">
        <v>146</v>
      </c>
      <c r="B24" s="210" t="s">
        <v>27</v>
      </c>
      <c r="C24" s="205" t="e">
        <v>#REF!</v>
      </c>
      <c r="D24" s="206" t="e">
        <v>#REF!</v>
      </c>
      <c r="E24" s="206" t="e">
        <v>#REF!</v>
      </c>
      <c r="F24" s="133">
        <v>209215</v>
      </c>
      <c r="G24" s="133">
        <v>209215</v>
      </c>
      <c r="H24" s="133">
        <v>216625</v>
      </c>
      <c r="I24" s="136">
        <f>Önkormányzat!F79</f>
        <v>213620</v>
      </c>
      <c r="J24" s="133"/>
      <c r="K24" s="133"/>
      <c r="L24" s="133"/>
      <c r="M24" s="218"/>
      <c r="N24" s="263"/>
      <c r="O24" s="263"/>
      <c r="P24" s="263"/>
      <c r="Q24" s="263"/>
      <c r="R24" s="133"/>
      <c r="S24" s="133"/>
      <c r="T24" s="133"/>
      <c r="U24" s="133"/>
      <c r="V24" s="133"/>
      <c r="W24" s="133"/>
      <c r="X24" s="133"/>
      <c r="Y24" s="133"/>
      <c r="Z24" s="133"/>
      <c r="AA24" s="133"/>
      <c r="AB24" s="218"/>
      <c r="AC24" s="221"/>
      <c r="AD24" s="221"/>
      <c r="AE24" s="221"/>
      <c r="AF24" s="220">
        <f t="shared" si="0"/>
        <v>209215</v>
      </c>
      <c r="AG24" s="220">
        <f t="shared" si="1"/>
        <v>209215</v>
      </c>
      <c r="AH24" s="220">
        <v>216625</v>
      </c>
      <c r="AI24" s="220">
        <f t="shared" si="2"/>
        <v>213620</v>
      </c>
      <c r="AJ24" s="259">
        <f t="shared" si="3"/>
        <v>1.021054895681476</v>
      </c>
    </row>
    <row r="25" spans="1:36" ht="15.75" x14ac:dyDescent="0.25">
      <c r="A25" s="196" t="s">
        <v>161</v>
      </c>
      <c r="B25" s="208" t="s">
        <v>162</v>
      </c>
      <c r="C25" s="205">
        <v>0</v>
      </c>
      <c r="D25" s="206">
        <v>0</v>
      </c>
      <c r="E25" s="206">
        <v>0</v>
      </c>
      <c r="F25" s="133"/>
      <c r="G25" s="133"/>
      <c r="H25" s="133"/>
      <c r="I25" s="136"/>
      <c r="J25" s="133"/>
      <c r="K25" s="133"/>
      <c r="L25" s="133"/>
      <c r="M25" s="215"/>
      <c r="N25" s="264"/>
      <c r="O25" s="264"/>
      <c r="P25" s="264"/>
      <c r="Q25" s="264"/>
      <c r="R25" s="133"/>
      <c r="S25" s="133"/>
      <c r="T25" s="133"/>
      <c r="U25" s="133"/>
      <c r="V25" s="133"/>
      <c r="W25" s="133"/>
      <c r="X25" s="133"/>
      <c r="Y25" s="133"/>
      <c r="Z25" s="136"/>
      <c r="AA25" s="136"/>
      <c r="AB25" s="218"/>
      <c r="AC25" s="221"/>
      <c r="AD25" s="221"/>
      <c r="AE25" s="221"/>
      <c r="AF25" s="220">
        <f t="shared" si="0"/>
        <v>0</v>
      </c>
      <c r="AG25" s="220">
        <f t="shared" si="1"/>
        <v>0</v>
      </c>
      <c r="AH25" s="220"/>
      <c r="AI25" s="220">
        <f t="shared" si="2"/>
        <v>0</v>
      </c>
      <c r="AJ25" s="259"/>
    </row>
    <row r="26" spans="1:36" ht="15.75" x14ac:dyDescent="0.25">
      <c r="A26" s="384" t="s">
        <v>238</v>
      </c>
      <c r="B26" s="385"/>
      <c r="C26" s="138" t="e">
        <v>#REF!</v>
      </c>
      <c r="D26" s="212" t="e">
        <v>#REF!</v>
      </c>
      <c r="E26" s="212" t="e">
        <v>#REF!</v>
      </c>
      <c r="F26" s="129">
        <f>SUM(F21:F25)</f>
        <v>646821</v>
      </c>
      <c r="G26" s="129">
        <f t="shared" ref="G26:AJ26" si="7">SUM(G21:G25)</f>
        <v>658293</v>
      </c>
      <c r="H26" s="129">
        <v>664016</v>
      </c>
      <c r="I26" s="129">
        <f t="shared" si="7"/>
        <v>581990</v>
      </c>
      <c r="J26" s="129">
        <f t="shared" si="7"/>
        <v>0</v>
      </c>
      <c r="K26" s="129">
        <f t="shared" si="7"/>
        <v>0</v>
      </c>
      <c r="L26" s="129">
        <f t="shared" si="7"/>
        <v>0</v>
      </c>
      <c r="M26" s="129">
        <f t="shared" si="7"/>
        <v>0</v>
      </c>
      <c r="N26" s="129">
        <v>106767</v>
      </c>
      <c r="O26" s="129">
        <v>109414</v>
      </c>
      <c r="P26" s="129">
        <v>121428</v>
      </c>
      <c r="Q26" s="129">
        <v>120916</v>
      </c>
      <c r="R26" s="129">
        <f t="shared" si="7"/>
        <v>0</v>
      </c>
      <c r="S26" s="129">
        <f t="shared" si="7"/>
        <v>0</v>
      </c>
      <c r="T26" s="129">
        <f t="shared" si="7"/>
        <v>0</v>
      </c>
      <c r="U26" s="129">
        <f t="shared" si="7"/>
        <v>121503</v>
      </c>
      <c r="V26" s="129">
        <f t="shared" si="7"/>
        <v>126779</v>
      </c>
      <c r="W26" s="129">
        <v>121503</v>
      </c>
      <c r="X26" s="129">
        <f t="shared" si="7"/>
        <v>113383</v>
      </c>
      <c r="Y26" s="129">
        <f t="shared" si="7"/>
        <v>0</v>
      </c>
      <c r="Z26" s="129">
        <f t="shared" si="7"/>
        <v>0</v>
      </c>
      <c r="AA26" s="129">
        <f t="shared" si="7"/>
        <v>0</v>
      </c>
      <c r="AB26" s="129">
        <f t="shared" si="7"/>
        <v>0</v>
      </c>
      <c r="AC26" s="129">
        <f t="shared" si="7"/>
        <v>0</v>
      </c>
      <c r="AD26" s="129">
        <f t="shared" si="7"/>
        <v>0</v>
      </c>
      <c r="AE26" s="129">
        <f t="shared" si="7"/>
        <v>0</v>
      </c>
      <c r="AF26" s="129">
        <f t="shared" si="7"/>
        <v>875091</v>
      </c>
      <c r="AG26" s="129">
        <f t="shared" si="7"/>
        <v>894486</v>
      </c>
      <c r="AH26" s="129">
        <v>906945</v>
      </c>
      <c r="AI26" s="129">
        <f t="shared" si="7"/>
        <v>816289</v>
      </c>
      <c r="AJ26" s="129">
        <f t="shared" si="7"/>
        <v>1.9005157221282394</v>
      </c>
    </row>
  </sheetData>
  <mergeCells count="18">
    <mergeCell ref="A2:A4"/>
    <mergeCell ref="A26:B26"/>
    <mergeCell ref="A21:B21"/>
    <mergeCell ref="A13:B13"/>
    <mergeCell ref="A19:B19"/>
    <mergeCell ref="B2:B4"/>
    <mergeCell ref="Y2:AB2"/>
    <mergeCell ref="R3:T3"/>
    <mergeCell ref="Y3:AA3"/>
    <mergeCell ref="AC2:AJ2"/>
    <mergeCell ref="AJ3:AJ4"/>
    <mergeCell ref="AC3:AE3"/>
    <mergeCell ref="R2:X2"/>
    <mergeCell ref="C2:I2"/>
    <mergeCell ref="J2:M2"/>
    <mergeCell ref="J3:L3"/>
    <mergeCell ref="C3:E3"/>
    <mergeCell ref="N2:Q2"/>
  </mergeCells>
  <phoneticPr fontId="53" type="noConversion"/>
  <pageMargins left="0.75" right="0.75" top="1" bottom="1" header="0.5" footer="0.5"/>
  <pageSetup paperSize="9" scale="44" orientation="landscape" verticalDpi="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7"/>
  <sheetViews>
    <sheetView view="pageBreakPreview" zoomScale="60" zoomScaleNormal="100" workbookViewId="0">
      <selection activeCell="X57" sqref="X57"/>
    </sheetView>
  </sheetViews>
  <sheetFormatPr defaultRowHeight="12.75" x14ac:dyDescent="0.2"/>
  <cols>
    <col min="2" max="2" width="56.140625" customWidth="1"/>
    <col min="3" max="6" width="14.7109375" customWidth="1"/>
    <col min="7" max="12" width="0" hidden="1" customWidth="1"/>
    <col min="13" max="24" width="14.7109375" customWidth="1"/>
    <col min="25" max="25" width="14.7109375" bestFit="1" customWidth="1"/>
  </cols>
  <sheetData>
    <row r="1" spans="1:25" x14ac:dyDescent="0.2">
      <c r="X1" t="s">
        <v>355</v>
      </c>
    </row>
    <row r="2" spans="1:25" ht="15.75" x14ac:dyDescent="0.25">
      <c r="A2" s="399" t="s">
        <v>142</v>
      </c>
      <c r="B2" s="401" t="s">
        <v>30</v>
      </c>
      <c r="C2" s="395" t="s">
        <v>312</v>
      </c>
      <c r="D2" s="395"/>
      <c r="E2" s="395"/>
      <c r="F2" s="395"/>
      <c r="G2" s="403" t="s">
        <v>252</v>
      </c>
      <c r="H2" s="396"/>
      <c r="I2" s="397"/>
      <c r="J2" s="397"/>
      <c r="K2" s="397"/>
      <c r="L2" s="398"/>
      <c r="M2" s="395" t="s">
        <v>313</v>
      </c>
      <c r="N2" s="395"/>
      <c r="O2" s="395"/>
      <c r="P2" s="395"/>
      <c r="Q2" s="391" t="s">
        <v>337</v>
      </c>
      <c r="R2" s="392"/>
      <c r="S2" s="392"/>
      <c r="T2" s="393"/>
      <c r="U2" s="391" t="s">
        <v>314</v>
      </c>
      <c r="V2" s="392"/>
      <c r="W2" s="392"/>
      <c r="X2" s="392"/>
      <c r="Y2" s="394"/>
    </row>
    <row r="3" spans="1:25" ht="15.75" x14ac:dyDescent="0.25">
      <c r="A3" s="400"/>
      <c r="B3" s="402"/>
      <c r="C3" s="222" t="s">
        <v>11</v>
      </c>
      <c r="D3" s="222" t="s">
        <v>234</v>
      </c>
      <c r="E3" s="335" t="s">
        <v>374</v>
      </c>
      <c r="F3" s="335" t="s">
        <v>375</v>
      </c>
      <c r="G3" s="403"/>
      <c r="H3" s="223" t="s">
        <v>145</v>
      </c>
      <c r="I3" s="223" t="s">
        <v>253</v>
      </c>
      <c r="J3" s="223" t="s">
        <v>9</v>
      </c>
      <c r="K3" s="223" t="s">
        <v>31</v>
      </c>
      <c r="L3" s="224" t="s">
        <v>15</v>
      </c>
      <c r="M3" s="222" t="s">
        <v>11</v>
      </c>
      <c r="N3" s="222" t="s">
        <v>234</v>
      </c>
      <c r="O3" s="335" t="s">
        <v>376</v>
      </c>
      <c r="P3" s="335" t="s">
        <v>377</v>
      </c>
      <c r="Q3" s="222" t="s">
        <v>11</v>
      </c>
      <c r="R3" s="222" t="s">
        <v>234</v>
      </c>
      <c r="S3" s="335" t="s">
        <v>376</v>
      </c>
      <c r="T3" s="335" t="s">
        <v>378</v>
      </c>
      <c r="U3" s="330" t="s">
        <v>11</v>
      </c>
      <c r="V3" s="330" t="s">
        <v>234</v>
      </c>
      <c r="W3" s="330" t="s">
        <v>376</v>
      </c>
      <c r="X3" s="330" t="s">
        <v>379</v>
      </c>
      <c r="Y3" s="331" t="s">
        <v>332</v>
      </c>
    </row>
    <row r="4" spans="1:25" ht="15.75" x14ac:dyDescent="0.25">
      <c r="A4" s="225" t="s">
        <v>239</v>
      </c>
      <c r="B4" s="226" t="s">
        <v>245</v>
      </c>
      <c r="C4" s="192">
        <f>Önkormányzat!C90</f>
        <v>99971</v>
      </c>
      <c r="D4" s="192">
        <f>Önkormányzat!D90</f>
        <v>99971</v>
      </c>
      <c r="E4" s="192">
        <v>99971</v>
      </c>
      <c r="F4" s="192">
        <f>Önkormányzat!F90</f>
        <v>99971</v>
      </c>
      <c r="G4" s="192">
        <f>Önkormányzat!G90</f>
        <v>1</v>
      </c>
      <c r="H4" s="192">
        <f>Önkormányzat!H90</f>
        <v>0</v>
      </c>
      <c r="I4" s="192">
        <f>Önkormányzat!I90</f>
        <v>0</v>
      </c>
      <c r="J4" s="192">
        <f>Önkormányzat!J90</f>
        <v>0</v>
      </c>
      <c r="K4" s="192">
        <f>Önkormányzat!K90</f>
        <v>0</v>
      </c>
      <c r="L4" s="192">
        <f>Önkormányzat!L90</f>
        <v>0</v>
      </c>
      <c r="M4" s="192"/>
      <c r="N4" s="192"/>
      <c r="O4" s="192"/>
      <c r="P4" s="192"/>
      <c r="Q4" s="192"/>
      <c r="R4" s="192"/>
      <c r="S4" s="192"/>
      <c r="T4" s="192"/>
      <c r="U4" s="192">
        <f>C4+M4</f>
        <v>99971</v>
      </c>
      <c r="V4" s="192">
        <f>D4+N4</f>
        <v>99971</v>
      </c>
      <c r="W4" s="192">
        <v>99971</v>
      </c>
      <c r="X4" s="192">
        <f t="shared" ref="X4:X45" si="0">F4+P4</f>
        <v>99971</v>
      </c>
      <c r="Y4" s="259">
        <f>X4/V4</f>
        <v>1</v>
      </c>
    </row>
    <row r="5" spans="1:25" ht="18.75" x14ac:dyDescent="0.3">
      <c r="A5" s="225" t="s">
        <v>240</v>
      </c>
      <c r="B5" s="229" t="s">
        <v>246</v>
      </c>
      <c r="C5" s="192">
        <f>Önkormányzat!C91</f>
        <v>56951</v>
      </c>
      <c r="D5" s="192">
        <f>Önkormányzat!D91</f>
        <v>56951</v>
      </c>
      <c r="E5" s="192">
        <v>56951</v>
      </c>
      <c r="F5" s="192">
        <f>Önkormányzat!F91</f>
        <v>56951</v>
      </c>
      <c r="G5" s="185"/>
      <c r="H5" s="228"/>
      <c r="I5" s="220"/>
      <c r="J5" s="220"/>
      <c r="K5" s="220"/>
      <c r="L5" s="207"/>
      <c r="M5" s="187"/>
      <c r="N5" s="227"/>
      <c r="O5" s="227"/>
      <c r="P5" s="227"/>
      <c r="Q5" s="227"/>
      <c r="R5" s="227"/>
      <c r="S5" s="227"/>
      <c r="T5" s="227"/>
      <c r="U5" s="192">
        <f t="shared" ref="U5:U56" si="1">C5+M5</f>
        <v>56951</v>
      </c>
      <c r="V5" s="192">
        <f t="shared" ref="V5:V45" si="2">D5+N5</f>
        <v>56951</v>
      </c>
      <c r="W5" s="192">
        <v>56951</v>
      </c>
      <c r="X5" s="192">
        <f t="shared" si="0"/>
        <v>56951</v>
      </c>
      <c r="Y5" s="259">
        <f t="shared" ref="Y5:Y57" si="3">X5/V5</f>
        <v>1</v>
      </c>
    </row>
    <row r="6" spans="1:25" ht="15.75" x14ac:dyDescent="0.25">
      <c r="A6" s="225" t="s">
        <v>241</v>
      </c>
      <c r="B6" s="229" t="s">
        <v>247</v>
      </c>
      <c r="C6" s="192">
        <f>Önkormányzat!C92</f>
        <v>23971</v>
      </c>
      <c r="D6" s="192">
        <f>Önkormányzat!D92</f>
        <v>26342</v>
      </c>
      <c r="E6" s="192">
        <v>25064</v>
      </c>
      <c r="F6" s="192">
        <f>Önkormányzat!F92</f>
        <v>25064</v>
      </c>
      <c r="G6" s="187">
        <f>Önkormányzat!G92</f>
        <v>0.95148432161567076</v>
      </c>
      <c r="H6" s="187">
        <f>Önkormányzat!H92</f>
        <v>0</v>
      </c>
      <c r="I6" s="187">
        <f>Önkormányzat!I92</f>
        <v>0</v>
      </c>
      <c r="J6" s="187">
        <f>Önkormányzat!J92</f>
        <v>0</v>
      </c>
      <c r="K6" s="187">
        <f>Önkormányzat!K92</f>
        <v>0</v>
      </c>
      <c r="L6" s="187">
        <f>Önkormányzat!L92</f>
        <v>0</v>
      </c>
      <c r="M6" s="187"/>
      <c r="N6" s="227"/>
      <c r="O6" s="227"/>
      <c r="P6" s="227"/>
      <c r="Q6" s="227"/>
      <c r="R6" s="227"/>
      <c r="S6" s="227"/>
      <c r="T6" s="227"/>
      <c r="U6" s="192">
        <f t="shared" si="1"/>
        <v>23971</v>
      </c>
      <c r="V6" s="192">
        <f t="shared" si="2"/>
        <v>26342</v>
      </c>
      <c r="W6" s="192">
        <v>25064</v>
      </c>
      <c r="X6" s="192">
        <f t="shared" si="0"/>
        <v>25064</v>
      </c>
      <c r="Y6" s="259">
        <f t="shared" si="3"/>
        <v>0.95148432161567076</v>
      </c>
    </row>
    <row r="7" spans="1:25" ht="18.75" x14ac:dyDescent="0.3">
      <c r="A7" s="225" t="s">
        <v>242</v>
      </c>
      <c r="B7" s="229" t="s">
        <v>248</v>
      </c>
      <c r="C7" s="192">
        <f>Önkormányzat!C93</f>
        <v>4064</v>
      </c>
      <c r="D7" s="192">
        <f>Önkormányzat!D93</f>
        <v>4064</v>
      </c>
      <c r="E7" s="192">
        <v>4064</v>
      </c>
      <c r="F7" s="192">
        <f>Önkormányzat!F93</f>
        <v>4064</v>
      </c>
      <c r="G7" s="185"/>
      <c r="H7" s="228"/>
      <c r="I7" s="220"/>
      <c r="J7" s="220"/>
      <c r="K7" s="220"/>
      <c r="L7" s="207"/>
      <c r="M7" s="187"/>
      <c r="N7" s="227"/>
      <c r="O7" s="227"/>
      <c r="P7" s="227"/>
      <c r="Q7" s="227"/>
      <c r="R7" s="227"/>
      <c r="S7" s="227"/>
      <c r="T7" s="227"/>
      <c r="U7" s="192">
        <f t="shared" si="1"/>
        <v>4064</v>
      </c>
      <c r="V7" s="192">
        <f t="shared" si="2"/>
        <v>4064</v>
      </c>
      <c r="W7" s="192">
        <v>4064</v>
      </c>
      <c r="X7" s="192">
        <f t="shared" si="0"/>
        <v>4064</v>
      </c>
      <c r="Y7" s="259">
        <f t="shared" si="3"/>
        <v>1</v>
      </c>
    </row>
    <row r="8" spans="1:25" ht="18.75" x14ac:dyDescent="0.3">
      <c r="A8" s="225" t="s">
        <v>243</v>
      </c>
      <c r="B8" s="229" t="s">
        <v>249</v>
      </c>
      <c r="C8" s="192">
        <f>Önkormányzat!C94</f>
        <v>23601</v>
      </c>
      <c r="D8" s="192">
        <f>Önkormányzat!D94</f>
        <v>29363</v>
      </c>
      <c r="E8" s="192">
        <v>29363</v>
      </c>
      <c r="F8" s="192">
        <f>Önkormányzat!F94</f>
        <v>29363</v>
      </c>
      <c r="G8" s="185"/>
      <c r="H8" s="228"/>
      <c r="I8" s="220"/>
      <c r="J8" s="220"/>
      <c r="K8" s="220"/>
      <c r="L8" s="207"/>
      <c r="M8" s="187"/>
      <c r="N8" s="227"/>
      <c r="O8" s="227"/>
      <c r="P8" s="227"/>
      <c r="Q8" s="227"/>
      <c r="R8" s="227"/>
      <c r="S8" s="227"/>
      <c r="T8" s="227"/>
      <c r="U8" s="192">
        <f t="shared" si="1"/>
        <v>23601</v>
      </c>
      <c r="V8" s="192">
        <f t="shared" si="2"/>
        <v>29363</v>
      </c>
      <c r="W8" s="192">
        <v>29363</v>
      </c>
      <c r="X8" s="192">
        <f t="shared" si="0"/>
        <v>29363</v>
      </c>
      <c r="Y8" s="259">
        <f t="shared" si="3"/>
        <v>1</v>
      </c>
    </row>
    <row r="9" spans="1:25" ht="18.75" x14ac:dyDescent="0.3">
      <c r="A9" s="225" t="s">
        <v>244</v>
      </c>
      <c r="B9" s="229" t="s">
        <v>250</v>
      </c>
      <c r="C9" s="192">
        <f>Önkormányzat!C95</f>
        <v>0</v>
      </c>
      <c r="D9" s="192">
        <f>Önkormányzat!D95</f>
        <v>3190</v>
      </c>
      <c r="E9" s="192">
        <v>5336</v>
      </c>
      <c r="F9" s="192">
        <f>Önkormányzat!F95</f>
        <v>5336</v>
      </c>
      <c r="G9" s="185"/>
      <c r="H9" s="228"/>
      <c r="I9" s="220"/>
      <c r="J9" s="220"/>
      <c r="K9" s="220"/>
      <c r="L9" s="207"/>
      <c r="M9" s="187"/>
      <c r="N9" s="227"/>
      <c r="O9" s="227"/>
      <c r="P9" s="227"/>
      <c r="Q9" s="227"/>
      <c r="R9" s="227"/>
      <c r="S9" s="227"/>
      <c r="T9" s="227"/>
      <c r="U9" s="192">
        <f t="shared" si="1"/>
        <v>0</v>
      </c>
      <c r="V9" s="192">
        <f t="shared" si="2"/>
        <v>3190</v>
      </c>
      <c r="W9" s="192">
        <v>5336</v>
      </c>
      <c r="X9" s="192">
        <f t="shared" si="0"/>
        <v>5336</v>
      </c>
      <c r="Y9" s="259">
        <f t="shared" si="3"/>
        <v>1.6727272727272726</v>
      </c>
    </row>
    <row r="10" spans="1:25" ht="15.75" x14ac:dyDescent="0.25">
      <c r="A10" s="230" t="s">
        <v>171</v>
      </c>
      <c r="B10" s="231" t="s">
        <v>164</v>
      </c>
      <c r="C10" s="243">
        <f t="shared" ref="C10:P10" si="4">SUM(C4:C9)</f>
        <v>208558</v>
      </c>
      <c r="D10" s="243">
        <f t="shared" si="4"/>
        <v>219881</v>
      </c>
      <c r="E10" s="243">
        <v>220749</v>
      </c>
      <c r="F10" s="243">
        <f t="shared" si="4"/>
        <v>220749</v>
      </c>
      <c r="G10" s="243">
        <f t="shared" si="4"/>
        <v>1.9514843216156708</v>
      </c>
      <c r="H10" s="243">
        <f t="shared" si="4"/>
        <v>0</v>
      </c>
      <c r="I10" s="243">
        <f t="shared" si="4"/>
        <v>0</v>
      </c>
      <c r="J10" s="243">
        <f t="shared" si="4"/>
        <v>0</v>
      </c>
      <c r="K10" s="243">
        <f t="shared" si="4"/>
        <v>0</v>
      </c>
      <c r="L10" s="243">
        <f t="shared" si="4"/>
        <v>0</v>
      </c>
      <c r="M10" s="243">
        <f t="shared" si="4"/>
        <v>0</v>
      </c>
      <c r="N10" s="243">
        <f t="shared" si="4"/>
        <v>0</v>
      </c>
      <c r="O10" s="243"/>
      <c r="P10" s="243">
        <f t="shared" si="4"/>
        <v>0</v>
      </c>
      <c r="Q10" s="243"/>
      <c r="R10" s="243"/>
      <c r="S10" s="243"/>
      <c r="T10" s="243"/>
      <c r="U10" s="246">
        <f t="shared" si="1"/>
        <v>208558</v>
      </c>
      <c r="V10" s="246">
        <f t="shared" si="2"/>
        <v>219881</v>
      </c>
      <c r="W10" s="246">
        <v>220749</v>
      </c>
      <c r="X10" s="246">
        <f t="shared" si="0"/>
        <v>220749</v>
      </c>
      <c r="Y10" s="316">
        <f t="shared" si="3"/>
        <v>1.0039475898326822</v>
      </c>
    </row>
    <row r="11" spans="1:25" ht="18.75" hidden="1" customHeight="1" x14ac:dyDescent="0.3">
      <c r="A11" s="232"/>
      <c r="B11" s="229" t="s">
        <v>166</v>
      </c>
      <c r="C11" s="244"/>
      <c r="D11" s="244"/>
      <c r="E11" s="244"/>
      <c r="F11" s="244"/>
      <c r="G11" s="184"/>
      <c r="H11" s="244"/>
      <c r="I11" s="247"/>
      <c r="J11" s="247"/>
      <c r="K11" s="247"/>
      <c r="L11" s="248"/>
      <c r="M11" s="244"/>
      <c r="N11" s="244"/>
      <c r="O11" s="244"/>
      <c r="P11" s="244"/>
      <c r="Q11" s="244"/>
      <c r="R11" s="244"/>
      <c r="S11" s="244"/>
      <c r="T11" s="244"/>
      <c r="U11" s="246">
        <f t="shared" si="1"/>
        <v>0</v>
      </c>
      <c r="V11" s="246">
        <f t="shared" si="2"/>
        <v>0</v>
      </c>
      <c r="W11" s="246"/>
      <c r="X11" s="246">
        <f t="shared" si="0"/>
        <v>0</v>
      </c>
      <c r="Y11" s="316" t="e">
        <f t="shared" si="3"/>
        <v>#DIV/0!</v>
      </c>
    </row>
    <row r="12" spans="1:25" ht="18.75" hidden="1" customHeight="1" x14ac:dyDescent="0.3">
      <c r="A12" s="232"/>
      <c r="B12" s="229"/>
      <c r="C12" s="244"/>
      <c r="D12" s="244"/>
      <c r="E12" s="244"/>
      <c r="F12" s="244"/>
      <c r="G12" s="184"/>
      <c r="H12" s="244"/>
      <c r="I12" s="247"/>
      <c r="J12" s="247"/>
      <c r="K12" s="247"/>
      <c r="L12" s="248"/>
      <c r="M12" s="244"/>
      <c r="N12" s="244"/>
      <c r="O12" s="244"/>
      <c r="P12" s="244"/>
      <c r="Q12" s="244"/>
      <c r="R12" s="244"/>
      <c r="S12" s="244"/>
      <c r="T12" s="244"/>
      <c r="U12" s="246">
        <f t="shared" si="1"/>
        <v>0</v>
      </c>
      <c r="V12" s="246">
        <f t="shared" si="2"/>
        <v>0</v>
      </c>
      <c r="W12" s="246"/>
      <c r="X12" s="246">
        <f t="shared" si="0"/>
        <v>0</v>
      </c>
      <c r="Y12" s="316" t="e">
        <f t="shared" si="3"/>
        <v>#DIV/0!</v>
      </c>
    </row>
    <row r="13" spans="1:25" ht="18.75" hidden="1" customHeight="1" x14ac:dyDescent="0.3">
      <c r="A13" s="232"/>
      <c r="B13" s="229" t="s">
        <v>168</v>
      </c>
      <c r="C13" s="244"/>
      <c r="D13" s="244"/>
      <c r="E13" s="244"/>
      <c r="F13" s="244"/>
      <c r="G13" s="184"/>
      <c r="H13" s="244"/>
      <c r="I13" s="247"/>
      <c r="J13" s="247"/>
      <c r="K13" s="247"/>
      <c r="L13" s="248"/>
      <c r="M13" s="244"/>
      <c r="N13" s="244"/>
      <c r="O13" s="244"/>
      <c r="P13" s="244"/>
      <c r="Q13" s="244"/>
      <c r="R13" s="244"/>
      <c r="S13" s="244"/>
      <c r="T13" s="244"/>
      <c r="U13" s="246">
        <f t="shared" si="1"/>
        <v>0</v>
      </c>
      <c r="V13" s="246">
        <f t="shared" si="2"/>
        <v>0</v>
      </c>
      <c r="W13" s="246"/>
      <c r="X13" s="246">
        <f t="shared" si="0"/>
        <v>0</v>
      </c>
      <c r="Y13" s="316" t="e">
        <f t="shared" si="3"/>
        <v>#DIV/0!</v>
      </c>
    </row>
    <row r="14" spans="1:25" ht="18.75" hidden="1" customHeight="1" x14ac:dyDescent="0.3">
      <c r="A14" s="232"/>
      <c r="B14" s="229" t="s">
        <v>167</v>
      </c>
      <c r="C14" s="244"/>
      <c r="D14" s="244"/>
      <c r="E14" s="244"/>
      <c r="F14" s="244"/>
      <c r="G14" s="184"/>
      <c r="H14" s="244"/>
      <c r="I14" s="247"/>
      <c r="J14" s="247"/>
      <c r="K14" s="247"/>
      <c r="L14" s="248"/>
      <c r="M14" s="244"/>
      <c r="N14" s="244"/>
      <c r="O14" s="244"/>
      <c r="P14" s="244"/>
      <c r="Q14" s="244"/>
      <c r="R14" s="244"/>
      <c r="S14" s="244"/>
      <c r="T14" s="244"/>
      <c r="U14" s="246">
        <f t="shared" si="1"/>
        <v>0</v>
      </c>
      <c r="V14" s="246">
        <f t="shared" si="2"/>
        <v>0</v>
      </c>
      <c r="W14" s="246"/>
      <c r="X14" s="246">
        <f t="shared" si="0"/>
        <v>0</v>
      </c>
      <c r="Y14" s="316" t="e">
        <f t="shared" si="3"/>
        <v>#DIV/0!</v>
      </c>
    </row>
    <row r="15" spans="1:25" ht="18.75" x14ac:dyDescent="0.3">
      <c r="A15" s="230" t="s">
        <v>172</v>
      </c>
      <c r="B15" s="231" t="s">
        <v>165</v>
      </c>
      <c r="C15" s="243">
        <f>Önkormányzat!C101</f>
        <v>20781</v>
      </c>
      <c r="D15" s="243">
        <f>Önkormányzat!D101</f>
        <v>20781</v>
      </c>
      <c r="E15" s="243">
        <v>28236</v>
      </c>
      <c r="F15" s="243">
        <f>Önkormányzat!F101</f>
        <v>38035</v>
      </c>
      <c r="G15" s="183"/>
      <c r="H15" s="243"/>
      <c r="I15" s="243"/>
      <c r="J15" s="243"/>
      <c r="K15" s="243"/>
      <c r="L15" s="243"/>
      <c r="M15" s="243"/>
      <c r="N15" s="243"/>
      <c r="O15" s="243"/>
      <c r="P15" s="243"/>
      <c r="Q15" s="243"/>
      <c r="R15" s="243"/>
      <c r="S15" s="243"/>
      <c r="T15" s="243"/>
      <c r="U15" s="246">
        <f t="shared" si="1"/>
        <v>20781</v>
      </c>
      <c r="V15" s="246">
        <f t="shared" si="2"/>
        <v>20781</v>
      </c>
      <c r="W15" s="246">
        <v>28236</v>
      </c>
      <c r="X15" s="246">
        <f t="shared" si="0"/>
        <v>38035</v>
      </c>
      <c r="Y15" s="316">
        <f t="shared" si="3"/>
        <v>1.8302776574755786</v>
      </c>
    </row>
    <row r="16" spans="1:25" ht="18.75" x14ac:dyDescent="0.3">
      <c r="A16" s="233" t="s">
        <v>163</v>
      </c>
      <c r="B16" s="234" t="s">
        <v>169</v>
      </c>
      <c r="C16" s="243">
        <f>C10+C15</f>
        <v>229339</v>
      </c>
      <c r="D16" s="243">
        <f>D10+D15</f>
        <v>240662</v>
      </c>
      <c r="E16" s="243">
        <v>248985</v>
      </c>
      <c r="F16" s="243">
        <f>F10+F15</f>
        <v>258784</v>
      </c>
      <c r="G16" s="183"/>
      <c r="H16" s="243"/>
      <c r="I16" s="243"/>
      <c r="J16" s="243"/>
      <c r="K16" s="243"/>
      <c r="L16" s="243"/>
      <c r="M16" s="243"/>
      <c r="N16" s="243"/>
      <c r="O16" s="243"/>
      <c r="P16" s="243"/>
      <c r="Q16" s="243"/>
      <c r="R16" s="243"/>
      <c r="S16" s="243"/>
      <c r="T16" s="243"/>
      <c r="U16" s="246">
        <f t="shared" si="1"/>
        <v>229339</v>
      </c>
      <c r="V16" s="246">
        <f t="shared" si="2"/>
        <v>240662</v>
      </c>
      <c r="W16" s="246">
        <v>248985</v>
      </c>
      <c r="X16" s="246">
        <f t="shared" si="0"/>
        <v>258784</v>
      </c>
      <c r="Y16" s="316">
        <f t="shared" si="3"/>
        <v>1.0753006290980711</v>
      </c>
    </row>
    <row r="17" spans="1:27" ht="18.75" x14ac:dyDescent="0.3">
      <c r="A17" s="230" t="s">
        <v>176</v>
      </c>
      <c r="B17" s="231" t="s">
        <v>170</v>
      </c>
      <c r="C17" s="246"/>
      <c r="D17" s="246"/>
      <c r="E17" s="246">
        <v>149</v>
      </c>
      <c r="F17" s="246">
        <v>149</v>
      </c>
      <c r="G17" s="184"/>
      <c r="H17" s="246"/>
      <c r="I17" s="219"/>
      <c r="J17" s="219"/>
      <c r="K17" s="219"/>
      <c r="L17" s="219"/>
      <c r="M17" s="246"/>
      <c r="N17" s="246"/>
      <c r="O17" s="246"/>
      <c r="P17" s="246"/>
      <c r="Q17" s="246"/>
      <c r="R17" s="246"/>
      <c r="S17" s="246"/>
      <c r="T17" s="246"/>
      <c r="U17" s="246">
        <f t="shared" si="1"/>
        <v>0</v>
      </c>
      <c r="V17" s="246">
        <f t="shared" si="2"/>
        <v>0</v>
      </c>
      <c r="W17" s="246">
        <v>149</v>
      </c>
      <c r="X17" s="246">
        <f t="shared" si="0"/>
        <v>149</v>
      </c>
      <c r="Y17" s="316"/>
    </row>
    <row r="18" spans="1:27" ht="18.75" hidden="1" customHeight="1" x14ac:dyDescent="0.3">
      <c r="A18" s="232"/>
      <c r="B18" s="229"/>
      <c r="C18" s="244"/>
      <c r="D18" s="244"/>
      <c r="E18" s="244"/>
      <c r="F18" s="244"/>
      <c r="G18" s="184"/>
      <c r="H18" s="244"/>
      <c r="I18" s="247"/>
      <c r="J18" s="247"/>
      <c r="K18" s="247"/>
      <c r="L18" s="248"/>
      <c r="M18" s="244"/>
      <c r="N18" s="244"/>
      <c r="O18" s="244"/>
      <c r="P18" s="244"/>
      <c r="Q18" s="244"/>
      <c r="R18" s="244"/>
      <c r="S18" s="244"/>
      <c r="T18" s="244"/>
      <c r="U18" s="246">
        <f t="shared" si="1"/>
        <v>0</v>
      </c>
      <c r="V18" s="246">
        <f t="shared" si="2"/>
        <v>0</v>
      </c>
      <c r="W18" s="246"/>
      <c r="X18" s="246">
        <f t="shared" si="0"/>
        <v>0</v>
      </c>
      <c r="Y18" s="316" t="e">
        <f t="shared" si="3"/>
        <v>#DIV/0!</v>
      </c>
    </row>
    <row r="19" spans="1:27" ht="18.75" hidden="1" customHeight="1" x14ac:dyDescent="0.3">
      <c r="A19" s="232"/>
      <c r="B19" s="229" t="s">
        <v>272</v>
      </c>
      <c r="C19" s="244"/>
      <c r="D19" s="244"/>
      <c r="E19" s="244"/>
      <c r="F19" s="244"/>
      <c r="G19" s="184"/>
      <c r="H19" s="244"/>
      <c r="I19" s="247"/>
      <c r="J19" s="247"/>
      <c r="K19" s="247"/>
      <c r="L19" s="248"/>
      <c r="M19" s="244"/>
      <c r="N19" s="244"/>
      <c r="O19" s="244"/>
      <c r="P19" s="244"/>
      <c r="Q19" s="244"/>
      <c r="R19" s="244"/>
      <c r="S19" s="244"/>
      <c r="T19" s="244"/>
      <c r="U19" s="246">
        <f t="shared" si="1"/>
        <v>0</v>
      </c>
      <c r="V19" s="246">
        <f t="shared" si="2"/>
        <v>0</v>
      </c>
      <c r="W19" s="246"/>
      <c r="X19" s="246">
        <f t="shared" si="0"/>
        <v>0</v>
      </c>
      <c r="Y19" s="316" t="e">
        <f t="shared" si="3"/>
        <v>#DIV/0!</v>
      </c>
    </row>
    <row r="20" spans="1:27" ht="18.75" hidden="1" customHeight="1" x14ac:dyDescent="0.3">
      <c r="A20" s="232"/>
      <c r="B20" s="229"/>
      <c r="C20" s="244"/>
      <c r="D20" s="244"/>
      <c r="E20" s="244"/>
      <c r="F20" s="244"/>
      <c r="G20" s="184"/>
      <c r="H20" s="244"/>
      <c r="I20" s="247"/>
      <c r="J20" s="247"/>
      <c r="K20" s="247"/>
      <c r="L20" s="248"/>
      <c r="M20" s="244"/>
      <c r="N20" s="244"/>
      <c r="O20" s="244"/>
      <c r="P20" s="244"/>
      <c r="Q20" s="244"/>
      <c r="R20" s="244"/>
      <c r="S20" s="244"/>
      <c r="T20" s="244"/>
      <c r="U20" s="246">
        <f t="shared" si="1"/>
        <v>0</v>
      </c>
      <c r="V20" s="246">
        <f t="shared" si="2"/>
        <v>0</v>
      </c>
      <c r="W20" s="246"/>
      <c r="X20" s="246">
        <f t="shared" si="0"/>
        <v>0</v>
      </c>
      <c r="Y20" s="316" t="e">
        <f t="shared" si="3"/>
        <v>#DIV/0!</v>
      </c>
    </row>
    <row r="21" spans="1:27" ht="18.75" x14ac:dyDescent="0.3">
      <c r="A21" s="230" t="s">
        <v>174</v>
      </c>
      <c r="B21" s="231" t="s">
        <v>173</v>
      </c>
      <c r="C21" s="243">
        <f>Önkormányzat!C107</f>
        <v>142142</v>
      </c>
      <c r="D21" s="243">
        <f>Önkormányzat!D107</f>
        <v>142142</v>
      </c>
      <c r="E21" s="243">
        <v>142142</v>
      </c>
      <c r="F21" s="243">
        <f>Önkormányzat!F107</f>
        <v>26361</v>
      </c>
      <c r="G21" s="183"/>
      <c r="H21" s="243"/>
      <c r="I21" s="243"/>
      <c r="J21" s="243"/>
      <c r="K21" s="243"/>
      <c r="L21" s="243"/>
      <c r="M21" s="243"/>
      <c r="N21" s="243"/>
      <c r="O21" s="243"/>
      <c r="P21" s="243"/>
      <c r="Q21" s="243"/>
      <c r="R21" s="243"/>
      <c r="S21" s="243"/>
      <c r="T21" s="243"/>
      <c r="U21" s="246">
        <f t="shared" si="1"/>
        <v>142142</v>
      </c>
      <c r="V21" s="246">
        <f t="shared" si="2"/>
        <v>142142</v>
      </c>
      <c r="W21" s="246">
        <v>142142</v>
      </c>
      <c r="X21" s="246">
        <f t="shared" si="0"/>
        <v>26361</v>
      </c>
      <c r="Y21" s="316">
        <f t="shared" si="3"/>
        <v>0.18545538968074179</v>
      </c>
    </row>
    <row r="22" spans="1:27" ht="18.75" x14ac:dyDescent="0.3">
      <c r="A22" s="233" t="s">
        <v>175</v>
      </c>
      <c r="B22" s="234" t="s">
        <v>177</v>
      </c>
      <c r="C22" s="243">
        <f>Önkormányzat!C108</f>
        <v>144742</v>
      </c>
      <c r="D22" s="243">
        <f>Önkormányzat!D108</f>
        <v>144891</v>
      </c>
      <c r="E22" s="243">
        <v>142291</v>
      </c>
      <c r="F22" s="243">
        <f>Önkormányzat!F108</f>
        <v>26510</v>
      </c>
      <c r="G22" s="183"/>
      <c r="H22" s="243"/>
      <c r="I22" s="243"/>
      <c r="J22" s="243"/>
      <c r="K22" s="243"/>
      <c r="L22" s="243"/>
      <c r="M22" s="243"/>
      <c r="N22" s="243"/>
      <c r="O22" s="243"/>
      <c r="P22" s="243"/>
      <c r="Q22" s="243"/>
      <c r="R22" s="243"/>
      <c r="S22" s="243"/>
      <c r="T22" s="243"/>
      <c r="U22" s="246">
        <f t="shared" si="1"/>
        <v>144742</v>
      </c>
      <c r="V22" s="246">
        <f t="shared" si="2"/>
        <v>144891</v>
      </c>
      <c r="W22" s="246">
        <v>142291</v>
      </c>
      <c r="X22" s="246">
        <f t="shared" si="0"/>
        <v>26510</v>
      </c>
      <c r="Y22" s="316">
        <f t="shared" si="3"/>
        <v>0.18296512550814059</v>
      </c>
      <c r="AA22" s="314"/>
    </row>
    <row r="23" spans="1:27" ht="18.75" x14ac:dyDescent="0.3">
      <c r="A23" s="112" t="s">
        <v>178</v>
      </c>
      <c r="B23" s="122" t="s">
        <v>293</v>
      </c>
      <c r="C23" s="192">
        <f>Önkormányzat!C109</f>
        <v>0</v>
      </c>
      <c r="D23" s="192">
        <f>Önkormányzat!D109</f>
        <v>0</v>
      </c>
      <c r="E23" s="192"/>
      <c r="F23" s="192">
        <f>Önkormányzat!F109</f>
        <v>0</v>
      </c>
      <c r="G23" s="185"/>
      <c r="H23" s="228"/>
      <c r="I23" s="220"/>
      <c r="J23" s="220"/>
      <c r="K23" s="220"/>
      <c r="L23" s="207"/>
      <c r="M23" s="187"/>
      <c r="N23" s="227"/>
      <c r="O23" s="227"/>
      <c r="P23" s="227"/>
      <c r="Q23" s="227"/>
      <c r="R23" s="227"/>
      <c r="S23" s="227"/>
      <c r="T23" s="227"/>
      <c r="U23" s="192">
        <f t="shared" si="1"/>
        <v>0</v>
      </c>
      <c r="V23" s="192">
        <f t="shared" si="2"/>
        <v>0</v>
      </c>
      <c r="W23" s="192"/>
      <c r="X23" s="192">
        <f t="shared" si="0"/>
        <v>0</v>
      </c>
      <c r="Y23" s="259"/>
    </row>
    <row r="24" spans="1:27" ht="18.75" x14ac:dyDescent="0.3">
      <c r="A24" s="112" t="s">
        <v>179</v>
      </c>
      <c r="B24" s="122" t="s">
        <v>294</v>
      </c>
      <c r="C24" s="192">
        <f>Önkormányzat!C110</f>
        <v>50000</v>
      </c>
      <c r="D24" s="192">
        <f>Önkormányzat!D110</f>
        <v>50000</v>
      </c>
      <c r="E24" s="192">
        <v>50000</v>
      </c>
      <c r="F24" s="192">
        <f>Önkormányzat!F110</f>
        <v>70925</v>
      </c>
      <c r="G24" s="185"/>
      <c r="H24" s="228"/>
      <c r="I24" s="220"/>
      <c r="J24" s="220"/>
      <c r="K24" s="220"/>
      <c r="L24" s="207"/>
      <c r="M24" s="187"/>
      <c r="N24" s="227"/>
      <c r="O24" s="227"/>
      <c r="P24" s="227"/>
      <c r="Q24" s="227"/>
      <c r="R24" s="227"/>
      <c r="S24" s="227"/>
      <c r="T24" s="227"/>
      <c r="U24" s="192">
        <f t="shared" si="1"/>
        <v>50000</v>
      </c>
      <c r="V24" s="192">
        <f t="shared" si="2"/>
        <v>50000</v>
      </c>
      <c r="W24" s="192">
        <v>50000</v>
      </c>
      <c r="X24" s="192">
        <f t="shared" si="0"/>
        <v>70925</v>
      </c>
      <c r="Y24" s="259">
        <f t="shared" si="3"/>
        <v>1.4185000000000001</v>
      </c>
    </row>
    <row r="25" spans="1:27" ht="18.75" x14ac:dyDescent="0.3">
      <c r="A25" s="112" t="s">
        <v>180</v>
      </c>
      <c r="B25" s="113" t="s">
        <v>290</v>
      </c>
      <c r="C25" s="192">
        <f>Önkormányzat!C111</f>
        <v>75000</v>
      </c>
      <c r="D25" s="192">
        <f>Önkormányzat!D111</f>
        <v>75000</v>
      </c>
      <c r="E25" s="192">
        <v>75000</v>
      </c>
      <c r="F25" s="192">
        <f>Önkormányzat!F111</f>
        <v>107313</v>
      </c>
      <c r="G25" s="185"/>
      <c r="H25" s="228"/>
      <c r="I25" s="220"/>
      <c r="J25" s="220"/>
      <c r="K25" s="220"/>
      <c r="L25" s="207"/>
      <c r="M25" s="187"/>
      <c r="N25" s="227"/>
      <c r="O25" s="227"/>
      <c r="P25" s="227"/>
      <c r="Q25" s="227"/>
      <c r="R25" s="227"/>
      <c r="S25" s="227"/>
      <c r="T25" s="227"/>
      <c r="U25" s="192">
        <f t="shared" si="1"/>
        <v>75000</v>
      </c>
      <c r="V25" s="192">
        <f t="shared" si="2"/>
        <v>75000</v>
      </c>
      <c r="W25" s="192">
        <v>75000</v>
      </c>
      <c r="X25" s="192">
        <f t="shared" si="0"/>
        <v>107313</v>
      </c>
      <c r="Y25" s="259">
        <f t="shared" si="3"/>
        <v>1.4308399999999999</v>
      </c>
    </row>
    <row r="26" spans="1:27" ht="18.75" hidden="1" customHeight="1" x14ac:dyDescent="0.3">
      <c r="A26" s="112"/>
      <c r="B26" s="156"/>
      <c r="C26" s="192">
        <f>Önkormányzat!C112</f>
        <v>0</v>
      </c>
      <c r="D26" s="192">
        <f>Önkormányzat!D112</f>
        <v>0</v>
      </c>
      <c r="E26" s="192"/>
      <c r="F26" s="192">
        <f>Önkormányzat!F112</f>
        <v>0</v>
      </c>
      <c r="G26" s="185"/>
      <c r="H26" s="228"/>
      <c r="I26" s="220"/>
      <c r="J26" s="220"/>
      <c r="K26" s="220"/>
      <c r="L26" s="207"/>
      <c r="M26" s="187"/>
      <c r="N26" s="227"/>
      <c r="O26" s="227"/>
      <c r="P26" s="227"/>
      <c r="Q26" s="227"/>
      <c r="R26" s="227"/>
      <c r="S26" s="227"/>
      <c r="T26" s="227"/>
      <c r="U26" s="192">
        <f t="shared" si="1"/>
        <v>0</v>
      </c>
      <c r="V26" s="192">
        <f t="shared" si="2"/>
        <v>0</v>
      </c>
      <c r="W26" s="192"/>
      <c r="X26" s="192">
        <f t="shared" si="0"/>
        <v>0</v>
      </c>
      <c r="Y26" s="259" t="e">
        <f t="shared" si="3"/>
        <v>#DIV/0!</v>
      </c>
    </row>
    <row r="27" spans="1:27" ht="18.75" hidden="1" customHeight="1" x14ac:dyDescent="0.3">
      <c r="A27" s="112"/>
      <c r="B27" s="156"/>
      <c r="C27" s="192">
        <f>Önkormányzat!C113</f>
        <v>0</v>
      </c>
      <c r="D27" s="192">
        <f>Önkormányzat!D113</f>
        <v>0</v>
      </c>
      <c r="E27" s="192"/>
      <c r="F27" s="192">
        <f>Önkormányzat!F113</f>
        <v>0</v>
      </c>
      <c r="G27" s="185"/>
      <c r="H27" s="228"/>
      <c r="I27" s="220"/>
      <c r="J27" s="220"/>
      <c r="K27" s="220"/>
      <c r="L27" s="207"/>
      <c r="M27" s="187"/>
      <c r="N27" s="227"/>
      <c r="O27" s="227"/>
      <c r="P27" s="227"/>
      <c r="Q27" s="227"/>
      <c r="R27" s="227"/>
      <c r="S27" s="227"/>
      <c r="T27" s="227"/>
      <c r="U27" s="192">
        <f t="shared" si="1"/>
        <v>0</v>
      </c>
      <c r="V27" s="192">
        <f t="shared" si="2"/>
        <v>0</v>
      </c>
      <c r="W27" s="192"/>
      <c r="X27" s="192">
        <f t="shared" si="0"/>
        <v>0</v>
      </c>
      <c r="Y27" s="259" t="e">
        <f t="shared" si="3"/>
        <v>#DIV/0!</v>
      </c>
    </row>
    <row r="28" spans="1:27" ht="18.75" x14ac:dyDescent="0.3">
      <c r="A28" s="112" t="s">
        <v>181</v>
      </c>
      <c r="B28" s="123" t="s">
        <v>183</v>
      </c>
      <c r="C28" s="192">
        <f>Önkormányzat!C114</f>
        <v>7000</v>
      </c>
      <c r="D28" s="192">
        <f>Önkormányzat!D114</f>
        <v>7000</v>
      </c>
      <c r="E28" s="192">
        <v>7000</v>
      </c>
      <c r="F28" s="192">
        <f>Önkormányzat!F114</f>
        <v>8219</v>
      </c>
      <c r="G28" s="185"/>
      <c r="H28" s="228"/>
      <c r="I28" s="220"/>
      <c r="J28" s="220"/>
      <c r="K28" s="220"/>
      <c r="L28" s="207"/>
      <c r="M28" s="187"/>
      <c r="N28" s="227"/>
      <c r="O28" s="227"/>
      <c r="P28" s="227"/>
      <c r="Q28" s="227"/>
      <c r="R28" s="227"/>
      <c r="S28" s="227"/>
      <c r="T28" s="227"/>
      <c r="U28" s="192">
        <f t="shared" si="1"/>
        <v>7000</v>
      </c>
      <c r="V28" s="192">
        <f t="shared" si="2"/>
        <v>7000</v>
      </c>
      <c r="W28" s="192">
        <v>7000</v>
      </c>
      <c r="X28" s="192">
        <f t="shared" si="0"/>
        <v>8219</v>
      </c>
      <c r="Y28" s="259">
        <f t="shared" si="3"/>
        <v>1.1741428571428572</v>
      </c>
    </row>
    <row r="29" spans="1:27" ht="18.75" x14ac:dyDescent="0.3">
      <c r="A29" s="112" t="s">
        <v>182</v>
      </c>
      <c r="B29" s="113" t="s">
        <v>291</v>
      </c>
      <c r="C29" s="192">
        <f>Önkormányzat!C115</f>
        <v>0</v>
      </c>
      <c r="D29" s="192">
        <f>Önkormányzat!D115</f>
        <v>0</v>
      </c>
      <c r="E29" s="192"/>
      <c r="F29" s="192">
        <f>Önkormányzat!F115</f>
        <v>0</v>
      </c>
      <c r="G29" s="185"/>
      <c r="H29" s="228"/>
      <c r="I29" s="220"/>
      <c r="J29" s="220"/>
      <c r="K29" s="220"/>
      <c r="L29" s="207"/>
      <c r="M29" s="187"/>
      <c r="N29" s="227"/>
      <c r="O29" s="227"/>
      <c r="P29" s="227"/>
      <c r="Q29" s="227"/>
      <c r="R29" s="227"/>
      <c r="S29" s="227"/>
      <c r="T29" s="227"/>
      <c r="U29" s="192">
        <f t="shared" si="1"/>
        <v>0</v>
      </c>
      <c r="V29" s="192">
        <f t="shared" si="2"/>
        <v>0</v>
      </c>
      <c r="W29" s="192"/>
      <c r="X29" s="192">
        <f t="shared" si="0"/>
        <v>0</v>
      </c>
      <c r="Y29" s="259"/>
    </row>
    <row r="30" spans="1:27" ht="18.75" x14ac:dyDescent="0.3">
      <c r="A30" s="112"/>
      <c r="B30" s="118" t="s">
        <v>287</v>
      </c>
      <c r="C30" s="192">
        <f>Önkormányzat!C116</f>
        <v>16000</v>
      </c>
      <c r="D30" s="192">
        <f>Önkormányzat!D116</f>
        <v>16000</v>
      </c>
      <c r="E30" s="192">
        <v>16000</v>
      </c>
      <c r="F30" s="192">
        <f>Önkormányzat!F116</f>
        <v>15716</v>
      </c>
      <c r="G30" s="185"/>
      <c r="H30" s="228"/>
      <c r="I30" s="220"/>
      <c r="J30" s="220"/>
      <c r="K30" s="220"/>
      <c r="L30" s="207"/>
      <c r="M30" s="187"/>
      <c r="N30" s="227"/>
      <c r="O30" s="227"/>
      <c r="P30" s="227"/>
      <c r="Q30" s="227"/>
      <c r="R30" s="227"/>
      <c r="S30" s="227"/>
      <c r="T30" s="227"/>
      <c r="U30" s="192">
        <f t="shared" si="1"/>
        <v>16000</v>
      </c>
      <c r="V30" s="192">
        <f t="shared" si="2"/>
        <v>16000</v>
      </c>
      <c r="W30" s="192">
        <v>16000</v>
      </c>
      <c r="X30" s="192">
        <f t="shared" si="0"/>
        <v>15716</v>
      </c>
      <c r="Y30" s="259">
        <f t="shared" si="3"/>
        <v>0.98224999999999996</v>
      </c>
      <c r="AA30" s="314"/>
    </row>
    <row r="31" spans="1:27" ht="18.75" x14ac:dyDescent="0.3">
      <c r="A31" s="112"/>
      <c r="B31" s="118" t="s">
        <v>305</v>
      </c>
      <c r="C31" s="192">
        <f>Önkormányzat!C117</f>
        <v>0</v>
      </c>
      <c r="D31" s="192">
        <f>Önkormányzat!D117</f>
        <v>0</v>
      </c>
      <c r="E31" s="192"/>
      <c r="F31" s="192">
        <f>Önkormányzat!F117</f>
        <v>4357</v>
      </c>
      <c r="G31" s="171"/>
      <c r="H31" s="129"/>
      <c r="I31" s="129"/>
      <c r="J31" s="129"/>
      <c r="K31" s="129"/>
      <c r="L31" s="129"/>
      <c r="M31" s="136"/>
      <c r="N31" s="133"/>
      <c r="O31" s="133"/>
      <c r="P31" s="133"/>
      <c r="Q31" s="133"/>
      <c r="R31" s="133"/>
      <c r="S31" s="133"/>
      <c r="T31" s="133"/>
      <c r="U31" s="192">
        <f t="shared" si="1"/>
        <v>0</v>
      </c>
      <c r="V31" s="192">
        <f t="shared" si="2"/>
        <v>0</v>
      </c>
      <c r="W31" s="192"/>
      <c r="X31" s="192">
        <f t="shared" si="0"/>
        <v>4357</v>
      </c>
      <c r="Y31" s="259"/>
    </row>
    <row r="32" spans="1:27" ht="18.75" x14ac:dyDescent="0.3">
      <c r="A32" s="157" t="s">
        <v>315</v>
      </c>
      <c r="B32" s="242" t="s">
        <v>255</v>
      </c>
      <c r="C32" s="235">
        <f>SUM(C23:C31)</f>
        <v>148000</v>
      </c>
      <c r="D32" s="235">
        <f>SUM(D23:D31)</f>
        <v>148000</v>
      </c>
      <c r="E32" s="235">
        <v>148000</v>
      </c>
      <c r="F32" s="235">
        <f>SUM(F23:F31)</f>
        <v>206530</v>
      </c>
      <c r="G32" s="171"/>
      <c r="H32" s="129"/>
      <c r="I32" s="129"/>
      <c r="J32" s="129"/>
      <c r="K32" s="129"/>
      <c r="L32" s="129"/>
      <c r="M32" s="172"/>
      <c r="N32" s="129"/>
      <c r="O32" s="129"/>
      <c r="P32" s="129"/>
      <c r="Q32" s="129"/>
      <c r="R32" s="129"/>
      <c r="S32" s="129"/>
      <c r="T32" s="129"/>
      <c r="U32" s="249">
        <f t="shared" si="1"/>
        <v>148000</v>
      </c>
      <c r="V32" s="249">
        <f t="shared" si="2"/>
        <v>148000</v>
      </c>
      <c r="W32" s="249">
        <v>148000</v>
      </c>
      <c r="X32" s="249">
        <f t="shared" si="0"/>
        <v>206530</v>
      </c>
      <c r="Y32" s="316">
        <f t="shared" si="3"/>
        <v>1.3954729729729729</v>
      </c>
    </row>
    <row r="33" spans="1:25" ht="18.75" x14ac:dyDescent="0.3">
      <c r="A33" s="112" t="s">
        <v>189</v>
      </c>
      <c r="B33" s="118" t="s">
        <v>195</v>
      </c>
      <c r="C33" s="245">
        <f>Önkormányzat!C119</f>
        <v>0</v>
      </c>
      <c r="D33" s="245">
        <f>Önkormányzat!D119</f>
        <v>0</v>
      </c>
      <c r="E33" s="245">
        <v>184</v>
      </c>
      <c r="F33" s="245">
        <f>Önkormányzat!F119</f>
        <v>588</v>
      </c>
      <c r="G33" s="185"/>
      <c r="H33" s="228"/>
      <c r="I33" s="187"/>
      <c r="J33" s="228"/>
      <c r="K33" s="133"/>
      <c r="L33" s="207"/>
      <c r="M33" s="236"/>
      <c r="N33" s="237"/>
      <c r="O33" s="237"/>
      <c r="P33" s="236"/>
      <c r="Q33" s="236"/>
      <c r="R33" s="236"/>
      <c r="S33" s="236"/>
      <c r="T33" s="236"/>
      <c r="U33" s="192">
        <f t="shared" si="1"/>
        <v>0</v>
      </c>
      <c r="V33" s="192">
        <f t="shared" si="2"/>
        <v>0</v>
      </c>
      <c r="W33" s="192">
        <v>184</v>
      </c>
      <c r="X33" s="192">
        <f t="shared" si="0"/>
        <v>588</v>
      </c>
      <c r="Y33" s="259"/>
    </row>
    <row r="34" spans="1:25" ht="18.75" x14ac:dyDescent="0.3">
      <c r="A34" s="112" t="s">
        <v>190</v>
      </c>
      <c r="B34" s="118" t="s">
        <v>289</v>
      </c>
      <c r="C34" s="245">
        <f>Önkormányzat!C120</f>
        <v>344</v>
      </c>
      <c r="D34" s="245">
        <f>Önkormányzat!D120</f>
        <v>344</v>
      </c>
      <c r="E34" s="245"/>
      <c r="F34" s="245">
        <f>Önkormányzat!F120</f>
        <v>3184</v>
      </c>
      <c r="G34" s="185"/>
      <c r="H34" s="228"/>
      <c r="I34" s="187"/>
      <c r="J34" s="228"/>
      <c r="K34" s="220"/>
      <c r="L34" s="207"/>
      <c r="M34" s="236">
        <v>5488</v>
      </c>
      <c r="N34" s="237">
        <v>5488</v>
      </c>
      <c r="O34" s="237">
        <v>2442</v>
      </c>
      <c r="P34" s="236">
        <v>2442</v>
      </c>
      <c r="Q34" s="236"/>
      <c r="R34" s="236"/>
      <c r="S34" s="236"/>
      <c r="T34" s="236"/>
      <c r="U34" s="192">
        <f t="shared" si="1"/>
        <v>5832</v>
      </c>
      <c r="V34" s="192">
        <f t="shared" si="2"/>
        <v>5832</v>
      </c>
      <c r="W34" s="192">
        <v>2442</v>
      </c>
      <c r="X34" s="192">
        <f t="shared" si="0"/>
        <v>5626</v>
      </c>
      <c r="Y34" s="259">
        <f t="shared" si="3"/>
        <v>0.96467764060356653</v>
      </c>
    </row>
    <row r="35" spans="1:25" ht="18.75" x14ac:dyDescent="0.3">
      <c r="A35" s="112" t="s">
        <v>191</v>
      </c>
      <c r="B35" s="118" t="s">
        <v>98</v>
      </c>
      <c r="C35" s="245">
        <f>Önkormányzat!C121</f>
        <v>7659</v>
      </c>
      <c r="D35" s="245">
        <f>Önkormányzat!D121</f>
        <v>7659</v>
      </c>
      <c r="E35" s="245">
        <v>8874</v>
      </c>
      <c r="F35" s="245">
        <f>Önkormányzat!F121</f>
        <v>9013</v>
      </c>
      <c r="G35" s="185"/>
      <c r="H35" s="228"/>
      <c r="I35" s="187"/>
      <c r="J35" s="228"/>
      <c r="K35" s="220"/>
      <c r="L35" s="207"/>
      <c r="M35" s="236">
        <v>2405</v>
      </c>
      <c r="N35" s="237">
        <v>2405</v>
      </c>
      <c r="O35" s="237"/>
      <c r="P35" s="236"/>
      <c r="Q35" s="236"/>
      <c r="R35" s="236"/>
      <c r="S35" s="236"/>
      <c r="T35" s="236"/>
      <c r="U35" s="192">
        <f t="shared" si="1"/>
        <v>10064</v>
      </c>
      <c r="V35" s="192">
        <f t="shared" si="2"/>
        <v>10064</v>
      </c>
      <c r="W35" s="192">
        <v>8874</v>
      </c>
      <c r="X35" s="192">
        <f t="shared" si="0"/>
        <v>9013</v>
      </c>
      <c r="Y35" s="259">
        <f t="shared" si="3"/>
        <v>0.89556836248012717</v>
      </c>
    </row>
    <row r="36" spans="1:25" ht="18.75" x14ac:dyDescent="0.3">
      <c r="A36" s="112" t="s">
        <v>192</v>
      </c>
      <c r="B36" s="118" t="s">
        <v>196</v>
      </c>
      <c r="C36" s="245">
        <f>Önkormányzat!C122</f>
        <v>25473</v>
      </c>
      <c r="D36" s="245">
        <f>Önkormányzat!D122</f>
        <v>25473</v>
      </c>
      <c r="E36" s="245">
        <v>24458</v>
      </c>
      <c r="F36" s="245">
        <f>Önkormányzat!F122</f>
        <v>23830</v>
      </c>
      <c r="G36" s="185"/>
      <c r="H36" s="228"/>
      <c r="I36" s="187"/>
      <c r="J36" s="228"/>
      <c r="K36" s="220"/>
      <c r="L36" s="207"/>
      <c r="M36" s="236"/>
      <c r="N36" s="237"/>
      <c r="O36" s="237"/>
      <c r="P36" s="236"/>
      <c r="Q36" s="236"/>
      <c r="R36" s="236"/>
      <c r="S36" s="236"/>
      <c r="T36" s="236"/>
      <c r="U36" s="192">
        <f t="shared" si="1"/>
        <v>25473</v>
      </c>
      <c r="V36" s="192">
        <f t="shared" si="2"/>
        <v>25473</v>
      </c>
      <c r="W36" s="192">
        <v>24458</v>
      </c>
      <c r="X36" s="192">
        <f t="shared" si="0"/>
        <v>23830</v>
      </c>
      <c r="Y36" s="259">
        <f t="shared" si="3"/>
        <v>0.93550033368664864</v>
      </c>
    </row>
    <row r="37" spans="1:25" ht="18.75" x14ac:dyDescent="0.3">
      <c r="A37" s="112" t="s">
        <v>193</v>
      </c>
      <c r="B37" s="118" t="s">
        <v>197</v>
      </c>
      <c r="C37" s="245">
        <f>Önkormányzat!C123</f>
        <v>0</v>
      </c>
      <c r="D37" s="245">
        <f>Önkormányzat!D123</f>
        <v>0</v>
      </c>
      <c r="E37" s="245"/>
      <c r="F37" s="245">
        <f>Önkormányzat!F123</f>
        <v>0</v>
      </c>
      <c r="G37" s="185"/>
      <c r="H37" s="228"/>
      <c r="I37" s="187"/>
      <c r="J37" s="228"/>
      <c r="K37" s="220"/>
      <c r="L37" s="207"/>
      <c r="M37" s="245">
        <v>7109</v>
      </c>
      <c r="N37" s="245">
        <v>7109</v>
      </c>
      <c r="O37" s="245">
        <v>12560</v>
      </c>
      <c r="P37" s="245">
        <v>9942</v>
      </c>
      <c r="Q37" s="245"/>
      <c r="R37" s="245"/>
      <c r="S37" s="245"/>
      <c r="T37" s="245"/>
      <c r="U37" s="192">
        <f t="shared" si="1"/>
        <v>7109</v>
      </c>
      <c r="V37" s="192">
        <f t="shared" si="2"/>
        <v>7109</v>
      </c>
      <c r="W37" s="192">
        <v>12560</v>
      </c>
      <c r="X37" s="192">
        <f t="shared" si="0"/>
        <v>9942</v>
      </c>
      <c r="Y37" s="259">
        <f t="shared" si="3"/>
        <v>1.3985089323392883</v>
      </c>
    </row>
    <row r="38" spans="1:25" ht="18.75" x14ac:dyDescent="0.3">
      <c r="A38" s="112" t="s">
        <v>194</v>
      </c>
      <c r="B38" s="118" t="s">
        <v>251</v>
      </c>
      <c r="C38" s="245">
        <f>Önkormányzat!C124</f>
        <v>9324</v>
      </c>
      <c r="D38" s="245">
        <f>Önkormányzat!D124</f>
        <v>9324</v>
      </c>
      <c r="E38" s="245">
        <v>9284</v>
      </c>
      <c r="F38" s="245">
        <f>Önkormányzat!F124</f>
        <v>10695</v>
      </c>
      <c r="G38" s="185"/>
      <c r="H38" s="228"/>
      <c r="I38" s="187"/>
      <c r="J38" s="228"/>
      <c r="K38" s="220"/>
      <c r="L38" s="207"/>
      <c r="M38" s="236">
        <v>4053</v>
      </c>
      <c r="N38" s="237">
        <v>4053</v>
      </c>
      <c r="O38" s="237">
        <v>2700</v>
      </c>
      <c r="P38" s="236">
        <v>2622</v>
      </c>
      <c r="Q38" s="236"/>
      <c r="R38" s="236"/>
      <c r="S38" s="236"/>
      <c r="T38" s="236"/>
      <c r="U38" s="192">
        <f t="shared" si="1"/>
        <v>13377</v>
      </c>
      <c r="V38" s="192">
        <f t="shared" si="2"/>
        <v>13377</v>
      </c>
      <c r="W38" s="192">
        <v>11984</v>
      </c>
      <c r="X38" s="192">
        <f t="shared" si="0"/>
        <v>13317</v>
      </c>
      <c r="Y38" s="259">
        <f t="shared" si="3"/>
        <v>0.99551468939224041</v>
      </c>
    </row>
    <row r="39" spans="1:25" ht="18.75" x14ac:dyDescent="0.3">
      <c r="A39" s="112" t="s">
        <v>198</v>
      </c>
      <c r="B39" s="118" t="s">
        <v>199</v>
      </c>
      <c r="C39" s="245">
        <f>Önkormányzat!C125</f>
        <v>0</v>
      </c>
      <c r="D39" s="245">
        <f>Önkormányzat!D125</f>
        <v>0</v>
      </c>
      <c r="E39" s="245"/>
      <c r="F39" s="245">
        <f>Önkormányzat!F125</f>
        <v>0</v>
      </c>
      <c r="G39" s="185"/>
      <c r="H39" s="228"/>
      <c r="I39" s="187"/>
      <c r="J39" s="228"/>
      <c r="K39" s="220"/>
      <c r="L39" s="207"/>
      <c r="M39" s="236"/>
      <c r="N39" s="237"/>
      <c r="O39" s="237">
        <v>1353</v>
      </c>
      <c r="P39" s="236"/>
      <c r="Q39" s="236"/>
      <c r="R39" s="236"/>
      <c r="S39" s="236"/>
      <c r="T39" s="236"/>
      <c r="U39" s="192">
        <f t="shared" si="1"/>
        <v>0</v>
      </c>
      <c r="V39" s="192">
        <f t="shared" si="2"/>
        <v>0</v>
      </c>
      <c r="W39" s="192">
        <v>1353</v>
      </c>
      <c r="X39" s="192">
        <f t="shared" si="0"/>
        <v>0</v>
      </c>
      <c r="Y39" s="259"/>
    </row>
    <row r="40" spans="1:25" ht="18.75" x14ac:dyDescent="0.3">
      <c r="A40" s="112" t="s">
        <v>200</v>
      </c>
      <c r="B40" s="118" t="s">
        <v>201</v>
      </c>
      <c r="C40" s="245">
        <f>Önkormányzat!C126</f>
        <v>200</v>
      </c>
      <c r="D40" s="245">
        <f>Önkormányzat!D126</f>
        <v>200</v>
      </c>
      <c r="E40" s="245">
        <v>200</v>
      </c>
      <c r="F40" s="245">
        <f>Önkormányzat!F126</f>
        <v>122</v>
      </c>
      <c r="G40" s="185"/>
      <c r="H40" s="228"/>
      <c r="I40" s="187"/>
      <c r="J40" s="228"/>
      <c r="K40" s="220"/>
      <c r="L40" s="207"/>
      <c r="M40" s="236"/>
      <c r="N40" s="237"/>
      <c r="O40" s="237"/>
      <c r="P40" s="236"/>
      <c r="Q40" s="236"/>
      <c r="R40" s="236"/>
      <c r="S40" s="236"/>
      <c r="T40" s="236"/>
      <c r="U40" s="192">
        <f t="shared" si="1"/>
        <v>200</v>
      </c>
      <c r="V40" s="192">
        <f t="shared" si="2"/>
        <v>200</v>
      </c>
      <c r="W40" s="192">
        <v>200</v>
      </c>
      <c r="X40" s="192">
        <f t="shared" si="0"/>
        <v>122</v>
      </c>
      <c r="Y40" s="259">
        <f t="shared" si="3"/>
        <v>0.61</v>
      </c>
    </row>
    <row r="41" spans="1:25" ht="18.75" x14ac:dyDescent="0.3">
      <c r="A41" s="112" t="s">
        <v>202</v>
      </c>
      <c r="B41" s="118" t="s">
        <v>203</v>
      </c>
      <c r="C41" s="245">
        <f>Önkormányzat!C127</f>
        <v>0</v>
      </c>
      <c r="D41" s="245">
        <f>Önkormányzat!D127</f>
        <v>0</v>
      </c>
      <c r="E41" s="245"/>
      <c r="F41" s="245">
        <f>Önkormányzat!F127</f>
        <v>0</v>
      </c>
      <c r="G41" s="185"/>
      <c r="H41" s="228"/>
      <c r="I41" s="187"/>
      <c r="J41" s="228"/>
      <c r="K41" s="220"/>
      <c r="L41" s="207"/>
      <c r="M41" s="236"/>
      <c r="N41" s="237"/>
      <c r="O41" s="237"/>
      <c r="P41" s="236">
        <v>3</v>
      </c>
      <c r="Q41" s="236"/>
      <c r="R41" s="236"/>
      <c r="S41" s="236">
        <v>16</v>
      </c>
      <c r="T41" s="236">
        <v>16</v>
      </c>
      <c r="U41" s="192">
        <f t="shared" si="1"/>
        <v>0</v>
      </c>
      <c r="V41" s="192">
        <f t="shared" si="2"/>
        <v>0</v>
      </c>
      <c r="W41" s="192">
        <v>16</v>
      </c>
      <c r="X41" s="192">
        <v>3</v>
      </c>
      <c r="Y41" s="259"/>
    </row>
    <row r="42" spans="1:25" ht="18.75" x14ac:dyDescent="0.3">
      <c r="A42" s="233" t="s">
        <v>187</v>
      </c>
      <c r="B42" s="234" t="s">
        <v>188</v>
      </c>
      <c r="C42" s="243">
        <f>SUM(C33:C41)</f>
        <v>43000</v>
      </c>
      <c r="D42" s="243">
        <f>SUM(D33:D41)</f>
        <v>43000</v>
      </c>
      <c r="E42" s="243">
        <v>43000</v>
      </c>
      <c r="F42" s="243">
        <f>SUM(F33:F41)</f>
        <v>47432</v>
      </c>
      <c r="G42" s="183"/>
      <c r="H42" s="243"/>
      <c r="I42" s="243"/>
      <c r="J42" s="243"/>
      <c r="K42" s="243"/>
      <c r="L42" s="243"/>
      <c r="M42" s="243">
        <f>SUM(M33:M41)</f>
        <v>19055</v>
      </c>
      <c r="N42" s="243">
        <f>SUM(N33:N41)</f>
        <v>19055</v>
      </c>
      <c r="O42" s="243">
        <v>19055</v>
      </c>
      <c r="P42" s="243">
        <f>SUM(P33:P41)</f>
        <v>15009</v>
      </c>
      <c r="Q42" s="243"/>
      <c r="R42" s="243"/>
      <c r="S42" s="243">
        <v>16</v>
      </c>
      <c r="T42" s="243">
        <v>16</v>
      </c>
      <c r="U42" s="246">
        <f>SUM(C42+M42)</f>
        <v>62055</v>
      </c>
      <c r="V42" s="246">
        <f t="shared" si="2"/>
        <v>62055</v>
      </c>
      <c r="W42" s="246">
        <v>62071</v>
      </c>
      <c r="X42" s="246">
        <f t="shared" si="0"/>
        <v>62441</v>
      </c>
      <c r="Y42" s="316">
        <f t="shared" si="3"/>
        <v>1.006220288453791</v>
      </c>
    </row>
    <row r="43" spans="1:25" ht="18.75" x14ac:dyDescent="0.3">
      <c r="A43" s="232" t="s">
        <v>204</v>
      </c>
      <c r="B43" s="229" t="s">
        <v>206</v>
      </c>
      <c r="C43" s="192">
        <f>Önkormányzat!C129</f>
        <v>10608</v>
      </c>
      <c r="D43" s="192">
        <f>Önkormányzat!D129</f>
        <v>10608</v>
      </c>
      <c r="E43" s="192"/>
      <c r="F43" s="192">
        <f>Önkormányzat!F129</f>
        <v>0</v>
      </c>
      <c r="G43" s="185"/>
      <c r="H43" s="228"/>
      <c r="I43" s="133"/>
      <c r="J43" s="133"/>
      <c r="K43" s="133"/>
      <c r="L43" s="207"/>
      <c r="M43" s="187"/>
      <c r="N43" s="227"/>
      <c r="O43" s="227"/>
      <c r="P43" s="227"/>
      <c r="Q43" s="227"/>
      <c r="R43" s="227"/>
      <c r="S43" s="227"/>
      <c r="T43" s="227"/>
      <c r="U43" s="192">
        <f t="shared" si="1"/>
        <v>10608</v>
      </c>
      <c r="V43" s="192">
        <f t="shared" si="2"/>
        <v>10608</v>
      </c>
      <c r="W43" s="192"/>
      <c r="X43" s="192">
        <f t="shared" si="0"/>
        <v>0</v>
      </c>
      <c r="Y43" s="259">
        <f t="shared" si="3"/>
        <v>0</v>
      </c>
    </row>
    <row r="44" spans="1:25" ht="18.75" x14ac:dyDescent="0.3">
      <c r="A44" s="232" t="s">
        <v>205</v>
      </c>
      <c r="B44" s="229" t="s">
        <v>316</v>
      </c>
      <c r="C44" s="192"/>
      <c r="D44" s="192"/>
      <c r="E44" s="192">
        <v>10608</v>
      </c>
      <c r="F44" s="192">
        <f>Önkormányzat!F130</f>
        <v>4501</v>
      </c>
      <c r="G44" s="185"/>
      <c r="H44" s="228"/>
      <c r="I44" s="220"/>
      <c r="J44" s="220"/>
      <c r="K44" s="220"/>
      <c r="L44" s="207"/>
      <c r="M44" s="187"/>
      <c r="N44" s="227"/>
      <c r="O44" s="227"/>
      <c r="P44" s="227"/>
      <c r="Q44" s="227"/>
      <c r="R44" s="227"/>
      <c r="S44" s="227"/>
      <c r="T44" s="227"/>
      <c r="U44" s="192">
        <f t="shared" si="1"/>
        <v>0</v>
      </c>
      <c r="V44" s="192">
        <f t="shared" si="2"/>
        <v>0</v>
      </c>
      <c r="W44" s="192">
        <v>10608</v>
      </c>
      <c r="X44" s="192">
        <f t="shared" si="0"/>
        <v>4501</v>
      </c>
      <c r="Y44" s="259"/>
    </row>
    <row r="45" spans="1:25" ht="18.75" x14ac:dyDescent="0.3">
      <c r="A45" s="233" t="s">
        <v>208</v>
      </c>
      <c r="B45" s="234" t="s">
        <v>209</v>
      </c>
      <c r="C45" s="243">
        <f t="shared" ref="C45:P45" si="5">SUM(C43:C44)</f>
        <v>10608</v>
      </c>
      <c r="D45" s="243">
        <f t="shared" si="5"/>
        <v>10608</v>
      </c>
      <c r="E45" s="243">
        <v>10608</v>
      </c>
      <c r="F45" s="243">
        <f t="shared" si="5"/>
        <v>4501</v>
      </c>
      <c r="G45" s="243">
        <f t="shared" si="5"/>
        <v>0</v>
      </c>
      <c r="H45" s="243">
        <f t="shared" si="5"/>
        <v>0</v>
      </c>
      <c r="I45" s="243">
        <f t="shared" si="5"/>
        <v>0</v>
      </c>
      <c r="J45" s="243">
        <f t="shared" si="5"/>
        <v>0</v>
      </c>
      <c r="K45" s="243">
        <f t="shared" si="5"/>
        <v>0</v>
      </c>
      <c r="L45" s="243">
        <f t="shared" si="5"/>
        <v>0</v>
      </c>
      <c r="M45" s="243">
        <f t="shared" si="5"/>
        <v>0</v>
      </c>
      <c r="N45" s="243">
        <f t="shared" si="5"/>
        <v>0</v>
      </c>
      <c r="O45" s="243"/>
      <c r="P45" s="243">
        <f t="shared" si="5"/>
        <v>0</v>
      </c>
      <c r="Q45" s="243"/>
      <c r="R45" s="243"/>
      <c r="S45" s="243"/>
      <c r="T45" s="243"/>
      <c r="U45" s="246">
        <f t="shared" si="1"/>
        <v>10608</v>
      </c>
      <c r="V45" s="246">
        <f t="shared" si="2"/>
        <v>10608</v>
      </c>
      <c r="W45" s="246">
        <v>10608</v>
      </c>
      <c r="X45" s="246">
        <f t="shared" si="0"/>
        <v>4501</v>
      </c>
      <c r="Y45" s="316">
        <f t="shared" si="3"/>
        <v>0.4243024132730015</v>
      </c>
    </row>
    <row r="46" spans="1:25" ht="18.75" x14ac:dyDescent="0.3">
      <c r="A46" s="232" t="s">
        <v>210</v>
      </c>
      <c r="B46" s="229" t="s">
        <v>346</v>
      </c>
      <c r="C46" s="192">
        <f>Önkormányzat!C132</f>
        <v>0</v>
      </c>
      <c r="D46" s="192">
        <f>Önkormányzat!D132</f>
        <v>0</v>
      </c>
      <c r="E46" s="192"/>
      <c r="F46" s="192">
        <f>Önkormányzat!F132</f>
        <v>0</v>
      </c>
      <c r="G46" s="185"/>
      <c r="H46" s="228"/>
      <c r="I46" s="220"/>
      <c r="J46" s="220"/>
      <c r="K46" s="220"/>
      <c r="L46" s="207"/>
      <c r="M46" s="187"/>
      <c r="N46" s="227"/>
      <c r="O46" s="227"/>
      <c r="P46" s="227"/>
      <c r="Q46" s="227"/>
      <c r="R46" s="227">
        <v>2647</v>
      </c>
      <c r="S46" s="227">
        <v>5253</v>
      </c>
      <c r="T46" s="227">
        <v>5253</v>
      </c>
      <c r="U46" s="192"/>
      <c r="V46" s="192">
        <v>2647</v>
      </c>
      <c r="W46" s="192">
        <v>5253</v>
      </c>
      <c r="X46" s="192">
        <v>2647</v>
      </c>
      <c r="Y46" s="259">
        <f t="shared" si="3"/>
        <v>1</v>
      </c>
    </row>
    <row r="47" spans="1:25" ht="18.75" x14ac:dyDescent="0.3">
      <c r="A47" s="232" t="s">
        <v>212</v>
      </c>
      <c r="B47" s="229"/>
      <c r="C47" s="192">
        <f>Önkormányzat!C133</f>
        <v>0</v>
      </c>
      <c r="D47" s="192">
        <f>Önkormányzat!D133</f>
        <v>0</v>
      </c>
      <c r="E47" s="192"/>
      <c r="F47" s="192">
        <f>Önkormányzat!F133</f>
        <v>0</v>
      </c>
      <c r="G47" s="185"/>
      <c r="H47" s="228"/>
      <c r="I47" s="220"/>
      <c r="J47" s="220"/>
      <c r="K47" s="220"/>
      <c r="L47" s="207"/>
      <c r="M47" s="187"/>
      <c r="N47" s="227"/>
      <c r="O47" s="227"/>
      <c r="P47" s="227"/>
      <c r="Q47" s="227"/>
      <c r="R47" s="227"/>
      <c r="S47" s="227"/>
      <c r="T47" s="227"/>
      <c r="U47" s="192">
        <f t="shared" si="1"/>
        <v>0</v>
      </c>
      <c r="V47" s="192"/>
      <c r="W47" s="192"/>
      <c r="X47" s="192"/>
      <c r="Y47" s="259"/>
    </row>
    <row r="48" spans="1:25" ht="18.75" x14ac:dyDescent="0.3">
      <c r="A48" s="233" t="s">
        <v>214</v>
      </c>
      <c r="B48" s="234" t="s">
        <v>347</v>
      </c>
      <c r="C48" s="243">
        <f t="shared" ref="C48:P48" si="6">SUM(C46:C47)</f>
        <v>0</v>
      </c>
      <c r="D48" s="243">
        <f t="shared" si="6"/>
        <v>0</v>
      </c>
      <c r="E48" s="243"/>
      <c r="F48" s="243">
        <f t="shared" si="6"/>
        <v>0</v>
      </c>
      <c r="G48" s="243">
        <f t="shared" si="6"/>
        <v>0</v>
      </c>
      <c r="H48" s="243">
        <f t="shared" si="6"/>
        <v>0</v>
      </c>
      <c r="I48" s="243">
        <f t="shared" si="6"/>
        <v>0</v>
      </c>
      <c r="J48" s="243">
        <f t="shared" si="6"/>
        <v>0</v>
      </c>
      <c r="K48" s="243">
        <f t="shared" si="6"/>
        <v>0</v>
      </c>
      <c r="L48" s="243">
        <f t="shared" si="6"/>
        <v>0</v>
      </c>
      <c r="M48" s="243">
        <f t="shared" si="6"/>
        <v>0</v>
      </c>
      <c r="N48" s="243">
        <f t="shared" si="6"/>
        <v>0</v>
      </c>
      <c r="O48" s="243"/>
      <c r="P48" s="243">
        <f t="shared" si="6"/>
        <v>0</v>
      </c>
      <c r="Q48" s="243"/>
      <c r="R48" s="243">
        <v>2647</v>
      </c>
      <c r="S48" s="243">
        <v>5253</v>
      </c>
      <c r="T48" s="243">
        <v>5253</v>
      </c>
      <c r="U48" s="246">
        <f t="shared" si="1"/>
        <v>0</v>
      </c>
      <c r="V48" s="246">
        <v>2647</v>
      </c>
      <c r="W48" s="246">
        <v>5253</v>
      </c>
      <c r="X48" s="246">
        <v>2647</v>
      </c>
      <c r="Y48" s="316">
        <f t="shared" si="3"/>
        <v>1</v>
      </c>
    </row>
    <row r="49" spans="1:25" ht="18.75" x14ac:dyDescent="0.3">
      <c r="A49" s="232" t="s">
        <v>218</v>
      </c>
      <c r="B49" s="229" t="s">
        <v>219</v>
      </c>
      <c r="C49" s="192">
        <f>Önkormányzat!C135</f>
        <v>0</v>
      </c>
      <c r="D49" s="192">
        <f>Önkormányzat!D135</f>
        <v>0</v>
      </c>
      <c r="E49" s="192"/>
      <c r="F49" s="192">
        <f>Önkormányzat!F135</f>
        <v>0</v>
      </c>
      <c r="G49" s="185"/>
      <c r="H49" s="228"/>
      <c r="I49" s="220"/>
      <c r="J49" s="220"/>
      <c r="K49" s="220"/>
      <c r="L49" s="207"/>
      <c r="M49" s="187"/>
      <c r="N49" s="227"/>
      <c r="O49" s="227"/>
      <c r="P49" s="227"/>
      <c r="Q49" s="227"/>
      <c r="R49" s="227"/>
      <c r="S49" s="227"/>
      <c r="T49" s="227"/>
      <c r="U49" s="192">
        <f t="shared" si="1"/>
        <v>0</v>
      </c>
      <c r="V49" s="192">
        <f>D49+N49</f>
        <v>0</v>
      </c>
      <c r="W49" s="192"/>
      <c r="X49" s="192">
        <f>F49+P49</f>
        <v>0</v>
      </c>
      <c r="Y49" s="259"/>
    </row>
    <row r="50" spans="1:25" ht="18.75" x14ac:dyDescent="0.3">
      <c r="A50" s="232" t="s">
        <v>220</v>
      </c>
      <c r="B50" s="229" t="s">
        <v>221</v>
      </c>
      <c r="C50" s="192">
        <f>Önkormányzat!C136</f>
        <v>0</v>
      </c>
      <c r="D50" s="192">
        <f>Önkormányzat!D136</f>
        <v>0</v>
      </c>
      <c r="E50" s="192"/>
      <c r="F50" s="192">
        <f>Önkormányzat!F136</f>
        <v>2630</v>
      </c>
      <c r="G50" s="185"/>
      <c r="H50" s="187"/>
      <c r="I50" s="133"/>
      <c r="J50" s="133"/>
      <c r="K50" s="133"/>
      <c r="L50" s="207"/>
      <c r="M50" s="187"/>
      <c r="N50" s="227"/>
      <c r="O50" s="227"/>
      <c r="P50" s="227"/>
      <c r="Q50" s="227"/>
      <c r="R50" s="227"/>
      <c r="S50" s="227"/>
      <c r="T50" s="227"/>
      <c r="U50" s="192">
        <f t="shared" si="1"/>
        <v>0</v>
      </c>
      <c r="V50" s="192">
        <f>D50+N50</f>
        <v>0</v>
      </c>
      <c r="W50" s="192"/>
      <c r="X50" s="192">
        <f>F50+P50</f>
        <v>2630</v>
      </c>
      <c r="Y50" s="259"/>
    </row>
    <row r="51" spans="1:25" ht="18.75" x14ac:dyDescent="0.3">
      <c r="A51" s="233" t="s">
        <v>215</v>
      </c>
      <c r="B51" s="234" t="s">
        <v>216</v>
      </c>
      <c r="C51" s="243">
        <f t="shared" ref="C51:P51" si="7">SUM(C49:C50)</f>
        <v>0</v>
      </c>
      <c r="D51" s="243">
        <f t="shared" si="7"/>
        <v>0</v>
      </c>
      <c r="E51" s="243"/>
      <c r="F51" s="243">
        <f t="shared" si="7"/>
        <v>2630</v>
      </c>
      <c r="G51" s="243">
        <f t="shared" si="7"/>
        <v>0</v>
      </c>
      <c r="H51" s="243">
        <f t="shared" si="7"/>
        <v>0</v>
      </c>
      <c r="I51" s="243">
        <f t="shared" si="7"/>
        <v>0</v>
      </c>
      <c r="J51" s="243">
        <f t="shared" si="7"/>
        <v>0</v>
      </c>
      <c r="K51" s="243">
        <f t="shared" si="7"/>
        <v>0</v>
      </c>
      <c r="L51" s="243">
        <f t="shared" si="7"/>
        <v>0</v>
      </c>
      <c r="M51" s="243">
        <f t="shared" si="7"/>
        <v>0</v>
      </c>
      <c r="N51" s="243">
        <f t="shared" si="7"/>
        <v>0</v>
      </c>
      <c r="O51" s="243"/>
      <c r="P51" s="243">
        <f t="shared" si="7"/>
        <v>0</v>
      </c>
      <c r="Q51" s="243"/>
      <c r="R51" s="243"/>
      <c r="S51" s="243"/>
      <c r="T51" s="243"/>
      <c r="U51" s="246">
        <f t="shared" si="1"/>
        <v>0</v>
      </c>
      <c r="V51" s="246">
        <f>D51+N51</f>
        <v>0</v>
      </c>
      <c r="W51" s="246"/>
      <c r="X51" s="246">
        <f>F51+P51</f>
        <v>2630</v>
      </c>
      <c r="Y51" s="316"/>
    </row>
    <row r="52" spans="1:25" ht="18.75" x14ac:dyDescent="0.3">
      <c r="A52" s="238"/>
      <c r="B52" s="234" t="s">
        <v>28</v>
      </c>
      <c r="C52" s="243">
        <f t="shared" ref="C52:P52" si="8">C16+C22+C32+C42+C45+C48+C51</f>
        <v>575689</v>
      </c>
      <c r="D52" s="243">
        <f t="shared" si="8"/>
        <v>587161</v>
      </c>
      <c r="E52" s="243">
        <v>592884</v>
      </c>
      <c r="F52" s="243">
        <f t="shared" si="8"/>
        <v>546387</v>
      </c>
      <c r="G52" s="243">
        <f t="shared" si="8"/>
        <v>0</v>
      </c>
      <c r="H52" s="243">
        <f t="shared" si="8"/>
        <v>0</v>
      </c>
      <c r="I52" s="243">
        <f t="shared" si="8"/>
        <v>0</v>
      </c>
      <c r="J52" s="243">
        <f t="shared" si="8"/>
        <v>0</v>
      </c>
      <c r="K52" s="243">
        <f t="shared" si="8"/>
        <v>0</v>
      </c>
      <c r="L52" s="243">
        <f t="shared" si="8"/>
        <v>0</v>
      </c>
      <c r="M52" s="243">
        <f t="shared" si="8"/>
        <v>19055</v>
      </c>
      <c r="N52" s="243">
        <f t="shared" si="8"/>
        <v>19055</v>
      </c>
      <c r="O52" s="243">
        <v>19055</v>
      </c>
      <c r="P52" s="243">
        <f t="shared" si="8"/>
        <v>15009</v>
      </c>
      <c r="Q52" s="243"/>
      <c r="R52" s="243">
        <v>2647</v>
      </c>
      <c r="S52" s="243">
        <v>5269</v>
      </c>
      <c r="T52" s="243">
        <v>5269</v>
      </c>
      <c r="U52" s="246">
        <f>SUM(C52+M52+Q52)</f>
        <v>594744</v>
      </c>
      <c r="V52" s="246">
        <f>SUM(D52+N52+R52)</f>
        <v>608863</v>
      </c>
      <c r="W52" s="246">
        <v>617208</v>
      </c>
      <c r="X52" s="246">
        <f>SUM(F52+P52+T52)</f>
        <v>566665</v>
      </c>
      <c r="Y52" s="316">
        <f t="shared" si="3"/>
        <v>0.93069376854891828</v>
      </c>
    </row>
    <row r="53" spans="1:25" ht="18.75" x14ac:dyDescent="0.3">
      <c r="A53" s="239" t="s">
        <v>225</v>
      </c>
      <c r="B53" s="240" t="s">
        <v>224</v>
      </c>
      <c r="C53" s="187">
        <f>Önkormányzat!C139</f>
        <v>0</v>
      </c>
      <c r="D53" s="187">
        <f>Önkormányzat!D139</f>
        <v>0</v>
      </c>
      <c r="E53" s="187"/>
      <c r="F53" s="187">
        <f>Önkormányzat!F139</f>
        <v>7469</v>
      </c>
      <c r="G53" s="185"/>
      <c r="H53" s="187"/>
      <c r="I53" s="220"/>
      <c r="J53" s="220"/>
      <c r="K53" s="220"/>
      <c r="L53" s="207"/>
      <c r="M53" s="187"/>
      <c r="N53" s="187"/>
      <c r="O53" s="187"/>
      <c r="P53" s="187"/>
      <c r="Q53" s="187"/>
      <c r="R53" s="187"/>
      <c r="S53" s="187"/>
      <c r="T53" s="187"/>
      <c r="U53" s="192">
        <f t="shared" si="1"/>
        <v>0</v>
      </c>
      <c r="V53" s="192">
        <f>D53+N53</f>
        <v>0</v>
      </c>
      <c r="W53" s="192"/>
      <c r="X53" s="192">
        <f>F53+P53</f>
        <v>7469</v>
      </c>
      <c r="Y53" s="259"/>
    </row>
    <row r="54" spans="1:25" ht="18.75" x14ac:dyDescent="0.3">
      <c r="A54" s="239" t="s">
        <v>226</v>
      </c>
      <c r="B54" s="240" t="s">
        <v>227</v>
      </c>
      <c r="C54" s="187">
        <f>Önkormányzat!C140</f>
        <v>71132</v>
      </c>
      <c r="D54" s="187">
        <f>Önkormányzat!D140</f>
        <v>71132</v>
      </c>
      <c r="E54" s="187"/>
      <c r="F54" s="187">
        <f>Önkormányzat!F140</f>
        <v>71132</v>
      </c>
      <c r="G54" s="185"/>
      <c r="H54" s="228"/>
      <c r="I54" s="150"/>
      <c r="J54" s="150"/>
      <c r="K54" s="150"/>
      <c r="L54" s="207"/>
      <c r="M54" s="187"/>
      <c r="N54" s="187"/>
      <c r="O54" s="187"/>
      <c r="P54" s="187"/>
      <c r="Q54" s="187"/>
      <c r="R54" s="187"/>
      <c r="S54" s="187">
        <v>1980</v>
      </c>
      <c r="T54" s="187">
        <v>1980</v>
      </c>
      <c r="U54" s="192">
        <f t="shared" si="1"/>
        <v>71132</v>
      </c>
      <c r="V54" s="192">
        <f>D54+N54</f>
        <v>71132</v>
      </c>
      <c r="W54" s="192">
        <v>73112</v>
      </c>
      <c r="X54" s="192">
        <v>73112</v>
      </c>
      <c r="Y54" s="259">
        <f t="shared" si="3"/>
        <v>1.027835573300343</v>
      </c>
    </row>
    <row r="55" spans="1:25" ht="18.75" x14ac:dyDescent="0.3">
      <c r="A55" s="239" t="s">
        <v>228</v>
      </c>
      <c r="B55" s="240" t="s">
        <v>27</v>
      </c>
      <c r="C55" s="187">
        <f>Önkormányzat!C141</f>
        <v>0</v>
      </c>
      <c r="D55" s="187">
        <f>Önkormányzat!D141</f>
        <v>0</v>
      </c>
      <c r="E55" s="187"/>
      <c r="F55" s="187">
        <f>Önkormányzat!F141</f>
        <v>0</v>
      </c>
      <c r="G55" s="185"/>
      <c r="H55" s="187"/>
      <c r="I55" s="220"/>
      <c r="J55" s="220"/>
      <c r="K55" s="220"/>
      <c r="L55" s="207"/>
      <c r="M55" s="187">
        <v>102448</v>
      </c>
      <c r="N55" s="187">
        <v>102448</v>
      </c>
      <c r="O55" s="187">
        <v>102448</v>
      </c>
      <c r="P55" s="187">
        <v>99443</v>
      </c>
      <c r="Q55" s="187">
        <v>106767</v>
      </c>
      <c r="R55" s="187">
        <v>106767</v>
      </c>
      <c r="S55" s="187">
        <v>116157</v>
      </c>
      <c r="T55" s="187">
        <v>116157</v>
      </c>
      <c r="U55" s="192">
        <f>SUM(M55+Q55)</f>
        <v>209215</v>
      </c>
      <c r="V55" s="192">
        <f>SUM(N55+R55)</f>
        <v>209215</v>
      </c>
      <c r="W55" s="192">
        <v>216625</v>
      </c>
      <c r="X55" s="192">
        <v>213620</v>
      </c>
      <c r="Y55" s="259">
        <f t="shared" si="3"/>
        <v>1.021054895681476</v>
      </c>
    </row>
    <row r="56" spans="1:25" ht="18.75" x14ac:dyDescent="0.3">
      <c r="A56" s="239" t="s">
        <v>229</v>
      </c>
      <c r="B56" s="240" t="s">
        <v>230</v>
      </c>
      <c r="C56" s="187">
        <f>Önkormányzat!C142</f>
        <v>0</v>
      </c>
      <c r="D56" s="187">
        <f>Önkormányzat!D142</f>
        <v>0</v>
      </c>
      <c r="E56" s="187"/>
      <c r="F56" s="187">
        <f>Önkormányzat!F142</f>
        <v>0</v>
      </c>
      <c r="G56" s="185"/>
      <c r="H56" s="187"/>
      <c r="I56" s="220"/>
      <c r="J56" s="220"/>
      <c r="K56" s="220"/>
      <c r="L56" s="207"/>
      <c r="M56" s="187"/>
      <c r="N56" s="187"/>
      <c r="O56" s="187"/>
      <c r="P56" s="187"/>
      <c r="Q56" s="187"/>
      <c r="R56" s="187"/>
      <c r="S56" s="187"/>
      <c r="T56" s="187"/>
      <c r="U56" s="192">
        <f t="shared" si="1"/>
        <v>0</v>
      </c>
      <c r="V56" s="192">
        <f>D56+N56</f>
        <v>0</v>
      </c>
      <c r="W56" s="192"/>
      <c r="X56" s="192">
        <f>F56+P56</f>
        <v>0</v>
      </c>
      <c r="Y56" s="259"/>
    </row>
    <row r="57" spans="1:25" ht="18.75" x14ac:dyDescent="0.3">
      <c r="A57" s="241"/>
      <c r="B57" s="234" t="s">
        <v>223</v>
      </c>
      <c r="C57" s="129">
        <f>Önkormányzat!C143</f>
        <v>646821</v>
      </c>
      <c r="D57" s="129">
        <f>Önkormányzat!D143</f>
        <v>658293</v>
      </c>
      <c r="E57" s="129">
        <v>592884</v>
      </c>
      <c r="F57" s="243">
        <f>Önkormányzat!F143</f>
        <v>624988</v>
      </c>
      <c r="G57" s="243">
        <f>Önkormányzat!G143</f>
        <v>0.94940702696215817</v>
      </c>
      <c r="H57" s="243">
        <f>Önkormányzat!H143</f>
        <v>0</v>
      </c>
      <c r="I57" s="243">
        <f>Önkormányzat!I143</f>
        <v>0</v>
      </c>
      <c r="J57" s="243">
        <f>Önkormányzat!J143</f>
        <v>0</v>
      </c>
      <c r="K57" s="243">
        <f>Önkormányzat!K143</f>
        <v>0</v>
      </c>
      <c r="L57" s="243">
        <f>Önkormányzat!L143</f>
        <v>0</v>
      </c>
      <c r="M57" s="243">
        <f>Önkormányzat!M143+SUM(M52:M56)</f>
        <v>121503</v>
      </c>
      <c r="N57" s="243">
        <f>Önkormányzat!N143+SUM(N52:N56)</f>
        <v>121503</v>
      </c>
      <c r="O57" s="243">
        <v>121503</v>
      </c>
      <c r="P57" s="243">
        <f>Önkormányzat!O143+SUM(P52:P56)</f>
        <v>114452</v>
      </c>
      <c r="Q57" s="243">
        <v>106767</v>
      </c>
      <c r="R57" s="243">
        <v>109414</v>
      </c>
      <c r="S57" s="243">
        <v>123406</v>
      </c>
      <c r="T57" s="243">
        <v>123406</v>
      </c>
      <c r="U57" s="246">
        <f>SUM(C57+M57+Q57)</f>
        <v>875091</v>
      </c>
      <c r="V57" s="246">
        <f>SUM(D57+N57+R57)</f>
        <v>889210</v>
      </c>
      <c r="W57" s="246">
        <v>906945</v>
      </c>
      <c r="X57" s="246">
        <v>860846</v>
      </c>
      <c r="Y57" s="316">
        <f t="shared" si="3"/>
        <v>0.96810202314413918</v>
      </c>
    </row>
  </sheetData>
  <mergeCells count="8">
    <mergeCell ref="Q2:T2"/>
    <mergeCell ref="U2:Y2"/>
    <mergeCell ref="M2:P2"/>
    <mergeCell ref="H2:L2"/>
    <mergeCell ref="A2:A3"/>
    <mergeCell ref="B2:B3"/>
    <mergeCell ref="G2:G3"/>
    <mergeCell ref="C2:F2"/>
  </mergeCells>
  <phoneticPr fontId="53" type="noConversion"/>
  <pageMargins left="0.75" right="0.75" top="1" bottom="1" header="0.5" footer="0.5"/>
  <pageSetup paperSize="9" scale="42" orientation="landscape" verticalDpi="0" r:id="rId1"/>
  <headerFooter alignWithMargins="0"/>
  <colBreaks count="1" manualBreakCount="1">
    <brk id="25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8"/>
  <sheetViews>
    <sheetView view="pageBreakPreview" zoomScale="138" zoomScaleNormal="100" zoomScaleSheetLayoutView="138" workbookViewId="0">
      <selection activeCell="C5" sqref="C5"/>
    </sheetView>
  </sheetViews>
  <sheetFormatPr defaultRowHeight="12.75" x14ac:dyDescent="0.2"/>
  <cols>
    <col min="1" max="1" width="54.85546875" customWidth="1"/>
    <col min="3" max="3" width="47" customWidth="1"/>
  </cols>
  <sheetData>
    <row r="1" spans="1:3" x14ac:dyDescent="0.2">
      <c r="C1" s="258" t="s">
        <v>356</v>
      </c>
    </row>
    <row r="2" spans="1:3" ht="18.75" x14ac:dyDescent="0.3">
      <c r="A2" s="250" t="s">
        <v>383</v>
      </c>
      <c r="C2" s="250" t="s">
        <v>384</v>
      </c>
    </row>
    <row r="3" spans="1:3" ht="15.75" x14ac:dyDescent="0.25">
      <c r="A3" s="93" t="s">
        <v>385</v>
      </c>
      <c r="C3" s="93" t="s">
        <v>393</v>
      </c>
    </row>
    <row r="4" spans="1:3" ht="15.75" x14ac:dyDescent="0.25">
      <c r="A4" s="93" t="s">
        <v>391</v>
      </c>
      <c r="C4" s="93" t="s">
        <v>394</v>
      </c>
    </row>
    <row r="5" spans="1:3" ht="15.75" x14ac:dyDescent="0.25">
      <c r="A5" s="93" t="s">
        <v>386</v>
      </c>
      <c r="C5" s="93" t="s">
        <v>402</v>
      </c>
    </row>
    <row r="6" spans="1:3" ht="15.75" x14ac:dyDescent="0.25">
      <c r="A6" s="93" t="s">
        <v>387</v>
      </c>
      <c r="C6" s="93" t="s">
        <v>401</v>
      </c>
    </row>
    <row r="7" spans="1:3" ht="15.75" x14ac:dyDescent="0.25">
      <c r="A7" s="93" t="s">
        <v>388</v>
      </c>
      <c r="C7" s="93" t="s">
        <v>395</v>
      </c>
    </row>
    <row r="8" spans="1:3" ht="15.75" x14ac:dyDescent="0.25">
      <c r="A8" s="93" t="s">
        <v>389</v>
      </c>
      <c r="C8" s="93" t="s">
        <v>396</v>
      </c>
    </row>
    <row r="9" spans="1:3" ht="15.75" x14ac:dyDescent="0.25">
      <c r="A9" s="93" t="s">
        <v>390</v>
      </c>
      <c r="C9" s="93" t="s">
        <v>397</v>
      </c>
    </row>
    <row r="10" spans="1:3" ht="15.75" x14ac:dyDescent="0.25">
      <c r="A10" s="93"/>
      <c r="C10" s="93" t="s">
        <v>398</v>
      </c>
    </row>
    <row r="11" spans="1:3" ht="15.75" x14ac:dyDescent="0.25">
      <c r="A11" s="93"/>
      <c r="C11" s="93" t="s">
        <v>399</v>
      </c>
    </row>
    <row r="12" spans="1:3" ht="15.75" x14ac:dyDescent="0.25">
      <c r="A12" s="93"/>
      <c r="C12" s="93"/>
    </row>
    <row r="13" spans="1:3" ht="15.75" x14ac:dyDescent="0.25">
      <c r="A13" s="93" t="s">
        <v>392</v>
      </c>
      <c r="C13" s="93" t="s">
        <v>400</v>
      </c>
    </row>
    <row r="14" spans="1:3" ht="15.75" x14ac:dyDescent="0.25">
      <c r="A14" s="251"/>
    </row>
    <row r="15" spans="1:3" ht="15.75" x14ac:dyDescent="0.25">
      <c r="A15" s="251"/>
    </row>
    <row r="16" spans="1:3" ht="15.75" x14ac:dyDescent="0.25">
      <c r="A16" s="251"/>
    </row>
    <row r="17" spans="1:1" ht="15.75" x14ac:dyDescent="0.25">
      <c r="A17" s="251"/>
    </row>
    <row r="18" spans="1:1" ht="15.75" x14ac:dyDescent="0.25">
      <c r="A18" s="251"/>
    </row>
  </sheetData>
  <phoneticPr fontId="53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1"/>
  <sheetViews>
    <sheetView view="pageBreakPreview" topLeftCell="B1" zoomScaleNormal="100" zoomScaleSheetLayoutView="100" workbookViewId="0">
      <selection activeCell="AF9" sqref="AF9:AH9"/>
    </sheetView>
  </sheetViews>
  <sheetFormatPr defaultRowHeight="12.75" x14ac:dyDescent="0.2"/>
  <cols>
    <col min="1" max="1" width="9.140625" hidden="1" customWidth="1"/>
    <col min="11" max="11" width="2.28515625" hidden="1" customWidth="1"/>
    <col min="12" max="20" width="9.140625" hidden="1" customWidth="1"/>
    <col min="21" max="21" width="0.140625" customWidth="1"/>
    <col min="22" max="22" width="9.140625" hidden="1" customWidth="1"/>
    <col min="23" max="23" width="10.28515625" customWidth="1"/>
    <col min="24" max="24" width="9.140625" hidden="1" customWidth="1"/>
    <col min="25" max="25" width="0.140625" hidden="1" customWidth="1"/>
    <col min="26" max="26" width="11.7109375" customWidth="1"/>
    <col min="27" max="28" width="9.140625" hidden="1" customWidth="1"/>
    <col min="29" max="29" width="0.28515625" hidden="1" customWidth="1"/>
    <col min="30" max="30" width="9.140625" hidden="1" customWidth="1"/>
    <col min="31" max="31" width="9.140625" customWidth="1"/>
    <col min="33" max="33" width="0.140625" customWidth="1"/>
    <col min="34" max="34" width="9.140625" hidden="1" customWidth="1"/>
  </cols>
  <sheetData>
    <row r="1" spans="1:34" x14ac:dyDescent="0.2">
      <c r="Z1" s="405" t="s">
        <v>357</v>
      </c>
      <c r="AA1" s="405"/>
      <c r="AB1" s="405"/>
      <c r="AC1" s="405"/>
      <c r="AD1" s="405"/>
      <c r="AE1" s="405"/>
      <c r="AF1" s="405"/>
    </row>
    <row r="2" spans="1:34" x14ac:dyDescent="0.2">
      <c r="A2" s="404"/>
      <c r="B2" s="406" t="s">
        <v>334</v>
      </c>
      <c r="C2" s="406"/>
      <c r="D2" s="406"/>
      <c r="E2" s="406"/>
      <c r="F2" s="406"/>
      <c r="G2" s="406"/>
      <c r="H2" s="406"/>
      <c r="I2" s="406"/>
      <c r="J2" s="406"/>
      <c r="K2" s="406"/>
      <c r="L2" s="406"/>
      <c r="M2" s="406"/>
      <c r="N2" s="406"/>
      <c r="O2" s="406"/>
      <c r="P2" s="406"/>
      <c r="Q2" s="406"/>
      <c r="R2" s="406"/>
      <c r="S2" s="406"/>
      <c r="T2" s="406"/>
      <c r="U2" s="404"/>
      <c r="V2" s="404"/>
      <c r="W2" s="406" t="s">
        <v>321</v>
      </c>
      <c r="X2" s="406"/>
      <c r="Y2" s="406"/>
      <c r="Z2" s="406"/>
      <c r="AA2" s="406"/>
      <c r="AB2" s="406"/>
      <c r="AC2" s="404"/>
      <c r="AD2" s="404"/>
      <c r="AE2" s="336" t="s">
        <v>381</v>
      </c>
      <c r="AF2" s="404" t="s">
        <v>306</v>
      </c>
      <c r="AG2" s="404"/>
      <c r="AH2" s="404"/>
    </row>
    <row r="3" spans="1:34" ht="25.5" x14ac:dyDescent="0.2">
      <c r="A3" s="404"/>
      <c r="B3" s="406"/>
      <c r="C3" s="406"/>
      <c r="D3" s="406"/>
      <c r="E3" s="406"/>
      <c r="F3" s="406"/>
      <c r="G3" s="406"/>
      <c r="H3" s="406"/>
      <c r="I3" s="406"/>
      <c r="J3" s="406"/>
      <c r="K3" s="406"/>
      <c r="L3" s="406"/>
      <c r="M3" s="406"/>
      <c r="N3" s="406"/>
      <c r="O3" s="406"/>
      <c r="P3" s="406"/>
      <c r="Q3" s="406"/>
      <c r="R3" s="406"/>
      <c r="S3" s="406"/>
      <c r="T3" s="406"/>
      <c r="U3" s="404"/>
      <c r="V3" s="404"/>
      <c r="W3" s="406" t="s">
        <v>322</v>
      </c>
      <c r="X3" s="406"/>
      <c r="Y3" s="406"/>
      <c r="Z3" s="406" t="s">
        <v>323</v>
      </c>
      <c r="AA3" s="406"/>
      <c r="AB3" s="406"/>
      <c r="AC3" s="404"/>
      <c r="AD3" s="404"/>
      <c r="AE3" s="336" t="s">
        <v>382</v>
      </c>
      <c r="AF3" s="404"/>
      <c r="AG3" s="404"/>
      <c r="AH3" s="404"/>
    </row>
    <row r="4" spans="1:34" x14ac:dyDescent="0.2">
      <c r="A4" s="252"/>
      <c r="B4" s="408" t="s">
        <v>317</v>
      </c>
      <c r="C4" s="408"/>
      <c r="D4" s="408"/>
      <c r="E4" s="408"/>
      <c r="F4" s="408"/>
      <c r="G4" s="408"/>
      <c r="H4" s="408"/>
      <c r="I4" s="408"/>
      <c r="J4" s="408"/>
      <c r="K4" s="408"/>
      <c r="L4" s="408"/>
      <c r="M4" s="408"/>
      <c r="N4" s="408"/>
      <c r="O4" s="408"/>
      <c r="P4" s="408"/>
      <c r="Q4" s="408"/>
      <c r="R4" s="408"/>
      <c r="S4" s="408"/>
      <c r="T4" s="408"/>
      <c r="U4" s="409"/>
      <c r="V4" s="409"/>
      <c r="W4" s="407">
        <v>99971</v>
      </c>
      <c r="X4" s="407"/>
      <c r="Y4" s="407"/>
      <c r="Z4" s="407">
        <v>99971</v>
      </c>
      <c r="AA4" s="407"/>
      <c r="AB4" s="407"/>
      <c r="AC4" s="407"/>
      <c r="AD4" s="407"/>
      <c r="AE4" s="265">
        <v>99971</v>
      </c>
      <c r="AF4" s="407">
        <v>99971</v>
      </c>
      <c r="AG4" s="407"/>
      <c r="AH4" s="407"/>
    </row>
    <row r="5" spans="1:34" x14ac:dyDescent="0.2">
      <c r="A5" s="252"/>
      <c r="B5" s="408" t="s">
        <v>318</v>
      </c>
      <c r="C5" s="408"/>
      <c r="D5" s="408"/>
      <c r="E5" s="408"/>
      <c r="F5" s="408"/>
      <c r="G5" s="408"/>
      <c r="H5" s="408"/>
      <c r="I5" s="408"/>
      <c r="J5" s="408"/>
      <c r="K5" s="408"/>
      <c r="L5" s="408"/>
      <c r="M5" s="408"/>
      <c r="N5" s="408"/>
      <c r="O5" s="408"/>
      <c r="P5" s="408"/>
      <c r="Q5" s="408"/>
      <c r="R5" s="408"/>
      <c r="S5" s="408"/>
      <c r="T5" s="408"/>
      <c r="U5" s="409"/>
      <c r="V5" s="409"/>
      <c r="W5" s="407">
        <v>56951</v>
      </c>
      <c r="X5" s="407"/>
      <c r="Y5" s="407"/>
      <c r="Z5" s="407">
        <v>56951</v>
      </c>
      <c r="AA5" s="407"/>
      <c r="AB5" s="407"/>
      <c r="AC5" s="407"/>
      <c r="AD5" s="407"/>
      <c r="AE5" s="265">
        <v>56951</v>
      </c>
      <c r="AF5" s="407">
        <v>56951</v>
      </c>
      <c r="AG5" s="407"/>
      <c r="AH5" s="407"/>
    </row>
    <row r="6" spans="1:34" x14ac:dyDescent="0.2">
      <c r="A6" s="252"/>
      <c r="B6" s="408" t="s">
        <v>324</v>
      </c>
      <c r="C6" s="408"/>
      <c r="D6" s="408"/>
      <c r="E6" s="408"/>
      <c r="F6" s="408"/>
      <c r="G6" s="408"/>
      <c r="H6" s="408"/>
      <c r="I6" s="408"/>
      <c r="J6" s="408"/>
      <c r="K6" s="408"/>
      <c r="L6" s="408"/>
      <c r="M6" s="408"/>
      <c r="N6" s="408"/>
      <c r="O6" s="408"/>
      <c r="P6" s="408"/>
      <c r="Q6" s="408"/>
      <c r="R6" s="408"/>
      <c r="S6" s="408"/>
      <c r="T6" s="408"/>
      <c r="U6" s="409"/>
      <c r="V6" s="409"/>
      <c r="W6" s="407">
        <v>23971</v>
      </c>
      <c r="X6" s="407"/>
      <c r="Y6" s="407"/>
      <c r="Z6" s="407">
        <v>26342</v>
      </c>
      <c r="AA6" s="407"/>
      <c r="AB6" s="407"/>
      <c r="AC6" s="407"/>
      <c r="AD6" s="407"/>
      <c r="AE6" s="265">
        <v>25064</v>
      </c>
      <c r="AF6" s="407">
        <v>25064</v>
      </c>
      <c r="AG6" s="407"/>
      <c r="AH6" s="407"/>
    </row>
    <row r="7" spans="1:34" x14ac:dyDescent="0.2">
      <c r="A7" s="252"/>
      <c r="B7" s="408" t="s">
        <v>319</v>
      </c>
      <c r="C7" s="408"/>
      <c r="D7" s="408"/>
      <c r="E7" s="408"/>
      <c r="F7" s="408"/>
      <c r="G7" s="408"/>
      <c r="H7" s="408"/>
      <c r="I7" s="408"/>
      <c r="J7" s="408"/>
      <c r="K7" s="408"/>
      <c r="L7" s="408"/>
      <c r="M7" s="408"/>
      <c r="N7" s="408"/>
      <c r="O7" s="408"/>
      <c r="P7" s="408"/>
      <c r="Q7" s="408"/>
      <c r="R7" s="408"/>
      <c r="S7" s="408"/>
      <c r="T7" s="408"/>
      <c r="U7" s="409"/>
      <c r="V7" s="409"/>
      <c r="W7" s="407">
        <v>4064</v>
      </c>
      <c r="X7" s="407"/>
      <c r="Y7" s="407"/>
      <c r="Z7" s="407">
        <v>4064</v>
      </c>
      <c r="AA7" s="407"/>
      <c r="AB7" s="407"/>
      <c r="AC7" s="407"/>
      <c r="AD7" s="407"/>
      <c r="AE7" s="265">
        <v>4064</v>
      </c>
      <c r="AF7" s="407">
        <v>4064</v>
      </c>
      <c r="AG7" s="407"/>
      <c r="AH7" s="407"/>
    </row>
    <row r="8" spans="1:34" x14ac:dyDescent="0.2">
      <c r="A8" s="252"/>
      <c r="B8" s="408" t="s">
        <v>249</v>
      </c>
      <c r="C8" s="408"/>
      <c r="D8" s="408"/>
      <c r="E8" s="408"/>
      <c r="F8" s="408"/>
      <c r="G8" s="408"/>
      <c r="H8" s="408"/>
      <c r="I8" s="408"/>
      <c r="J8" s="408"/>
      <c r="K8" s="408"/>
      <c r="L8" s="408"/>
      <c r="M8" s="408"/>
      <c r="N8" s="408"/>
      <c r="O8" s="408"/>
      <c r="P8" s="408"/>
      <c r="Q8" s="408"/>
      <c r="R8" s="408"/>
      <c r="S8" s="408"/>
      <c r="T8" s="408"/>
      <c r="U8" s="409"/>
      <c r="V8" s="409"/>
      <c r="W8" s="407">
        <v>23601</v>
      </c>
      <c r="X8" s="407"/>
      <c r="Y8" s="407"/>
      <c r="Z8" s="407">
        <v>29363</v>
      </c>
      <c r="AA8" s="407"/>
      <c r="AB8" s="407"/>
      <c r="AC8" s="407"/>
      <c r="AD8" s="407"/>
      <c r="AE8" s="265">
        <v>29363</v>
      </c>
      <c r="AF8" s="407">
        <v>29363</v>
      </c>
      <c r="AG8" s="407"/>
      <c r="AH8" s="407"/>
    </row>
    <row r="9" spans="1:34" x14ac:dyDescent="0.2">
      <c r="A9" s="252"/>
      <c r="B9" s="408" t="s">
        <v>320</v>
      </c>
      <c r="C9" s="408"/>
      <c r="D9" s="408"/>
      <c r="E9" s="408"/>
      <c r="F9" s="408"/>
      <c r="G9" s="408"/>
      <c r="H9" s="408"/>
      <c r="I9" s="408"/>
      <c r="J9" s="408"/>
      <c r="K9" s="408"/>
      <c r="L9" s="408"/>
      <c r="M9" s="408"/>
      <c r="N9" s="408"/>
      <c r="O9" s="408"/>
      <c r="P9" s="408"/>
      <c r="Q9" s="408"/>
      <c r="R9" s="408"/>
      <c r="S9" s="408"/>
      <c r="T9" s="408"/>
      <c r="U9" s="409"/>
      <c r="V9" s="409"/>
      <c r="W9" s="407"/>
      <c r="X9" s="407"/>
      <c r="Y9" s="407"/>
      <c r="Z9" s="407">
        <v>3190</v>
      </c>
      <c r="AA9" s="407"/>
      <c r="AB9" s="407"/>
      <c r="AC9" s="407"/>
      <c r="AD9" s="407"/>
      <c r="AE9" s="265">
        <v>5336</v>
      </c>
      <c r="AF9" s="407">
        <v>5336</v>
      </c>
      <c r="AG9" s="407"/>
      <c r="AH9" s="407"/>
    </row>
    <row r="10" spans="1:34" x14ac:dyDescent="0.2">
      <c r="A10" s="252"/>
      <c r="B10" s="410" t="s">
        <v>348</v>
      </c>
      <c r="C10" s="411"/>
      <c r="D10" s="411"/>
      <c r="E10" s="411"/>
      <c r="F10" s="411"/>
      <c r="G10" s="411"/>
      <c r="H10" s="411"/>
      <c r="I10" s="411"/>
      <c r="J10" s="412"/>
      <c r="K10" s="266"/>
      <c r="L10" s="266"/>
      <c r="M10" s="266"/>
      <c r="N10" s="266"/>
      <c r="O10" s="266"/>
      <c r="P10" s="266"/>
      <c r="Q10" s="266"/>
      <c r="R10" s="266"/>
      <c r="S10" s="266"/>
      <c r="T10" s="266"/>
      <c r="U10" s="267"/>
      <c r="V10" s="267"/>
      <c r="W10" s="265"/>
      <c r="X10" s="265"/>
      <c r="Y10" s="265"/>
      <c r="Z10" s="265">
        <v>149</v>
      </c>
      <c r="AA10" s="265"/>
      <c r="AB10" s="265"/>
      <c r="AC10" s="265"/>
      <c r="AD10" s="265"/>
      <c r="AE10" s="265">
        <v>149</v>
      </c>
      <c r="AF10" s="265">
        <v>149</v>
      </c>
      <c r="AG10" s="265"/>
      <c r="AH10" s="265"/>
    </row>
    <row r="11" spans="1:34" x14ac:dyDescent="0.2">
      <c r="A11" s="253"/>
      <c r="B11" s="415" t="s">
        <v>325</v>
      </c>
      <c r="C11" s="415"/>
      <c r="D11" s="415"/>
      <c r="E11" s="415"/>
      <c r="F11" s="415"/>
      <c r="G11" s="415"/>
      <c r="H11" s="415"/>
      <c r="I11" s="415"/>
      <c r="J11" s="415"/>
      <c r="K11" s="415"/>
      <c r="L11" s="415"/>
      <c r="M11" s="415"/>
      <c r="N11" s="415"/>
      <c r="O11" s="415"/>
      <c r="P11" s="415"/>
      <c r="Q11" s="415"/>
      <c r="R11" s="415"/>
      <c r="S11" s="415"/>
      <c r="T11" s="415"/>
      <c r="U11" s="416"/>
      <c r="V11" s="416"/>
      <c r="W11" s="413">
        <f>SUM(W4+W5+W6+W7+W8)</f>
        <v>208558</v>
      </c>
      <c r="X11" s="414"/>
      <c r="Y11" s="414"/>
      <c r="Z11" s="413">
        <f>SUM(Z4:AB10)</f>
        <v>220030</v>
      </c>
      <c r="AA11" s="414"/>
      <c r="AB11" s="414"/>
      <c r="AC11" s="414"/>
      <c r="AD11" s="414"/>
      <c r="AE11" s="299">
        <v>220898</v>
      </c>
      <c r="AF11" s="413">
        <f>SUM(AF4+AF5+AF6+AF7+AF8+AF9+AF10)</f>
        <v>220898</v>
      </c>
      <c r="AG11" s="414"/>
      <c r="AH11" s="414"/>
    </row>
  </sheetData>
  <mergeCells count="53">
    <mergeCell ref="AF11:AH11"/>
    <mergeCell ref="Z9:AB9"/>
    <mergeCell ref="AC9:AD9"/>
    <mergeCell ref="AF9:AH9"/>
    <mergeCell ref="B11:T11"/>
    <mergeCell ref="U11:V11"/>
    <mergeCell ref="W11:Y11"/>
    <mergeCell ref="Z11:AB11"/>
    <mergeCell ref="AC11:AD11"/>
    <mergeCell ref="AF8:AH8"/>
    <mergeCell ref="B9:T9"/>
    <mergeCell ref="U9:V9"/>
    <mergeCell ref="W9:Y9"/>
    <mergeCell ref="B10:J10"/>
    <mergeCell ref="B8:T8"/>
    <mergeCell ref="U8:V8"/>
    <mergeCell ref="W8:Y8"/>
    <mergeCell ref="Z8:AB8"/>
    <mergeCell ref="AC8:AD8"/>
    <mergeCell ref="AF6:AH6"/>
    <mergeCell ref="Z7:AB7"/>
    <mergeCell ref="AC7:AD7"/>
    <mergeCell ref="AF7:AH7"/>
    <mergeCell ref="B7:T7"/>
    <mergeCell ref="U7:V7"/>
    <mergeCell ref="W7:Y7"/>
    <mergeCell ref="B6:T6"/>
    <mergeCell ref="U6:V6"/>
    <mergeCell ref="W6:Y6"/>
    <mergeCell ref="Z6:AB6"/>
    <mergeCell ref="AC6:AD6"/>
    <mergeCell ref="AF4:AH4"/>
    <mergeCell ref="Z5:AB5"/>
    <mergeCell ref="AC5:AD5"/>
    <mergeCell ref="AF5:AH5"/>
    <mergeCell ref="B5:T5"/>
    <mergeCell ref="U5:V5"/>
    <mergeCell ref="W5:Y5"/>
    <mergeCell ref="B4:T4"/>
    <mergeCell ref="U4:V4"/>
    <mergeCell ref="W4:Y4"/>
    <mergeCell ref="Z4:AB4"/>
    <mergeCell ref="AC4:AD4"/>
    <mergeCell ref="AC2:AD2"/>
    <mergeCell ref="Z1:AF1"/>
    <mergeCell ref="A2:A3"/>
    <mergeCell ref="B2:T3"/>
    <mergeCell ref="U2:V3"/>
    <mergeCell ref="W2:AB2"/>
    <mergeCell ref="AF2:AH3"/>
    <mergeCell ref="W3:Y3"/>
    <mergeCell ref="Z3:AB3"/>
    <mergeCell ref="AC3:AD3"/>
  </mergeCells>
  <phoneticPr fontId="53" type="noConversion"/>
  <pageMargins left="0.75" right="0.75" top="1" bottom="1" header="0.5" footer="0.5"/>
  <pageSetup paperSize="9" scale="77" orientation="portrait" verticalDpi="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view="pageBreakPreview" zoomScale="168" zoomScaleNormal="100" zoomScaleSheetLayoutView="168" workbookViewId="0">
      <selection activeCell="D11" sqref="D11"/>
    </sheetView>
  </sheetViews>
  <sheetFormatPr defaultRowHeight="12.75" x14ac:dyDescent="0.2"/>
  <cols>
    <col min="1" max="1" width="37" customWidth="1"/>
    <col min="2" max="2" width="13.85546875" customWidth="1"/>
    <col min="3" max="3" width="13.5703125" customWidth="1"/>
    <col min="5" max="5" width="14.140625" customWidth="1"/>
  </cols>
  <sheetData>
    <row r="1" spans="1:5" x14ac:dyDescent="0.2">
      <c r="D1" s="417" t="s">
        <v>335</v>
      </c>
      <c r="E1" s="417"/>
    </row>
    <row r="2" spans="1:5" ht="18.75" x14ac:dyDescent="0.3">
      <c r="A2" s="256" t="s">
        <v>329</v>
      </c>
      <c r="B2" s="255" t="s">
        <v>330</v>
      </c>
      <c r="C2" s="255" t="s">
        <v>330</v>
      </c>
      <c r="D2" s="255" t="s">
        <v>330</v>
      </c>
      <c r="E2" s="257" t="s">
        <v>332</v>
      </c>
    </row>
    <row r="3" spans="1:5" ht="15.75" x14ac:dyDescent="0.25">
      <c r="A3" s="260" t="s">
        <v>349</v>
      </c>
      <c r="B3" s="177">
        <v>16000</v>
      </c>
      <c r="C3" s="177">
        <v>16000</v>
      </c>
      <c r="D3" s="87">
        <v>21008</v>
      </c>
      <c r="E3" s="259">
        <f t="shared" ref="E3:E8" si="0">D3/C3</f>
        <v>1.3129999999999999</v>
      </c>
    </row>
    <row r="4" spans="1:5" ht="15.75" x14ac:dyDescent="0.25">
      <c r="A4" s="260" t="s">
        <v>326</v>
      </c>
      <c r="B4" s="177">
        <v>4000</v>
      </c>
      <c r="C4" s="177">
        <v>4000</v>
      </c>
      <c r="D4" s="87">
        <v>4646</v>
      </c>
      <c r="E4" s="259">
        <f t="shared" si="0"/>
        <v>1.1615</v>
      </c>
    </row>
    <row r="5" spans="1:5" ht="15.75" x14ac:dyDescent="0.25">
      <c r="A5" s="261" t="s">
        <v>327</v>
      </c>
      <c r="B5" s="177">
        <v>30000</v>
      </c>
      <c r="C5" s="177">
        <v>30000</v>
      </c>
      <c r="D5" s="87">
        <v>45271</v>
      </c>
      <c r="E5" s="259">
        <f t="shared" si="0"/>
        <v>1.5090333333333332</v>
      </c>
    </row>
    <row r="6" spans="1:5" ht="15.75" x14ac:dyDescent="0.25">
      <c r="A6" s="261" t="s">
        <v>331</v>
      </c>
      <c r="B6" s="177">
        <v>75000</v>
      </c>
      <c r="C6" s="177">
        <v>75000</v>
      </c>
      <c r="D6" s="87">
        <v>107313</v>
      </c>
      <c r="E6" s="259">
        <f t="shared" si="0"/>
        <v>1.4308399999999999</v>
      </c>
    </row>
    <row r="7" spans="1:5" ht="15.75" x14ac:dyDescent="0.25">
      <c r="A7" s="261" t="s">
        <v>183</v>
      </c>
      <c r="B7" s="177">
        <v>7000</v>
      </c>
      <c r="C7" s="177">
        <v>7000</v>
      </c>
      <c r="D7" s="87">
        <v>8219</v>
      </c>
      <c r="E7" s="259">
        <f t="shared" si="0"/>
        <v>1.1741428571428572</v>
      </c>
    </row>
    <row r="8" spans="1:5" ht="15.75" x14ac:dyDescent="0.25">
      <c r="A8" s="261" t="s">
        <v>287</v>
      </c>
      <c r="B8" s="177">
        <v>16000</v>
      </c>
      <c r="C8" s="177">
        <v>16000</v>
      </c>
      <c r="D8" s="87">
        <v>15114</v>
      </c>
      <c r="E8" s="259">
        <f t="shared" si="0"/>
        <v>0.94462500000000005</v>
      </c>
    </row>
    <row r="9" spans="1:5" ht="15.75" x14ac:dyDescent="0.25">
      <c r="A9" s="262" t="s">
        <v>328</v>
      </c>
      <c r="B9" s="177"/>
      <c r="C9" s="177"/>
      <c r="D9" s="87">
        <v>602</v>
      </c>
      <c r="E9" s="259"/>
    </row>
    <row r="10" spans="1:5" ht="15.75" x14ac:dyDescent="0.25">
      <c r="A10" s="262" t="s">
        <v>350</v>
      </c>
      <c r="B10" s="177"/>
      <c r="C10" s="177"/>
      <c r="D10" s="87">
        <v>1318</v>
      </c>
      <c r="E10" s="259"/>
    </row>
    <row r="11" spans="1:5" ht="15.75" x14ac:dyDescent="0.25">
      <c r="A11" s="262" t="s">
        <v>351</v>
      </c>
      <c r="B11" s="177">
        <f>SUM(B3+B4+B5+B6+B7+B8)</f>
        <v>148000</v>
      </c>
      <c r="C11" s="177">
        <f>SUM(C3+C4+C5+C6+C7+C8+C9+C10)</f>
        <v>148000</v>
      </c>
      <c r="D11" s="87">
        <f>SUM(D3+D4+D5+D6+D8+D8+D10)</f>
        <v>209784</v>
      </c>
      <c r="E11" s="298">
        <v>0.65</v>
      </c>
    </row>
    <row r="12" spans="1:5" x14ac:dyDescent="0.2">
      <c r="A12" s="254"/>
    </row>
    <row r="13" spans="1:5" x14ac:dyDescent="0.2">
      <c r="A13" s="254"/>
    </row>
  </sheetData>
  <mergeCells count="1">
    <mergeCell ref="D1:E1"/>
  </mergeCells>
  <phoneticPr fontId="53" type="noConversion"/>
  <pageMargins left="0.75" right="0.75" top="1" bottom="1" header="0.5" footer="0.5"/>
  <pageSetup paperSize="9" orientation="portrait" horizontalDpi="120" verticalDpi="72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9"/>
  <sheetViews>
    <sheetView workbookViewId="0">
      <selection sqref="A1:D1"/>
    </sheetView>
  </sheetViews>
  <sheetFormatPr defaultRowHeight="12.75" x14ac:dyDescent="0.2"/>
  <cols>
    <col min="1" max="1" width="62.5703125" customWidth="1"/>
    <col min="2" max="4" width="15.7109375" customWidth="1"/>
  </cols>
  <sheetData>
    <row r="1" spans="1:4" x14ac:dyDescent="0.2">
      <c r="A1" s="418" t="s">
        <v>562</v>
      </c>
      <c r="B1" s="418"/>
      <c r="C1" s="418"/>
      <c r="D1" s="418"/>
    </row>
    <row r="2" spans="1:4" ht="20.100000000000001" customHeight="1" x14ac:dyDescent="0.2">
      <c r="A2" s="337" t="s">
        <v>334</v>
      </c>
      <c r="B2" s="337" t="s">
        <v>403</v>
      </c>
      <c r="C2" s="337" t="s">
        <v>404</v>
      </c>
      <c r="D2" s="337" t="s">
        <v>405</v>
      </c>
    </row>
    <row r="3" spans="1:4" ht="20.100000000000001" customHeight="1" x14ac:dyDescent="0.2">
      <c r="A3" s="338" t="s">
        <v>406</v>
      </c>
      <c r="B3" s="339"/>
      <c r="C3" s="339"/>
      <c r="D3" s="339"/>
    </row>
    <row r="4" spans="1:4" ht="20.100000000000001" customHeight="1" x14ac:dyDescent="0.2">
      <c r="A4" s="340" t="s">
        <v>407</v>
      </c>
      <c r="B4" s="341">
        <v>0</v>
      </c>
      <c r="C4" s="341">
        <v>0</v>
      </c>
      <c r="D4" s="341">
        <v>0</v>
      </c>
    </row>
    <row r="5" spans="1:4" ht="20.100000000000001" customHeight="1" x14ac:dyDescent="0.2">
      <c r="A5" s="340" t="s">
        <v>408</v>
      </c>
      <c r="B5" s="341">
        <v>246</v>
      </c>
      <c r="C5" s="341">
        <v>0</v>
      </c>
      <c r="D5" s="341">
        <v>412</v>
      </c>
    </row>
    <row r="6" spans="1:4" ht="20.100000000000001" customHeight="1" x14ac:dyDescent="0.2">
      <c r="A6" s="340" t="s">
        <v>409</v>
      </c>
      <c r="B6" s="341">
        <v>0</v>
      </c>
      <c r="C6" s="341">
        <v>0</v>
      </c>
      <c r="D6" s="341">
        <v>0</v>
      </c>
    </row>
    <row r="7" spans="1:4" ht="20.100000000000001" customHeight="1" x14ac:dyDescent="0.2">
      <c r="A7" s="338" t="s">
        <v>410</v>
      </c>
      <c r="B7" s="342">
        <v>246</v>
      </c>
      <c r="C7" s="342">
        <v>0</v>
      </c>
      <c r="D7" s="342">
        <v>412</v>
      </c>
    </row>
    <row r="8" spans="1:4" ht="20.100000000000001" customHeight="1" x14ac:dyDescent="0.2">
      <c r="A8" s="340" t="s">
        <v>411</v>
      </c>
      <c r="B8" s="341">
        <v>1146741</v>
      </c>
      <c r="C8" s="341">
        <v>0</v>
      </c>
      <c r="D8" s="341">
        <v>1235966</v>
      </c>
    </row>
    <row r="9" spans="1:4" ht="20.100000000000001" customHeight="1" x14ac:dyDescent="0.2">
      <c r="A9" s="340" t="s">
        <v>412</v>
      </c>
      <c r="B9" s="341">
        <v>18746</v>
      </c>
      <c r="C9" s="341">
        <v>0</v>
      </c>
      <c r="D9" s="341">
        <v>21213</v>
      </c>
    </row>
    <row r="10" spans="1:4" ht="20.100000000000001" customHeight="1" x14ac:dyDescent="0.2">
      <c r="A10" s="340" t="s">
        <v>413</v>
      </c>
      <c r="B10" s="341">
        <v>0</v>
      </c>
      <c r="C10" s="341">
        <v>0</v>
      </c>
      <c r="D10" s="341">
        <v>0</v>
      </c>
    </row>
    <row r="11" spans="1:4" ht="20.100000000000001" customHeight="1" x14ac:dyDescent="0.2">
      <c r="A11" s="340" t="s">
        <v>414</v>
      </c>
      <c r="B11" s="341">
        <v>66599</v>
      </c>
      <c r="C11" s="341">
        <v>0</v>
      </c>
      <c r="D11" s="341">
        <v>19503</v>
      </c>
    </row>
    <row r="12" spans="1:4" ht="20.100000000000001" customHeight="1" x14ac:dyDescent="0.2">
      <c r="A12" s="340" t="s">
        <v>415</v>
      </c>
      <c r="B12" s="341">
        <v>0</v>
      </c>
      <c r="C12" s="341">
        <v>0</v>
      </c>
      <c r="D12" s="341">
        <v>6407</v>
      </c>
    </row>
    <row r="13" spans="1:4" ht="20.100000000000001" customHeight="1" x14ac:dyDescent="0.2">
      <c r="A13" s="338" t="s">
        <v>416</v>
      </c>
      <c r="B13" s="342">
        <v>1232086</v>
      </c>
      <c r="C13" s="342">
        <v>0</v>
      </c>
      <c r="D13" s="342">
        <v>1283089</v>
      </c>
    </row>
    <row r="14" spans="1:4" ht="20.100000000000001" customHeight="1" x14ac:dyDescent="0.2">
      <c r="A14" s="340" t="s">
        <v>417</v>
      </c>
      <c r="B14" s="341">
        <v>125060</v>
      </c>
      <c r="C14" s="341">
        <v>0</v>
      </c>
      <c r="D14" s="341">
        <v>140860</v>
      </c>
    </row>
    <row r="15" spans="1:4" ht="20.100000000000001" customHeight="1" x14ac:dyDescent="0.2">
      <c r="A15" s="340" t="s">
        <v>418</v>
      </c>
      <c r="B15" s="341">
        <v>0</v>
      </c>
      <c r="C15" s="341">
        <v>0</v>
      </c>
      <c r="D15" s="341">
        <v>0</v>
      </c>
    </row>
    <row r="16" spans="1:4" ht="20.100000000000001" customHeight="1" x14ac:dyDescent="0.2">
      <c r="A16" s="340" t="s">
        <v>419</v>
      </c>
      <c r="B16" s="341">
        <v>0</v>
      </c>
      <c r="C16" s="341">
        <v>0</v>
      </c>
      <c r="D16" s="341">
        <v>0</v>
      </c>
    </row>
    <row r="17" spans="1:4" ht="20.100000000000001" customHeight="1" x14ac:dyDescent="0.2">
      <c r="A17" s="340" t="s">
        <v>420</v>
      </c>
      <c r="B17" s="341">
        <v>32</v>
      </c>
      <c r="C17" s="341">
        <v>0</v>
      </c>
      <c r="D17" s="341">
        <v>32</v>
      </c>
    </row>
    <row r="18" spans="1:4" ht="20.100000000000001" customHeight="1" x14ac:dyDescent="0.2">
      <c r="A18" s="340" t="s">
        <v>421</v>
      </c>
      <c r="B18" s="341">
        <v>0</v>
      </c>
      <c r="C18" s="341">
        <v>0</v>
      </c>
      <c r="D18" s="341">
        <v>0</v>
      </c>
    </row>
    <row r="19" spans="1:4" ht="20.100000000000001" customHeight="1" x14ac:dyDescent="0.2">
      <c r="A19" s="340" t="s">
        <v>422</v>
      </c>
      <c r="B19" s="341">
        <v>0</v>
      </c>
      <c r="C19" s="341">
        <v>0</v>
      </c>
      <c r="D19" s="341">
        <v>0</v>
      </c>
    </row>
    <row r="20" spans="1:4" ht="20.100000000000001" customHeight="1" x14ac:dyDescent="0.2">
      <c r="A20" s="340" t="s">
        <v>423</v>
      </c>
      <c r="B20" s="341">
        <v>0</v>
      </c>
      <c r="C20" s="341">
        <v>0</v>
      </c>
      <c r="D20" s="341">
        <v>0</v>
      </c>
    </row>
    <row r="21" spans="1:4" ht="20.100000000000001" customHeight="1" x14ac:dyDescent="0.2">
      <c r="A21" s="338" t="s">
        <v>424</v>
      </c>
      <c r="B21" s="342">
        <v>125092</v>
      </c>
      <c r="C21" s="342">
        <v>0</v>
      </c>
      <c r="D21" s="342">
        <v>140892</v>
      </c>
    </row>
    <row r="22" spans="1:4" ht="20.100000000000001" customHeight="1" x14ac:dyDescent="0.2">
      <c r="A22" s="340" t="s">
        <v>425</v>
      </c>
      <c r="B22" s="341">
        <v>0</v>
      </c>
      <c r="C22" s="341">
        <v>0</v>
      </c>
      <c r="D22" s="341">
        <v>252535</v>
      </c>
    </row>
    <row r="23" spans="1:4" ht="20.100000000000001" customHeight="1" x14ac:dyDescent="0.2">
      <c r="A23" s="340" t="s">
        <v>426</v>
      </c>
      <c r="B23" s="341">
        <v>0</v>
      </c>
      <c r="C23" s="341">
        <v>0</v>
      </c>
      <c r="D23" s="341">
        <v>0</v>
      </c>
    </row>
    <row r="24" spans="1:4" ht="20.100000000000001" customHeight="1" x14ac:dyDescent="0.2">
      <c r="A24" s="338" t="s">
        <v>427</v>
      </c>
      <c r="B24" s="342">
        <v>0</v>
      </c>
      <c r="C24" s="342">
        <v>0</v>
      </c>
      <c r="D24" s="342">
        <v>252535</v>
      </c>
    </row>
    <row r="25" spans="1:4" ht="20.100000000000001" customHeight="1" x14ac:dyDescent="0.2">
      <c r="A25" s="338" t="s">
        <v>428</v>
      </c>
      <c r="B25" s="342">
        <v>1357424</v>
      </c>
      <c r="C25" s="342">
        <v>0</v>
      </c>
      <c r="D25" s="342">
        <v>1676928</v>
      </c>
    </row>
    <row r="26" spans="1:4" ht="20.100000000000001" customHeight="1" x14ac:dyDescent="0.2">
      <c r="A26" s="340" t="s">
        <v>429</v>
      </c>
      <c r="B26" s="341">
        <v>356</v>
      </c>
      <c r="C26" s="341">
        <v>0</v>
      </c>
      <c r="D26" s="341">
        <v>356</v>
      </c>
    </row>
    <row r="27" spans="1:4" ht="20.100000000000001" customHeight="1" x14ac:dyDescent="0.2">
      <c r="A27" s="340" t="s">
        <v>430</v>
      </c>
      <c r="B27" s="341">
        <v>0</v>
      </c>
      <c r="C27" s="341">
        <v>0</v>
      </c>
      <c r="D27" s="341">
        <v>0</v>
      </c>
    </row>
    <row r="28" spans="1:4" ht="20.100000000000001" customHeight="1" x14ac:dyDescent="0.2">
      <c r="A28" s="340" t="s">
        <v>431</v>
      </c>
      <c r="B28" s="341">
        <v>0</v>
      </c>
      <c r="C28" s="341">
        <v>0</v>
      </c>
      <c r="D28" s="341">
        <v>0</v>
      </c>
    </row>
    <row r="29" spans="1:4" ht="20.100000000000001" customHeight="1" x14ac:dyDescent="0.2">
      <c r="A29" s="340" t="s">
        <v>432</v>
      </c>
      <c r="B29" s="341">
        <v>0</v>
      </c>
      <c r="C29" s="341">
        <v>0</v>
      </c>
      <c r="D29" s="341">
        <v>0</v>
      </c>
    </row>
    <row r="30" spans="1:4" ht="20.100000000000001" customHeight="1" x14ac:dyDescent="0.2">
      <c r="A30" s="340" t="s">
        <v>433</v>
      </c>
      <c r="B30" s="341">
        <v>0</v>
      </c>
      <c r="C30" s="341">
        <v>0</v>
      </c>
      <c r="D30" s="341">
        <v>0</v>
      </c>
    </row>
    <row r="31" spans="1:4" ht="20.100000000000001" customHeight="1" x14ac:dyDescent="0.2">
      <c r="A31" s="338" t="s">
        <v>434</v>
      </c>
      <c r="B31" s="342">
        <v>356</v>
      </c>
      <c r="C31" s="342">
        <v>0</v>
      </c>
      <c r="D31" s="342">
        <v>356</v>
      </c>
    </row>
    <row r="32" spans="1:4" ht="20.100000000000001" customHeight="1" x14ac:dyDescent="0.2">
      <c r="A32" s="340" t="s">
        <v>435</v>
      </c>
      <c r="B32" s="341">
        <v>0</v>
      </c>
      <c r="C32" s="341">
        <v>0</v>
      </c>
      <c r="D32" s="341">
        <v>0</v>
      </c>
    </row>
    <row r="33" spans="1:4" ht="20.100000000000001" customHeight="1" x14ac:dyDescent="0.2">
      <c r="A33" s="340" t="s">
        <v>436</v>
      </c>
      <c r="B33" s="341">
        <v>0</v>
      </c>
      <c r="C33" s="341">
        <v>0</v>
      </c>
      <c r="D33" s="341">
        <v>0</v>
      </c>
    </row>
    <row r="34" spans="1:4" ht="20.100000000000001" customHeight="1" x14ac:dyDescent="0.2">
      <c r="A34" s="340" t="s">
        <v>437</v>
      </c>
      <c r="B34" s="341">
        <v>0</v>
      </c>
      <c r="C34" s="341">
        <v>0</v>
      </c>
      <c r="D34" s="341">
        <v>0</v>
      </c>
    </row>
    <row r="35" spans="1:4" ht="20.100000000000001" customHeight="1" x14ac:dyDescent="0.2">
      <c r="A35" s="340" t="s">
        <v>438</v>
      </c>
      <c r="B35" s="341">
        <v>0</v>
      </c>
      <c r="C35" s="341">
        <v>0</v>
      </c>
      <c r="D35" s="341">
        <v>0</v>
      </c>
    </row>
    <row r="36" spans="1:4" ht="20.100000000000001" customHeight="1" x14ac:dyDescent="0.2">
      <c r="A36" s="340" t="s">
        <v>439</v>
      </c>
      <c r="B36" s="341">
        <v>0</v>
      </c>
      <c r="C36" s="341">
        <v>0</v>
      </c>
      <c r="D36" s="341">
        <v>0</v>
      </c>
    </row>
    <row r="37" spans="1:4" ht="20.100000000000001" customHeight="1" x14ac:dyDescent="0.2">
      <c r="A37" s="340" t="s">
        <v>440</v>
      </c>
      <c r="B37" s="341">
        <v>0</v>
      </c>
      <c r="C37" s="341">
        <v>0</v>
      </c>
      <c r="D37" s="341">
        <v>0</v>
      </c>
    </row>
    <row r="38" spans="1:4" ht="20.100000000000001" customHeight="1" x14ac:dyDescent="0.2">
      <c r="A38" s="340" t="s">
        <v>441</v>
      </c>
      <c r="B38" s="341">
        <v>0</v>
      </c>
      <c r="C38" s="341">
        <v>0</v>
      </c>
      <c r="D38" s="341">
        <v>0</v>
      </c>
    </row>
    <row r="39" spans="1:4" ht="20.100000000000001" customHeight="1" x14ac:dyDescent="0.2">
      <c r="A39" s="338" t="s">
        <v>442</v>
      </c>
      <c r="B39" s="342">
        <v>0</v>
      </c>
      <c r="C39" s="342">
        <v>0</v>
      </c>
      <c r="D39" s="342">
        <v>0</v>
      </c>
    </row>
    <row r="40" spans="1:4" ht="20.100000000000001" customHeight="1" x14ac:dyDescent="0.2">
      <c r="A40" s="338" t="s">
        <v>443</v>
      </c>
      <c r="B40" s="342">
        <v>356</v>
      </c>
      <c r="C40" s="342">
        <v>0</v>
      </c>
      <c r="D40" s="342">
        <v>356</v>
      </c>
    </row>
    <row r="41" spans="1:4" ht="20.100000000000001" customHeight="1" x14ac:dyDescent="0.2">
      <c r="A41" s="340" t="s">
        <v>444</v>
      </c>
      <c r="B41" s="341">
        <v>0</v>
      </c>
      <c r="C41" s="341">
        <v>0</v>
      </c>
      <c r="D41" s="341">
        <v>0</v>
      </c>
    </row>
    <row r="42" spans="1:4" ht="20.100000000000001" customHeight="1" x14ac:dyDescent="0.2">
      <c r="A42" s="340" t="s">
        <v>445</v>
      </c>
      <c r="B42" s="341">
        <v>31</v>
      </c>
      <c r="C42" s="341">
        <v>0</v>
      </c>
      <c r="D42" s="341">
        <v>37</v>
      </c>
    </row>
    <row r="43" spans="1:4" ht="20.100000000000001" customHeight="1" x14ac:dyDescent="0.2">
      <c r="A43" s="340" t="s">
        <v>446</v>
      </c>
      <c r="B43" s="341">
        <v>69109</v>
      </c>
      <c r="C43" s="341">
        <v>0</v>
      </c>
      <c r="D43" s="341">
        <v>41702</v>
      </c>
    </row>
    <row r="44" spans="1:4" ht="20.100000000000001" customHeight="1" x14ac:dyDescent="0.2">
      <c r="A44" s="340" t="s">
        <v>447</v>
      </c>
      <c r="B44" s="341">
        <v>0</v>
      </c>
      <c r="C44" s="341">
        <v>0</v>
      </c>
      <c r="D44" s="341">
        <v>0</v>
      </c>
    </row>
    <row r="45" spans="1:4" ht="20.100000000000001" customHeight="1" x14ac:dyDescent="0.2">
      <c r="A45" s="340" t="s">
        <v>448</v>
      </c>
      <c r="B45" s="341">
        <v>0</v>
      </c>
      <c r="C45" s="341">
        <v>0</v>
      </c>
      <c r="D45" s="341">
        <v>0</v>
      </c>
    </row>
    <row r="46" spans="1:4" ht="20.100000000000001" customHeight="1" x14ac:dyDescent="0.2">
      <c r="A46" s="338" t="s">
        <v>449</v>
      </c>
      <c r="B46" s="342">
        <v>69140</v>
      </c>
      <c r="C46" s="342">
        <v>0</v>
      </c>
      <c r="D46" s="342">
        <v>41739</v>
      </c>
    </row>
    <row r="47" spans="1:4" ht="20.100000000000001" customHeight="1" x14ac:dyDescent="0.2">
      <c r="A47" s="340" t="s">
        <v>450</v>
      </c>
      <c r="B47" s="341">
        <v>0</v>
      </c>
      <c r="C47" s="341">
        <v>0</v>
      </c>
      <c r="D47" s="341">
        <v>0</v>
      </c>
    </row>
    <row r="48" spans="1:4" ht="20.100000000000001" customHeight="1" x14ac:dyDescent="0.2">
      <c r="A48" s="340" t="s">
        <v>451</v>
      </c>
      <c r="B48" s="341">
        <v>0</v>
      </c>
      <c r="C48" s="341">
        <v>0</v>
      </c>
      <c r="D48" s="341">
        <v>0</v>
      </c>
    </row>
    <row r="49" spans="1:4" ht="20.100000000000001" customHeight="1" x14ac:dyDescent="0.2">
      <c r="A49" s="340" t="s">
        <v>452</v>
      </c>
      <c r="B49" s="341">
        <v>0</v>
      </c>
      <c r="C49" s="341">
        <v>0</v>
      </c>
      <c r="D49" s="341">
        <v>0</v>
      </c>
    </row>
    <row r="50" spans="1:4" ht="20.100000000000001" customHeight="1" x14ac:dyDescent="0.2">
      <c r="A50" s="340" t="s">
        <v>453</v>
      </c>
      <c r="B50" s="341">
        <v>0</v>
      </c>
      <c r="C50" s="341">
        <v>0</v>
      </c>
      <c r="D50" s="341">
        <v>0</v>
      </c>
    </row>
    <row r="51" spans="1:4" ht="20.100000000000001" customHeight="1" x14ac:dyDescent="0.2">
      <c r="A51" s="340" t="s">
        <v>454</v>
      </c>
      <c r="B51" s="341">
        <v>10099</v>
      </c>
      <c r="C51" s="341">
        <v>0</v>
      </c>
      <c r="D51" s="341">
        <v>21372</v>
      </c>
    </row>
    <row r="52" spans="1:4" ht="20.100000000000001" customHeight="1" x14ac:dyDescent="0.2">
      <c r="A52" s="340" t="s">
        <v>455</v>
      </c>
      <c r="B52" s="341">
        <v>0</v>
      </c>
      <c r="C52" s="341">
        <v>0</v>
      </c>
      <c r="D52" s="341">
        <v>421</v>
      </c>
    </row>
    <row r="53" spans="1:4" ht="20.100000000000001" customHeight="1" x14ac:dyDescent="0.2">
      <c r="A53" s="340" t="s">
        <v>456</v>
      </c>
      <c r="B53" s="341">
        <v>0</v>
      </c>
      <c r="C53" s="341">
        <v>0</v>
      </c>
      <c r="D53" s="341">
        <v>0</v>
      </c>
    </row>
    <row r="54" spans="1:4" ht="20.100000000000001" customHeight="1" x14ac:dyDescent="0.2">
      <c r="A54" s="340" t="s">
        <v>457</v>
      </c>
      <c r="B54" s="341">
        <v>19948</v>
      </c>
      <c r="C54" s="341">
        <v>0</v>
      </c>
      <c r="D54" s="341">
        <v>15000</v>
      </c>
    </row>
    <row r="55" spans="1:4" ht="20.100000000000001" customHeight="1" x14ac:dyDescent="0.2">
      <c r="A55" s="340" t="s">
        <v>458</v>
      </c>
      <c r="B55" s="341">
        <v>19948</v>
      </c>
      <c r="C55" s="341">
        <v>0</v>
      </c>
      <c r="D55" s="341">
        <v>15000</v>
      </c>
    </row>
    <row r="56" spans="1:4" ht="20.100000000000001" customHeight="1" x14ac:dyDescent="0.2">
      <c r="A56" s="340" t="s">
        <v>459</v>
      </c>
      <c r="B56" s="341">
        <v>0</v>
      </c>
      <c r="C56" s="341">
        <v>0</v>
      </c>
      <c r="D56" s="341">
        <v>6093</v>
      </c>
    </row>
    <row r="57" spans="1:4" ht="20.100000000000001" customHeight="1" x14ac:dyDescent="0.2">
      <c r="A57" s="340" t="s">
        <v>460</v>
      </c>
      <c r="B57" s="341">
        <v>0</v>
      </c>
      <c r="C57" s="341">
        <v>0</v>
      </c>
      <c r="D57" s="341">
        <v>6093</v>
      </c>
    </row>
    <row r="58" spans="1:4" ht="20.100000000000001" customHeight="1" x14ac:dyDescent="0.2">
      <c r="A58" s="340" t="s">
        <v>461</v>
      </c>
      <c r="B58" s="341">
        <v>0</v>
      </c>
      <c r="C58" s="341">
        <v>0</v>
      </c>
      <c r="D58" s="341">
        <v>0</v>
      </c>
    </row>
    <row r="59" spans="1:4" ht="20.100000000000001" customHeight="1" x14ac:dyDescent="0.2">
      <c r="A59" s="340" t="s">
        <v>462</v>
      </c>
      <c r="B59" s="341">
        <v>0</v>
      </c>
      <c r="C59" s="341">
        <v>0</v>
      </c>
      <c r="D59" s="341">
        <v>0</v>
      </c>
    </row>
    <row r="60" spans="1:4" ht="20.100000000000001" customHeight="1" x14ac:dyDescent="0.2">
      <c r="A60" s="338" t="s">
        <v>463</v>
      </c>
      <c r="B60" s="342">
        <v>30047</v>
      </c>
      <c r="C60" s="342">
        <v>0</v>
      </c>
      <c r="D60" s="342">
        <v>42886</v>
      </c>
    </row>
    <row r="61" spans="1:4" ht="20.100000000000001" customHeight="1" x14ac:dyDescent="0.2">
      <c r="A61" s="340" t="s">
        <v>464</v>
      </c>
      <c r="B61" s="341">
        <v>0</v>
      </c>
      <c r="C61" s="341">
        <v>0</v>
      </c>
      <c r="D61" s="341">
        <v>0</v>
      </c>
    </row>
    <row r="62" spans="1:4" ht="20.100000000000001" customHeight="1" x14ac:dyDescent="0.2">
      <c r="A62" s="340" t="s">
        <v>465</v>
      </c>
      <c r="B62" s="341">
        <v>0</v>
      </c>
      <c r="C62" s="341">
        <v>0</v>
      </c>
      <c r="D62" s="341">
        <v>0</v>
      </c>
    </row>
    <row r="63" spans="1:4" ht="20.100000000000001" customHeight="1" x14ac:dyDescent="0.2">
      <c r="A63" s="340" t="s">
        <v>466</v>
      </c>
      <c r="B63" s="341">
        <v>1546</v>
      </c>
      <c r="C63" s="341">
        <v>0</v>
      </c>
      <c r="D63" s="341">
        <v>0</v>
      </c>
    </row>
    <row r="64" spans="1:4" ht="20.100000000000001" customHeight="1" x14ac:dyDescent="0.2">
      <c r="A64" s="340" t="s">
        <v>467</v>
      </c>
      <c r="B64" s="341">
        <v>1546</v>
      </c>
      <c r="C64" s="341">
        <v>0</v>
      </c>
      <c r="D64" s="341">
        <v>0</v>
      </c>
    </row>
    <row r="65" spans="1:4" ht="20.100000000000001" customHeight="1" x14ac:dyDescent="0.2">
      <c r="A65" s="340" t="s">
        <v>468</v>
      </c>
      <c r="B65" s="341">
        <v>0</v>
      </c>
      <c r="C65" s="341">
        <v>0</v>
      </c>
      <c r="D65" s="341">
        <v>0</v>
      </c>
    </row>
    <row r="66" spans="1:4" ht="20.100000000000001" customHeight="1" x14ac:dyDescent="0.2">
      <c r="A66" s="340" t="s">
        <v>469</v>
      </c>
      <c r="B66" s="341">
        <v>0</v>
      </c>
      <c r="C66" s="341">
        <v>0</v>
      </c>
      <c r="D66" s="341">
        <v>44</v>
      </c>
    </row>
    <row r="67" spans="1:4" ht="20.100000000000001" customHeight="1" x14ac:dyDescent="0.2">
      <c r="A67" s="340" t="s">
        <v>470</v>
      </c>
      <c r="B67" s="341">
        <v>0</v>
      </c>
      <c r="C67" s="341">
        <v>0</v>
      </c>
      <c r="D67" s="341">
        <v>0</v>
      </c>
    </row>
    <row r="68" spans="1:4" ht="20.100000000000001" customHeight="1" x14ac:dyDescent="0.2">
      <c r="A68" s="340" t="s">
        <v>471</v>
      </c>
      <c r="B68" s="341">
        <v>0</v>
      </c>
      <c r="C68" s="341">
        <v>0</v>
      </c>
      <c r="D68" s="341">
        <v>0</v>
      </c>
    </row>
    <row r="69" spans="1:4" ht="20.100000000000001" customHeight="1" x14ac:dyDescent="0.2">
      <c r="A69" s="340" t="s">
        <v>472</v>
      </c>
      <c r="B69" s="341">
        <v>0</v>
      </c>
      <c r="C69" s="341">
        <v>0</v>
      </c>
      <c r="D69" s="341">
        <v>0</v>
      </c>
    </row>
    <row r="70" spans="1:4" ht="20.100000000000001" customHeight="1" x14ac:dyDescent="0.2">
      <c r="A70" s="340" t="s">
        <v>473</v>
      </c>
      <c r="B70" s="341">
        <v>0</v>
      </c>
      <c r="C70" s="341">
        <v>0</v>
      </c>
      <c r="D70" s="341">
        <v>0</v>
      </c>
    </row>
    <row r="71" spans="1:4" ht="20.100000000000001" customHeight="1" x14ac:dyDescent="0.2">
      <c r="A71" s="340" t="s">
        <v>474</v>
      </c>
      <c r="B71" s="341">
        <v>0</v>
      </c>
      <c r="C71" s="341">
        <v>0</v>
      </c>
      <c r="D71" s="341">
        <v>0</v>
      </c>
    </row>
    <row r="72" spans="1:4" ht="20.100000000000001" customHeight="1" x14ac:dyDescent="0.2">
      <c r="A72" s="340" t="s">
        <v>475</v>
      </c>
      <c r="B72" s="341">
        <v>0</v>
      </c>
      <c r="C72" s="341">
        <v>0</v>
      </c>
      <c r="D72" s="341">
        <v>0</v>
      </c>
    </row>
    <row r="73" spans="1:4" ht="20.100000000000001" customHeight="1" x14ac:dyDescent="0.2">
      <c r="A73" s="340" t="s">
        <v>476</v>
      </c>
      <c r="B73" s="341">
        <v>0</v>
      </c>
      <c r="C73" s="341">
        <v>0</v>
      </c>
      <c r="D73" s="341">
        <v>0</v>
      </c>
    </row>
    <row r="74" spans="1:4" ht="20.100000000000001" customHeight="1" x14ac:dyDescent="0.2">
      <c r="A74" s="338" t="s">
        <v>477</v>
      </c>
      <c r="B74" s="342">
        <v>1546</v>
      </c>
      <c r="C74" s="342">
        <v>0</v>
      </c>
      <c r="D74" s="342">
        <v>44</v>
      </c>
    </row>
    <row r="75" spans="1:4" ht="20.100000000000001" customHeight="1" x14ac:dyDescent="0.2">
      <c r="A75" s="340" t="s">
        <v>478</v>
      </c>
      <c r="B75" s="341">
        <v>0</v>
      </c>
      <c r="C75" s="341">
        <v>0</v>
      </c>
      <c r="D75" s="341">
        <v>538</v>
      </c>
    </row>
    <row r="76" spans="1:4" ht="20.100000000000001" customHeight="1" x14ac:dyDescent="0.2">
      <c r="A76" s="340" t="s">
        <v>479</v>
      </c>
      <c r="B76" s="341">
        <v>0</v>
      </c>
      <c r="C76" s="341">
        <v>0</v>
      </c>
      <c r="D76" s="341">
        <v>0</v>
      </c>
    </row>
    <row r="77" spans="1:4" ht="20.100000000000001" customHeight="1" x14ac:dyDescent="0.2">
      <c r="A77" s="340" t="s">
        <v>480</v>
      </c>
      <c r="B77" s="341">
        <v>0</v>
      </c>
      <c r="C77" s="341">
        <v>0</v>
      </c>
      <c r="D77" s="341">
        <v>0</v>
      </c>
    </row>
    <row r="78" spans="1:4" ht="20.100000000000001" customHeight="1" x14ac:dyDescent="0.2">
      <c r="A78" s="340" t="s">
        <v>481</v>
      </c>
      <c r="B78" s="341">
        <v>0</v>
      </c>
      <c r="C78" s="341">
        <v>0</v>
      </c>
      <c r="D78" s="341">
        <v>0</v>
      </c>
    </row>
    <row r="79" spans="1:4" ht="20.100000000000001" customHeight="1" x14ac:dyDescent="0.2">
      <c r="A79" s="340" t="s">
        <v>482</v>
      </c>
      <c r="B79" s="341">
        <v>0</v>
      </c>
      <c r="C79" s="341">
        <v>0</v>
      </c>
      <c r="D79" s="341">
        <v>523</v>
      </c>
    </row>
    <row r="80" spans="1:4" ht="20.100000000000001" customHeight="1" x14ac:dyDescent="0.2">
      <c r="A80" s="340" t="s">
        <v>483</v>
      </c>
      <c r="B80" s="341">
        <v>0</v>
      </c>
      <c r="C80" s="341">
        <v>0</v>
      </c>
      <c r="D80" s="341">
        <v>15</v>
      </c>
    </row>
    <row r="81" spans="1:4" ht="20.100000000000001" customHeight="1" x14ac:dyDescent="0.2">
      <c r="A81" s="340" t="s">
        <v>484</v>
      </c>
      <c r="B81" s="341">
        <v>0</v>
      </c>
      <c r="C81" s="341">
        <v>0</v>
      </c>
      <c r="D81" s="341">
        <v>0</v>
      </c>
    </row>
    <row r="82" spans="1:4" ht="20.100000000000001" customHeight="1" x14ac:dyDescent="0.2">
      <c r="A82" s="340" t="s">
        <v>485</v>
      </c>
      <c r="B82" s="341">
        <v>0</v>
      </c>
      <c r="C82" s="341">
        <v>0</v>
      </c>
      <c r="D82" s="341">
        <v>0</v>
      </c>
    </row>
    <row r="83" spans="1:4" ht="20.100000000000001" customHeight="1" x14ac:dyDescent="0.2">
      <c r="A83" s="340" t="s">
        <v>486</v>
      </c>
      <c r="B83" s="341">
        <v>0</v>
      </c>
      <c r="C83" s="341">
        <v>0</v>
      </c>
      <c r="D83" s="341">
        <v>0</v>
      </c>
    </row>
    <row r="84" spans="1:4" ht="20.100000000000001" customHeight="1" x14ac:dyDescent="0.2">
      <c r="A84" s="340" t="s">
        <v>487</v>
      </c>
      <c r="B84" s="341">
        <v>0</v>
      </c>
      <c r="C84" s="341">
        <v>0</v>
      </c>
      <c r="D84" s="341">
        <v>0</v>
      </c>
    </row>
    <row r="85" spans="1:4" ht="20.100000000000001" customHeight="1" x14ac:dyDescent="0.2">
      <c r="A85" s="340" t="s">
        <v>488</v>
      </c>
      <c r="B85" s="341">
        <v>0</v>
      </c>
      <c r="C85" s="341">
        <v>0</v>
      </c>
      <c r="D85" s="341">
        <v>0</v>
      </c>
    </row>
    <row r="86" spans="1:4" ht="20.100000000000001" customHeight="1" x14ac:dyDescent="0.2">
      <c r="A86" s="340" t="s">
        <v>489</v>
      </c>
      <c r="B86" s="341">
        <v>0</v>
      </c>
      <c r="C86" s="341">
        <v>0</v>
      </c>
      <c r="D86" s="341">
        <v>0</v>
      </c>
    </row>
    <row r="87" spans="1:4" ht="20.100000000000001" customHeight="1" x14ac:dyDescent="0.2">
      <c r="A87" s="338" t="s">
        <v>490</v>
      </c>
      <c r="B87" s="342">
        <v>0</v>
      </c>
      <c r="C87" s="342">
        <v>0</v>
      </c>
      <c r="D87" s="342">
        <v>538</v>
      </c>
    </row>
    <row r="88" spans="1:4" ht="20.100000000000001" customHeight="1" x14ac:dyDescent="0.2">
      <c r="A88" s="338" t="s">
        <v>491</v>
      </c>
      <c r="B88" s="342">
        <v>31593</v>
      </c>
      <c r="C88" s="342">
        <v>0</v>
      </c>
      <c r="D88" s="342">
        <v>43468</v>
      </c>
    </row>
    <row r="89" spans="1:4" ht="20.100000000000001" customHeight="1" x14ac:dyDescent="0.2">
      <c r="A89" s="338" t="s">
        <v>492</v>
      </c>
      <c r="B89" s="342">
        <v>3390</v>
      </c>
      <c r="C89" s="342">
        <v>0</v>
      </c>
      <c r="D89" s="342">
        <v>1795</v>
      </c>
    </row>
    <row r="90" spans="1:4" ht="20.100000000000001" customHeight="1" x14ac:dyDescent="0.2">
      <c r="A90" s="340" t="s">
        <v>493</v>
      </c>
      <c r="B90" s="341">
        <v>0</v>
      </c>
      <c r="C90" s="341">
        <v>0</v>
      </c>
      <c r="D90" s="341">
        <v>0</v>
      </c>
    </row>
    <row r="91" spans="1:4" ht="20.100000000000001" customHeight="1" x14ac:dyDescent="0.2">
      <c r="A91" s="340" t="s">
        <v>494</v>
      </c>
      <c r="B91" s="341">
        <v>0</v>
      </c>
      <c r="C91" s="341">
        <v>0</v>
      </c>
      <c r="D91" s="341">
        <v>0</v>
      </c>
    </row>
    <row r="92" spans="1:4" ht="20.100000000000001" customHeight="1" x14ac:dyDescent="0.2">
      <c r="A92" s="340" t="s">
        <v>495</v>
      </c>
      <c r="B92" s="341">
        <v>0</v>
      </c>
      <c r="C92" s="341">
        <v>0</v>
      </c>
      <c r="D92" s="341">
        <v>0</v>
      </c>
    </row>
    <row r="93" spans="1:4" ht="20.100000000000001" customHeight="1" x14ac:dyDescent="0.2">
      <c r="A93" s="338" t="s">
        <v>496</v>
      </c>
      <c r="B93" s="342">
        <v>0</v>
      </c>
      <c r="C93" s="342">
        <v>0</v>
      </c>
      <c r="D93" s="342">
        <v>0</v>
      </c>
    </row>
    <row r="94" spans="1:4" ht="20.100000000000001" customHeight="1" x14ac:dyDescent="0.2">
      <c r="A94" s="338" t="s">
        <v>497</v>
      </c>
      <c r="B94" s="342">
        <v>1461903</v>
      </c>
      <c r="C94" s="342">
        <v>0</v>
      </c>
      <c r="D94" s="342">
        <v>1764286</v>
      </c>
    </row>
    <row r="95" spans="1:4" ht="20.100000000000001" customHeight="1" x14ac:dyDescent="0.2">
      <c r="A95" s="338" t="s">
        <v>498</v>
      </c>
      <c r="B95" s="339"/>
      <c r="C95" s="339"/>
      <c r="D95" s="339"/>
    </row>
    <row r="96" spans="1:4" ht="20.100000000000001" customHeight="1" x14ac:dyDescent="0.2">
      <c r="A96" s="340" t="s">
        <v>499</v>
      </c>
      <c r="B96" s="341">
        <v>1128689</v>
      </c>
      <c r="C96" s="341">
        <v>0</v>
      </c>
      <c r="D96" s="341">
        <v>1128689</v>
      </c>
    </row>
    <row r="97" spans="1:4" ht="20.100000000000001" customHeight="1" x14ac:dyDescent="0.2">
      <c r="A97" s="340" t="s">
        <v>500</v>
      </c>
      <c r="B97" s="341">
        <v>0</v>
      </c>
      <c r="C97" s="341">
        <v>0</v>
      </c>
      <c r="D97" s="341">
        <v>164531</v>
      </c>
    </row>
    <row r="98" spans="1:4" ht="20.100000000000001" customHeight="1" x14ac:dyDescent="0.2">
      <c r="A98" s="340" t="s">
        <v>501</v>
      </c>
      <c r="B98" s="341">
        <v>69140</v>
      </c>
      <c r="C98" s="341">
        <v>0</v>
      </c>
      <c r="D98" s="341">
        <v>69140</v>
      </c>
    </row>
    <row r="99" spans="1:4" ht="20.100000000000001" customHeight="1" x14ac:dyDescent="0.2">
      <c r="A99" s="340" t="s">
        <v>502</v>
      </c>
      <c r="B99" s="341">
        <v>248760</v>
      </c>
      <c r="C99" s="341">
        <v>0</v>
      </c>
      <c r="D99" s="341">
        <v>248760</v>
      </c>
    </row>
    <row r="100" spans="1:4" ht="20.100000000000001" customHeight="1" x14ac:dyDescent="0.2">
      <c r="A100" s="340" t="s">
        <v>503</v>
      </c>
      <c r="B100" s="341">
        <v>0</v>
      </c>
      <c r="C100" s="341">
        <v>0</v>
      </c>
      <c r="D100" s="341">
        <v>6407</v>
      </c>
    </row>
    <row r="101" spans="1:4" ht="20.100000000000001" customHeight="1" x14ac:dyDescent="0.2">
      <c r="A101" s="340" t="s">
        <v>504</v>
      </c>
      <c r="B101" s="341">
        <v>0</v>
      </c>
      <c r="C101" s="341">
        <v>0</v>
      </c>
      <c r="D101" s="341">
        <v>117175</v>
      </c>
    </row>
    <row r="102" spans="1:4" ht="20.100000000000001" customHeight="1" x14ac:dyDescent="0.2">
      <c r="A102" s="338" t="s">
        <v>505</v>
      </c>
      <c r="B102" s="342">
        <v>1446589</v>
      </c>
      <c r="C102" s="342">
        <v>0</v>
      </c>
      <c r="D102" s="342">
        <v>1734702</v>
      </c>
    </row>
    <row r="103" spans="1:4" ht="20.100000000000001" customHeight="1" x14ac:dyDescent="0.2">
      <c r="A103" s="340" t="s">
        <v>506</v>
      </c>
      <c r="B103" s="341">
        <v>2751</v>
      </c>
      <c r="C103" s="341">
        <v>0</v>
      </c>
      <c r="D103" s="341">
        <v>0</v>
      </c>
    </row>
    <row r="104" spans="1:4" ht="20.100000000000001" customHeight="1" x14ac:dyDescent="0.2">
      <c r="A104" s="340" t="s">
        <v>507</v>
      </c>
      <c r="B104" s="341">
        <v>0</v>
      </c>
      <c r="C104" s="341">
        <v>0</v>
      </c>
      <c r="D104" s="341">
        <v>0</v>
      </c>
    </row>
    <row r="105" spans="1:4" ht="20.100000000000001" customHeight="1" x14ac:dyDescent="0.2">
      <c r="A105" s="340" t="s">
        <v>508</v>
      </c>
      <c r="B105" s="341">
        <v>5654</v>
      </c>
      <c r="C105" s="341">
        <v>0</v>
      </c>
      <c r="D105" s="341">
        <v>7848</v>
      </c>
    </row>
    <row r="106" spans="1:4" ht="20.100000000000001" customHeight="1" x14ac:dyDescent="0.2">
      <c r="A106" s="340" t="s">
        <v>509</v>
      </c>
      <c r="B106" s="341">
        <v>0</v>
      </c>
      <c r="C106" s="341">
        <v>0</v>
      </c>
      <c r="D106" s="341">
        <v>0</v>
      </c>
    </row>
    <row r="107" spans="1:4" ht="20.100000000000001" customHeight="1" x14ac:dyDescent="0.2">
      <c r="A107" s="340" t="s">
        <v>510</v>
      </c>
      <c r="B107" s="341">
        <v>0</v>
      </c>
      <c r="C107" s="341">
        <v>0</v>
      </c>
      <c r="D107" s="341">
        <v>0</v>
      </c>
    </row>
    <row r="108" spans="1:4" ht="20.100000000000001" customHeight="1" x14ac:dyDescent="0.2">
      <c r="A108" s="340" t="s">
        <v>511</v>
      </c>
      <c r="B108" s="341">
        <v>0</v>
      </c>
      <c r="C108" s="341">
        <v>0</v>
      </c>
      <c r="D108" s="341">
        <v>0</v>
      </c>
    </row>
    <row r="109" spans="1:4" ht="20.100000000000001" customHeight="1" x14ac:dyDescent="0.2">
      <c r="A109" s="340" t="s">
        <v>512</v>
      </c>
      <c r="B109" s="341">
        <v>0</v>
      </c>
      <c r="C109" s="341">
        <v>0</v>
      </c>
      <c r="D109" s="341">
        <v>0</v>
      </c>
    </row>
    <row r="110" spans="1:4" ht="20.100000000000001" customHeight="1" x14ac:dyDescent="0.2">
      <c r="A110" s="340" t="s">
        <v>513</v>
      </c>
      <c r="B110" s="341">
        <v>0</v>
      </c>
      <c r="C110" s="341">
        <v>0</v>
      </c>
      <c r="D110" s="341">
        <v>0</v>
      </c>
    </row>
    <row r="111" spans="1:4" ht="20.100000000000001" customHeight="1" x14ac:dyDescent="0.2">
      <c r="A111" s="340" t="s">
        <v>514</v>
      </c>
      <c r="B111" s="341">
        <v>0</v>
      </c>
      <c r="C111" s="341">
        <v>0</v>
      </c>
      <c r="D111" s="341">
        <v>0</v>
      </c>
    </row>
    <row r="112" spans="1:4" ht="20.100000000000001" customHeight="1" x14ac:dyDescent="0.2">
      <c r="A112" s="340" t="s">
        <v>515</v>
      </c>
      <c r="B112" s="341">
        <v>0</v>
      </c>
      <c r="C112" s="341">
        <v>0</v>
      </c>
      <c r="D112" s="341">
        <v>0</v>
      </c>
    </row>
    <row r="113" spans="1:4" ht="20.100000000000001" customHeight="1" x14ac:dyDescent="0.2">
      <c r="A113" s="340" t="s">
        <v>516</v>
      </c>
      <c r="B113" s="341">
        <v>0</v>
      </c>
      <c r="C113" s="341">
        <v>0</v>
      </c>
      <c r="D113" s="341">
        <v>0</v>
      </c>
    </row>
    <row r="114" spans="1:4" ht="20.100000000000001" customHeight="1" x14ac:dyDescent="0.2">
      <c r="A114" s="340" t="s">
        <v>517</v>
      </c>
      <c r="B114" s="341">
        <v>0</v>
      </c>
      <c r="C114" s="341">
        <v>0</v>
      </c>
      <c r="D114" s="341">
        <v>0</v>
      </c>
    </row>
    <row r="115" spans="1:4" ht="20.100000000000001" customHeight="1" x14ac:dyDescent="0.2">
      <c r="A115" s="340" t="s">
        <v>518</v>
      </c>
      <c r="B115" s="341">
        <v>0</v>
      </c>
      <c r="C115" s="341">
        <v>0</v>
      </c>
      <c r="D115" s="341">
        <v>0</v>
      </c>
    </row>
    <row r="116" spans="1:4" ht="20.100000000000001" customHeight="1" x14ac:dyDescent="0.2">
      <c r="A116" s="340" t="s">
        <v>519</v>
      </c>
      <c r="B116" s="341">
        <v>0</v>
      </c>
      <c r="C116" s="341">
        <v>0</v>
      </c>
      <c r="D116" s="341">
        <v>0</v>
      </c>
    </row>
    <row r="117" spans="1:4" ht="20.100000000000001" customHeight="1" x14ac:dyDescent="0.2">
      <c r="A117" s="340" t="s">
        <v>520</v>
      </c>
      <c r="B117" s="341">
        <v>0</v>
      </c>
      <c r="C117" s="341">
        <v>0</v>
      </c>
      <c r="D117" s="341">
        <v>0</v>
      </c>
    </row>
    <row r="118" spans="1:4" ht="20.100000000000001" customHeight="1" x14ac:dyDescent="0.2">
      <c r="A118" s="340" t="s">
        <v>521</v>
      </c>
      <c r="B118" s="341">
        <v>0</v>
      </c>
      <c r="C118" s="341">
        <v>0</v>
      </c>
      <c r="D118" s="341">
        <v>0</v>
      </c>
    </row>
    <row r="119" spans="1:4" ht="20.100000000000001" customHeight="1" x14ac:dyDescent="0.2">
      <c r="A119" s="340" t="s">
        <v>522</v>
      </c>
      <c r="B119" s="341">
        <v>0</v>
      </c>
      <c r="C119" s="341">
        <v>0</v>
      </c>
      <c r="D119" s="341">
        <v>0</v>
      </c>
    </row>
    <row r="120" spans="1:4" ht="20.100000000000001" customHeight="1" x14ac:dyDescent="0.2">
      <c r="A120" s="340" t="s">
        <v>523</v>
      </c>
      <c r="B120" s="341">
        <v>0</v>
      </c>
      <c r="C120" s="341">
        <v>0</v>
      </c>
      <c r="D120" s="341">
        <v>0</v>
      </c>
    </row>
    <row r="121" spans="1:4" ht="20.100000000000001" customHeight="1" x14ac:dyDescent="0.2">
      <c r="A121" s="340" t="s">
        <v>524</v>
      </c>
      <c r="B121" s="341">
        <v>0</v>
      </c>
      <c r="C121" s="341">
        <v>0</v>
      </c>
      <c r="D121" s="341">
        <v>0</v>
      </c>
    </row>
    <row r="122" spans="1:4" ht="20.100000000000001" customHeight="1" x14ac:dyDescent="0.2">
      <c r="A122" s="338" t="s">
        <v>525</v>
      </c>
      <c r="B122" s="342">
        <v>8405</v>
      </c>
      <c r="C122" s="342">
        <v>0</v>
      </c>
      <c r="D122" s="342">
        <v>7848</v>
      </c>
    </row>
    <row r="123" spans="1:4" ht="20.100000000000001" customHeight="1" x14ac:dyDescent="0.2">
      <c r="A123" s="340" t="s">
        <v>526</v>
      </c>
      <c r="B123" s="341">
        <v>0</v>
      </c>
      <c r="C123" s="341">
        <v>0</v>
      </c>
      <c r="D123" s="341">
        <v>0</v>
      </c>
    </row>
    <row r="124" spans="1:4" ht="20.100000000000001" customHeight="1" x14ac:dyDescent="0.2">
      <c r="A124" s="340" t="s">
        <v>527</v>
      </c>
      <c r="B124" s="341">
        <v>0</v>
      </c>
      <c r="C124" s="341">
        <v>0</v>
      </c>
      <c r="D124" s="341">
        <v>0</v>
      </c>
    </row>
    <row r="125" spans="1:4" ht="20.100000000000001" customHeight="1" x14ac:dyDescent="0.2">
      <c r="A125" s="340" t="s">
        <v>528</v>
      </c>
      <c r="B125" s="341">
        <v>0</v>
      </c>
      <c r="C125" s="341">
        <v>0</v>
      </c>
      <c r="D125" s="341">
        <v>0</v>
      </c>
    </row>
    <row r="126" spans="1:4" ht="20.100000000000001" customHeight="1" x14ac:dyDescent="0.2">
      <c r="A126" s="340" t="s">
        <v>529</v>
      </c>
      <c r="B126" s="341">
        <v>0</v>
      </c>
      <c r="C126" s="341">
        <v>0</v>
      </c>
      <c r="D126" s="341">
        <v>0</v>
      </c>
    </row>
    <row r="127" spans="1:4" ht="20.100000000000001" customHeight="1" x14ac:dyDescent="0.2">
      <c r="A127" s="340" t="s">
        <v>530</v>
      </c>
      <c r="B127" s="341">
        <v>0</v>
      </c>
      <c r="C127" s="341">
        <v>0</v>
      </c>
      <c r="D127" s="341">
        <v>0</v>
      </c>
    </row>
    <row r="128" spans="1:4" ht="20.100000000000001" customHeight="1" x14ac:dyDescent="0.2">
      <c r="A128" s="340" t="s">
        <v>531</v>
      </c>
      <c r="B128" s="341">
        <v>0</v>
      </c>
      <c r="C128" s="341">
        <v>0</v>
      </c>
      <c r="D128" s="341">
        <v>0</v>
      </c>
    </row>
    <row r="129" spans="1:4" ht="20.100000000000001" customHeight="1" x14ac:dyDescent="0.2">
      <c r="A129" s="340" t="s">
        <v>532</v>
      </c>
      <c r="B129" s="341">
        <v>0</v>
      </c>
      <c r="C129" s="341">
        <v>0</v>
      </c>
      <c r="D129" s="341">
        <v>0</v>
      </c>
    </row>
    <row r="130" spans="1:4" ht="20.100000000000001" customHeight="1" x14ac:dyDescent="0.2">
      <c r="A130" s="340" t="s">
        <v>533</v>
      </c>
      <c r="B130" s="341">
        <v>0</v>
      </c>
      <c r="C130" s="341">
        <v>0</v>
      </c>
      <c r="D130" s="341">
        <v>0</v>
      </c>
    </row>
    <row r="131" spans="1:4" ht="20.100000000000001" customHeight="1" x14ac:dyDescent="0.2">
      <c r="A131" s="340" t="s">
        <v>534</v>
      </c>
      <c r="B131" s="341">
        <v>0</v>
      </c>
      <c r="C131" s="341">
        <v>0</v>
      </c>
      <c r="D131" s="341">
        <v>0</v>
      </c>
    </row>
    <row r="132" spans="1:4" ht="20.100000000000001" customHeight="1" x14ac:dyDescent="0.2">
      <c r="A132" s="340" t="s">
        <v>535</v>
      </c>
      <c r="B132" s="341">
        <v>0</v>
      </c>
      <c r="C132" s="341">
        <v>0</v>
      </c>
      <c r="D132" s="341">
        <v>0</v>
      </c>
    </row>
    <row r="133" spans="1:4" ht="20.100000000000001" customHeight="1" x14ac:dyDescent="0.2">
      <c r="A133" s="340" t="s">
        <v>536</v>
      </c>
      <c r="B133" s="341">
        <v>0</v>
      </c>
      <c r="C133" s="341">
        <v>0</v>
      </c>
      <c r="D133" s="341">
        <v>7469</v>
      </c>
    </row>
    <row r="134" spans="1:4" ht="20.100000000000001" customHeight="1" x14ac:dyDescent="0.2">
      <c r="A134" s="340" t="s">
        <v>537</v>
      </c>
      <c r="B134" s="341">
        <v>0</v>
      </c>
      <c r="C134" s="341">
        <v>0</v>
      </c>
      <c r="D134" s="341">
        <v>7469</v>
      </c>
    </row>
    <row r="135" spans="1:4" ht="20.100000000000001" customHeight="1" x14ac:dyDescent="0.2">
      <c r="A135" s="340" t="s">
        <v>538</v>
      </c>
      <c r="B135" s="341">
        <v>0</v>
      </c>
      <c r="C135" s="341">
        <v>0</v>
      </c>
      <c r="D135" s="341">
        <v>0</v>
      </c>
    </row>
    <row r="136" spans="1:4" ht="20.100000000000001" customHeight="1" x14ac:dyDescent="0.2">
      <c r="A136" s="340" t="s">
        <v>539</v>
      </c>
      <c r="B136" s="341">
        <v>0</v>
      </c>
      <c r="C136" s="341">
        <v>0</v>
      </c>
      <c r="D136" s="341">
        <v>0</v>
      </c>
    </row>
    <row r="137" spans="1:4" ht="20.100000000000001" customHeight="1" x14ac:dyDescent="0.2">
      <c r="A137" s="340" t="s">
        <v>540</v>
      </c>
      <c r="B137" s="341">
        <v>0</v>
      </c>
      <c r="C137" s="341">
        <v>0</v>
      </c>
      <c r="D137" s="341">
        <v>0</v>
      </c>
    </row>
    <row r="138" spans="1:4" ht="20.100000000000001" customHeight="1" x14ac:dyDescent="0.2">
      <c r="A138" s="340" t="s">
        <v>541</v>
      </c>
      <c r="B138" s="341">
        <v>0</v>
      </c>
      <c r="C138" s="341">
        <v>0</v>
      </c>
      <c r="D138" s="341">
        <v>0</v>
      </c>
    </row>
    <row r="139" spans="1:4" ht="20.100000000000001" customHeight="1" x14ac:dyDescent="0.2">
      <c r="A139" s="340" t="s">
        <v>542</v>
      </c>
      <c r="B139" s="341">
        <v>0</v>
      </c>
      <c r="C139" s="341">
        <v>0</v>
      </c>
      <c r="D139" s="341">
        <v>0</v>
      </c>
    </row>
    <row r="140" spans="1:4" ht="20.100000000000001" customHeight="1" x14ac:dyDescent="0.2">
      <c r="A140" s="340" t="s">
        <v>543</v>
      </c>
      <c r="B140" s="341">
        <v>0</v>
      </c>
      <c r="C140" s="341">
        <v>0</v>
      </c>
      <c r="D140" s="341">
        <v>0</v>
      </c>
    </row>
    <row r="141" spans="1:4" ht="20.100000000000001" customHeight="1" x14ac:dyDescent="0.2">
      <c r="A141" s="340" t="s">
        <v>544</v>
      </c>
      <c r="B141" s="341">
        <v>0</v>
      </c>
      <c r="C141" s="341">
        <v>0</v>
      </c>
      <c r="D141" s="341">
        <v>0</v>
      </c>
    </row>
    <row r="142" spans="1:4" ht="20.100000000000001" customHeight="1" x14ac:dyDescent="0.2">
      <c r="A142" s="338" t="s">
        <v>545</v>
      </c>
      <c r="B142" s="342">
        <v>0</v>
      </c>
      <c r="C142" s="342">
        <v>0</v>
      </c>
      <c r="D142" s="342">
        <v>7469</v>
      </c>
    </row>
    <row r="143" spans="1:4" ht="20.100000000000001" customHeight="1" x14ac:dyDescent="0.2">
      <c r="A143" s="340" t="s">
        <v>546</v>
      </c>
      <c r="B143" s="341">
        <v>6901</v>
      </c>
      <c r="C143" s="341">
        <v>0</v>
      </c>
      <c r="D143" s="341">
        <v>10135</v>
      </c>
    </row>
    <row r="144" spans="1:4" ht="20.100000000000001" customHeight="1" x14ac:dyDescent="0.2">
      <c r="A144" s="340" t="s">
        <v>547</v>
      </c>
      <c r="B144" s="341">
        <v>0</v>
      </c>
      <c r="C144" s="341">
        <v>0</v>
      </c>
      <c r="D144" s="341">
        <v>0</v>
      </c>
    </row>
    <row r="145" spans="1:4" ht="20.100000000000001" customHeight="1" x14ac:dyDescent="0.2">
      <c r="A145" s="340" t="s">
        <v>548</v>
      </c>
      <c r="B145" s="341">
        <v>8</v>
      </c>
      <c r="C145" s="341">
        <v>0</v>
      </c>
      <c r="D145" s="341">
        <v>33</v>
      </c>
    </row>
    <row r="146" spans="1:4" ht="20.100000000000001" customHeight="1" x14ac:dyDescent="0.2">
      <c r="A146" s="340" t="s">
        <v>549</v>
      </c>
      <c r="B146" s="341">
        <v>0</v>
      </c>
      <c r="C146" s="341">
        <v>0</v>
      </c>
      <c r="D146" s="341">
        <v>0</v>
      </c>
    </row>
    <row r="147" spans="1:4" ht="20.100000000000001" customHeight="1" x14ac:dyDescent="0.2">
      <c r="A147" s="340" t="s">
        <v>550</v>
      </c>
      <c r="B147" s="341">
        <v>0</v>
      </c>
      <c r="C147" s="341">
        <v>0</v>
      </c>
      <c r="D147" s="341">
        <v>0</v>
      </c>
    </row>
    <row r="148" spans="1:4" ht="20.100000000000001" customHeight="1" x14ac:dyDescent="0.2">
      <c r="A148" s="340" t="s">
        <v>551</v>
      </c>
      <c r="B148" s="341">
        <v>0</v>
      </c>
      <c r="C148" s="341">
        <v>0</v>
      </c>
      <c r="D148" s="341">
        <v>0</v>
      </c>
    </row>
    <row r="149" spans="1:4" ht="20.100000000000001" customHeight="1" x14ac:dyDescent="0.2">
      <c r="A149" s="340" t="s">
        <v>552</v>
      </c>
      <c r="B149" s="341">
        <v>0</v>
      </c>
      <c r="C149" s="341">
        <v>0</v>
      </c>
      <c r="D149" s="341">
        <v>0</v>
      </c>
    </row>
    <row r="150" spans="1:4" ht="20.100000000000001" customHeight="1" x14ac:dyDescent="0.2">
      <c r="A150" s="340" t="s">
        <v>553</v>
      </c>
      <c r="B150" s="341">
        <v>6909</v>
      </c>
      <c r="C150" s="341">
        <v>0</v>
      </c>
      <c r="D150" s="341">
        <v>10168</v>
      </c>
    </row>
    <row r="151" spans="1:4" ht="20.100000000000001" customHeight="1" x14ac:dyDescent="0.2">
      <c r="A151" s="338" t="s">
        <v>554</v>
      </c>
      <c r="B151" s="342">
        <v>15314</v>
      </c>
      <c r="C151" s="342">
        <v>0</v>
      </c>
      <c r="D151" s="342">
        <v>25485</v>
      </c>
    </row>
    <row r="152" spans="1:4" ht="20.100000000000001" customHeight="1" x14ac:dyDescent="0.2">
      <c r="A152" s="338" t="s">
        <v>555</v>
      </c>
      <c r="B152" s="342">
        <v>0</v>
      </c>
      <c r="C152" s="342">
        <v>0</v>
      </c>
      <c r="D152" s="342">
        <v>0</v>
      </c>
    </row>
    <row r="153" spans="1:4" ht="20.100000000000001" customHeight="1" x14ac:dyDescent="0.2">
      <c r="A153" s="338" t="s">
        <v>556</v>
      </c>
      <c r="B153" s="342">
        <v>0</v>
      </c>
      <c r="C153" s="342">
        <v>0</v>
      </c>
      <c r="D153" s="342">
        <v>0</v>
      </c>
    </row>
    <row r="154" spans="1:4" ht="20.100000000000001" customHeight="1" x14ac:dyDescent="0.2">
      <c r="A154" s="340" t="s">
        <v>557</v>
      </c>
      <c r="B154" s="341">
        <v>0</v>
      </c>
      <c r="C154" s="341">
        <v>0</v>
      </c>
      <c r="D154" s="341">
        <v>0</v>
      </c>
    </row>
    <row r="155" spans="1:4" ht="20.100000000000001" customHeight="1" x14ac:dyDescent="0.2">
      <c r="A155" s="340" t="s">
        <v>558</v>
      </c>
      <c r="B155" s="341">
        <v>0</v>
      </c>
      <c r="C155" s="341">
        <v>0</v>
      </c>
      <c r="D155" s="341">
        <v>4099</v>
      </c>
    </row>
    <row r="156" spans="1:4" ht="20.100000000000001" customHeight="1" x14ac:dyDescent="0.2">
      <c r="A156" s="340" t="s">
        <v>559</v>
      </c>
      <c r="B156" s="341">
        <v>0</v>
      </c>
      <c r="C156" s="341">
        <v>0</v>
      </c>
      <c r="D156" s="341">
        <v>0</v>
      </c>
    </row>
    <row r="157" spans="1:4" ht="20.100000000000001" customHeight="1" x14ac:dyDescent="0.2">
      <c r="A157" s="338" t="s">
        <v>560</v>
      </c>
      <c r="B157" s="342">
        <v>0</v>
      </c>
      <c r="C157" s="342">
        <v>0</v>
      </c>
      <c r="D157" s="342">
        <v>4099</v>
      </c>
    </row>
    <row r="158" spans="1:4" ht="20.100000000000001" customHeight="1" x14ac:dyDescent="0.2">
      <c r="A158" s="338" t="s">
        <v>561</v>
      </c>
      <c r="B158" s="342">
        <v>1461903</v>
      </c>
      <c r="C158" s="342">
        <v>0</v>
      </c>
      <c r="D158" s="342">
        <v>1764286</v>
      </c>
    </row>
    <row r="159" spans="1:4" ht="20.100000000000001" customHeight="1" x14ac:dyDescent="0.2"/>
  </sheetData>
  <mergeCells count="1">
    <mergeCell ref="A1:D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9</vt:i4>
      </vt:variant>
      <vt:variant>
        <vt:lpstr>Névvel ellátott tartományok</vt:lpstr>
      </vt:variant>
      <vt:variant>
        <vt:i4>1</vt:i4>
      </vt:variant>
    </vt:vector>
  </HeadingPairs>
  <TitlesOfParts>
    <vt:vector size="10" baseType="lpstr">
      <vt:lpstr>Óvoda</vt:lpstr>
      <vt:lpstr>Önkormányzat</vt:lpstr>
      <vt:lpstr>KÖH</vt:lpstr>
      <vt:lpstr>Kiadások összesen</vt:lpstr>
      <vt:lpstr>Bevételek összesn</vt:lpstr>
      <vt:lpstr>Beruházások, Felújítások</vt:lpstr>
      <vt:lpstr>Állami pénzek</vt:lpstr>
      <vt:lpstr>Adó bevételek</vt:lpstr>
      <vt:lpstr>Mérleg</vt:lpstr>
      <vt:lpstr>'Kiadások összesen'!Nyomtatási_terület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Világi Ariella</dc:creator>
  <cp:lastModifiedBy>User</cp:lastModifiedBy>
  <cp:lastPrinted>2015-04-27T07:58:55Z</cp:lastPrinted>
  <dcterms:created xsi:type="dcterms:W3CDTF">2014-09-15T08:29:38Z</dcterms:created>
  <dcterms:modified xsi:type="dcterms:W3CDTF">2015-04-28T08:00:16Z</dcterms:modified>
</cp:coreProperties>
</file>