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985" activeTab="0"/>
  </bookViews>
  <sheets>
    <sheet name="01" sheetId="1" r:id="rId1"/>
    <sheet name="03" sheetId="2" r:id="rId2"/>
    <sheet name="04" sheetId="3" r:id="rId3"/>
    <sheet name="05" sheetId="4" r:id="rId4"/>
    <sheet name="07" sheetId="5" r:id="rId5"/>
    <sheet name="08" sheetId="6" r:id="rId6"/>
  </sheets>
  <externalReferences>
    <externalReference r:id="rId9"/>
  </externalReferences>
  <definedNames>
    <definedName name="_xlnm.Print_Area" localSheetId="5">'08'!$A$1:$H$20</definedName>
  </definedNames>
  <calcPr fullCalcOnLoad="1"/>
</workbook>
</file>

<file path=xl/sharedStrings.xml><?xml version="1.0" encoding="utf-8"?>
<sst xmlns="http://schemas.openxmlformats.org/spreadsheetml/2006/main" count="331" uniqueCount="256">
  <si>
    <t>II.</t>
  </si>
  <si>
    <t>1. Önkormányzatok költségvetési támogatása</t>
  </si>
  <si>
    <t>Személyi juttatások</t>
  </si>
  <si>
    <t>IV.</t>
  </si>
  <si>
    <t>VI.</t>
  </si>
  <si>
    <t>VIII.</t>
  </si>
  <si>
    <t>Egyéb felhalmozási kiadások</t>
  </si>
  <si>
    <t>3.</t>
  </si>
  <si>
    <t>4.</t>
  </si>
  <si>
    <t>I.</t>
  </si>
  <si>
    <t>Sor- szám</t>
  </si>
  <si>
    <t>Megnevezés</t>
  </si>
  <si>
    <t>BEVÉTELEK</t>
  </si>
  <si>
    <t>Működési  bevételek</t>
  </si>
  <si>
    <t>1. Intézményi működési bevételek</t>
  </si>
  <si>
    <t xml:space="preserve">2. Közhatalmi bevételek </t>
  </si>
  <si>
    <t>2.1 Igazgatási szolgáltatási bevételek</t>
  </si>
  <si>
    <t>2.2  Helyi adók</t>
  </si>
  <si>
    <t>2.3 Átengedett központi adók</t>
  </si>
  <si>
    <t>2.4 Bírságok, pótlékok és egyéb sajátos bevételek</t>
  </si>
  <si>
    <t>MŰKÖDÉSI BEVÉTELEK ÖSSZESEN:</t>
  </si>
  <si>
    <t xml:space="preserve"> Kapott támogatások</t>
  </si>
  <si>
    <t xml:space="preserve">   1.1 Önkormányzatok működési célú kv.-i támogatása</t>
  </si>
  <si>
    <t xml:space="preserve">   1.2 Egyes jöv.pótló támogatások</t>
  </si>
  <si>
    <t>TÁMOGATÁSOK ÖSSZESEN:</t>
  </si>
  <si>
    <t>III.</t>
  </si>
  <si>
    <t xml:space="preserve"> Felhalmozási  bevételek</t>
  </si>
  <si>
    <t>1. Tárgyi eszközök és immateriális javak értékesítése</t>
  </si>
  <si>
    <t>2. Önkormányzatok sajátos felhalmozási és tőkebevételei</t>
  </si>
  <si>
    <t>3. Pénzügyi befektetések bevételei</t>
  </si>
  <si>
    <t>FELHALMOZÁSI ÉS TŐKEJELLEGŰ BEVÉTELEK ÖSSZESEN:</t>
  </si>
  <si>
    <t xml:space="preserve">IV. </t>
  </si>
  <si>
    <t xml:space="preserve"> Támogatásértékű bevételek</t>
  </si>
  <si>
    <t xml:space="preserve">1. Támogatásértékű működési bevétel </t>
  </si>
  <si>
    <t>2. Támogatásértékű felhalmozási bevétel</t>
  </si>
  <si>
    <t xml:space="preserve"> TÁMOGATÁSÉRTÉKŰ BEVÉTEL ÖSSZESEN:</t>
  </si>
  <si>
    <t>V.</t>
  </si>
  <si>
    <t>Véglegesen átvett pénzeszközök</t>
  </si>
  <si>
    <t>1.Működési célú pénzeszköz átvétel államháztartáson kívülről</t>
  </si>
  <si>
    <t>2. Felhalmozási célú pénzeszköz átvétel államháztartáson kívülről</t>
  </si>
  <si>
    <t>VÉGLEGESEN ÁTVETT PÉNZESZKÖZÖK ÖSSZESEN:</t>
  </si>
  <si>
    <t>Támogatási kölcsönök visszatérülése, igénybevétele, értékpapírok kibocsátása</t>
  </si>
  <si>
    <t>Költségvetési bevétel összege</t>
  </si>
  <si>
    <t xml:space="preserve">VII.  </t>
  </si>
  <si>
    <t>Hiány összege/ Hitelfelvétel</t>
  </si>
  <si>
    <t>1. Felhalmozási célú hitel felvétele</t>
  </si>
  <si>
    <t>HITELEK ÖSSZESEN:</t>
  </si>
  <si>
    <t>Pénzforgalom nélküli bevételek</t>
  </si>
  <si>
    <t>1. Előző évi előirányzat-maradvány, pénzmaradvány igénybevétele</t>
  </si>
  <si>
    <t>2. Különböző finanszírozási bevételek</t>
  </si>
  <si>
    <t>PÉNZFORGALOM NÉLKÜLI BEVÉTELEK ÖSSZESEN:</t>
  </si>
  <si>
    <t>BEVÉTELEK MINDÖSSZESEN:</t>
  </si>
  <si>
    <t>Működési költségvetés</t>
  </si>
  <si>
    <t>1.</t>
  </si>
  <si>
    <t>2.</t>
  </si>
  <si>
    <t>Munkaadókat terhelő járulékok és szociális hj. adó</t>
  </si>
  <si>
    <t xml:space="preserve">Dologi kiadások </t>
  </si>
  <si>
    <t>5.</t>
  </si>
  <si>
    <t>Működési célú pénzeszköz átadások ÁH-n kívülre</t>
  </si>
  <si>
    <t>6.</t>
  </si>
  <si>
    <t>Ellátottak pénzbeli juttatásai</t>
  </si>
  <si>
    <t>Működési költségvetés összesen:</t>
  </si>
  <si>
    <t>Felhalmozási költségvetés</t>
  </si>
  <si>
    <t>Beruházások</t>
  </si>
  <si>
    <t>Felújítások</t>
  </si>
  <si>
    <t>Felhalmozási költségvetés összesen:</t>
  </si>
  <si>
    <t xml:space="preserve">Finanszírozási kiadások </t>
  </si>
  <si>
    <t>Irányítószervi támogatás folyósítása</t>
  </si>
  <si>
    <t>Hitelek  és kölcsönök kiadása</t>
  </si>
  <si>
    <t>Hitelek visszafizetése</t>
  </si>
  <si>
    <t>Kölcsönök nyújtása</t>
  </si>
  <si>
    <t>Hitelek  és kölcsönök kiadása összesen:</t>
  </si>
  <si>
    <t>Pénzforgalom nélküli kiadások (tartalékok)</t>
  </si>
  <si>
    <t>Önkormányzat kiadásai összesen</t>
  </si>
  <si>
    <t>K I A D Á SO K</t>
  </si>
  <si>
    <t>Személyi kiadások</t>
  </si>
  <si>
    <t xml:space="preserve">Személyi kiadások közterhei </t>
  </si>
  <si>
    <t>Dologi kiadások</t>
  </si>
  <si>
    <t>Működési kiadások összesen:</t>
  </si>
  <si>
    <t xml:space="preserve">         Ö S S Z E S E N:</t>
  </si>
  <si>
    <t>Előző évi pénzmarad.igénybev.</t>
  </si>
  <si>
    <t>Intézményi beruházási kiadások</t>
  </si>
  <si>
    <t>Függő,átfutó,kiegy. kiadások</t>
  </si>
  <si>
    <t>Intézményi saját bevételek</t>
  </si>
  <si>
    <t>Támogatásértékű mük.bevétel</t>
  </si>
  <si>
    <t>Központositott előirányzat</t>
  </si>
  <si>
    <t>Önkormányzatok finanszírozása</t>
  </si>
  <si>
    <t>Függő,átfutó,kiegy. bevételek</t>
  </si>
  <si>
    <t xml:space="preserve">                                     </t>
  </si>
  <si>
    <t xml:space="preserve">       Előirányzat felhasználási és likviditási ütemterve</t>
  </si>
  <si>
    <t>adatok ezer forintban</t>
  </si>
  <si>
    <t>Bevételek</t>
  </si>
  <si>
    <t xml:space="preserve">Január </t>
  </si>
  <si>
    <t>Febr.</t>
  </si>
  <si>
    <t>Márc.</t>
  </si>
  <si>
    <t xml:space="preserve">Április </t>
  </si>
  <si>
    <t xml:space="preserve">Május </t>
  </si>
  <si>
    <t>Június</t>
  </si>
  <si>
    <t>Július</t>
  </si>
  <si>
    <t>Aug.</t>
  </si>
  <si>
    <t>Szept.</t>
  </si>
  <si>
    <t>Okt.</t>
  </si>
  <si>
    <t>Nov.</t>
  </si>
  <si>
    <t>Dec.</t>
  </si>
  <si>
    <t>Összesen</t>
  </si>
  <si>
    <t>Hitel</t>
  </si>
  <si>
    <t>Értékpapir értékesítése</t>
  </si>
  <si>
    <t>Pénzmaradvány felhasználás</t>
  </si>
  <si>
    <t>Bevételek göngyölítve</t>
  </si>
  <si>
    <t>Kiadások</t>
  </si>
  <si>
    <t>Munkaadói terh. járulékok</t>
  </si>
  <si>
    <t>Lakossági szociális juttatások</t>
  </si>
  <si>
    <t>Támogatásért.műk. kiadások, műk.célú átadások</t>
  </si>
  <si>
    <t>Felhalmozási kiadások</t>
  </si>
  <si>
    <t>Tartalék</t>
  </si>
  <si>
    <t>Kiadások göngyölítve</t>
  </si>
  <si>
    <t>Pénzkészlet</t>
  </si>
  <si>
    <t>Szakfeladat</t>
  </si>
  <si>
    <t>Felhalmozási és tőkejellegű kiadás megnevezése</t>
  </si>
  <si>
    <t>Felhalmozási és tőkejellegű bevétel megnevezése</t>
  </si>
  <si>
    <t>ÖSSZESEN:</t>
  </si>
  <si>
    <t xml:space="preserve"> Önkormányzati hivatal 2014. évi költségvetése</t>
  </si>
  <si>
    <t xml:space="preserve">2014. évi  költségvetés </t>
  </si>
  <si>
    <t>Kossuth úti járda felújítása</t>
  </si>
  <si>
    <t>Petőfi úti járda felújítása</t>
  </si>
  <si>
    <t>COFOG</t>
  </si>
  <si>
    <t>Konyhai eszközök beszerzése</t>
  </si>
  <si>
    <t>562913</t>
  </si>
  <si>
    <t>Helyi termékpiac</t>
  </si>
  <si>
    <t>680001</t>
  </si>
  <si>
    <t>Háziorvosi szolgálati lakás felújítása</t>
  </si>
  <si>
    <t>910502</t>
  </si>
  <si>
    <t xml:space="preserve">    Művelődési Ház hangtechnikai felújítása</t>
  </si>
  <si>
    <t>045160</t>
  </si>
  <si>
    <t>096020</t>
  </si>
  <si>
    <t>013350</t>
  </si>
  <si>
    <t>066020</t>
  </si>
  <si>
    <t>082091</t>
  </si>
  <si>
    <t xml:space="preserve">    Műfüves pálya (MLSZ-nek átadott pénz)</t>
  </si>
  <si>
    <t>081030</t>
  </si>
  <si>
    <t>931102</t>
  </si>
  <si>
    <t xml:space="preserve">    Sószoba kialakítása</t>
  </si>
  <si>
    <t xml:space="preserve">   Helyi termékpiac </t>
  </si>
  <si>
    <t xml:space="preserve">   NKA pályázat (Népi Műemlékház felújítása)</t>
  </si>
  <si>
    <t xml:space="preserve">   Műfüves pályához kapott támogatás</t>
  </si>
  <si>
    <t xml:space="preserve">   Szabadidőpark bérbeadása</t>
  </si>
  <si>
    <t xml:space="preserve">   Ingatlan bérbeadása</t>
  </si>
  <si>
    <t>680002</t>
  </si>
  <si>
    <t xml:space="preserve">    Csesztregi Népi Műemlékház felújítása</t>
  </si>
  <si>
    <t xml:space="preserve">    Szennyvízrendszer felújítási költsége</t>
  </si>
  <si>
    <t xml:space="preserve">   Egyéb felhalmozási bevétel</t>
  </si>
  <si>
    <t>052020</t>
  </si>
  <si>
    <t>Finanszírozási kiadások összesen:</t>
  </si>
  <si>
    <t xml:space="preserve">B E V É T E L E K </t>
  </si>
  <si>
    <t>Támogatás értékű bevételek, átvett pénzeszköz, kölcsönök vissztérülése</t>
  </si>
  <si>
    <t>Közhatalmi és működési bevételek</t>
  </si>
  <si>
    <t>Helyi adók és gépjárműadó</t>
  </si>
  <si>
    <t>Működés költségvetési támogatása</t>
  </si>
  <si>
    <t>Támogatatás értékű felhalmozási bevételek</t>
  </si>
  <si>
    <t>Felhalmozási és tőkejellegű bevételek</t>
  </si>
  <si>
    <t>Beruházási megelőlegezési hitel</t>
  </si>
  <si>
    <t>Működési célú támogatásértékű kiadások ÁH-n belülre</t>
  </si>
  <si>
    <t xml:space="preserve">2014. évi összesített pénzügyi mérlege </t>
  </si>
  <si>
    <t>e Ft</t>
  </si>
  <si>
    <t>A</t>
  </si>
  <si>
    <t>B</t>
  </si>
  <si>
    <t>C</t>
  </si>
  <si>
    <t>D</t>
  </si>
  <si>
    <t xml:space="preserve">2014. évi előirányzat </t>
  </si>
  <si>
    <t xml:space="preserve">Kötelező feladat </t>
  </si>
  <si>
    <t xml:space="preserve">Nem kötelező feladat </t>
  </si>
  <si>
    <t>1. Működési bevétel</t>
  </si>
  <si>
    <t>1. Működési kiadás</t>
  </si>
  <si>
    <t xml:space="preserve">    a, Működési bevételek</t>
  </si>
  <si>
    <t xml:space="preserve">    a, Személyi juttatások</t>
  </si>
  <si>
    <t xml:space="preserve">    b, Közhatalmi bevételek</t>
  </si>
  <si>
    <t xml:space="preserve">    c, Támogatás, végleges pénzeszköz átvétel</t>
  </si>
  <si>
    <t xml:space="preserve">    c, Dologi kiadások </t>
  </si>
  <si>
    <t xml:space="preserve">    d, Pénzbeli kárpótlások kártérítések</t>
  </si>
  <si>
    <t xml:space="preserve">        c/2. Működési célú átvett pénzeszközök </t>
  </si>
  <si>
    <t xml:space="preserve">    e, Ellátottak pénzbeli juttatásai</t>
  </si>
  <si>
    <t xml:space="preserve">        c/3. Önkormányzatok működési támogatásai</t>
  </si>
  <si>
    <t xml:space="preserve">    f) Egyéb működési célú kiadások </t>
  </si>
  <si>
    <t>Végleges támogatás,pénzeszköz-átvétel összesen:</t>
  </si>
  <si>
    <t>Működési pénzforgalmi bevétel összesen:</t>
  </si>
  <si>
    <t>Működési pénzforgalmi kiadás összesen:</t>
  </si>
  <si>
    <t>2. Felhalmozási bevétel</t>
  </si>
  <si>
    <t>2. Felhalmozási kiadás</t>
  </si>
  <si>
    <t xml:space="preserve">    a, Beruházások </t>
  </si>
  <si>
    <t xml:space="preserve">    b, Felújítások </t>
  </si>
  <si>
    <t xml:space="preserve">    c, Egyéb tárgyi eszközök értékesítése </t>
  </si>
  <si>
    <t xml:space="preserve">    c, Egyéb  felhalmozási célú kiadások </t>
  </si>
  <si>
    <t xml:space="preserve">    e, Felhalmozási célő támogatások államháztartáson belülről </t>
  </si>
  <si>
    <t xml:space="preserve">    f, Felhalmozási támogatás államháztartáson kívülről </t>
  </si>
  <si>
    <t>Felhalmozási pénzforgalmi bevétel összesen:</t>
  </si>
  <si>
    <t>Felhalmozási pénzforgalmi kiadás összesen:</t>
  </si>
  <si>
    <t>3. Költségvetési bevételek összesen:</t>
  </si>
  <si>
    <t>3.Költségvetési kiadások összesen:</t>
  </si>
  <si>
    <t>4. Finanszírozási célú bevételek</t>
  </si>
  <si>
    <t>4. Finanszírozási célú kiadások</t>
  </si>
  <si>
    <t>Finanszírozási  bevétel  összesen</t>
  </si>
  <si>
    <t xml:space="preserve">Finanszírozási kiadások összesen </t>
  </si>
  <si>
    <t>Bevételek összesen</t>
  </si>
  <si>
    <t xml:space="preserve">Kiadások összesen </t>
  </si>
  <si>
    <t xml:space="preserve">    d, Önkormányzatok sajátos felhalmozási és tőkebevételei</t>
  </si>
  <si>
    <t xml:space="preserve">    a, Immateriális javak értékesítése</t>
  </si>
  <si>
    <t xml:space="preserve">    b, Ingatlanok értékesítése </t>
  </si>
  <si>
    <t xml:space="preserve">        c/1. Működési célú támog. bevétel ÁHT-n  belülről </t>
  </si>
  <si>
    <t xml:space="preserve">    g, Felhalmozási célú átvett pénzeszközök ÁHT-n kívülről</t>
  </si>
  <si>
    <t xml:space="preserve">    e, Felhalmozási célú tartalék </t>
  </si>
  <si>
    <t xml:space="preserve">    d,Felhalmozási célú támog.államháztartáson kívülre </t>
  </si>
  <si>
    <t>011130</t>
  </si>
  <si>
    <t xml:space="preserve">   Értékpapír beváltás</t>
  </si>
  <si>
    <t xml:space="preserve">    h, Belföldi értékpapírok bevételei</t>
  </si>
  <si>
    <t xml:space="preserve">      f/1.működési célú támog. államháztartáson belülre </t>
  </si>
  <si>
    <t xml:space="preserve">      f/2.működési célú támog. államháztartáson kívülre </t>
  </si>
  <si>
    <t xml:space="preserve">      f/3.működési célú tartalék </t>
  </si>
  <si>
    <t xml:space="preserve">   a, Hitel-, kölcsönfelvétel államháztartáson kívülről </t>
  </si>
  <si>
    <t xml:space="preserve">   b, Maradvány igénybevétele </t>
  </si>
  <si>
    <t xml:space="preserve">       ebből: előző évi költségvetési maradvány igénybevétele </t>
  </si>
  <si>
    <t xml:space="preserve">   a, Hitel-, kölcsöntörlesztés államháztart. kívülre </t>
  </si>
  <si>
    <t xml:space="preserve">   b,  Belföldi finanszírozás kiadásai </t>
  </si>
  <si>
    <t xml:space="preserve">   ebből:  Központi, irányító szervi támog.         folyósítása működési</t>
  </si>
  <si>
    <t>1 sz. melléklet</t>
  </si>
  <si>
    <t>999000</t>
  </si>
  <si>
    <t xml:space="preserve">    Iparterülethez autóbusz megálló és forduló építése</t>
  </si>
  <si>
    <t>Csesztreg Község Önkormányzata és Intézménye</t>
  </si>
  <si>
    <t xml:space="preserve">   1.3. Helyi önkormányzatok kiegészítő támogatása</t>
  </si>
  <si>
    <t xml:space="preserve">        c/4. Önkormányzatok kiegészítő támogatása</t>
  </si>
  <si>
    <t>Előirányzat módosítás 03.31.</t>
  </si>
  <si>
    <t>Módosított előirányzat</t>
  </si>
  <si>
    <t>Eredeti előirányzat</t>
  </si>
  <si>
    <t>Csesztreg  Községi Önkormányzat és Intézménye</t>
  </si>
  <si>
    <t>018010</t>
  </si>
  <si>
    <t xml:space="preserve">   Önkormányzati konyha felújításához kapott állami támogatás</t>
  </si>
  <si>
    <t>910204</t>
  </si>
  <si>
    <t>082064</t>
  </si>
  <si>
    <t xml:space="preserve">   IPA pályázati támogatás (Parasztporta)</t>
  </si>
  <si>
    <t>561913</t>
  </si>
  <si>
    <t xml:space="preserve">    Önkormányzati konyha felújítása</t>
  </si>
  <si>
    <t xml:space="preserve">   Visszaigényelhető áfa a konyha felújításból</t>
  </si>
  <si>
    <t>TSZ iroda épületének vételára</t>
  </si>
  <si>
    <t>E</t>
  </si>
  <si>
    <t>F</t>
  </si>
  <si>
    <t>G</t>
  </si>
  <si>
    <t>H</t>
  </si>
  <si>
    <t xml:space="preserve">     b, Munkaadót terh. jár. és szoc. hozzájárulási adó </t>
  </si>
  <si>
    <t>5. sz. melléklet      Adatok ezer forintban!</t>
  </si>
  <si>
    <t>7.sz.melléklet</t>
  </si>
  <si>
    <t xml:space="preserve">     Ezer forintban !                                                      8. számú melléklet</t>
  </si>
  <si>
    <t>Önkorm. hivatal ált. támogatása</t>
  </si>
  <si>
    <t>Előző évi kiutalatlan pénzmaradvány</t>
  </si>
  <si>
    <t xml:space="preserve">Módosított előirányzat </t>
  </si>
  <si>
    <t xml:space="preserve">   Előző évi felhalmozási pénzmaradvány </t>
  </si>
  <si>
    <t xml:space="preserve">Előirányzat módosítás </t>
  </si>
  <si>
    <t>Előirányzat módosítás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</si>
</sst>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000"/>
    <numFmt numFmtId="166" formatCode="0.000"/>
    <numFmt numFmtId="167" formatCode="0.0"/>
    <numFmt numFmtId="168" formatCode="&quot;öS&quot;\ #,##0;\-&quot;öS&quot;\ #,##0"/>
    <numFmt numFmtId="169" formatCode="&quot;öS&quot;\ #,##0;[Red]\-&quot;öS&quot;\ #,##0"/>
    <numFmt numFmtId="170" formatCode="&quot;öS&quot;\ #,##0.00;\-&quot;öS&quot;\ #,##0.00"/>
    <numFmt numFmtId="171" formatCode="&quot;öS&quot;\ #,##0.00;[Red]\-&quot;öS&quot;\ #,##0.00"/>
    <numFmt numFmtId="172" formatCode="_-&quot;öS&quot;\ * #,##0_-;\-&quot;öS&quot;\ * #,##0_-;_-&quot;öS&quot;\ * &quot;-&quot;_-;_-@_-"/>
    <numFmt numFmtId="173" formatCode="_-* #,##0_-;\-* #,##0_-;_-* &quot;-&quot;_-;_-@_-"/>
    <numFmt numFmtId="174" formatCode="_-&quot;öS&quot;\ * #,##0.00_-;\-&quot;öS&quot;\ * #,##0.00_-;_-&quot;öS&quot;\ * &quot;-&quot;??_-;_-@_-"/>
    <numFmt numFmtId="175" formatCode="_-* #,##0.00_-;\-* #,##0.00_-;_-* &quot;-&quot;??_-;_-@_-"/>
    <numFmt numFmtId="176" formatCode="#,##0.00\ &quot;Ft&quot;"/>
    <numFmt numFmtId="177" formatCode="#,###"/>
    <numFmt numFmtId="178" formatCode="_-* #,##0.0\ _F_t_-;\-* #,##0.0\ _F_t_-;_-* &quot;-&quot;??\ _F_t_-;_-@_-"/>
    <numFmt numFmtId="179" formatCode="_-* #,##0\ _F_t_-;\-* #,##0\ _F_t_-;_-* &quot;-&quot;??\ _F_t_-;_-@_-"/>
  </numFmts>
  <fonts count="7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Times New Roman CE"/>
      <family val="0"/>
    </font>
    <font>
      <b/>
      <i/>
      <sz val="9"/>
      <name val="Arial CE"/>
      <family val="2"/>
    </font>
    <font>
      <i/>
      <sz val="9"/>
      <name val="Arial CE"/>
      <family val="2"/>
    </font>
    <font>
      <i/>
      <sz val="10"/>
      <name val="Times New Roman"/>
      <family val="1"/>
    </font>
    <font>
      <sz val="8"/>
      <name val="Arial CE"/>
      <family val="0"/>
    </font>
    <font>
      <sz val="14"/>
      <name val="Arial CE"/>
      <family val="0"/>
    </font>
    <font>
      <b/>
      <i/>
      <sz val="16"/>
      <name val="Arial CE"/>
      <family val="0"/>
    </font>
    <font>
      <b/>
      <i/>
      <sz val="10"/>
      <name val="Arial CE"/>
      <family val="0"/>
    </font>
    <font>
      <i/>
      <sz val="16"/>
      <name val="Arial CE"/>
      <family val="0"/>
    </font>
    <font>
      <sz val="16"/>
      <name val="Arial CE"/>
      <family val="0"/>
    </font>
    <font>
      <i/>
      <sz val="14"/>
      <name val="Arial CE"/>
      <family val="0"/>
    </font>
    <font>
      <sz val="12"/>
      <name val="Arial CE"/>
      <family val="0"/>
    </font>
    <font>
      <b/>
      <i/>
      <sz val="12"/>
      <name val="Arial CE"/>
      <family val="0"/>
    </font>
    <font>
      <b/>
      <sz val="10"/>
      <name val="Times New Roman CE"/>
      <family val="0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b/>
      <sz val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1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7" borderId="0" applyNumberFormat="0" applyBorder="0" applyAlignment="0" applyProtection="0"/>
    <xf numFmtId="0" fontId="11" fillId="9" borderId="0" applyNumberFormat="0" applyBorder="0" applyAlignment="0" applyProtection="0"/>
    <xf numFmtId="0" fontId="60" fillId="38" borderId="1" applyNumberFormat="0" applyAlignment="0" applyProtection="0"/>
    <xf numFmtId="0" fontId="12" fillId="39" borderId="2" applyNumberFormat="0" applyAlignment="0" applyProtection="0"/>
    <xf numFmtId="0" fontId="13" fillId="40" borderId="3" applyNumberFormat="0" applyAlignment="0" applyProtection="0"/>
    <xf numFmtId="0" fontId="61" fillId="0" borderId="0" applyNumberFormat="0" applyFill="0" applyBorder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65" fillId="41" borderId="7" applyNumberFormat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7" fillId="0" borderId="11" applyNumberFormat="0" applyFill="0" applyAlignment="0" applyProtection="0"/>
    <xf numFmtId="0" fontId="19" fillId="13" borderId="2" applyNumberFormat="0" applyAlignment="0" applyProtection="0"/>
    <xf numFmtId="0" fontId="0" fillId="42" borderId="12" applyNumberFormat="0" applyFont="0" applyAlignment="0" applyProtection="0"/>
    <xf numFmtId="0" fontId="59" fillId="43" borderId="0" applyNumberFormat="0" applyBorder="0" applyAlignment="0" applyProtection="0"/>
    <xf numFmtId="0" fontId="59" fillId="44" borderId="0" applyNumberFormat="0" applyBorder="0" applyAlignment="0" applyProtection="0"/>
    <xf numFmtId="0" fontId="59" fillId="45" borderId="0" applyNumberFormat="0" applyBorder="0" applyAlignment="0" applyProtection="0"/>
    <xf numFmtId="0" fontId="59" fillId="46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68" fillId="49" borderId="0" applyNumberFormat="0" applyBorder="0" applyAlignment="0" applyProtection="0"/>
    <xf numFmtId="0" fontId="69" fillId="50" borderId="13" applyNumberFormat="0" applyAlignment="0" applyProtection="0"/>
    <xf numFmtId="0" fontId="8" fillId="0" borderId="0" applyNumberFormat="0" applyFill="0" applyBorder="0" applyAlignment="0" applyProtection="0"/>
    <xf numFmtId="0" fontId="2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21" fillId="51" borderId="0" applyNumberFormat="0" applyBorder="0" applyAlignment="0" applyProtection="0"/>
    <xf numFmtId="0" fontId="2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9" fillId="52" borderId="15" applyNumberFormat="0" applyFont="0" applyAlignment="0" applyProtection="0"/>
    <xf numFmtId="0" fontId="24" fillId="39" borderId="16" applyNumberFormat="0" applyAlignment="0" applyProtection="0"/>
    <xf numFmtId="0" fontId="71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53" borderId="0" applyNumberFormat="0" applyBorder="0" applyAlignment="0" applyProtection="0"/>
    <xf numFmtId="0" fontId="73" fillId="54" borderId="0" applyNumberFormat="0" applyBorder="0" applyAlignment="0" applyProtection="0"/>
    <xf numFmtId="0" fontId="74" fillId="5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8" applyNumberFormat="0" applyFill="0" applyAlignment="0" applyProtection="0"/>
    <xf numFmtId="0" fontId="27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4" fillId="0" borderId="0" xfId="0" applyFont="1" applyAlignment="1">
      <alignment/>
    </xf>
    <xf numFmtId="3" fontId="6" fillId="0" borderId="0" xfId="100" applyNumberFormat="1" applyFont="1" applyAlignment="1">
      <alignment horizontal="center" vertical="center" wrapText="1"/>
      <protection/>
    </xf>
    <xf numFmtId="3" fontId="6" fillId="0" borderId="0" xfId="100" applyNumberFormat="1" applyFont="1" applyAlignment="1">
      <alignment vertical="center" wrapText="1"/>
      <protection/>
    </xf>
    <xf numFmtId="0" fontId="6" fillId="0" borderId="0" xfId="100" applyFont="1">
      <alignment/>
      <protection/>
    </xf>
    <xf numFmtId="3" fontId="29" fillId="0" borderId="19" xfId="100" applyNumberFormat="1" applyFont="1" applyFill="1" applyBorder="1" applyAlignment="1">
      <alignment horizontal="center" vertical="center" wrapText="1"/>
      <protection/>
    </xf>
    <xf numFmtId="3" fontId="29" fillId="0" borderId="20" xfId="100" applyNumberFormat="1" applyFont="1" applyFill="1" applyBorder="1" applyAlignment="1">
      <alignment horizontal="center" vertical="center" wrapText="1"/>
      <protection/>
    </xf>
    <xf numFmtId="0" fontId="6" fillId="0" borderId="0" xfId="100" applyFont="1" applyFill="1">
      <alignment/>
      <protection/>
    </xf>
    <xf numFmtId="3" fontId="29" fillId="0" borderId="21" xfId="100" applyNumberFormat="1" applyFont="1" applyFill="1" applyBorder="1" applyAlignment="1">
      <alignment horizontal="center" vertical="center" wrapText="1"/>
      <protection/>
    </xf>
    <xf numFmtId="3" fontId="29" fillId="0" borderId="21" xfId="100" applyNumberFormat="1" applyFont="1" applyFill="1" applyBorder="1" applyAlignment="1">
      <alignment vertical="center" wrapText="1"/>
      <protection/>
    </xf>
    <xf numFmtId="0" fontId="33" fillId="0" borderId="0" xfId="100" applyFont="1" applyFill="1">
      <alignment/>
      <protection/>
    </xf>
    <xf numFmtId="3" fontId="31" fillId="0" borderId="21" xfId="100" applyNumberFormat="1" applyFont="1" applyFill="1" applyBorder="1" applyAlignment="1">
      <alignment vertical="center" wrapText="1"/>
      <protection/>
    </xf>
    <xf numFmtId="3" fontId="31" fillId="0" borderId="21" xfId="100" applyNumberFormat="1" applyFont="1" applyFill="1" applyBorder="1" applyAlignment="1">
      <alignment horizontal="center" vertical="center" wrapText="1"/>
      <protection/>
    </xf>
    <xf numFmtId="3" fontId="29" fillId="10" borderId="21" xfId="100" applyNumberFormat="1" applyFont="1" applyFill="1" applyBorder="1" applyAlignment="1">
      <alignment horizontal="center" vertical="center" wrapText="1"/>
      <protection/>
    </xf>
    <xf numFmtId="3" fontId="29" fillId="10" borderId="21" xfId="100" applyNumberFormat="1" applyFont="1" applyFill="1" applyBorder="1" applyAlignment="1">
      <alignment vertical="center" wrapText="1"/>
      <protection/>
    </xf>
    <xf numFmtId="0" fontId="33" fillId="0" borderId="0" xfId="100" applyFont="1">
      <alignment/>
      <protection/>
    </xf>
    <xf numFmtId="3" fontId="31" fillId="10" borderId="21" xfId="100" applyNumberFormat="1" applyFont="1" applyFill="1" applyBorder="1" applyAlignment="1">
      <alignment horizontal="center" vertical="center" wrapText="1"/>
      <protection/>
    </xf>
    <xf numFmtId="3" fontId="31" fillId="0" borderId="22" xfId="100" applyNumberFormat="1" applyFont="1" applyFill="1" applyBorder="1" applyAlignment="1">
      <alignment horizontal="center" vertical="center" wrapText="1"/>
      <protection/>
    </xf>
    <xf numFmtId="3" fontId="31" fillId="0" borderId="22" xfId="100" applyNumberFormat="1" applyFont="1" applyFill="1" applyBorder="1" applyAlignment="1">
      <alignment vertical="center" wrapText="1"/>
      <protection/>
    </xf>
    <xf numFmtId="3" fontId="33" fillId="55" borderId="19" xfId="102" applyNumberFormat="1" applyFont="1" applyFill="1" applyBorder="1" applyAlignment="1">
      <alignment horizontal="center" vertical="center" wrapText="1"/>
      <protection/>
    </xf>
    <xf numFmtId="3" fontId="29" fillId="55" borderId="20" xfId="102" applyNumberFormat="1" applyFont="1" applyFill="1" applyBorder="1" applyAlignment="1">
      <alignment vertical="center" wrapText="1"/>
      <protection/>
    </xf>
    <xf numFmtId="3" fontId="34" fillId="0" borderId="0" xfId="102" applyNumberFormat="1" applyFont="1" applyAlignment="1">
      <alignment vertical="center"/>
      <protection/>
    </xf>
    <xf numFmtId="3" fontId="33" fillId="0" borderId="21" xfId="102" applyNumberFormat="1" applyFont="1" applyFill="1" applyBorder="1" applyAlignment="1">
      <alignment horizontal="center" vertical="center" wrapText="1"/>
      <protection/>
    </xf>
    <xf numFmtId="3" fontId="29" fillId="0" borderId="21" xfId="102" applyNumberFormat="1" applyFont="1" applyFill="1" applyBorder="1" applyAlignment="1">
      <alignment vertical="center" wrapText="1"/>
      <protection/>
    </xf>
    <xf numFmtId="3" fontId="34" fillId="0" borderId="0" xfId="102" applyNumberFormat="1" applyFont="1" applyFill="1" applyAlignment="1">
      <alignment vertical="center"/>
      <protection/>
    </xf>
    <xf numFmtId="3" fontId="6" fillId="0" borderId="21" xfId="102" applyNumberFormat="1" applyFont="1" applyFill="1" applyBorder="1" applyAlignment="1">
      <alignment horizontal="center" vertical="center" wrapText="1"/>
      <protection/>
    </xf>
    <xf numFmtId="3" fontId="31" fillId="0" borderId="21" xfId="102" applyNumberFormat="1" applyFont="1" applyFill="1" applyBorder="1" applyAlignment="1">
      <alignment vertical="center" wrapText="1"/>
      <protection/>
    </xf>
    <xf numFmtId="3" fontId="6" fillId="0" borderId="0" xfId="102" applyNumberFormat="1" applyFont="1" applyFill="1" applyAlignment="1">
      <alignment vertical="center"/>
      <protection/>
    </xf>
    <xf numFmtId="3" fontId="6" fillId="0" borderId="21" xfId="102" applyNumberFormat="1" applyFont="1" applyBorder="1" applyAlignment="1">
      <alignment horizontal="center" vertical="center"/>
      <protection/>
    </xf>
    <xf numFmtId="3" fontId="31" fillId="0" borderId="21" xfId="102" applyNumberFormat="1" applyFont="1" applyBorder="1" applyAlignment="1">
      <alignment vertical="center" wrapText="1"/>
      <protection/>
    </xf>
    <xf numFmtId="3" fontId="31" fillId="0" borderId="21" xfId="102" applyNumberFormat="1" applyFont="1" applyBorder="1" applyAlignment="1">
      <alignment vertical="center"/>
      <protection/>
    </xf>
    <xf numFmtId="3" fontId="6" fillId="0" borderId="0" xfId="102" applyNumberFormat="1" applyFont="1" applyAlignment="1">
      <alignment vertical="center"/>
      <protection/>
    </xf>
    <xf numFmtId="3" fontId="31" fillId="0" borderId="21" xfId="102" applyNumberFormat="1" applyFont="1" applyFill="1" applyBorder="1" applyAlignment="1">
      <alignment vertical="center"/>
      <protection/>
    </xf>
    <xf numFmtId="3" fontId="29" fillId="0" borderId="21" xfId="102" applyNumberFormat="1" applyFont="1" applyBorder="1" applyAlignment="1">
      <alignment vertical="center"/>
      <protection/>
    </xf>
    <xf numFmtId="3" fontId="29" fillId="0" borderId="21" xfId="102" applyNumberFormat="1" applyFont="1" applyBorder="1" applyAlignment="1">
      <alignment vertical="center" wrapText="1"/>
      <protection/>
    </xf>
    <xf numFmtId="3" fontId="29" fillId="0" borderId="21" xfId="102" applyNumberFormat="1" applyFont="1" applyFill="1" applyBorder="1" applyAlignment="1">
      <alignment vertical="center"/>
      <protection/>
    </xf>
    <xf numFmtId="3" fontId="35" fillId="0" borderId="21" xfId="102" applyNumberFormat="1" applyFont="1" applyBorder="1" applyAlignment="1">
      <alignment vertical="center" wrapText="1"/>
      <protection/>
    </xf>
    <xf numFmtId="3" fontId="5" fillId="0" borderId="21" xfId="102" applyNumberFormat="1" applyFont="1" applyBorder="1" applyAlignment="1">
      <alignment horizontal="center" vertical="center"/>
      <protection/>
    </xf>
    <xf numFmtId="3" fontId="35" fillId="0" borderId="21" xfId="102" applyNumberFormat="1" applyFont="1" applyBorder="1" applyAlignment="1">
      <alignment vertical="center"/>
      <protection/>
    </xf>
    <xf numFmtId="3" fontId="6" fillId="10" borderId="21" xfId="102" applyNumberFormat="1" applyFont="1" applyFill="1" applyBorder="1" applyAlignment="1">
      <alignment horizontal="center" vertical="center"/>
      <protection/>
    </xf>
    <xf numFmtId="3" fontId="31" fillId="10" borderId="21" xfId="102" applyNumberFormat="1" applyFont="1" applyFill="1" applyBorder="1" applyAlignment="1">
      <alignment vertical="center"/>
      <protection/>
    </xf>
    <xf numFmtId="3" fontId="29" fillId="10" borderId="21" xfId="102" applyNumberFormat="1" applyFont="1" applyFill="1" applyBorder="1" applyAlignment="1">
      <alignment vertical="center" wrapText="1"/>
      <protection/>
    </xf>
    <xf numFmtId="3" fontId="29" fillId="10" borderId="21" xfId="102" applyNumberFormat="1" applyFont="1" applyFill="1" applyBorder="1" applyAlignment="1">
      <alignment vertical="center"/>
      <protection/>
    </xf>
    <xf numFmtId="3" fontId="6" fillId="0" borderId="0" xfId="102" applyNumberFormat="1" applyFont="1" applyFill="1" applyBorder="1" applyAlignment="1">
      <alignment vertical="center"/>
      <protection/>
    </xf>
    <xf numFmtId="3" fontId="6" fillId="0" borderId="0" xfId="101" applyNumberFormat="1" applyFont="1" applyFill="1" applyAlignment="1">
      <alignment vertical="center"/>
      <protection/>
    </xf>
    <xf numFmtId="3" fontId="31" fillId="0" borderId="0" xfId="101" applyNumberFormat="1" applyFont="1" applyAlignment="1">
      <alignment vertical="center"/>
      <protection/>
    </xf>
    <xf numFmtId="3" fontId="31" fillId="0" borderId="0" xfId="101" applyNumberFormat="1" applyFont="1" applyFill="1" applyAlignment="1">
      <alignment vertical="center"/>
      <protection/>
    </xf>
    <xf numFmtId="3" fontId="6" fillId="0" borderId="0" xfId="101" applyNumberFormat="1" applyFont="1" applyAlignment="1">
      <alignment vertical="center"/>
      <protection/>
    </xf>
    <xf numFmtId="0" fontId="31" fillId="0" borderId="0" xfId="101" applyFont="1">
      <alignment/>
      <protection/>
    </xf>
    <xf numFmtId="0" fontId="6" fillId="0" borderId="0" xfId="101" applyFont="1">
      <alignment/>
      <protection/>
    </xf>
    <xf numFmtId="0" fontId="0" fillId="0" borderId="0" xfId="0" applyAlignment="1">
      <alignment horizontal="right"/>
    </xf>
    <xf numFmtId="0" fontId="37" fillId="0" borderId="0" xfId="0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Continuous" vertical="top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horizontal="centerContinuous" vertical="top"/>
      <protection locked="0"/>
    </xf>
    <xf numFmtId="0" fontId="0" fillId="0" borderId="0" xfId="0" applyBorder="1" applyAlignment="1" applyProtection="1">
      <alignment horizontal="right" vertical="top"/>
      <protection locked="0"/>
    </xf>
    <xf numFmtId="0" fontId="37" fillId="0" borderId="0" xfId="0" applyFont="1" applyAlignment="1" applyProtection="1">
      <alignment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9" fontId="2" fillId="0" borderId="24" xfId="112" applyFont="1" applyBorder="1" applyAlignment="1" applyProtection="1">
      <alignment horizontal="center"/>
      <protection locked="0"/>
    </xf>
    <xf numFmtId="3" fontId="2" fillId="0" borderId="25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43" fillId="0" borderId="26" xfId="0" applyFont="1" applyBorder="1" applyAlignment="1" applyProtection="1">
      <alignment/>
      <protection locked="0"/>
    </xf>
    <xf numFmtId="2" fontId="43" fillId="0" borderId="26" xfId="0" applyNumberFormat="1" applyFont="1" applyBorder="1" applyAlignment="1" applyProtection="1">
      <alignment/>
      <protection locked="0"/>
    </xf>
    <xf numFmtId="0" fontId="43" fillId="0" borderId="21" xfId="0" applyFont="1" applyBorder="1" applyAlignment="1" applyProtection="1">
      <alignment/>
      <protection locked="0"/>
    </xf>
    <xf numFmtId="2" fontId="43" fillId="0" borderId="21" xfId="0" applyNumberFormat="1" applyFont="1" applyBorder="1" applyAlignment="1" applyProtection="1">
      <alignment/>
      <protection locked="0"/>
    </xf>
    <xf numFmtId="0" fontId="44" fillId="0" borderId="21" xfId="0" applyFont="1" applyBorder="1" applyAlignment="1" applyProtection="1">
      <alignment/>
      <protection locked="0"/>
    </xf>
    <xf numFmtId="0" fontId="43" fillId="0" borderId="21" xfId="0" applyFont="1" applyBorder="1" applyAlignment="1">
      <alignment/>
    </xf>
    <xf numFmtId="2" fontId="43" fillId="0" borderId="21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0" xfId="0" applyFont="1" applyBorder="1" applyAlignment="1">
      <alignment/>
    </xf>
    <xf numFmtId="3" fontId="2" fillId="0" borderId="28" xfId="0" applyNumberFormat="1" applyFont="1" applyBorder="1" applyAlignment="1">
      <alignment/>
    </xf>
    <xf numFmtId="0" fontId="42" fillId="0" borderId="0" xfId="0" applyFont="1" applyBorder="1" applyAlignment="1" applyProtection="1">
      <alignment horizontal="centerContinuous" vertical="top"/>
      <protection locked="0"/>
    </xf>
    <xf numFmtId="0" fontId="42" fillId="0" borderId="29" xfId="0" applyFont="1" applyBorder="1" applyAlignment="1" applyProtection="1">
      <alignment horizontal="centerContinuous" vertical="top"/>
      <protection locked="0"/>
    </xf>
    <xf numFmtId="0" fontId="37" fillId="0" borderId="25" xfId="0" applyFont="1" applyBorder="1" applyAlignment="1">
      <alignment horizontal="center" vertical="center"/>
    </xf>
    <xf numFmtId="3" fontId="43" fillId="0" borderId="26" xfId="0" applyNumberFormat="1" applyFont="1" applyBorder="1" applyAlignment="1">
      <alignment/>
    </xf>
    <xf numFmtId="3" fontId="43" fillId="0" borderId="21" xfId="0" applyNumberFormat="1" applyFont="1" applyBorder="1" applyAlignment="1">
      <alignment/>
    </xf>
    <xf numFmtId="3" fontId="44" fillId="0" borderId="21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43" fillId="0" borderId="22" xfId="0" applyFont="1" applyBorder="1" applyAlignment="1">
      <alignment/>
    </xf>
    <xf numFmtId="2" fontId="43" fillId="0" borderId="22" xfId="0" applyNumberFormat="1" applyFont="1" applyBorder="1" applyAlignment="1">
      <alignment/>
    </xf>
    <xf numFmtId="3" fontId="43" fillId="0" borderId="22" xfId="0" applyNumberFormat="1" applyFont="1" applyBorder="1" applyAlignment="1">
      <alignment/>
    </xf>
    <xf numFmtId="0" fontId="43" fillId="0" borderId="22" xfId="0" applyFont="1" applyBorder="1" applyAlignment="1" applyProtection="1">
      <alignment/>
      <protection locked="0"/>
    </xf>
    <xf numFmtId="2" fontId="43" fillId="0" borderId="22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3" fontId="39" fillId="0" borderId="2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3" fontId="0" fillId="0" borderId="21" xfId="0" applyNumberForma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left" vertical="justify" wrapText="1"/>
    </xf>
    <xf numFmtId="3" fontId="0" fillId="0" borderId="21" xfId="0" applyNumberFormat="1" applyBorder="1" applyAlignment="1">
      <alignment horizontal="justify" vertical="center" wrapText="1"/>
    </xf>
    <xf numFmtId="3" fontId="1" fillId="0" borderId="21" xfId="0" applyNumberFormat="1" applyFont="1" applyBorder="1" applyAlignment="1">
      <alignment/>
    </xf>
    <xf numFmtId="3" fontId="39" fillId="0" borderId="21" xfId="0" applyNumberFormat="1" applyFont="1" applyBorder="1" applyAlignment="1">
      <alignment/>
    </xf>
    <xf numFmtId="3" fontId="39" fillId="0" borderId="0" xfId="0" applyNumberFormat="1" applyFont="1" applyAlignment="1">
      <alignment/>
    </xf>
    <xf numFmtId="0" fontId="39" fillId="0" borderId="0" xfId="0" applyFont="1" applyAlignment="1">
      <alignment/>
    </xf>
    <xf numFmtId="3" fontId="0" fillId="0" borderId="21" xfId="0" applyNumberFormat="1" applyBorder="1" applyAlignment="1">
      <alignment horizontal="justify" vertical="distributed" wrapText="1"/>
    </xf>
    <xf numFmtId="3" fontId="39" fillId="0" borderId="21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6" fillId="0" borderId="21" xfId="0" applyNumberFormat="1" applyFont="1" applyBorder="1" applyAlignment="1">
      <alignment horizontal="left"/>
    </xf>
    <xf numFmtId="3" fontId="39" fillId="0" borderId="19" xfId="0" applyNumberFormat="1" applyFont="1" applyBorder="1" applyAlignment="1">
      <alignment horizontal="center"/>
    </xf>
    <xf numFmtId="3" fontId="39" fillId="0" borderId="25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" fillId="0" borderId="19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vertical="center" wrapText="1"/>
    </xf>
    <xf numFmtId="3" fontId="0" fillId="0" borderId="21" xfId="0" applyNumberFormat="1" applyBorder="1" applyAlignment="1">
      <alignment vertical="center" wrapText="1"/>
    </xf>
    <xf numFmtId="3" fontId="3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32" fillId="0" borderId="0" xfId="98">
      <alignment/>
      <protection/>
    </xf>
    <xf numFmtId="0" fontId="45" fillId="0" borderId="31" xfId="98" applyFont="1" applyBorder="1" applyAlignment="1">
      <alignment vertical="center" wrapText="1"/>
      <protection/>
    </xf>
    <xf numFmtId="0" fontId="45" fillId="0" borderId="31" xfId="98" applyFont="1" applyBorder="1" applyAlignment="1">
      <alignment horizontal="center" vertical="center" wrapText="1"/>
      <protection/>
    </xf>
    <xf numFmtId="0" fontId="32" fillId="0" borderId="32" xfId="98" applyBorder="1" applyAlignment="1">
      <alignment horizontal="center"/>
      <protection/>
    </xf>
    <xf numFmtId="0" fontId="32" fillId="0" borderId="21" xfId="98" applyBorder="1" applyAlignment="1">
      <alignment horizontal="center"/>
      <protection/>
    </xf>
    <xf numFmtId="0" fontId="32" fillId="0" borderId="33" xfId="98" applyBorder="1" applyAlignment="1">
      <alignment horizontal="center"/>
      <protection/>
    </xf>
    <xf numFmtId="3" fontId="32" fillId="0" borderId="33" xfId="98" applyNumberFormat="1" applyBorder="1">
      <alignment/>
      <protection/>
    </xf>
    <xf numFmtId="3" fontId="32" fillId="0" borderId="33" xfId="98" applyNumberFormat="1" applyBorder="1" applyAlignment="1">
      <alignment vertical="center"/>
      <protection/>
    </xf>
    <xf numFmtId="0" fontId="32" fillId="0" borderId="21" xfId="98" applyFont="1" applyBorder="1">
      <alignment/>
      <protection/>
    </xf>
    <xf numFmtId="3" fontId="45" fillId="0" borderId="34" xfId="98" applyNumberFormat="1" applyFont="1" applyBorder="1">
      <alignment/>
      <protection/>
    </xf>
    <xf numFmtId="0" fontId="45" fillId="0" borderId="35" xfId="98" applyFont="1" applyBorder="1" applyAlignment="1">
      <alignment horizontal="left"/>
      <protection/>
    </xf>
    <xf numFmtId="0" fontId="45" fillId="0" borderId="36" xfId="98" applyFont="1" applyBorder="1" applyAlignment="1">
      <alignment horizontal="left"/>
      <protection/>
    </xf>
    <xf numFmtId="0" fontId="32" fillId="0" borderId="23" xfId="98" applyBorder="1" applyAlignment="1">
      <alignment horizontal="center"/>
      <protection/>
    </xf>
    <xf numFmtId="0" fontId="32" fillId="0" borderId="23" xfId="98" applyBorder="1">
      <alignment/>
      <protection/>
    </xf>
    <xf numFmtId="0" fontId="45" fillId="0" borderId="37" xfId="98" applyFont="1" applyBorder="1" applyAlignment="1">
      <alignment horizontal="center" vertical="center" wrapText="1"/>
      <protection/>
    </xf>
    <xf numFmtId="49" fontId="32" fillId="0" borderId="21" xfId="98" applyNumberFormat="1" applyFont="1" applyBorder="1" applyAlignment="1">
      <alignment horizontal="right"/>
      <protection/>
    </xf>
    <xf numFmtId="49" fontId="32" fillId="0" borderId="23" xfId="98" applyNumberFormat="1" applyFont="1" applyBorder="1" applyAlignment="1">
      <alignment horizontal="right"/>
      <protection/>
    </xf>
    <xf numFmtId="0" fontId="45" fillId="0" borderId="38" xfId="98" applyFont="1" applyBorder="1" applyAlignment="1">
      <alignment horizontal="left"/>
      <protection/>
    </xf>
    <xf numFmtId="0" fontId="45" fillId="0" borderId="39" xfId="98" applyFont="1" applyBorder="1" applyAlignment="1">
      <alignment horizontal="center" vertical="center" wrapText="1"/>
      <protection/>
    </xf>
    <xf numFmtId="0" fontId="32" fillId="0" borderId="40" xfId="98" applyBorder="1" applyAlignment="1">
      <alignment horizontal="center"/>
      <protection/>
    </xf>
    <xf numFmtId="3" fontId="32" fillId="0" borderId="40" xfId="98" applyNumberFormat="1" applyFont="1" applyBorder="1">
      <alignment/>
      <protection/>
    </xf>
    <xf numFmtId="177" fontId="32" fillId="0" borderId="40" xfId="98" applyNumberFormat="1" applyFont="1" applyFill="1" applyBorder="1" applyAlignment="1" applyProtection="1">
      <alignment vertical="center" wrapText="1"/>
      <protection locked="0"/>
    </xf>
    <xf numFmtId="3" fontId="45" fillId="0" borderId="41" xfId="98" applyNumberFormat="1" applyFont="1" applyBorder="1">
      <alignment/>
      <protection/>
    </xf>
    <xf numFmtId="0" fontId="45" fillId="0" borderId="42" xfId="98" applyFont="1" applyBorder="1" applyAlignment="1">
      <alignment vertical="center" wrapText="1"/>
      <protection/>
    </xf>
    <xf numFmtId="3" fontId="45" fillId="0" borderId="36" xfId="98" applyNumberFormat="1" applyFont="1" applyBorder="1">
      <alignment/>
      <protection/>
    </xf>
    <xf numFmtId="177" fontId="32" fillId="0" borderId="21" xfId="98" applyNumberFormat="1" applyFont="1" applyFill="1" applyBorder="1" applyAlignment="1" applyProtection="1">
      <alignment horizontal="left" vertical="center" wrapText="1" indent="1"/>
      <protection locked="0"/>
    </xf>
    <xf numFmtId="49" fontId="32" fillId="0" borderId="32" xfId="98" applyNumberFormat="1" applyFont="1" applyBorder="1" applyAlignment="1">
      <alignment horizontal="right"/>
      <protection/>
    </xf>
    <xf numFmtId="0" fontId="32" fillId="0" borderId="23" xfId="98" applyFont="1" applyBorder="1">
      <alignment/>
      <protection/>
    </xf>
    <xf numFmtId="0" fontId="32" fillId="0" borderId="23" xfId="98" applyFont="1" applyBorder="1" applyAlignment="1">
      <alignment vertical="center" wrapText="1"/>
      <protection/>
    </xf>
    <xf numFmtId="0" fontId="45" fillId="0" borderId="43" xfId="98" applyFont="1" applyBorder="1" applyAlignment="1">
      <alignment vertical="center" wrapText="1"/>
      <protection/>
    </xf>
    <xf numFmtId="0" fontId="32" fillId="0" borderId="22" xfId="98" applyFont="1" applyBorder="1">
      <alignment/>
      <protection/>
    </xf>
    <xf numFmtId="0" fontId="32" fillId="0" borderId="44" xfId="98" applyBorder="1">
      <alignment/>
      <protection/>
    </xf>
    <xf numFmtId="0" fontId="32" fillId="0" borderId="22" xfId="98" applyBorder="1" applyAlignment="1">
      <alignment horizontal="right"/>
      <protection/>
    </xf>
    <xf numFmtId="3" fontId="32" fillId="0" borderId="45" xfId="98" applyNumberFormat="1" applyBorder="1">
      <alignment/>
      <protection/>
    </xf>
    <xf numFmtId="179" fontId="32" fillId="0" borderId="46" xfId="68" applyNumberFormat="1" applyFont="1" applyBorder="1" applyAlignment="1">
      <alignment/>
    </xf>
    <xf numFmtId="3" fontId="35" fillId="0" borderId="21" xfId="100" applyNumberFormat="1" applyFont="1" applyFill="1" applyBorder="1" applyAlignment="1">
      <alignment vertical="center" wrapText="1"/>
      <protection/>
    </xf>
    <xf numFmtId="0" fontId="46" fillId="0" borderId="0" xfId="94" applyFont="1">
      <alignment/>
      <protection/>
    </xf>
    <xf numFmtId="0" fontId="46" fillId="0" borderId="0" xfId="94" applyFont="1" applyAlignment="1">
      <alignment wrapText="1"/>
      <protection/>
    </xf>
    <xf numFmtId="3" fontId="46" fillId="0" borderId="0" xfId="94" applyNumberFormat="1" applyFont="1">
      <alignment/>
      <protection/>
    </xf>
    <xf numFmtId="0" fontId="48" fillId="0" borderId="0" xfId="94" applyFont="1">
      <alignment/>
      <protection/>
    </xf>
    <xf numFmtId="0" fontId="46" fillId="0" borderId="0" xfId="94" applyFont="1" applyAlignment="1">
      <alignment/>
      <protection/>
    </xf>
    <xf numFmtId="0" fontId="28" fillId="0" borderId="0" xfId="94" applyFont="1" applyBorder="1" applyAlignment="1">
      <alignment/>
      <protection/>
    </xf>
    <xf numFmtId="0" fontId="48" fillId="0" borderId="0" xfId="94" applyFont="1" applyAlignment="1">
      <alignment/>
      <protection/>
    </xf>
    <xf numFmtId="0" fontId="51" fillId="0" borderId="23" xfId="94" applyFont="1" applyBorder="1" applyAlignment="1">
      <alignment horizontal="center" vertical="center" wrapText="1"/>
      <protection/>
    </xf>
    <xf numFmtId="3" fontId="51" fillId="0" borderId="21" xfId="94" applyNumberFormat="1" applyFont="1" applyBorder="1" applyAlignment="1">
      <alignment horizontal="center" vertical="center"/>
      <protection/>
    </xf>
    <xf numFmtId="3" fontId="51" fillId="0" borderId="21" xfId="94" applyNumberFormat="1" applyFont="1" applyBorder="1" applyAlignment="1">
      <alignment horizontal="center" vertical="center" wrapText="1"/>
      <protection/>
    </xf>
    <xf numFmtId="0" fontId="30" fillId="0" borderId="0" xfId="94" applyFont="1" applyBorder="1" applyAlignment="1">
      <alignment horizontal="center" vertical="center"/>
      <protection/>
    </xf>
    <xf numFmtId="0" fontId="53" fillId="0" borderId="0" xfId="94" applyFont="1" applyAlignment="1">
      <alignment horizontal="center" vertical="center"/>
      <protection/>
    </xf>
    <xf numFmtId="0" fontId="46" fillId="0" borderId="21" xfId="94" applyFont="1" applyBorder="1" applyAlignment="1">
      <alignment horizontal="center"/>
      <protection/>
    </xf>
    <xf numFmtId="0" fontId="51" fillId="0" borderId="23" xfId="94" applyFont="1" applyBorder="1" applyAlignment="1">
      <alignment horizontal="left" wrapText="1"/>
      <protection/>
    </xf>
    <xf numFmtId="3" fontId="51" fillId="0" borderId="21" xfId="94" applyNumberFormat="1" applyFont="1" applyBorder="1">
      <alignment/>
      <protection/>
    </xf>
    <xf numFmtId="3" fontId="54" fillId="0" borderId="21" xfId="94" applyNumberFormat="1" applyFont="1" applyBorder="1">
      <alignment/>
      <protection/>
    </xf>
    <xf numFmtId="0" fontId="28" fillId="0" borderId="0" xfId="94" applyFont="1" applyBorder="1">
      <alignment/>
      <protection/>
    </xf>
    <xf numFmtId="0" fontId="54" fillId="0" borderId="23" xfId="94" applyFont="1" applyBorder="1" applyAlignment="1">
      <alignment wrapText="1"/>
      <protection/>
    </xf>
    <xf numFmtId="3" fontId="54" fillId="0" borderId="21" xfId="99" applyNumberFormat="1" applyFont="1" applyBorder="1">
      <alignment/>
      <protection/>
    </xf>
    <xf numFmtId="3" fontId="46" fillId="0" borderId="21" xfId="94" applyNumberFormat="1" applyFont="1" applyBorder="1">
      <alignment/>
      <protection/>
    </xf>
    <xf numFmtId="0" fontId="55" fillId="0" borderId="23" xfId="94" applyFont="1" applyBorder="1" applyAlignment="1">
      <alignment wrapText="1"/>
      <protection/>
    </xf>
    <xf numFmtId="3" fontId="54" fillId="0" borderId="21" xfId="94" applyNumberFormat="1" applyFont="1" applyBorder="1" applyAlignment="1">
      <alignment horizontal="left"/>
      <protection/>
    </xf>
    <xf numFmtId="0" fontId="56" fillId="0" borderId="23" xfId="94" applyFont="1" applyBorder="1" applyAlignment="1">
      <alignment wrapText="1"/>
      <protection/>
    </xf>
    <xf numFmtId="3" fontId="56" fillId="0" borderId="21" xfId="94" applyNumberFormat="1" applyFont="1" applyBorder="1">
      <alignment/>
      <protection/>
    </xf>
    <xf numFmtId="3" fontId="55" fillId="0" borderId="21" xfId="94" applyNumberFormat="1" applyFont="1" applyBorder="1">
      <alignment/>
      <protection/>
    </xf>
    <xf numFmtId="0" fontId="54" fillId="0" borderId="23" xfId="99" applyFont="1" applyBorder="1" applyAlignment="1">
      <alignment wrapText="1"/>
      <protection/>
    </xf>
    <xf numFmtId="0" fontId="51" fillId="0" borderId="23" xfId="94" applyFont="1" applyBorder="1" applyAlignment="1">
      <alignment wrapText="1"/>
      <protection/>
    </xf>
    <xf numFmtId="0" fontId="30" fillId="0" borderId="0" xfId="94" applyFont="1" applyBorder="1">
      <alignment/>
      <protection/>
    </xf>
    <xf numFmtId="0" fontId="53" fillId="0" borderId="0" xfId="94" applyFont="1">
      <alignment/>
      <protection/>
    </xf>
    <xf numFmtId="3" fontId="51" fillId="0" borderId="23" xfId="94" applyNumberFormat="1" applyFont="1" applyBorder="1" applyAlignment="1">
      <alignment wrapText="1"/>
      <protection/>
    </xf>
    <xf numFmtId="3" fontId="54" fillId="0" borderId="23" xfId="94" applyNumberFormat="1" applyFont="1" applyBorder="1" applyAlignment="1">
      <alignment wrapText="1"/>
      <protection/>
    </xf>
    <xf numFmtId="3" fontId="54" fillId="0" borderId="21" xfId="94" applyNumberFormat="1" applyFont="1" applyBorder="1" applyAlignment="1">
      <alignment wrapText="1"/>
      <protection/>
    </xf>
    <xf numFmtId="0" fontId="51" fillId="0" borderId="44" xfId="94" applyFont="1" applyBorder="1" applyAlignment="1">
      <alignment wrapText="1"/>
      <protection/>
    </xf>
    <xf numFmtId="3" fontId="51" fillId="0" borderId="22" xfId="94" applyNumberFormat="1" applyFont="1" applyBorder="1">
      <alignment/>
      <protection/>
    </xf>
    <xf numFmtId="0" fontId="51" fillId="0" borderId="47" xfId="94" applyFont="1" applyBorder="1" applyAlignment="1">
      <alignment wrapText="1"/>
      <protection/>
    </xf>
    <xf numFmtId="3" fontId="51" fillId="0" borderId="20" xfId="94" applyNumberFormat="1" applyFont="1" applyBorder="1">
      <alignment/>
      <protection/>
    </xf>
    <xf numFmtId="0" fontId="30" fillId="0" borderId="20" xfId="94" applyFont="1" applyBorder="1">
      <alignment/>
      <protection/>
    </xf>
    <xf numFmtId="0" fontId="51" fillId="0" borderId="0" xfId="94" applyFont="1" applyBorder="1" applyAlignment="1">
      <alignment wrapText="1"/>
      <protection/>
    </xf>
    <xf numFmtId="3" fontId="51" fillId="0" borderId="0" xfId="94" applyNumberFormat="1" applyFont="1" applyBorder="1">
      <alignment/>
      <protection/>
    </xf>
    <xf numFmtId="0" fontId="54" fillId="0" borderId="0" xfId="94" applyFont="1" applyBorder="1" applyAlignment="1">
      <alignment wrapText="1"/>
      <protection/>
    </xf>
    <xf numFmtId="3" fontId="54" fillId="0" borderId="0" xfId="94" applyNumberFormat="1" applyFont="1" applyBorder="1">
      <alignment/>
      <protection/>
    </xf>
    <xf numFmtId="0" fontId="46" fillId="0" borderId="0" xfId="94" applyFont="1" applyBorder="1" applyAlignment="1">
      <alignment wrapText="1"/>
      <protection/>
    </xf>
    <xf numFmtId="3" fontId="46" fillId="0" borderId="0" xfId="94" applyNumberFormat="1" applyFont="1" applyBorder="1">
      <alignment/>
      <protection/>
    </xf>
    <xf numFmtId="0" fontId="48" fillId="0" borderId="0" xfId="94" applyFont="1" applyBorder="1">
      <alignment/>
      <protection/>
    </xf>
    <xf numFmtId="0" fontId="2" fillId="0" borderId="48" xfId="0" applyFont="1" applyBorder="1" applyAlignment="1">
      <alignment/>
    </xf>
    <xf numFmtId="3" fontId="2" fillId="0" borderId="48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37" fillId="0" borderId="24" xfId="0" applyFont="1" applyBorder="1" applyAlignment="1" applyProtection="1">
      <alignment horizontal="center" vertical="center"/>
      <protection locked="0"/>
    </xf>
    <xf numFmtId="0" fontId="28" fillId="0" borderId="21" xfId="94" applyFont="1" applyBorder="1">
      <alignment/>
      <protection/>
    </xf>
    <xf numFmtId="49" fontId="32" fillId="0" borderId="49" xfId="98" applyNumberFormat="1" applyBorder="1">
      <alignment/>
      <protection/>
    </xf>
    <xf numFmtId="49" fontId="32" fillId="0" borderId="22" xfId="98" applyNumberFormat="1" applyBorder="1">
      <alignment/>
      <protection/>
    </xf>
    <xf numFmtId="0" fontId="32" fillId="0" borderId="21" xfId="98" applyFont="1" applyBorder="1" applyAlignment="1">
      <alignment wrapText="1"/>
      <protection/>
    </xf>
    <xf numFmtId="0" fontId="32" fillId="0" borderId="32" xfId="98" applyBorder="1">
      <alignment/>
      <protection/>
    </xf>
    <xf numFmtId="3" fontId="29" fillId="55" borderId="20" xfId="102" applyNumberFormat="1" applyFont="1" applyFill="1" applyBorder="1" applyAlignment="1">
      <alignment horizontal="center" vertical="center" wrapText="1"/>
      <protection/>
    </xf>
    <xf numFmtId="49" fontId="32" fillId="0" borderId="50" xfId="98" applyNumberFormat="1" applyFont="1" applyBorder="1" applyAlignment="1">
      <alignment horizontal="right"/>
      <protection/>
    </xf>
    <xf numFmtId="49" fontId="32" fillId="0" borderId="49" xfId="98" applyNumberFormat="1" applyFont="1" applyBorder="1" applyAlignment="1">
      <alignment horizontal="right"/>
      <protection/>
    </xf>
    <xf numFmtId="49" fontId="32" fillId="0" borderId="22" xfId="98" applyNumberFormat="1" applyFont="1" applyBorder="1" applyAlignment="1">
      <alignment horizontal="right"/>
      <protection/>
    </xf>
    <xf numFmtId="3" fontId="32" fillId="0" borderId="46" xfId="98" applyNumberFormat="1" applyFont="1" applyBorder="1">
      <alignment/>
      <protection/>
    </xf>
    <xf numFmtId="0" fontId="51" fillId="0" borderId="21" xfId="94" applyFont="1" applyBorder="1" applyAlignment="1">
      <alignment horizontal="center" vertical="center"/>
      <protection/>
    </xf>
    <xf numFmtId="0" fontId="32" fillId="0" borderId="0" xfId="98" applyFont="1" applyBorder="1" applyAlignment="1">
      <alignment horizontal="center"/>
      <protection/>
    </xf>
    <xf numFmtId="0" fontId="32" fillId="0" borderId="0" xfId="98" applyBorder="1" applyAlignment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24" xfId="0" applyFont="1" applyBorder="1" applyAlignment="1" applyProtection="1">
      <alignment/>
      <protection locked="0"/>
    </xf>
    <xf numFmtId="0" fontId="4" fillId="0" borderId="51" xfId="0" applyFont="1" applyBorder="1" applyAlignment="1" applyProtection="1">
      <alignment/>
      <protection locked="0"/>
    </xf>
    <xf numFmtId="0" fontId="4" fillId="0" borderId="52" xfId="0" applyFont="1" applyBorder="1" applyAlignment="1" applyProtection="1">
      <alignment/>
      <protection locked="0"/>
    </xf>
    <xf numFmtId="0" fontId="57" fillId="0" borderId="24" xfId="0" applyFont="1" applyBorder="1" applyAlignment="1" applyProtection="1">
      <alignment/>
      <protection locked="0"/>
    </xf>
    <xf numFmtId="0" fontId="4" fillId="0" borderId="51" xfId="0" applyFont="1" applyBorder="1" applyAlignment="1">
      <alignment/>
    </xf>
    <xf numFmtId="0" fontId="4" fillId="0" borderId="29" xfId="0" applyFont="1" applyBorder="1" applyAlignment="1">
      <alignment/>
    </xf>
    <xf numFmtId="3" fontId="52" fillId="0" borderId="21" xfId="94" applyNumberFormat="1" applyFont="1" applyBorder="1" applyAlignment="1">
      <alignment horizontal="center" vertical="center"/>
      <protection/>
    </xf>
    <xf numFmtId="3" fontId="51" fillId="0" borderId="24" xfId="94" applyNumberFormat="1" applyFont="1" applyBorder="1" applyAlignment="1">
      <alignment horizontal="center" vertical="center"/>
      <protection/>
    </xf>
    <xf numFmtId="3" fontId="51" fillId="0" borderId="53" xfId="94" applyNumberFormat="1" applyFont="1" applyBorder="1" applyAlignment="1">
      <alignment horizontal="center" vertical="center"/>
      <protection/>
    </xf>
    <xf numFmtId="3" fontId="51" fillId="0" borderId="23" xfId="94" applyNumberFormat="1" applyFont="1" applyBorder="1" applyAlignment="1">
      <alignment horizontal="center" vertical="center"/>
      <protection/>
    </xf>
    <xf numFmtId="0" fontId="51" fillId="0" borderId="54" xfId="94" applyFont="1" applyBorder="1" applyAlignment="1">
      <alignment horizontal="right"/>
      <protection/>
    </xf>
    <xf numFmtId="3" fontId="47" fillId="0" borderId="0" xfId="94" applyNumberFormat="1" applyFont="1" applyBorder="1" applyAlignment="1">
      <alignment horizontal="right"/>
      <protection/>
    </xf>
    <xf numFmtId="0" fontId="50" fillId="0" borderId="0" xfId="94" applyFont="1" applyBorder="1" applyAlignment="1">
      <alignment horizontal="center"/>
      <protection/>
    </xf>
    <xf numFmtId="0" fontId="49" fillId="0" borderId="0" xfId="94" applyFont="1" applyBorder="1" applyAlignment="1">
      <alignment horizontal="center"/>
      <protection/>
    </xf>
    <xf numFmtId="0" fontId="51" fillId="0" borderId="21" xfId="94" applyFont="1" applyBorder="1" applyAlignment="1">
      <alignment horizontal="center" vertical="center"/>
      <protection/>
    </xf>
    <xf numFmtId="0" fontId="46" fillId="0" borderId="21" xfId="94" applyFont="1" applyBorder="1" applyAlignment="1">
      <alignment horizontal="center" vertical="center" wrapText="1"/>
      <protection/>
    </xf>
    <xf numFmtId="0" fontId="51" fillId="0" borderId="23" xfId="94" applyFont="1" applyBorder="1" applyAlignment="1">
      <alignment horizontal="center" vertical="center" wrapText="1"/>
      <protection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40" fillId="0" borderId="0" xfId="0" applyFont="1" applyBorder="1" applyAlignment="1" applyProtection="1">
      <alignment horizontal="center" vertical="center"/>
      <protection locked="0"/>
    </xf>
    <xf numFmtId="0" fontId="41" fillId="0" borderId="0" xfId="0" applyFont="1" applyBorder="1" applyAlignment="1">
      <alignment horizontal="center" vertical="center"/>
    </xf>
    <xf numFmtId="0" fontId="38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2" fillId="0" borderId="0" xfId="98" applyFont="1" applyBorder="1" applyAlignment="1">
      <alignment horizontal="center"/>
      <protection/>
    </xf>
    <xf numFmtId="0" fontId="32" fillId="0" borderId="0" xfId="98" applyBorder="1" applyAlignment="1">
      <alignment horizontal="center"/>
      <protection/>
    </xf>
  </cellXfs>
  <cellStyles count="10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Figyelmezteté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Hivatkozott cella" xfId="79"/>
    <cellStyle name="Input" xfId="80"/>
    <cellStyle name="Jegyzet" xfId="81"/>
    <cellStyle name="Jelölőszín (1)" xfId="82"/>
    <cellStyle name="Jelölőszín (2)" xfId="83"/>
    <cellStyle name="Jelölőszín (3)" xfId="84"/>
    <cellStyle name="Jelölőszín (4)" xfId="85"/>
    <cellStyle name="Jelölőszín (5)" xfId="86"/>
    <cellStyle name="Jelölőszín (6)" xfId="87"/>
    <cellStyle name="Jó" xfId="88"/>
    <cellStyle name="Kimenet" xfId="89"/>
    <cellStyle name="Followed Hyperlink" xfId="90"/>
    <cellStyle name="Linked Cell" xfId="91"/>
    <cellStyle name="Magyarázó szöveg" xfId="92"/>
    <cellStyle name="Neutral" xfId="93"/>
    <cellStyle name="Normál 2" xfId="94"/>
    <cellStyle name="Normál 3" xfId="95"/>
    <cellStyle name="Normál 4" xfId="96"/>
    <cellStyle name="Normál 5" xfId="97"/>
    <cellStyle name="Normál_12.sz.mell.2013.évi fejlesztés" xfId="98"/>
    <cellStyle name="Normál_2006.I.févi pénzügyi mérleg" xfId="99"/>
    <cellStyle name="Normál_3.sz.m. Bevételek elemi" xfId="100"/>
    <cellStyle name="Normál_4.mell. Kiadások  elemi" xfId="101"/>
    <cellStyle name="Normál_ÖKIADELÖ" xfId="102"/>
    <cellStyle name="Normal_tanusitv" xfId="103"/>
    <cellStyle name="Note" xfId="104"/>
    <cellStyle name="Output" xfId="105"/>
    <cellStyle name="Összesen" xfId="106"/>
    <cellStyle name="Currency" xfId="107"/>
    <cellStyle name="Currency [0]" xfId="108"/>
    <cellStyle name="Rossz" xfId="109"/>
    <cellStyle name="Semleges" xfId="110"/>
    <cellStyle name="Számítás" xfId="111"/>
    <cellStyle name="Percent" xfId="112"/>
    <cellStyle name="Százalék 2" xfId="113"/>
    <cellStyle name="Title" xfId="114"/>
    <cellStyle name="Total" xfId="115"/>
    <cellStyle name="Warning Text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4.&#233;vi%20k&#246;lts&#233;gvet&#233;sek\K&#246;lts&#233;gvet&#233;si%20t&#225;bl&#225;k%20minta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 önkorm. mérleg "/>
      <sheetName val="m.m"/>
      <sheetName val="f.m."/>
      <sheetName val="normatíva "/>
      <sheetName val="tám, végl. pe.átv  "/>
      <sheetName val="felh. bev.  "/>
      <sheetName val="mc.pe.átad"/>
      <sheetName val="felhalm. kiad.  "/>
      <sheetName val="Eu-s tám"/>
      <sheetName val="tartalék"/>
      <sheetName val="pü.mérleg Önkorm"/>
      <sheetName val="pü.mérleg Hivatal."/>
      <sheetName val="mük. bev.Önkor és Hivatal "/>
      <sheetName val="sajátos műk.bev  "/>
      <sheetName val="műk. kiad. szakf Önkorm. "/>
      <sheetName val="műk.kiad. szakf.Hivatal "/>
      <sheetName val="ellátottak önk. "/>
      <sheetName val="ellátottak hivatal"/>
      <sheetName val="püm-GAMESZ+Müv"/>
      <sheetName val="püm-GAMESZ"/>
      <sheetName val="püm.-Müvelőd."/>
      <sheetName val="püm.-TASZII"/>
      <sheetName val="likvid"/>
      <sheetName val="létszám  "/>
    </sheetNames>
    <sheetDataSet>
      <sheetData sheetId="7">
        <row r="79">
          <cell r="G79">
            <v>0</v>
          </cell>
        </row>
        <row r="84">
          <cell r="G84">
            <v>0</v>
          </cell>
        </row>
        <row r="104">
          <cell r="G1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N80"/>
  <sheetViews>
    <sheetView tabSelected="1" zoomScale="120" zoomScaleNormal="120" zoomScalePageLayoutView="0" workbookViewId="0" topLeftCell="E19">
      <selection activeCell="L16" sqref="L16"/>
    </sheetView>
  </sheetViews>
  <sheetFormatPr defaultColWidth="32.00390625" defaultRowHeight="12.75"/>
  <cols>
    <col min="1" max="1" width="4.875" style="152" customWidth="1"/>
    <col min="2" max="2" width="32.00390625" style="153" customWidth="1"/>
    <col min="3" max="3" width="8.00390625" style="154" hidden="1" customWidth="1"/>
    <col min="4" max="4" width="7.875" style="154" hidden="1" customWidth="1"/>
    <col min="5" max="5" width="9.00390625" style="154" customWidth="1"/>
    <col min="6" max="6" width="9.25390625" style="154" customWidth="1"/>
    <col min="7" max="7" width="9.125" style="154" customWidth="1"/>
    <col min="8" max="8" width="36.875" style="154" customWidth="1"/>
    <col min="9" max="9" width="8.625" style="154" hidden="1" customWidth="1"/>
    <col min="10" max="10" width="7.375" style="154" hidden="1" customWidth="1"/>
    <col min="11" max="11" width="9.00390625" style="154" customWidth="1"/>
    <col min="12" max="12" width="9.125" style="154" customWidth="1"/>
    <col min="13" max="13" width="9.875" style="154" customWidth="1"/>
    <col min="14" max="254" width="9.125" style="155" customWidth="1"/>
    <col min="255" max="255" width="4.875" style="155" customWidth="1"/>
    <col min="256" max="16384" width="32.00390625" style="155" customWidth="1"/>
  </cols>
  <sheetData>
    <row r="1" spans="8:13" ht="11.25">
      <c r="H1" s="227" t="s">
        <v>223</v>
      </c>
      <c r="I1" s="227"/>
      <c r="J1" s="227"/>
      <c r="K1" s="227"/>
      <c r="L1" s="227"/>
      <c r="M1" s="227"/>
    </row>
    <row r="2" spans="1:14" s="158" customFormat="1" ht="14.25">
      <c r="A2" s="229" t="s">
        <v>226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157"/>
    </row>
    <row r="3" spans="1:14" s="158" customFormat="1" ht="21" customHeight="1">
      <c r="A3" s="228" t="s">
        <v>162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157"/>
    </row>
    <row r="4" spans="1:14" s="158" customFormat="1" ht="12">
      <c r="A4" s="156"/>
      <c r="B4" s="226" t="s">
        <v>163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157"/>
    </row>
    <row r="5" spans="1:14" s="158" customFormat="1" ht="12.75" customHeight="1">
      <c r="A5" s="231" t="s">
        <v>10</v>
      </c>
      <c r="B5" s="232" t="s">
        <v>164</v>
      </c>
      <c r="C5" s="230" t="s">
        <v>165</v>
      </c>
      <c r="D5" s="230"/>
      <c r="E5" s="230"/>
      <c r="F5" s="211" t="s">
        <v>166</v>
      </c>
      <c r="G5" s="211" t="s">
        <v>167</v>
      </c>
      <c r="H5" s="222" t="s">
        <v>242</v>
      </c>
      <c r="I5" s="230" t="s">
        <v>243</v>
      </c>
      <c r="J5" s="230"/>
      <c r="K5" s="230"/>
      <c r="L5" s="211" t="s">
        <v>244</v>
      </c>
      <c r="M5" s="211" t="s">
        <v>245</v>
      </c>
      <c r="N5" s="157"/>
    </row>
    <row r="6" spans="1:14" s="158" customFormat="1" ht="12.75" customHeight="1">
      <c r="A6" s="231"/>
      <c r="B6" s="232"/>
      <c r="C6" s="223" t="s">
        <v>168</v>
      </c>
      <c r="D6" s="224"/>
      <c r="E6" s="224"/>
      <c r="F6" s="224"/>
      <c r="G6" s="225"/>
      <c r="H6" s="222"/>
      <c r="I6" s="223" t="s">
        <v>168</v>
      </c>
      <c r="J6" s="224"/>
      <c r="K6" s="224"/>
      <c r="L6" s="224"/>
      <c r="M6" s="224"/>
      <c r="N6" s="157"/>
    </row>
    <row r="7" spans="1:14" s="163" customFormat="1" ht="36" customHeight="1">
      <c r="A7" s="231"/>
      <c r="B7" s="159" t="s">
        <v>91</v>
      </c>
      <c r="C7" s="161" t="s">
        <v>169</v>
      </c>
      <c r="D7" s="161" t="s">
        <v>170</v>
      </c>
      <c r="E7" s="161" t="s">
        <v>231</v>
      </c>
      <c r="F7" s="161" t="s">
        <v>254</v>
      </c>
      <c r="G7" s="161" t="s">
        <v>230</v>
      </c>
      <c r="H7" s="160" t="s">
        <v>109</v>
      </c>
      <c r="I7" s="161" t="s">
        <v>169</v>
      </c>
      <c r="J7" s="161" t="s">
        <v>170</v>
      </c>
      <c r="K7" s="161" t="s">
        <v>231</v>
      </c>
      <c r="L7" s="161" t="s">
        <v>254</v>
      </c>
      <c r="M7" s="161" t="s">
        <v>230</v>
      </c>
      <c r="N7" s="162"/>
    </row>
    <row r="8" spans="1:14" ht="12">
      <c r="A8" s="164">
        <v>1</v>
      </c>
      <c r="B8" s="165" t="s">
        <v>171</v>
      </c>
      <c r="C8" s="166"/>
      <c r="D8" s="166"/>
      <c r="E8" s="166"/>
      <c r="F8" s="166"/>
      <c r="G8" s="166"/>
      <c r="H8" s="166" t="s">
        <v>172</v>
      </c>
      <c r="I8" s="166"/>
      <c r="J8" s="166"/>
      <c r="K8" s="167"/>
      <c r="L8" s="167"/>
      <c r="M8" s="167"/>
      <c r="N8" s="168"/>
    </row>
    <row r="9" spans="1:14" ht="12">
      <c r="A9" s="164">
        <f aca="true" t="shared" si="0" ref="A9:A23">A8+1</f>
        <v>2</v>
      </c>
      <c r="B9" s="169" t="s">
        <v>173</v>
      </c>
      <c r="C9" s="167">
        <v>19839</v>
      </c>
      <c r="D9" s="167">
        <v>0</v>
      </c>
      <c r="E9" s="167">
        <f aca="true" t="shared" si="1" ref="E9:E14">SUM(C9:D9)</f>
        <v>19839</v>
      </c>
      <c r="F9" s="167">
        <v>5634</v>
      </c>
      <c r="G9" s="167">
        <f>E9+F9</f>
        <v>25473</v>
      </c>
      <c r="H9" s="167" t="s">
        <v>174</v>
      </c>
      <c r="I9" s="167">
        <v>77629</v>
      </c>
      <c r="J9" s="167">
        <v>0</v>
      </c>
      <c r="K9" s="170">
        <v>77729</v>
      </c>
      <c r="L9" s="170">
        <v>2030</v>
      </c>
      <c r="M9" s="170">
        <f>K9+L9</f>
        <v>79759</v>
      </c>
      <c r="N9" s="168"/>
    </row>
    <row r="10" spans="1:14" ht="12">
      <c r="A10" s="164">
        <f t="shared" si="0"/>
        <v>3</v>
      </c>
      <c r="B10" s="169" t="s">
        <v>175</v>
      </c>
      <c r="C10" s="167">
        <v>58494</v>
      </c>
      <c r="D10" s="167">
        <v>0</v>
      </c>
      <c r="E10" s="167">
        <f>SUM(C10:D10)</f>
        <v>58494</v>
      </c>
      <c r="F10" s="167">
        <v>261</v>
      </c>
      <c r="G10" s="167">
        <f aca="true" t="shared" si="2" ref="G10:G15">E10+F10</f>
        <v>58755</v>
      </c>
      <c r="H10" s="171" t="s">
        <v>246</v>
      </c>
      <c r="I10" s="167">
        <v>20445</v>
      </c>
      <c r="J10" s="167">
        <v>0</v>
      </c>
      <c r="K10" s="170">
        <f aca="true" t="shared" si="3" ref="K10:K17">SUM(I10:J10)</f>
        <v>20445</v>
      </c>
      <c r="L10" s="170">
        <v>533</v>
      </c>
      <c r="M10" s="170">
        <f aca="true" t="shared" si="4" ref="M10:M16">K10+L10</f>
        <v>20978</v>
      </c>
      <c r="N10" s="168"/>
    </row>
    <row r="11" spans="1:14" ht="14.25" customHeight="1">
      <c r="A11" s="164">
        <f t="shared" si="0"/>
        <v>4</v>
      </c>
      <c r="B11" s="169" t="s">
        <v>176</v>
      </c>
      <c r="C11" s="167"/>
      <c r="D11" s="167"/>
      <c r="E11" s="167"/>
      <c r="F11" s="167"/>
      <c r="G11" s="167"/>
      <c r="H11" s="167" t="s">
        <v>177</v>
      </c>
      <c r="I11" s="167">
        <v>72334</v>
      </c>
      <c r="J11" s="167">
        <v>0</v>
      </c>
      <c r="K11" s="170">
        <v>72234</v>
      </c>
      <c r="L11" s="170">
        <v>1238</v>
      </c>
      <c r="M11" s="170">
        <f t="shared" si="4"/>
        <v>73472</v>
      </c>
      <c r="N11" s="168"/>
    </row>
    <row r="12" spans="1:14" ht="21.75" customHeight="1">
      <c r="A12" s="164">
        <f t="shared" si="0"/>
        <v>5</v>
      </c>
      <c r="B12" s="169" t="s">
        <v>207</v>
      </c>
      <c r="C12" s="167">
        <v>29475</v>
      </c>
      <c r="D12" s="167">
        <v>0</v>
      </c>
      <c r="E12" s="167">
        <f t="shared" si="1"/>
        <v>29475</v>
      </c>
      <c r="F12" s="167">
        <v>15144</v>
      </c>
      <c r="G12" s="167">
        <f t="shared" si="2"/>
        <v>44619</v>
      </c>
      <c r="H12" s="167" t="s">
        <v>178</v>
      </c>
      <c r="I12" s="167">
        <v>0</v>
      </c>
      <c r="J12" s="167">
        <v>0</v>
      </c>
      <c r="K12" s="170">
        <f t="shared" si="3"/>
        <v>0</v>
      </c>
      <c r="L12" s="170">
        <v>0</v>
      </c>
      <c r="M12" s="170">
        <f t="shared" si="4"/>
        <v>0</v>
      </c>
      <c r="N12" s="168"/>
    </row>
    <row r="13" spans="1:14" ht="17.25" customHeight="1">
      <c r="A13" s="164">
        <f t="shared" si="0"/>
        <v>6</v>
      </c>
      <c r="B13" s="169" t="s">
        <v>179</v>
      </c>
      <c r="C13" s="167">
        <v>50</v>
      </c>
      <c r="D13" s="167">
        <v>0</v>
      </c>
      <c r="E13" s="167">
        <f t="shared" si="1"/>
        <v>50</v>
      </c>
      <c r="F13" s="167">
        <v>0</v>
      </c>
      <c r="G13" s="167">
        <f t="shared" si="2"/>
        <v>50</v>
      </c>
      <c r="H13" s="167" t="s">
        <v>180</v>
      </c>
      <c r="I13" s="167">
        <v>7200</v>
      </c>
      <c r="J13" s="167">
        <v>0</v>
      </c>
      <c r="K13" s="170">
        <f t="shared" si="3"/>
        <v>7200</v>
      </c>
      <c r="L13" s="170">
        <v>0</v>
      </c>
      <c r="M13" s="170">
        <f t="shared" si="4"/>
        <v>7200</v>
      </c>
      <c r="N13" s="168"/>
    </row>
    <row r="14" spans="1:14" ht="24">
      <c r="A14" s="164">
        <f t="shared" si="0"/>
        <v>7</v>
      </c>
      <c r="B14" s="169" t="s">
        <v>181</v>
      </c>
      <c r="C14" s="167">
        <v>108406</v>
      </c>
      <c r="D14" s="167">
        <v>0</v>
      </c>
      <c r="E14" s="167">
        <f t="shared" si="1"/>
        <v>108406</v>
      </c>
      <c r="F14" s="167">
        <v>17893</v>
      </c>
      <c r="G14" s="167">
        <f t="shared" si="2"/>
        <v>126299</v>
      </c>
      <c r="H14" s="167" t="s">
        <v>182</v>
      </c>
      <c r="I14" s="167"/>
      <c r="J14" s="167"/>
      <c r="K14" s="170"/>
      <c r="L14" s="170"/>
      <c r="M14" s="170"/>
      <c r="N14" s="168"/>
    </row>
    <row r="15" spans="1:14" ht="24">
      <c r="A15" s="164">
        <v>8</v>
      </c>
      <c r="B15" s="169" t="s">
        <v>228</v>
      </c>
      <c r="C15" s="170">
        <v>50800</v>
      </c>
      <c r="D15" s="170">
        <v>0</v>
      </c>
      <c r="E15" s="170">
        <f>C15</f>
        <v>50800</v>
      </c>
      <c r="F15" s="170">
        <v>0</v>
      </c>
      <c r="G15" s="167">
        <f t="shared" si="2"/>
        <v>50800</v>
      </c>
      <c r="H15" s="167" t="s">
        <v>214</v>
      </c>
      <c r="I15" s="167">
        <v>39655</v>
      </c>
      <c r="J15" s="167">
        <v>0</v>
      </c>
      <c r="K15" s="170">
        <f t="shared" si="3"/>
        <v>39655</v>
      </c>
      <c r="L15" s="170">
        <v>3824</v>
      </c>
      <c r="M15" s="170">
        <f t="shared" si="4"/>
        <v>43479</v>
      </c>
      <c r="N15" s="168"/>
    </row>
    <row r="16" spans="1:14" ht="24">
      <c r="A16" s="164">
        <v>9</v>
      </c>
      <c r="B16" s="172" t="s">
        <v>183</v>
      </c>
      <c r="C16" s="170">
        <f>SUM(C11:C15)</f>
        <v>188731</v>
      </c>
      <c r="D16" s="170">
        <v>0</v>
      </c>
      <c r="E16" s="170">
        <f>SUM(E11:E15)</f>
        <v>188731</v>
      </c>
      <c r="F16" s="170">
        <f>SUM(F12:F15)</f>
        <v>33037</v>
      </c>
      <c r="G16" s="167">
        <f>E16+F16</f>
        <v>221768</v>
      </c>
      <c r="H16" s="173" t="s">
        <v>215</v>
      </c>
      <c r="I16" s="167">
        <v>4150</v>
      </c>
      <c r="J16" s="167">
        <v>0</v>
      </c>
      <c r="K16" s="170">
        <f t="shared" si="3"/>
        <v>4150</v>
      </c>
      <c r="L16" s="170">
        <v>0</v>
      </c>
      <c r="M16" s="170">
        <f t="shared" si="4"/>
        <v>4150</v>
      </c>
      <c r="N16" s="168"/>
    </row>
    <row r="17" spans="1:14" ht="12">
      <c r="A17" s="164">
        <f t="shared" si="0"/>
        <v>10</v>
      </c>
      <c r="B17" s="169"/>
      <c r="C17" s="170"/>
      <c r="D17" s="170"/>
      <c r="E17" s="170"/>
      <c r="F17" s="170"/>
      <c r="G17" s="170"/>
      <c r="H17" s="167" t="s">
        <v>216</v>
      </c>
      <c r="I17" s="167">
        <v>0</v>
      </c>
      <c r="J17" s="167">
        <v>0</v>
      </c>
      <c r="K17" s="170">
        <f t="shared" si="3"/>
        <v>0</v>
      </c>
      <c r="L17" s="170">
        <f>SUM(I17:J17)</f>
        <v>0</v>
      </c>
      <c r="M17" s="170">
        <f>SUM(J17:K17)</f>
        <v>0</v>
      </c>
      <c r="N17" s="168"/>
    </row>
    <row r="18" spans="1:14" ht="12">
      <c r="A18" s="164">
        <f t="shared" si="0"/>
        <v>11</v>
      </c>
      <c r="B18" s="174" t="s">
        <v>184</v>
      </c>
      <c r="C18" s="175">
        <f>C9+C16+C10</f>
        <v>267064</v>
      </c>
      <c r="D18" s="175">
        <f>D9+D16+D10</f>
        <v>0</v>
      </c>
      <c r="E18" s="175">
        <f>E9+E16+E10</f>
        <v>267064</v>
      </c>
      <c r="F18" s="175">
        <f>F9+F16+F10</f>
        <v>38932</v>
      </c>
      <c r="G18" s="175">
        <f>G9+G16+G10</f>
        <v>305996</v>
      </c>
      <c r="H18" s="175" t="s">
        <v>185</v>
      </c>
      <c r="I18" s="175">
        <f>SUM(I9:I17)</f>
        <v>221413</v>
      </c>
      <c r="J18" s="175">
        <f>SUM(J9:J17)</f>
        <v>0</v>
      </c>
      <c r="K18" s="175">
        <f>SUM(K9:K17)</f>
        <v>221413</v>
      </c>
      <c r="L18" s="175">
        <f>SUM(L9:L17)</f>
        <v>7625</v>
      </c>
      <c r="M18" s="175">
        <f>SUM(M9:M17)</f>
        <v>229038</v>
      </c>
      <c r="N18" s="168"/>
    </row>
    <row r="19" spans="1:14" ht="12">
      <c r="A19" s="164"/>
      <c r="B19" s="177"/>
      <c r="C19" s="170"/>
      <c r="D19" s="170"/>
      <c r="E19" s="170"/>
      <c r="F19" s="170"/>
      <c r="G19" s="170"/>
      <c r="H19" s="167"/>
      <c r="I19" s="167"/>
      <c r="J19" s="167"/>
      <c r="K19" s="167"/>
      <c r="L19" s="167"/>
      <c r="M19" s="167"/>
      <c r="N19" s="168"/>
    </row>
    <row r="20" spans="1:14" ht="12">
      <c r="A20" s="164">
        <v>12</v>
      </c>
      <c r="B20" s="178" t="s">
        <v>186</v>
      </c>
      <c r="C20" s="166"/>
      <c r="D20" s="166"/>
      <c r="E20" s="166"/>
      <c r="F20" s="166"/>
      <c r="G20" s="166"/>
      <c r="H20" s="166" t="s">
        <v>187</v>
      </c>
      <c r="I20" s="166"/>
      <c r="J20" s="166"/>
      <c r="K20" s="167"/>
      <c r="L20" s="167"/>
      <c r="M20" s="167"/>
      <c r="N20" s="168"/>
    </row>
    <row r="21" spans="1:14" ht="12">
      <c r="A21" s="164">
        <v>13</v>
      </c>
      <c r="B21" s="169" t="s">
        <v>205</v>
      </c>
      <c r="C21" s="167">
        <v>0</v>
      </c>
      <c r="D21" s="167">
        <v>0</v>
      </c>
      <c r="E21" s="167">
        <v>0</v>
      </c>
      <c r="F21" s="167">
        <v>0</v>
      </c>
      <c r="G21" s="167">
        <v>0</v>
      </c>
      <c r="H21" s="167" t="s">
        <v>188</v>
      </c>
      <c r="I21" s="167">
        <v>66610</v>
      </c>
      <c r="J21" s="167">
        <v>0</v>
      </c>
      <c r="K21" s="167">
        <f>SUM(I21:J21)</f>
        <v>66610</v>
      </c>
      <c r="L21" s="167">
        <v>22699</v>
      </c>
      <c r="M21" s="167">
        <f>K21+L21</f>
        <v>89309</v>
      </c>
      <c r="N21" s="168"/>
    </row>
    <row r="22" spans="1:14" ht="12">
      <c r="A22" s="164">
        <f t="shared" si="0"/>
        <v>14</v>
      </c>
      <c r="B22" s="169" t="s">
        <v>206</v>
      </c>
      <c r="C22" s="167">
        <v>0</v>
      </c>
      <c r="D22" s="167">
        <v>0</v>
      </c>
      <c r="E22" s="167">
        <v>0</v>
      </c>
      <c r="F22" s="167">
        <v>0</v>
      </c>
      <c r="G22" s="167">
        <v>0</v>
      </c>
      <c r="H22" s="167" t="s">
        <v>189</v>
      </c>
      <c r="I22" s="167">
        <v>20930</v>
      </c>
      <c r="J22" s="167">
        <v>0</v>
      </c>
      <c r="K22" s="167">
        <f>I22+J22</f>
        <v>20930</v>
      </c>
      <c r="L22" s="167">
        <v>25301</v>
      </c>
      <c r="M22" s="167">
        <f>K22+L22</f>
        <v>46231</v>
      </c>
      <c r="N22" s="168"/>
    </row>
    <row r="23" spans="1:14" ht="12">
      <c r="A23" s="164">
        <f t="shared" si="0"/>
        <v>15</v>
      </c>
      <c r="B23" s="169" t="s">
        <v>190</v>
      </c>
      <c r="C23" s="167">
        <v>0</v>
      </c>
      <c r="D23" s="167">
        <v>0</v>
      </c>
      <c r="E23" s="167">
        <v>0</v>
      </c>
      <c r="F23" s="167">
        <v>0</v>
      </c>
      <c r="G23" s="167">
        <v>0</v>
      </c>
      <c r="H23" s="167" t="s">
        <v>191</v>
      </c>
      <c r="I23" s="167">
        <v>9000</v>
      </c>
      <c r="J23" s="167">
        <v>0</v>
      </c>
      <c r="K23" s="167">
        <f>I23+J23</f>
        <v>9000</v>
      </c>
      <c r="L23" s="167">
        <v>0</v>
      </c>
      <c r="M23" s="167">
        <f>K23+L23</f>
        <v>9000</v>
      </c>
      <c r="N23" s="168"/>
    </row>
    <row r="24" spans="1:14" ht="24">
      <c r="A24" s="164">
        <v>17</v>
      </c>
      <c r="B24" s="169" t="s">
        <v>204</v>
      </c>
      <c r="C24" s="167">
        <v>5520</v>
      </c>
      <c r="D24" s="167">
        <v>0</v>
      </c>
      <c r="E24" s="167">
        <f>C24+D24</f>
        <v>5520</v>
      </c>
      <c r="F24" s="167">
        <v>0</v>
      </c>
      <c r="G24" s="167">
        <f>D24+E24</f>
        <v>5520</v>
      </c>
      <c r="H24" s="183" t="s">
        <v>210</v>
      </c>
      <c r="I24" s="167">
        <f>'[1]felhalm. kiad.  '!G79+'[1]felhalm. kiad.  '!G84+'[1]felhalm. kiad.  '!G104</f>
        <v>0</v>
      </c>
      <c r="J24" s="167">
        <v>0</v>
      </c>
      <c r="K24" s="167">
        <f>SUM(I24:J24)</f>
        <v>0</v>
      </c>
      <c r="L24" s="167">
        <f>SUM(I24:J24)</f>
        <v>0</v>
      </c>
      <c r="M24" s="167">
        <f>SUM(J24:K24)</f>
        <v>0</v>
      </c>
      <c r="N24" s="168"/>
    </row>
    <row r="25" spans="1:14" ht="24">
      <c r="A25" s="164">
        <v>18</v>
      </c>
      <c r="B25" s="169" t="s">
        <v>192</v>
      </c>
      <c r="C25" s="167">
        <v>0</v>
      </c>
      <c r="D25" s="167">
        <v>0</v>
      </c>
      <c r="E25" s="167">
        <v>0</v>
      </c>
      <c r="F25" s="167">
        <v>0</v>
      </c>
      <c r="G25" s="167">
        <v>0</v>
      </c>
      <c r="H25" s="167" t="s">
        <v>209</v>
      </c>
      <c r="I25" s="167">
        <v>0</v>
      </c>
      <c r="J25" s="167">
        <v>0</v>
      </c>
      <c r="K25" s="167">
        <v>0</v>
      </c>
      <c r="L25" s="167">
        <v>0</v>
      </c>
      <c r="M25" s="167">
        <v>0</v>
      </c>
      <c r="N25" s="168"/>
    </row>
    <row r="26" spans="1:14" s="180" customFormat="1" ht="24">
      <c r="A26" s="164">
        <v>19</v>
      </c>
      <c r="B26" s="169" t="s">
        <v>193</v>
      </c>
      <c r="C26" s="170">
        <v>14220</v>
      </c>
      <c r="D26" s="170">
        <v>0</v>
      </c>
      <c r="E26" s="167">
        <f aca="true" t="shared" si="5" ref="E26:E35">SUM(C26:D26)</f>
        <v>14220</v>
      </c>
      <c r="F26" s="167">
        <v>0</v>
      </c>
      <c r="G26" s="167">
        <f>SUM(D26:E26)</f>
        <v>14220</v>
      </c>
      <c r="I26" s="167"/>
      <c r="J26" s="167"/>
      <c r="K26" s="167"/>
      <c r="L26" s="167"/>
      <c r="M26" s="167"/>
      <c r="N26" s="179"/>
    </row>
    <row r="27" spans="1:14" s="180" customFormat="1" ht="24">
      <c r="A27" s="164">
        <v>20</v>
      </c>
      <c r="B27" s="169" t="s">
        <v>208</v>
      </c>
      <c r="C27" s="170">
        <v>2000</v>
      </c>
      <c r="D27" s="170">
        <v>0</v>
      </c>
      <c r="E27" s="167">
        <f>C27+D27</f>
        <v>2000</v>
      </c>
      <c r="F27" s="167">
        <v>1059</v>
      </c>
      <c r="G27" s="167">
        <v>3059</v>
      </c>
      <c r="H27" s="167"/>
      <c r="I27" s="167"/>
      <c r="J27" s="167"/>
      <c r="K27" s="167"/>
      <c r="L27" s="167"/>
      <c r="M27" s="167"/>
      <c r="N27" s="179"/>
    </row>
    <row r="28" spans="1:14" s="180" customFormat="1" ht="12">
      <c r="A28" s="164">
        <v>21</v>
      </c>
      <c r="B28" s="169" t="s">
        <v>213</v>
      </c>
      <c r="C28" s="170">
        <v>24000</v>
      </c>
      <c r="D28" s="170"/>
      <c r="E28" s="167">
        <f>C28</f>
        <v>24000</v>
      </c>
      <c r="F28" s="167">
        <v>0</v>
      </c>
      <c r="G28" s="167">
        <v>24000</v>
      </c>
      <c r="H28" s="167"/>
      <c r="I28" s="167"/>
      <c r="J28" s="167"/>
      <c r="K28" s="167"/>
      <c r="L28" s="167"/>
      <c r="M28" s="167"/>
      <c r="N28" s="179"/>
    </row>
    <row r="29" spans="1:14" ht="24">
      <c r="A29" s="164">
        <v>22</v>
      </c>
      <c r="B29" s="174" t="s">
        <v>194</v>
      </c>
      <c r="C29" s="175">
        <f>SUM(C23:C28)</f>
        <v>45740</v>
      </c>
      <c r="D29" s="175">
        <f>SUM(D23:D26)</f>
        <v>0</v>
      </c>
      <c r="E29" s="175">
        <f>SUM(C29:D29)</f>
        <v>45740</v>
      </c>
      <c r="F29" s="175">
        <f>SUM(F21:F28)</f>
        <v>1059</v>
      </c>
      <c r="G29" s="175">
        <f>SUM(G21:G28)</f>
        <v>46799</v>
      </c>
      <c r="H29" s="175" t="s">
        <v>195</v>
      </c>
      <c r="I29" s="175">
        <f>SUM(I21:I26)</f>
        <v>96540</v>
      </c>
      <c r="J29" s="175">
        <f>SUM(J21:J26)</f>
        <v>0</v>
      </c>
      <c r="K29" s="175">
        <f>SUM(K21:K26)</f>
        <v>96540</v>
      </c>
      <c r="L29" s="175">
        <f>SUM(L21:L26)</f>
        <v>48000</v>
      </c>
      <c r="M29" s="175">
        <f>SUM(M21:M26)</f>
        <v>144540</v>
      </c>
      <c r="N29" s="168"/>
    </row>
    <row r="30" spans="1:14" ht="12">
      <c r="A30" s="164"/>
      <c r="B30" s="174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68"/>
    </row>
    <row r="31" spans="1:14" ht="12">
      <c r="A31" s="164">
        <v>23</v>
      </c>
      <c r="B31" s="178" t="s">
        <v>196</v>
      </c>
      <c r="C31" s="166">
        <f>SUM(C18,C29)</f>
        <v>312804</v>
      </c>
      <c r="D31" s="166">
        <f>SUM(D18,D29)</f>
        <v>0</v>
      </c>
      <c r="E31" s="166">
        <f t="shared" si="5"/>
        <v>312804</v>
      </c>
      <c r="F31" s="166">
        <f>F18+F29</f>
        <v>39991</v>
      </c>
      <c r="G31" s="166">
        <f>E31+F31</f>
        <v>352795</v>
      </c>
      <c r="H31" s="166" t="s">
        <v>197</v>
      </c>
      <c r="I31" s="166">
        <f>I18+I29</f>
        <v>317953</v>
      </c>
      <c r="J31" s="166">
        <f>J18+J29</f>
        <v>0</v>
      </c>
      <c r="K31" s="166">
        <f>K18+K29</f>
        <v>317953</v>
      </c>
      <c r="L31" s="166">
        <f>L18+L29</f>
        <v>55625</v>
      </c>
      <c r="M31" s="166">
        <f>M18+M29</f>
        <v>373578</v>
      </c>
      <c r="N31" s="168"/>
    </row>
    <row r="32" spans="1:14" s="180" customFormat="1" ht="12">
      <c r="A32" s="164">
        <v>24</v>
      </c>
      <c r="B32" s="181" t="s">
        <v>198</v>
      </c>
      <c r="C32" s="166"/>
      <c r="D32" s="166"/>
      <c r="E32" s="166"/>
      <c r="F32" s="166"/>
      <c r="G32" s="166"/>
      <c r="H32" s="166" t="s">
        <v>199</v>
      </c>
      <c r="I32" s="166"/>
      <c r="J32" s="166"/>
      <c r="K32" s="166"/>
      <c r="L32" s="166"/>
      <c r="M32" s="166"/>
      <c r="N32" s="179"/>
    </row>
    <row r="33" spans="1:14" s="180" customFormat="1" ht="24">
      <c r="A33" s="164">
        <v>25</v>
      </c>
      <c r="B33" s="182" t="s">
        <v>217</v>
      </c>
      <c r="C33" s="167">
        <v>0</v>
      </c>
      <c r="D33" s="167">
        <v>0</v>
      </c>
      <c r="E33" s="167">
        <f t="shared" si="5"/>
        <v>0</v>
      </c>
      <c r="F33" s="167">
        <f>SUM(C33:D33)</f>
        <v>0</v>
      </c>
      <c r="G33" s="167">
        <f>SUM(D33:E33)</f>
        <v>0</v>
      </c>
      <c r="H33" s="167" t="s">
        <v>220</v>
      </c>
      <c r="I33" s="201">
        <v>0</v>
      </c>
      <c r="J33" s="201">
        <v>0</v>
      </c>
      <c r="K33" s="201">
        <v>0</v>
      </c>
      <c r="L33" s="201">
        <v>0</v>
      </c>
      <c r="M33" s="201">
        <v>0</v>
      </c>
      <c r="N33" s="179"/>
    </row>
    <row r="34" spans="1:14" ht="12">
      <c r="A34" s="164">
        <v>26</v>
      </c>
      <c r="B34" s="182" t="s">
        <v>218</v>
      </c>
      <c r="C34" s="183">
        <f>C35</f>
        <v>5149</v>
      </c>
      <c r="D34" s="183">
        <v>0</v>
      </c>
      <c r="E34" s="167">
        <f t="shared" si="5"/>
        <v>5149</v>
      </c>
      <c r="F34" s="167">
        <v>15634</v>
      </c>
      <c r="G34" s="167">
        <f>E34+F34</f>
        <v>20783</v>
      </c>
      <c r="H34" s="167" t="s">
        <v>221</v>
      </c>
      <c r="I34" s="167">
        <v>0</v>
      </c>
      <c r="J34" s="167">
        <v>0</v>
      </c>
      <c r="K34" s="167">
        <v>0</v>
      </c>
      <c r="L34" s="167">
        <v>0</v>
      </c>
      <c r="M34" s="167">
        <v>0</v>
      </c>
      <c r="N34" s="168"/>
    </row>
    <row r="35" spans="1:14" ht="24">
      <c r="A35" s="164">
        <v>27</v>
      </c>
      <c r="B35" s="182" t="s">
        <v>219</v>
      </c>
      <c r="C35" s="176">
        <v>5149</v>
      </c>
      <c r="D35" s="176">
        <v>0</v>
      </c>
      <c r="E35" s="176">
        <f t="shared" si="5"/>
        <v>5149</v>
      </c>
      <c r="F35" s="176">
        <v>15634</v>
      </c>
      <c r="G35" s="176">
        <f>E35+F35</f>
        <v>20783</v>
      </c>
      <c r="H35" s="183" t="s">
        <v>222</v>
      </c>
      <c r="I35" s="167">
        <v>0</v>
      </c>
      <c r="J35" s="167">
        <v>0</v>
      </c>
      <c r="K35" s="167">
        <v>0</v>
      </c>
      <c r="L35" s="167">
        <v>0</v>
      </c>
      <c r="M35" s="167">
        <v>0</v>
      </c>
      <c r="N35" s="168"/>
    </row>
    <row r="36" spans="1:14" ht="12.75" thickBot="1">
      <c r="A36" s="164">
        <v>28</v>
      </c>
      <c r="B36" s="184" t="s">
        <v>200</v>
      </c>
      <c r="C36" s="185">
        <f>C33+C34</f>
        <v>5149</v>
      </c>
      <c r="D36" s="185">
        <f>D33+D34+D35</f>
        <v>0</v>
      </c>
      <c r="E36" s="185">
        <f>E33+E34</f>
        <v>5149</v>
      </c>
      <c r="F36" s="176">
        <v>15634</v>
      </c>
      <c r="G36" s="185">
        <f>G33+G34</f>
        <v>20783</v>
      </c>
      <c r="H36" s="185" t="s">
        <v>201</v>
      </c>
      <c r="I36" s="185">
        <f>I35</f>
        <v>0</v>
      </c>
      <c r="J36" s="185">
        <f>J35</f>
        <v>0</v>
      </c>
      <c r="K36" s="185">
        <f>K35</f>
        <v>0</v>
      </c>
      <c r="L36" s="185">
        <f>L35</f>
        <v>0</v>
      </c>
      <c r="M36" s="185">
        <f>M35</f>
        <v>0</v>
      </c>
      <c r="N36" s="168"/>
    </row>
    <row r="37" spans="1:14" ht="12.75" thickBot="1">
      <c r="A37" s="164">
        <v>29</v>
      </c>
      <c r="B37" s="186" t="s">
        <v>202</v>
      </c>
      <c r="C37" s="187">
        <f>C31+C36</f>
        <v>317953</v>
      </c>
      <c r="D37" s="187">
        <f>D31+D36</f>
        <v>0</v>
      </c>
      <c r="E37" s="187">
        <f>E31+E36</f>
        <v>317953</v>
      </c>
      <c r="F37" s="187">
        <f>F31+F36</f>
        <v>55625</v>
      </c>
      <c r="G37" s="187">
        <f>G31+G36</f>
        <v>373578</v>
      </c>
      <c r="H37" s="188" t="s">
        <v>203</v>
      </c>
      <c r="I37" s="187">
        <f>I31+I36</f>
        <v>317953</v>
      </c>
      <c r="J37" s="187">
        <f>J31+J36</f>
        <v>0</v>
      </c>
      <c r="K37" s="187">
        <f>K31+K36</f>
        <v>317953</v>
      </c>
      <c r="L37" s="187">
        <f>L31+L36</f>
        <v>55625</v>
      </c>
      <c r="M37" s="187">
        <f>M31+M36</f>
        <v>373578</v>
      </c>
      <c r="N37" s="168"/>
    </row>
    <row r="38" spans="2:14" ht="12">
      <c r="B38" s="189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68"/>
    </row>
    <row r="39" spans="2:14" ht="12">
      <c r="B39" s="191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68"/>
    </row>
    <row r="40" spans="2:14" ht="12">
      <c r="B40" s="191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68"/>
    </row>
    <row r="41" spans="2:14" ht="12">
      <c r="B41" s="191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68"/>
    </row>
    <row r="42" spans="2:14" ht="12">
      <c r="B42" s="191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68"/>
    </row>
    <row r="43" spans="2:14" ht="12">
      <c r="B43" s="191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68"/>
    </row>
    <row r="44" spans="2:14" ht="12">
      <c r="B44" s="191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68"/>
    </row>
    <row r="45" spans="2:14" ht="12">
      <c r="B45" s="191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68"/>
    </row>
    <row r="46" spans="2:14" ht="12">
      <c r="B46" s="191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68"/>
    </row>
    <row r="47" spans="2:14" ht="12">
      <c r="B47" s="191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68"/>
    </row>
    <row r="48" spans="2:14" ht="12">
      <c r="B48" s="191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68"/>
    </row>
    <row r="49" spans="2:14" ht="12">
      <c r="B49" s="191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68"/>
    </row>
    <row r="50" spans="2:14" ht="12">
      <c r="B50" s="191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68"/>
    </row>
    <row r="51" spans="2:14" ht="12">
      <c r="B51" s="191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68"/>
    </row>
    <row r="52" spans="1:14" ht="12">
      <c r="A52" s="155"/>
      <c r="B52" s="191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68"/>
    </row>
    <row r="53" spans="1:14" ht="12">
      <c r="A53" s="155"/>
      <c r="B53" s="191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68"/>
    </row>
    <row r="54" spans="1:14" ht="12">
      <c r="A54" s="155"/>
      <c r="B54" s="191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68"/>
    </row>
    <row r="55" spans="1:14" ht="11.25">
      <c r="A55" s="155"/>
      <c r="B55" s="193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5"/>
    </row>
    <row r="56" spans="1:14" ht="11.25">
      <c r="A56" s="155"/>
      <c r="B56" s="193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5"/>
    </row>
    <row r="57" spans="1:14" ht="11.25">
      <c r="A57" s="155"/>
      <c r="B57" s="193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5"/>
    </row>
    <row r="58" spans="1:14" ht="11.25">
      <c r="A58" s="155"/>
      <c r="B58" s="193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5"/>
    </row>
    <row r="59" spans="1:14" ht="11.25">
      <c r="A59" s="155"/>
      <c r="B59" s="193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5"/>
    </row>
    <row r="60" spans="1:14" ht="11.25">
      <c r="A60" s="155"/>
      <c r="B60" s="193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5"/>
    </row>
    <row r="61" spans="1:14" ht="11.25">
      <c r="A61" s="155"/>
      <c r="B61" s="193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5"/>
    </row>
    <row r="62" spans="1:14" ht="11.25">
      <c r="A62" s="155"/>
      <c r="B62" s="193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5"/>
    </row>
    <row r="63" spans="1:14" ht="11.25">
      <c r="A63" s="155"/>
      <c r="B63" s="193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5"/>
    </row>
    <row r="64" spans="1:14" ht="11.25">
      <c r="A64" s="155"/>
      <c r="B64" s="193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5"/>
    </row>
    <row r="65" spans="1:14" ht="11.25">
      <c r="A65" s="155"/>
      <c r="B65" s="193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5"/>
    </row>
    <row r="66" spans="1:14" ht="11.25">
      <c r="A66" s="155"/>
      <c r="B66" s="193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5"/>
    </row>
    <row r="67" spans="1:14" ht="11.25">
      <c r="A67" s="155"/>
      <c r="B67" s="193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5"/>
    </row>
    <row r="68" spans="1:14" ht="11.25">
      <c r="A68" s="155"/>
      <c r="B68" s="193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5"/>
    </row>
    <row r="69" spans="1:14" ht="11.25">
      <c r="A69" s="155"/>
      <c r="B69" s="193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5"/>
    </row>
    <row r="70" spans="1:14" ht="11.25">
      <c r="A70" s="155"/>
      <c r="B70" s="193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5"/>
    </row>
    <row r="71" spans="1:14" ht="11.25">
      <c r="A71" s="155"/>
      <c r="B71" s="193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5"/>
    </row>
    <row r="72" spans="1:14" ht="11.25">
      <c r="A72" s="155"/>
      <c r="B72" s="193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5"/>
    </row>
    <row r="73" spans="1:14" ht="11.25">
      <c r="A73" s="155"/>
      <c r="B73" s="193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5"/>
    </row>
    <row r="74" spans="1:14" ht="11.25">
      <c r="A74" s="155"/>
      <c r="B74" s="193"/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5"/>
    </row>
    <row r="75" spans="1:14" ht="11.25">
      <c r="A75" s="155"/>
      <c r="B75" s="193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5"/>
    </row>
    <row r="76" spans="1:14" ht="11.25">
      <c r="A76" s="155"/>
      <c r="B76" s="193"/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5"/>
    </row>
    <row r="77" spans="1:14" ht="11.25">
      <c r="A77" s="155"/>
      <c r="B77" s="193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5"/>
    </row>
    <row r="78" spans="1:14" ht="11.25">
      <c r="A78" s="155"/>
      <c r="B78" s="193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5"/>
    </row>
    <row r="79" spans="1:14" ht="11.25">
      <c r="A79" s="155"/>
      <c r="B79" s="193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5"/>
    </row>
    <row r="80" spans="1:14" ht="11.25">
      <c r="A80" s="155"/>
      <c r="B80" s="193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5"/>
    </row>
  </sheetData>
  <sheetProtection selectLockedCells="1" selectUnlockedCells="1"/>
  <mergeCells count="11">
    <mergeCell ref="C5:E5"/>
    <mergeCell ref="H5:H6"/>
    <mergeCell ref="C6:G6"/>
    <mergeCell ref="I6:M6"/>
    <mergeCell ref="B4:M4"/>
    <mergeCell ref="H1:M1"/>
    <mergeCell ref="A3:M3"/>
    <mergeCell ref="A2:M2"/>
    <mergeCell ref="I5:K5"/>
    <mergeCell ref="A5:A7"/>
    <mergeCell ref="B5:B6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0"/>
  <sheetViews>
    <sheetView zoomScalePageLayoutView="0" workbookViewId="0" topLeftCell="A31">
      <selection activeCell="J9" sqref="J9"/>
    </sheetView>
  </sheetViews>
  <sheetFormatPr defaultColWidth="8.00390625" defaultRowHeight="12.75"/>
  <cols>
    <col min="1" max="1" width="5.875" style="2" customWidth="1"/>
    <col min="2" max="2" width="50.375" style="3" customWidth="1"/>
    <col min="3" max="3" width="10.125" style="3" customWidth="1"/>
    <col min="4" max="4" width="11.125" style="3" customWidth="1"/>
    <col min="5" max="5" width="10.125" style="3" customWidth="1"/>
    <col min="6" max="16384" width="8.00390625" style="4" customWidth="1"/>
  </cols>
  <sheetData>
    <row r="1" ht="12.75" thickBot="1"/>
    <row r="2" spans="1:5" s="7" customFormat="1" ht="44.25" customHeight="1" thickBot="1">
      <c r="A2" s="5" t="s">
        <v>10</v>
      </c>
      <c r="B2" s="6" t="s">
        <v>11</v>
      </c>
      <c r="C2" s="6" t="s">
        <v>231</v>
      </c>
      <c r="D2" s="6" t="s">
        <v>254</v>
      </c>
      <c r="E2" s="6" t="s">
        <v>230</v>
      </c>
    </row>
    <row r="3" spans="1:5" s="10" customFormat="1" ht="14.25" customHeight="1">
      <c r="A3" s="8"/>
      <c r="B3" s="9" t="s">
        <v>12</v>
      </c>
      <c r="C3" s="9"/>
      <c r="D3" s="9"/>
      <c r="E3" s="9"/>
    </row>
    <row r="4" spans="1:5" s="7" customFormat="1" ht="14.25" customHeight="1">
      <c r="A4" s="8" t="s">
        <v>9</v>
      </c>
      <c r="B4" s="9" t="s">
        <v>13</v>
      </c>
      <c r="C4" s="11"/>
      <c r="D4" s="11"/>
      <c r="E4" s="11"/>
    </row>
    <row r="5" spans="1:5" s="7" customFormat="1" ht="14.25" customHeight="1">
      <c r="A5" s="12"/>
      <c r="B5" s="11" t="s">
        <v>14</v>
      </c>
      <c r="C5" s="11">
        <v>19839</v>
      </c>
      <c r="D5" s="11">
        <v>5634</v>
      </c>
      <c r="E5" s="11">
        <f aca="true" t="shared" si="0" ref="E5:E10">C5+D5</f>
        <v>25473</v>
      </c>
    </row>
    <row r="6" spans="1:5" s="7" customFormat="1" ht="14.25" customHeight="1">
      <c r="A6" s="12"/>
      <c r="B6" s="11" t="s">
        <v>15</v>
      </c>
      <c r="C6" s="11">
        <f>SUM(C7:C10)</f>
        <v>58494</v>
      </c>
      <c r="D6" s="11">
        <f>SUM(D7:D10)</f>
        <v>261</v>
      </c>
      <c r="E6" s="11">
        <f t="shared" si="0"/>
        <v>58755</v>
      </c>
    </row>
    <row r="7" spans="1:5" s="7" customFormat="1" ht="14.25" customHeight="1">
      <c r="A7" s="12"/>
      <c r="B7" s="11" t="s">
        <v>16</v>
      </c>
      <c r="C7" s="151">
        <v>50</v>
      </c>
      <c r="D7" s="151">
        <v>0</v>
      </c>
      <c r="E7" s="11">
        <f t="shared" si="0"/>
        <v>50</v>
      </c>
    </row>
    <row r="8" spans="1:5" s="7" customFormat="1" ht="14.25" customHeight="1">
      <c r="A8" s="12"/>
      <c r="B8" s="11" t="s">
        <v>17</v>
      </c>
      <c r="C8" s="151">
        <v>56294</v>
      </c>
      <c r="D8" s="151">
        <v>261</v>
      </c>
      <c r="E8" s="11">
        <f t="shared" si="0"/>
        <v>56555</v>
      </c>
    </row>
    <row r="9" spans="1:5" s="7" customFormat="1" ht="14.25" customHeight="1">
      <c r="A9" s="12"/>
      <c r="B9" s="11" t="s">
        <v>18</v>
      </c>
      <c r="C9" s="151">
        <v>2120</v>
      </c>
      <c r="D9" s="151">
        <v>0</v>
      </c>
      <c r="E9" s="11">
        <f t="shared" si="0"/>
        <v>2120</v>
      </c>
    </row>
    <row r="10" spans="1:5" s="7" customFormat="1" ht="14.25" customHeight="1">
      <c r="A10" s="12"/>
      <c r="B10" s="11" t="s">
        <v>19</v>
      </c>
      <c r="C10" s="151">
        <v>30</v>
      </c>
      <c r="D10" s="151">
        <v>0</v>
      </c>
      <c r="E10" s="11">
        <f t="shared" si="0"/>
        <v>30</v>
      </c>
    </row>
    <row r="11" spans="1:5" s="15" customFormat="1" ht="14.25" customHeight="1">
      <c r="A11" s="13"/>
      <c r="B11" s="14" t="s">
        <v>20</v>
      </c>
      <c r="C11" s="14">
        <f>SUM(C5+C6)</f>
        <v>78333</v>
      </c>
      <c r="D11" s="14">
        <f>SUM(D5+D6)</f>
        <v>5895</v>
      </c>
      <c r="E11" s="14">
        <f>SUM(E5+E6)</f>
        <v>84228</v>
      </c>
    </row>
    <row r="12" spans="1:5" s="7" customFormat="1" ht="14.25" customHeight="1">
      <c r="A12" s="8" t="s">
        <v>0</v>
      </c>
      <c r="B12" s="9" t="s">
        <v>21</v>
      </c>
      <c r="C12" s="11"/>
      <c r="D12" s="11"/>
      <c r="E12" s="11"/>
    </row>
    <row r="13" spans="1:5" s="7" customFormat="1" ht="14.25" customHeight="1">
      <c r="A13" s="12"/>
      <c r="B13" s="11" t="s">
        <v>1</v>
      </c>
      <c r="C13" s="11">
        <f>SUM(C14:C16)</f>
        <v>159206</v>
      </c>
      <c r="D13" s="11">
        <f>SUM(D14:D16)</f>
        <v>17893</v>
      </c>
      <c r="E13" s="11">
        <f>SUM(E14:E16)</f>
        <v>177099</v>
      </c>
    </row>
    <row r="14" spans="1:5" s="7" customFormat="1" ht="14.25" customHeight="1">
      <c r="A14" s="12"/>
      <c r="B14" s="11" t="s">
        <v>22</v>
      </c>
      <c r="C14" s="11">
        <v>105156</v>
      </c>
      <c r="D14" s="11">
        <v>17893</v>
      </c>
      <c r="E14" s="11">
        <f>C14+D14</f>
        <v>123049</v>
      </c>
    </row>
    <row r="15" spans="1:5" s="7" customFormat="1" ht="14.25" customHeight="1">
      <c r="A15" s="12"/>
      <c r="B15" s="11" t="s">
        <v>23</v>
      </c>
      <c r="C15" s="11">
        <v>3250</v>
      </c>
      <c r="D15" s="11">
        <v>0</v>
      </c>
      <c r="E15" s="11">
        <f>C15+D15</f>
        <v>3250</v>
      </c>
    </row>
    <row r="16" spans="1:5" s="7" customFormat="1" ht="14.25" customHeight="1">
      <c r="A16" s="12"/>
      <c r="B16" s="11" t="s">
        <v>227</v>
      </c>
      <c r="C16" s="11">
        <v>50800</v>
      </c>
      <c r="D16" s="11">
        <v>0</v>
      </c>
      <c r="E16" s="11">
        <f>C16+D16</f>
        <v>50800</v>
      </c>
    </row>
    <row r="17" spans="1:5" s="15" customFormat="1" ht="14.25" customHeight="1">
      <c r="A17" s="13"/>
      <c r="B17" s="14" t="s">
        <v>24</v>
      </c>
      <c r="C17" s="14">
        <f>SUM(C13)</f>
        <v>159206</v>
      </c>
      <c r="D17" s="14">
        <f>SUM(D13)</f>
        <v>17893</v>
      </c>
      <c r="E17" s="14">
        <f>SUM(E13)</f>
        <v>177099</v>
      </c>
    </row>
    <row r="18" spans="1:5" s="7" customFormat="1" ht="14.25" customHeight="1">
      <c r="A18" s="8" t="s">
        <v>25</v>
      </c>
      <c r="B18" s="9" t="s">
        <v>26</v>
      </c>
      <c r="C18" s="11"/>
      <c r="D18" s="11"/>
      <c r="E18" s="11"/>
    </row>
    <row r="19" spans="1:5" s="7" customFormat="1" ht="14.25" customHeight="1">
      <c r="A19" s="12"/>
      <c r="B19" s="11" t="s">
        <v>27</v>
      </c>
      <c r="C19" s="11">
        <v>0</v>
      </c>
      <c r="D19" s="11">
        <v>0</v>
      </c>
      <c r="E19" s="11">
        <v>0</v>
      </c>
    </row>
    <row r="20" spans="1:5" s="7" customFormat="1" ht="14.25" customHeight="1">
      <c r="A20" s="12"/>
      <c r="B20" s="11" t="s">
        <v>28</v>
      </c>
      <c r="C20" s="11">
        <v>5520</v>
      </c>
      <c r="D20" s="11">
        <v>0</v>
      </c>
      <c r="E20" s="11">
        <f>C20+D20</f>
        <v>5520</v>
      </c>
    </row>
    <row r="21" spans="1:5" s="7" customFormat="1" ht="14.25" customHeight="1">
      <c r="A21" s="12"/>
      <c r="B21" s="11" t="s">
        <v>29</v>
      </c>
      <c r="C21" s="11">
        <v>24000</v>
      </c>
      <c r="D21" s="11">
        <v>0</v>
      </c>
      <c r="E21" s="11">
        <f>C21+D21</f>
        <v>24000</v>
      </c>
    </row>
    <row r="22" spans="1:5" ht="24.75" customHeight="1">
      <c r="A22" s="13"/>
      <c r="B22" s="14" t="s">
        <v>30</v>
      </c>
      <c r="C22" s="14">
        <f>SUM(C18:C21)</f>
        <v>29520</v>
      </c>
      <c r="D22" s="14">
        <f>SUM(D18:D21)</f>
        <v>0</v>
      </c>
      <c r="E22" s="14">
        <f>SUM(E18:E21)</f>
        <v>29520</v>
      </c>
    </row>
    <row r="23" spans="1:5" s="7" customFormat="1" ht="15" customHeight="1">
      <c r="A23" s="8" t="s">
        <v>31</v>
      </c>
      <c r="B23" s="9" t="s">
        <v>32</v>
      </c>
      <c r="C23" s="11"/>
      <c r="D23" s="11"/>
      <c r="E23" s="11"/>
    </row>
    <row r="24" spans="1:5" s="7" customFormat="1" ht="15" customHeight="1">
      <c r="A24" s="12"/>
      <c r="B24" s="11" t="s">
        <v>33</v>
      </c>
      <c r="C24" s="11">
        <v>29475</v>
      </c>
      <c r="D24" s="11">
        <v>12753</v>
      </c>
      <c r="E24" s="11">
        <f>C24+D24</f>
        <v>42228</v>
      </c>
    </row>
    <row r="25" spans="1:5" s="7" customFormat="1" ht="15" customHeight="1">
      <c r="A25" s="12"/>
      <c r="B25" s="11" t="s">
        <v>34</v>
      </c>
      <c r="C25" s="11">
        <v>14220</v>
      </c>
      <c r="D25" s="11">
        <v>0</v>
      </c>
      <c r="E25" s="11">
        <f>C25+D25</f>
        <v>14220</v>
      </c>
    </row>
    <row r="26" spans="1:5" s="15" customFormat="1" ht="27" customHeight="1">
      <c r="A26" s="13"/>
      <c r="B26" s="14" t="s">
        <v>35</v>
      </c>
      <c r="C26" s="14">
        <f>SUM(C24:C25)</f>
        <v>43695</v>
      </c>
      <c r="D26" s="14">
        <f>SUM(D24:D25)</f>
        <v>12753</v>
      </c>
      <c r="E26" s="14">
        <f>SUM(E24:E25)</f>
        <v>56448</v>
      </c>
    </row>
    <row r="27" spans="1:5" s="7" customFormat="1" ht="15" customHeight="1">
      <c r="A27" s="8" t="s">
        <v>36</v>
      </c>
      <c r="B27" s="9" t="s">
        <v>37</v>
      </c>
      <c r="C27" s="11"/>
      <c r="D27" s="11"/>
      <c r="E27" s="11"/>
    </row>
    <row r="28" spans="1:5" s="7" customFormat="1" ht="24.75" customHeight="1">
      <c r="A28" s="12"/>
      <c r="B28" s="11" t="s">
        <v>38</v>
      </c>
      <c r="C28" s="11">
        <v>50</v>
      </c>
      <c r="D28" s="11">
        <v>0</v>
      </c>
      <c r="E28" s="11">
        <f>C28+D28</f>
        <v>50</v>
      </c>
    </row>
    <row r="29" spans="1:5" s="7" customFormat="1" ht="24.75" customHeight="1">
      <c r="A29" s="12"/>
      <c r="B29" s="11" t="s">
        <v>39</v>
      </c>
      <c r="C29" s="11">
        <v>2000</v>
      </c>
      <c r="D29" s="11">
        <v>1059</v>
      </c>
      <c r="E29" s="11">
        <f>C29+D29</f>
        <v>3059</v>
      </c>
    </row>
    <row r="30" spans="1:5" s="7" customFormat="1" ht="24.75" customHeight="1">
      <c r="A30" s="16"/>
      <c r="B30" s="14" t="s">
        <v>40</v>
      </c>
      <c r="C30" s="14">
        <f>SUM(C28:C29)</f>
        <v>2050</v>
      </c>
      <c r="D30" s="14">
        <f>SUM(D28:D29)</f>
        <v>1059</v>
      </c>
      <c r="E30" s="14">
        <f>SUM(E28:E29)</f>
        <v>3109</v>
      </c>
    </row>
    <row r="31" spans="1:5" s="7" customFormat="1" ht="27" customHeight="1">
      <c r="A31" s="13" t="s">
        <v>4</v>
      </c>
      <c r="B31" s="14" t="s">
        <v>41</v>
      </c>
      <c r="C31" s="14">
        <v>0</v>
      </c>
      <c r="D31" s="14">
        <v>0</v>
      </c>
      <c r="E31" s="14">
        <v>0</v>
      </c>
    </row>
    <row r="32" spans="1:5" s="7" customFormat="1" ht="21.75" customHeight="1">
      <c r="A32" s="13"/>
      <c r="B32" s="14" t="s">
        <v>42</v>
      </c>
      <c r="C32" s="14">
        <f>SUM(C11+C17+C22+C26+C30+C31)</f>
        <v>312804</v>
      </c>
      <c r="D32" s="14">
        <f>SUM(D11+D17+D22+D26+D30+D31)</f>
        <v>37600</v>
      </c>
      <c r="E32" s="14">
        <f>SUM(E11+E17+E22+E26+E30+E31)</f>
        <v>350404</v>
      </c>
    </row>
    <row r="33" spans="1:5" s="7" customFormat="1" ht="14.25" customHeight="1">
      <c r="A33" s="8" t="s">
        <v>43</v>
      </c>
      <c r="B33" s="9" t="s">
        <v>44</v>
      </c>
      <c r="C33" s="11"/>
      <c r="D33" s="11"/>
      <c r="E33" s="11"/>
    </row>
    <row r="34" spans="1:5" s="7" customFormat="1" ht="14.25" customHeight="1">
      <c r="A34" s="17"/>
      <c r="B34" s="18" t="s">
        <v>45</v>
      </c>
      <c r="C34" s="18">
        <v>0</v>
      </c>
      <c r="D34" s="18">
        <v>0</v>
      </c>
      <c r="E34" s="18">
        <v>0</v>
      </c>
    </row>
    <row r="35" spans="1:5" s="7" customFormat="1" ht="14.25" customHeight="1">
      <c r="A35" s="16"/>
      <c r="B35" s="14" t="s">
        <v>46</v>
      </c>
      <c r="C35" s="14">
        <f>SUM(C34:C34)</f>
        <v>0</v>
      </c>
      <c r="D35" s="14">
        <f>SUM(D34:D34)</f>
        <v>0</v>
      </c>
      <c r="E35" s="14">
        <f>SUM(E34:E34)</f>
        <v>0</v>
      </c>
    </row>
    <row r="36" spans="1:5" s="7" customFormat="1" ht="14.25" customHeight="1">
      <c r="A36" s="8" t="s">
        <v>5</v>
      </c>
      <c r="B36" s="9" t="s">
        <v>47</v>
      </c>
      <c r="C36" s="9"/>
      <c r="D36" s="9"/>
      <c r="E36" s="9"/>
    </row>
    <row r="37" spans="1:5" s="7" customFormat="1" ht="23.25" customHeight="1">
      <c r="A37" s="12"/>
      <c r="B37" s="11" t="s">
        <v>48</v>
      </c>
      <c r="C37" s="11">
        <v>5000</v>
      </c>
      <c r="D37" s="11">
        <v>15024</v>
      </c>
      <c r="E37" s="11">
        <f>C37+D37</f>
        <v>20024</v>
      </c>
    </row>
    <row r="38" spans="1:5" s="7" customFormat="1" ht="20.25" customHeight="1">
      <c r="A38" s="12"/>
      <c r="B38" s="11" t="s">
        <v>49</v>
      </c>
      <c r="C38" s="11">
        <v>0</v>
      </c>
      <c r="D38" s="11">
        <v>0</v>
      </c>
      <c r="E38" s="11">
        <v>0</v>
      </c>
    </row>
    <row r="39" spans="1:5" s="7" customFormat="1" ht="24.75" customHeight="1">
      <c r="A39" s="16"/>
      <c r="B39" s="14" t="s">
        <v>50</v>
      </c>
      <c r="C39" s="14">
        <f>SUM(C37:C38)</f>
        <v>5000</v>
      </c>
      <c r="D39" s="14">
        <f>SUM(D37:D38)</f>
        <v>15024</v>
      </c>
      <c r="E39" s="14">
        <f>SUM(E37:E38)</f>
        <v>20024</v>
      </c>
    </row>
    <row r="40" spans="1:5" ht="15.75" customHeight="1">
      <c r="A40" s="13"/>
      <c r="B40" s="14" t="s">
        <v>51</v>
      </c>
      <c r="C40" s="14">
        <f>SUM(C11+C17+C22+C26+C30+C31+C35+C39)</f>
        <v>317804</v>
      </c>
      <c r="D40" s="14">
        <f>SUM(D11+D17+D22+D26+D30+D31+D35+D39)</f>
        <v>52624</v>
      </c>
      <c r="E40" s="14">
        <f>SUM(E11+E17+E22+E26+E30+E31+E35+E39)</f>
        <v>370428</v>
      </c>
    </row>
  </sheetData>
  <sheetProtection/>
  <printOptions horizontalCentered="1"/>
  <pageMargins left="0.35433070866141736" right="0.35433070866141736" top="1.3125" bottom="0.4330708661417323" header="0.5118110236220472" footer="0.35433070866141736"/>
  <pageSetup horizontalDpi="300" verticalDpi="300" orientation="portrait" paperSize="9" r:id="rId1"/>
  <headerFooter alignWithMargins="0">
    <oddHeader>&amp;C&amp;"Times New Roman CE,Félkövér dőlt"CSESZTREG
 KÖZSÉG ÖNKORMÁNYZATA
ELEMI BEVÉTELEI FORRÁSONKÉNT
2013. ÉVBEN&amp;R&amp;"Times New Roman CE,Félkövér dőlt"3 sz. melléklet
Adatok ezer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E7" sqref="E7"/>
    </sheetView>
  </sheetViews>
  <sheetFormatPr defaultColWidth="8.00390625" defaultRowHeight="12.75"/>
  <cols>
    <col min="1" max="1" width="7.625" style="49" customWidth="1"/>
    <col min="2" max="2" width="8.00390625" style="49" customWidth="1"/>
    <col min="3" max="3" width="43.25390625" style="49" customWidth="1"/>
    <col min="4" max="4" width="11.75390625" style="49" customWidth="1"/>
    <col min="5" max="5" width="12.125" style="49" customWidth="1"/>
    <col min="6" max="6" width="11.875" style="49" customWidth="1"/>
    <col min="7" max="16384" width="8.00390625" style="49" customWidth="1"/>
  </cols>
  <sheetData>
    <row r="1" spans="1:6" s="21" customFormat="1" ht="49.5" customHeight="1" thickBot="1">
      <c r="A1" s="19"/>
      <c r="B1" s="20"/>
      <c r="C1" s="20" t="s">
        <v>11</v>
      </c>
      <c r="D1" s="206" t="s">
        <v>231</v>
      </c>
      <c r="E1" s="206" t="s">
        <v>255</v>
      </c>
      <c r="F1" s="206" t="s">
        <v>230</v>
      </c>
    </row>
    <row r="2" spans="1:6" s="24" customFormat="1" ht="16.5" customHeight="1">
      <c r="A2" s="22"/>
      <c r="B2" s="23" t="s">
        <v>9</v>
      </c>
      <c r="C2" s="23" t="s">
        <v>52</v>
      </c>
      <c r="D2" s="23"/>
      <c r="E2" s="23"/>
      <c r="F2" s="23"/>
    </row>
    <row r="3" spans="1:6" s="27" customFormat="1" ht="12.75">
      <c r="A3" s="25"/>
      <c r="B3" s="26" t="s">
        <v>53</v>
      </c>
      <c r="C3" s="26" t="s">
        <v>2</v>
      </c>
      <c r="D3" s="26">
        <v>44547</v>
      </c>
      <c r="E3" s="26">
        <v>0</v>
      </c>
      <c r="F3" s="26">
        <f aca="true" t="shared" si="0" ref="F3:F8">D3+E3</f>
        <v>44547</v>
      </c>
    </row>
    <row r="4" spans="1:6" s="31" customFormat="1" ht="12.75">
      <c r="A4" s="28"/>
      <c r="B4" s="26" t="s">
        <v>54</v>
      </c>
      <c r="C4" s="29" t="s">
        <v>55</v>
      </c>
      <c r="D4" s="30">
        <v>11545</v>
      </c>
      <c r="E4" s="30">
        <v>0</v>
      </c>
      <c r="F4" s="26">
        <f t="shared" si="0"/>
        <v>11545</v>
      </c>
    </row>
    <row r="5" spans="1:6" s="31" customFormat="1" ht="12.75">
      <c r="A5" s="28"/>
      <c r="B5" s="26" t="s">
        <v>7</v>
      </c>
      <c r="C5" s="30" t="s">
        <v>56</v>
      </c>
      <c r="D5" s="30">
        <v>63146</v>
      </c>
      <c r="E5" s="30">
        <v>800</v>
      </c>
      <c r="F5" s="26">
        <f t="shared" si="0"/>
        <v>63946</v>
      </c>
    </row>
    <row r="6" spans="1:6" s="31" customFormat="1" ht="12.75">
      <c r="A6" s="28"/>
      <c r="B6" s="26" t="s">
        <v>8</v>
      </c>
      <c r="C6" s="30" t="s">
        <v>161</v>
      </c>
      <c r="D6" s="32">
        <v>39655</v>
      </c>
      <c r="E6" s="32">
        <v>3421</v>
      </c>
      <c r="F6" s="26">
        <f t="shared" si="0"/>
        <v>43076</v>
      </c>
    </row>
    <row r="7" spans="1:6" s="31" customFormat="1" ht="12.75">
      <c r="A7" s="28"/>
      <c r="B7" s="26" t="s">
        <v>57</v>
      </c>
      <c r="C7" s="30" t="s">
        <v>58</v>
      </c>
      <c r="D7" s="32">
        <v>4150</v>
      </c>
      <c r="E7" s="32">
        <v>0</v>
      </c>
      <c r="F7" s="26">
        <f t="shared" si="0"/>
        <v>4150</v>
      </c>
    </row>
    <row r="8" spans="1:6" s="31" customFormat="1" ht="12.75">
      <c r="A8" s="28"/>
      <c r="B8" s="26" t="s">
        <v>59</v>
      </c>
      <c r="C8" s="30" t="s">
        <v>60</v>
      </c>
      <c r="D8" s="30">
        <v>7200</v>
      </c>
      <c r="E8" s="30">
        <v>0</v>
      </c>
      <c r="F8" s="26">
        <f t="shared" si="0"/>
        <v>7200</v>
      </c>
    </row>
    <row r="9" spans="1:6" s="31" customFormat="1" ht="13.5">
      <c r="A9" s="28"/>
      <c r="B9" s="26"/>
      <c r="C9" s="23" t="s">
        <v>61</v>
      </c>
      <c r="D9" s="33">
        <f>SUM(D3:D8)</f>
        <v>170243</v>
      </c>
      <c r="E9" s="33">
        <f>SUM(E3:E8)</f>
        <v>4221</v>
      </c>
      <c r="F9" s="33">
        <f>SUM(F3:F8)</f>
        <v>174464</v>
      </c>
    </row>
    <row r="10" spans="1:6" s="31" customFormat="1" ht="13.5">
      <c r="A10" s="28"/>
      <c r="B10" s="33" t="s">
        <v>0</v>
      </c>
      <c r="C10" s="34" t="s">
        <v>62</v>
      </c>
      <c r="D10" s="33"/>
      <c r="E10" s="33"/>
      <c r="F10" s="33"/>
    </row>
    <row r="11" spans="1:6" s="31" customFormat="1" ht="12.75">
      <c r="A11" s="28"/>
      <c r="B11" s="30" t="s">
        <v>53</v>
      </c>
      <c r="C11" s="30" t="s">
        <v>63</v>
      </c>
      <c r="D11" s="30">
        <v>66610</v>
      </c>
      <c r="E11" s="30">
        <v>22699</v>
      </c>
      <c r="F11" s="30">
        <f>D11+E11</f>
        <v>89309</v>
      </c>
    </row>
    <row r="12" spans="1:6" s="31" customFormat="1" ht="12.75">
      <c r="A12" s="28"/>
      <c r="B12" s="30" t="s">
        <v>54</v>
      </c>
      <c r="C12" s="30" t="s">
        <v>64</v>
      </c>
      <c r="D12" s="30">
        <v>20930</v>
      </c>
      <c r="E12" s="30">
        <v>25301</v>
      </c>
      <c r="F12" s="30">
        <f>D12+E12</f>
        <v>46231</v>
      </c>
    </row>
    <row r="13" spans="1:6" s="31" customFormat="1" ht="12.75">
      <c r="A13" s="28"/>
      <c r="B13" s="30" t="s">
        <v>7</v>
      </c>
      <c r="C13" s="30" t="s">
        <v>6</v>
      </c>
      <c r="D13" s="32">
        <v>9000</v>
      </c>
      <c r="E13" s="32">
        <v>0</v>
      </c>
      <c r="F13" s="30">
        <f>D13+E13</f>
        <v>9000</v>
      </c>
    </row>
    <row r="14" spans="1:6" s="31" customFormat="1" ht="13.5">
      <c r="A14" s="28"/>
      <c r="B14" s="30"/>
      <c r="C14" s="34" t="s">
        <v>65</v>
      </c>
      <c r="D14" s="35">
        <f>SUM(D11:D13)</f>
        <v>96540</v>
      </c>
      <c r="E14" s="35">
        <f>SUM(E11:E13)</f>
        <v>48000</v>
      </c>
      <c r="F14" s="35">
        <f>SUM(F11:F13)</f>
        <v>144540</v>
      </c>
    </row>
    <row r="15" spans="1:6" s="31" customFormat="1" ht="13.5">
      <c r="A15" s="28"/>
      <c r="B15" s="33" t="s">
        <v>25</v>
      </c>
      <c r="C15" s="34" t="s">
        <v>66</v>
      </c>
      <c r="D15" s="35"/>
      <c r="E15" s="35"/>
      <c r="F15" s="35"/>
    </row>
    <row r="16" spans="1:6" s="31" customFormat="1" ht="13.5">
      <c r="A16" s="28"/>
      <c r="B16" s="33"/>
      <c r="C16" s="36" t="s">
        <v>67</v>
      </c>
      <c r="D16" s="32">
        <v>51021</v>
      </c>
      <c r="E16" s="32">
        <v>403</v>
      </c>
      <c r="F16" s="32">
        <f>D16+E16</f>
        <v>51424</v>
      </c>
    </row>
    <row r="17" spans="1:6" s="31" customFormat="1" ht="13.5">
      <c r="A17" s="28"/>
      <c r="B17" s="33"/>
      <c r="C17" s="34" t="s">
        <v>152</v>
      </c>
      <c r="D17" s="35">
        <f>D16</f>
        <v>51021</v>
      </c>
      <c r="E17" s="35">
        <f>E16</f>
        <v>403</v>
      </c>
      <c r="F17" s="35">
        <f>F16</f>
        <v>51424</v>
      </c>
    </row>
    <row r="18" spans="1:6" s="31" customFormat="1" ht="13.5">
      <c r="A18" s="37"/>
      <c r="B18" s="33" t="s">
        <v>3</v>
      </c>
      <c r="C18" s="33" t="s">
        <v>68</v>
      </c>
      <c r="D18" s="38"/>
      <c r="E18" s="38"/>
      <c r="F18" s="38"/>
    </row>
    <row r="19" spans="1:6" s="31" customFormat="1" ht="12.75">
      <c r="A19" s="28"/>
      <c r="B19" s="30" t="s">
        <v>53</v>
      </c>
      <c r="C19" s="30" t="s">
        <v>69</v>
      </c>
      <c r="D19" s="30">
        <v>0</v>
      </c>
      <c r="E19" s="30">
        <v>0</v>
      </c>
      <c r="F19" s="30">
        <v>0</v>
      </c>
    </row>
    <row r="20" spans="1:6" s="31" customFormat="1" ht="12.75">
      <c r="A20" s="28"/>
      <c r="B20" s="30" t="s">
        <v>54</v>
      </c>
      <c r="C20" s="30" t="s">
        <v>70</v>
      </c>
      <c r="D20" s="30">
        <v>0</v>
      </c>
      <c r="E20" s="30">
        <v>0</v>
      </c>
      <c r="F20" s="30">
        <v>0</v>
      </c>
    </row>
    <row r="21" spans="1:6" s="31" customFormat="1" ht="13.5">
      <c r="A21" s="28"/>
      <c r="B21" s="30"/>
      <c r="C21" s="33" t="s">
        <v>71</v>
      </c>
      <c r="D21" s="33">
        <v>0</v>
      </c>
      <c r="E21" s="33">
        <v>0</v>
      </c>
      <c r="F21" s="33">
        <v>0</v>
      </c>
    </row>
    <row r="22" spans="1:6" s="31" customFormat="1" ht="13.5">
      <c r="A22" s="28"/>
      <c r="B22" s="33" t="s">
        <v>36</v>
      </c>
      <c r="C22" s="33" t="s">
        <v>72</v>
      </c>
      <c r="D22" s="33">
        <v>0</v>
      </c>
      <c r="E22" s="33">
        <v>0</v>
      </c>
      <c r="F22" s="33">
        <v>0</v>
      </c>
    </row>
    <row r="23" spans="1:6" s="43" customFormat="1" ht="18.75" customHeight="1">
      <c r="A23" s="39"/>
      <c r="B23" s="40"/>
      <c r="C23" s="41" t="s">
        <v>73</v>
      </c>
      <c r="D23" s="42">
        <f>SUM(D9+D14+D17+D21+D22)</f>
        <v>317804</v>
      </c>
      <c r="E23" s="42">
        <f>E9+E14+E17+E21+E22</f>
        <v>52624</v>
      </c>
      <c r="F23" s="42">
        <f>SUM(F9+F14+F17+F21+F22)</f>
        <v>370428</v>
      </c>
    </row>
    <row r="24" spans="2:6" s="44" customFormat="1" ht="12.75">
      <c r="B24" s="45"/>
      <c r="C24" s="46"/>
      <c r="D24" s="46"/>
      <c r="E24" s="46"/>
      <c r="F24" s="46"/>
    </row>
    <row r="25" spans="2:6" s="47" customFormat="1" ht="12.75">
      <c r="B25" s="45"/>
      <c r="C25" s="45"/>
      <c r="D25" s="45"/>
      <c r="E25" s="45"/>
      <c r="F25" s="45"/>
    </row>
    <row r="26" spans="2:6" s="47" customFormat="1" ht="12.75">
      <c r="B26" s="45"/>
      <c r="C26" s="45"/>
      <c r="D26" s="45"/>
      <c r="E26" s="45"/>
      <c r="F26" s="45"/>
    </row>
    <row r="27" spans="2:6" s="47" customFormat="1" ht="12.75">
      <c r="B27" s="45"/>
      <c r="C27" s="45"/>
      <c r="D27" s="45"/>
      <c r="E27" s="45"/>
      <c r="F27" s="45"/>
    </row>
    <row r="28" spans="2:6" s="47" customFormat="1" ht="12.75">
      <c r="B28" s="45"/>
      <c r="C28" s="45"/>
      <c r="D28" s="45"/>
      <c r="E28" s="45"/>
      <c r="F28" s="45"/>
    </row>
    <row r="29" spans="2:6" s="47" customFormat="1" ht="12.75">
      <c r="B29" s="45"/>
      <c r="C29" s="45"/>
      <c r="D29" s="45"/>
      <c r="E29" s="45"/>
      <c r="F29" s="45"/>
    </row>
    <row r="30" spans="2:6" s="47" customFormat="1" ht="12.75">
      <c r="B30" s="45"/>
      <c r="C30" s="45"/>
      <c r="D30" s="45"/>
      <c r="E30" s="45"/>
      <c r="F30" s="45"/>
    </row>
    <row r="31" spans="2:6" s="47" customFormat="1" ht="12.75">
      <c r="B31" s="45"/>
      <c r="C31" s="45"/>
      <c r="D31" s="45"/>
      <c r="E31" s="45"/>
      <c r="F31" s="45"/>
    </row>
    <row r="32" spans="2:6" s="47" customFormat="1" ht="12.75">
      <c r="B32" s="45"/>
      <c r="C32" s="45"/>
      <c r="D32" s="45"/>
      <c r="E32" s="45"/>
      <c r="F32" s="45"/>
    </row>
    <row r="33" spans="2:6" s="47" customFormat="1" ht="12.75">
      <c r="B33" s="45"/>
      <c r="C33" s="45"/>
      <c r="D33" s="45"/>
      <c r="E33" s="45"/>
      <c r="F33" s="45"/>
    </row>
    <row r="34" spans="2:6" s="47" customFormat="1" ht="12.75">
      <c r="B34" s="48"/>
      <c r="C34" s="45"/>
      <c r="D34" s="45"/>
      <c r="E34" s="45"/>
      <c r="F34" s="45"/>
    </row>
    <row r="35" spans="2:6" ht="12.75">
      <c r="B35" s="48"/>
      <c r="C35" s="48"/>
      <c r="D35" s="48"/>
      <c r="E35" s="48"/>
      <c r="F35" s="48"/>
    </row>
    <row r="36" spans="2:6" ht="12.75">
      <c r="B36" s="48"/>
      <c r="C36" s="48"/>
      <c r="D36" s="48"/>
      <c r="E36" s="48"/>
      <c r="F36" s="48"/>
    </row>
    <row r="37" spans="2:6" ht="12.75">
      <c r="B37" s="48"/>
      <c r="C37" s="48"/>
      <c r="D37" s="48"/>
      <c r="E37" s="48"/>
      <c r="F37" s="48"/>
    </row>
    <row r="38" spans="2:6" ht="12.75">
      <c r="B38" s="48"/>
      <c r="C38" s="48"/>
      <c r="D38" s="48"/>
      <c r="E38" s="48"/>
      <c r="F38" s="48"/>
    </row>
    <row r="39" spans="2:6" ht="12.75">
      <c r="B39" s="48"/>
      <c r="C39" s="48"/>
      <c r="D39" s="48"/>
      <c r="E39" s="48"/>
      <c r="F39" s="48"/>
    </row>
    <row r="40" spans="3:6" ht="12.75">
      <c r="C40" s="48"/>
      <c r="D40" s="48"/>
      <c r="E40" s="48"/>
      <c r="F40" s="48"/>
    </row>
  </sheetData>
  <sheetProtection/>
  <printOptions horizontalCentered="1"/>
  <pageMargins left="0.3937007874015748" right="0.35433070866141736" top="1.3779527559055118" bottom="0.6692913385826772" header="0.7874015748031497" footer="0.5118110236220472"/>
  <pageSetup horizontalDpi="300" verticalDpi="300" orientation="landscape" paperSize="9" r:id="rId1"/>
  <headerFooter alignWithMargins="0">
    <oddHeader>&amp;C&amp;"Times New Roman CE,Félkövér dőlt"CSESZTREG KÖZSÉG ÖNKORMÁNYZATA
ELEMI  KIADÁSI  ELŐIRÁNYZATAI
2013.  ÉVBEN&amp;R&amp;"Times New Roman CE,Félkövér dőlt"4. sz. melléklet
Adatok ezer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B19">
      <selection activeCell="H31" sqref="H31"/>
    </sheetView>
  </sheetViews>
  <sheetFormatPr defaultColWidth="9.00390625" defaultRowHeight="12.75"/>
  <cols>
    <col min="1" max="1" width="5.25390625" style="0" hidden="1" customWidth="1"/>
    <col min="2" max="2" width="34.25390625" style="0" customWidth="1"/>
    <col min="3" max="4" width="0" style="0" hidden="1" customWidth="1"/>
    <col min="5" max="5" width="6.375" style="0" hidden="1" customWidth="1"/>
    <col min="6" max="6" width="17.00390625" style="0" customWidth="1"/>
    <col min="7" max="7" width="17.125" style="0" customWidth="1"/>
    <col min="8" max="8" width="15.375" style="0" customWidth="1"/>
  </cols>
  <sheetData>
    <row r="1" spans="1:8" ht="51" customHeight="1">
      <c r="A1" s="233"/>
      <c r="B1" s="234"/>
      <c r="C1" s="234"/>
      <c r="D1" s="234"/>
      <c r="E1" s="234"/>
      <c r="G1" s="214"/>
      <c r="H1" s="215" t="s">
        <v>247</v>
      </c>
    </row>
    <row r="2" spans="1:8" ht="29.25" customHeight="1">
      <c r="A2" s="51"/>
      <c r="B2" s="237" t="s">
        <v>121</v>
      </c>
      <c r="C2" s="237"/>
      <c r="D2" s="237"/>
      <c r="E2" s="237"/>
      <c r="F2" s="237"/>
      <c r="G2" s="237"/>
      <c r="H2" s="237"/>
    </row>
    <row r="3" spans="1:8" ht="23.25" customHeight="1">
      <c r="A3" s="51"/>
      <c r="B3" s="237"/>
      <c r="C3" s="237"/>
      <c r="D3" s="237"/>
      <c r="E3" s="237"/>
      <c r="F3" s="237"/>
      <c r="G3" s="237"/>
      <c r="H3" s="237"/>
    </row>
    <row r="4" spans="1:5" ht="69.75" customHeight="1" thickBot="1">
      <c r="A4" s="51"/>
      <c r="B4" s="235"/>
      <c r="C4" s="236"/>
      <c r="D4" s="236"/>
      <c r="E4" s="236"/>
    </row>
    <row r="5" spans="1:5" ht="6" customHeight="1" hidden="1">
      <c r="A5" s="52"/>
      <c r="B5" s="72"/>
      <c r="C5" s="52"/>
      <c r="D5" s="53"/>
      <c r="E5" s="53"/>
    </row>
    <row r="6" spans="1:5" ht="22.5" customHeight="1" hidden="1">
      <c r="A6" s="54"/>
      <c r="B6" s="73"/>
      <c r="C6" s="55"/>
      <c r="D6" s="53"/>
      <c r="E6" s="53"/>
    </row>
    <row r="7" spans="1:8" ht="47.25" customHeight="1" thickBot="1">
      <c r="A7" s="56"/>
      <c r="B7" s="74" t="s">
        <v>74</v>
      </c>
      <c r="C7" s="57"/>
      <c r="D7" s="58"/>
      <c r="E7" s="59"/>
      <c r="F7" s="60" t="s">
        <v>231</v>
      </c>
      <c r="G7" s="60" t="s">
        <v>229</v>
      </c>
      <c r="H7" s="60" t="s">
        <v>230</v>
      </c>
    </row>
    <row r="8" spans="1:8" ht="15">
      <c r="A8" s="61"/>
      <c r="B8" s="218" t="s">
        <v>75</v>
      </c>
      <c r="C8" s="62"/>
      <c r="D8" s="62"/>
      <c r="E8" s="63"/>
      <c r="F8" s="75">
        <v>33182</v>
      </c>
      <c r="G8" s="75">
        <v>2030</v>
      </c>
      <c r="H8" s="75">
        <f>F8+G8</f>
        <v>35212</v>
      </c>
    </row>
    <row r="9" spans="1:8" ht="15" customHeight="1" hidden="1">
      <c r="A9" s="61"/>
      <c r="B9" s="216"/>
      <c r="C9" s="64"/>
      <c r="D9" s="64"/>
      <c r="E9" s="65"/>
      <c r="F9" s="75"/>
      <c r="G9" s="75"/>
      <c r="H9" s="75"/>
    </row>
    <row r="10" spans="1:8" ht="15" customHeight="1" hidden="1">
      <c r="A10" s="61"/>
      <c r="B10" s="216"/>
      <c r="C10" s="64"/>
      <c r="D10" s="64"/>
      <c r="E10" s="65"/>
      <c r="F10" s="75"/>
      <c r="G10" s="75"/>
      <c r="H10" s="75"/>
    </row>
    <row r="11" spans="1:8" ht="15" customHeight="1" hidden="1">
      <c r="A11" s="61"/>
      <c r="B11" s="216"/>
      <c r="C11" s="64"/>
      <c r="D11" s="64"/>
      <c r="E11" s="65"/>
      <c r="F11" s="75"/>
      <c r="G11" s="75"/>
      <c r="H11" s="75"/>
    </row>
    <row r="12" spans="1:8" ht="15">
      <c r="A12" s="61"/>
      <c r="B12" s="216" t="s">
        <v>76</v>
      </c>
      <c r="C12" s="64"/>
      <c r="D12" s="64"/>
      <c r="E12" s="65"/>
      <c r="F12" s="75">
        <v>8900</v>
      </c>
      <c r="G12" s="75">
        <v>533</v>
      </c>
      <c r="H12" s="75">
        <f>F12+G12</f>
        <v>9433</v>
      </c>
    </row>
    <row r="13" spans="1:8" ht="15">
      <c r="A13" s="61"/>
      <c r="B13" s="216" t="s">
        <v>77</v>
      </c>
      <c r="C13" s="64"/>
      <c r="D13" s="64"/>
      <c r="E13" s="65"/>
      <c r="F13" s="76">
        <v>9088</v>
      </c>
      <c r="G13" s="76">
        <v>438</v>
      </c>
      <c r="H13" s="76">
        <f>F13+G13</f>
        <v>9526</v>
      </c>
    </row>
    <row r="14" spans="1:8" ht="15">
      <c r="A14" s="61"/>
      <c r="B14" s="219" t="s">
        <v>78</v>
      </c>
      <c r="C14" s="66">
        <f aca="true" t="shared" si="0" ref="C14:H14">SUM(C8:C13)</f>
        <v>0</v>
      </c>
      <c r="D14" s="66">
        <f t="shared" si="0"/>
        <v>0</v>
      </c>
      <c r="E14" s="66">
        <f t="shared" si="0"/>
        <v>0</v>
      </c>
      <c r="F14" s="77">
        <f t="shared" si="0"/>
        <v>51170</v>
      </c>
      <c r="G14" s="77">
        <f t="shared" si="0"/>
        <v>3001</v>
      </c>
      <c r="H14" s="77">
        <f t="shared" si="0"/>
        <v>54171</v>
      </c>
    </row>
    <row r="15" spans="1:9" ht="15">
      <c r="A15" s="61"/>
      <c r="B15" s="216" t="s">
        <v>81</v>
      </c>
      <c r="C15" s="64"/>
      <c r="D15" s="64"/>
      <c r="E15" s="65"/>
      <c r="F15" s="76">
        <v>0</v>
      </c>
      <c r="G15" s="76">
        <v>0</v>
      </c>
      <c r="H15" s="76">
        <v>0</v>
      </c>
      <c r="I15" s="78"/>
    </row>
    <row r="16" spans="2:8" ht="15.75" customHeight="1" hidden="1" thickBot="1">
      <c r="B16" s="220"/>
      <c r="C16" s="67"/>
      <c r="D16" s="67"/>
      <c r="E16" s="68"/>
      <c r="F16" s="76"/>
      <c r="G16" s="76"/>
      <c r="H16" s="76"/>
    </row>
    <row r="17" spans="2:8" ht="15.75" customHeight="1" thickBot="1">
      <c r="B17" s="221" t="s">
        <v>82</v>
      </c>
      <c r="C17" s="79"/>
      <c r="D17" s="79"/>
      <c r="E17" s="80"/>
      <c r="F17" s="81">
        <v>0</v>
      </c>
      <c r="G17" s="81">
        <v>0</v>
      </c>
      <c r="H17" s="81">
        <v>0</v>
      </c>
    </row>
    <row r="18" spans="2:8" ht="18.75" customHeight="1" thickBot="1">
      <c r="B18" s="69" t="s">
        <v>79</v>
      </c>
      <c r="C18" s="70">
        <f>SUM(C14+C17)</f>
        <v>0</v>
      </c>
      <c r="D18" s="70">
        <f>SUM(D14+D17)</f>
        <v>0</v>
      </c>
      <c r="E18" s="70">
        <f>SUM(E14+E17)</f>
        <v>0</v>
      </c>
      <c r="F18" s="71">
        <f>SUM(F14:F17)</f>
        <v>51170</v>
      </c>
      <c r="G18" s="71">
        <f>SUM(G14:G17)</f>
        <v>3001</v>
      </c>
      <c r="H18" s="71">
        <f>SUM(H14:H17)</f>
        <v>54171</v>
      </c>
    </row>
    <row r="19" spans="2:8" ht="18.75" customHeight="1">
      <c r="B19" s="196"/>
      <c r="C19" s="196"/>
      <c r="D19" s="196"/>
      <c r="E19" s="196"/>
      <c r="F19" s="197"/>
      <c r="G19" s="197"/>
      <c r="H19" s="197"/>
    </row>
    <row r="20" spans="2:8" ht="18.75" customHeight="1">
      <c r="B20" s="198"/>
      <c r="C20" s="198"/>
      <c r="D20" s="198"/>
      <c r="E20" s="198"/>
      <c r="F20" s="199"/>
      <c r="G20" s="199"/>
      <c r="H20" s="199"/>
    </row>
    <row r="21" spans="1:8" ht="61.5" customHeight="1">
      <c r="A21" s="56"/>
      <c r="B21" s="200" t="s">
        <v>153</v>
      </c>
      <c r="C21" s="64"/>
      <c r="D21" s="64"/>
      <c r="E21" s="65"/>
      <c r="F21" s="76"/>
      <c r="G21" s="76"/>
      <c r="H21" s="76"/>
    </row>
    <row r="22" spans="1:8" ht="18" customHeight="1">
      <c r="A22" s="61"/>
      <c r="B22" s="216" t="s">
        <v>83</v>
      </c>
      <c r="C22" s="64"/>
      <c r="D22" s="64"/>
      <c r="E22" s="65"/>
      <c r="F22" s="76">
        <v>0</v>
      </c>
      <c r="G22" s="76">
        <v>0</v>
      </c>
      <c r="H22" s="76">
        <v>0</v>
      </c>
    </row>
    <row r="23" spans="1:8" ht="15">
      <c r="A23" s="61"/>
      <c r="B23" s="216" t="s">
        <v>84</v>
      </c>
      <c r="C23" s="64"/>
      <c r="D23" s="64"/>
      <c r="E23" s="65"/>
      <c r="F23" s="76">
        <v>0</v>
      </c>
      <c r="G23" s="76">
        <v>2391</v>
      </c>
      <c r="H23" s="76">
        <f>F23+G23</f>
        <v>2391</v>
      </c>
    </row>
    <row r="24" spans="1:8" ht="15" customHeight="1">
      <c r="A24" s="61"/>
      <c r="B24" s="216" t="s">
        <v>80</v>
      </c>
      <c r="C24" s="64"/>
      <c r="D24" s="64"/>
      <c r="E24" s="65"/>
      <c r="F24" s="76">
        <v>149</v>
      </c>
      <c r="G24" s="76">
        <v>207</v>
      </c>
      <c r="H24" s="76">
        <f>F24+G24</f>
        <v>356</v>
      </c>
    </row>
    <row r="25" spans="1:8" ht="15.75" customHeight="1" hidden="1" thickBot="1">
      <c r="A25" s="61"/>
      <c r="B25" s="216"/>
      <c r="C25" s="64"/>
      <c r="D25" s="64"/>
      <c r="E25" s="65"/>
      <c r="F25" s="76"/>
      <c r="G25" s="76"/>
      <c r="H25" s="76">
        <f>F25+G25</f>
        <v>0</v>
      </c>
    </row>
    <row r="26" spans="1:8" ht="15.75" customHeight="1">
      <c r="A26" s="61"/>
      <c r="B26" s="216" t="s">
        <v>251</v>
      </c>
      <c r="C26" s="64"/>
      <c r="D26" s="64"/>
      <c r="E26" s="65"/>
      <c r="F26" s="76"/>
      <c r="G26" s="76">
        <v>403</v>
      </c>
      <c r="H26" s="76">
        <f>F26+G26</f>
        <v>403</v>
      </c>
    </row>
    <row r="27" spans="1:8" ht="15.75" customHeight="1">
      <c r="A27" s="61"/>
      <c r="B27" s="216" t="s">
        <v>250</v>
      </c>
      <c r="C27" s="64"/>
      <c r="D27" s="64"/>
      <c r="E27" s="65"/>
      <c r="F27" s="76">
        <v>51021</v>
      </c>
      <c r="G27" s="76">
        <v>0</v>
      </c>
      <c r="H27" s="76">
        <f>F27+G27</f>
        <v>51021</v>
      </c>
    </row>
    <row r="28" spans="1:8" ht="15.75" customHeight="1">
      <c r="A28" s="61"/>
      <c r="B28" s="217" t="s">
        <v>85</v>
      </c>
      <c r="C28" s="64"/>
      <c r="D28" s="64"/>
      <c r="E28" s="65"/>
      <c r="F28" s="76">
        <v>0</v>
      </c>
      <c r="G28" s="76">
        <v>0</v>
      </c>
      <c r="H28" s="76">
        <v>0</v>
      </c>
    </row>
    <row r="29" spans="1:8" ht="15.75" customHeight="1">
      <c r="A29" s="61"/>
      <c r="B29" s="216" t="s">
        <v>86</v>
      </c>
      <c r="C29" s="64"/>
      <c r="D29" s="64"/>
      <c r="E29" s="65"/>
      <c r="F29" s="76">
        <v>0</v>
      </c>
      <c r="G29" s="76">
        <v>0</v>
      </c>
      <c r="H29" s="76">
        <v>0</v>
      </c>
    </row>
    <row r="30" spans="1:8" ht="15.75" customHeight="1" thickBot="1">
      <c r="A30" s="61"/>
      <c r="B30" s="217" t="s">
        <v>87</v>
      </c>
      <c r="C30" s="82"/>
      <c r="D30" s="82"/>
      <c r="E30" s="83"/>
      <c r="F30" s="81">
        <v>0</v>
      </c>
      <c r="G30" s="81">
        <v>0</v>
      </c>
      <c r="H30" s="81">
        <v>0</v>
      </c>
    </row>
    <row r="31" spans="2:8" ht="19.5" customHeight="1" thickBot="1">
      <c r="B31" s="69" t="s">
        <v>79</v>
      </c>
      <c r="C31" s="70">
        <f aca="true" t="shared" si="1" ref="C31:H31">SUM(C22:C30)</f>
        <v>0</v>
      </c>
      <c r="D31" s="70">
        <f t="shared" si="1"/>
        <v>0</v>
      </c>
      <c r="E31" s="70">
        <f t="shared" si="1"/>
        <v>0</v>
      </c>
      <c r="F31" s="71">
        <f t="shared" si="1"/>
        <v>51170</v>
      </c>
      <c r="G31" s="71">
        <f>SUM(G22:G30)</f>
        <v>3001</v>
      </c>
      <c r="H31" s="71">
        <f t="shared" si="1"/>
        <v>54171</v>
      </c>
    </row>
  </sheetData>
  <sheetProtection/>
  <mergeCells count="3">
    <mergeCell ref="A1:E1"/>
    <mergeCell ref="B4:E4"/>
    <mergeCell ref="B2:H3"/>
  </mergeCells>
  <printOptions/>
  <pageMargins left="1.53" right="0.75" top="1.31" bottom="1" header="0.5" footer="0.5"/>
  <pageSetup horizontalDpi="360" verticalDpi="36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7"/>
  <sheetViews>
    <sheetView zoomScalePageLayoutView="0" workbookViewId="0" topLeftCell="A13">
      <selection activeCell="A7" sqref="A7"/>
    </sheetView>
  </sheetViews>
  <sheetFormatPr defaultColWidth="9.00390625" defaultRowHeight="12.75"/>
  <cols>
    <col min="1" max="1" width="30.25390625" style="0" customWidth="1"/>
    <col min="2" max="2" width="8.25390625" style="0" customWidth="1"/>
    <col min="3" max="4" width="7.875" style="0" customWidth="1"/>
    <col min="5" max="5" width="8.00390625" style="0" customWidth="1"/>
    <col min="6" max="7" width="7.875" style="0" customWidth="1"/>
    <col min="8" max="8" width="8.125" style="0" customWidth="1"/>
    <col min="9" max="10" width="8.25390625" style="0" customWidth="1"/>
    <col min="11" max="11" width="7.75390625" style="0" customWidth="1"/>
    <col min="12" max="12" width="8.875" style="0" customWidth="1"/>
    <col min="13" max="13" width="8.125" style="0" customWidth="1"/>
    <col min="14" max="14" width="9.625" style="0" customWidth="1"/>
  </cols>
  <sheetData>
    <row r="2" spans="4:10" ht="19.5" customHeight="1">
      <c r="D2" s="241" t="s">
        <v>232</v>
      </c>
      <c r="E2" s="240"/>
      <c r="F2" s="240"/>
      <c r="G2" s="240"/>
      <c r="H2" s="240"/>
      <c r="I2" s="240"/>
      <c r="J2" s="240"/>
    </row>
    <row r="3" spans="1:7" ht="8.25" customHeight="1">
      <c r="A3" t="s">
        <v>88</v>
      </c>
      <c r="E3" s="86"/>
      <c r="F3" s="86"/>
      <c r="G3" s="86"/>
    </row>
    <row r="4" spans="2:14" ht="15.75">
      <c r="B4" s="238" t="s">
        <v>89</v>
      </c>
      <c r="C4" s="240"/>
      <c r="D4" s="240"/>
      <c r="E4" s="240"/>
      <c r="F4" s="240"/>
      <c r="G4" s="240"/>
      <c r="H4" s="240"/>
      <c r="I4" s="240"/>
      <c r="J4" s="240"/>
      <c r="K4" s="240"/>
      <c r="L4" s="239" t="s">
        <v>248</v>
      </c>
      <c r="M4" s="239"/>
      <c r="N4" s="239"/>
    </row>
    <row r="6" spans="4:14" ht="15.75">
      <c r="D6" s="238" t="s">
        <v>122</v>
      </c>
      <c r="E6" s="240"/>
      <c r="F6" s="240"/>
      <c r="G6" s="240"/>
      <c r="H6" s="240"/>
      <c r="I6" s="240"/>
      <c r="J6" s="240"/>
      <c r="L6" s="239" t="s">
        <v>90</v>
      </c>
      <c r="M6" s="239"/>
      <c r="N6" s="239"/>
    </row>
    <row r="7" spans="4:14" ht="15.75">
      <c r="D7" s="238" t="s">
        <v>252</v>
      </c>
      <c r="E7" s="238"/>
      <c r="F7" s="238"/>
      <c r="G7" s="238"/>
      <c r="H7" s="238"/>
      <c r="I7" s="238"/>
      <c r="J7" s="238"/>
      <c r="L7" s="50"/>
      <c r="M7" s="50"/>
      <c r="N7" s="50"/>
    </row>
    <row r="8" ht="17.25" customHeight="1" thickBot="1"/>
    <row r="9" spans="1:14" s="84" customFormat="1" ht="13.5" thickBot="1">
      <c r="A9" s="87" t="s">
        <v>91</v>
      </c>
      <c r="B9" s="88" t="s">
        <v>92</v>
      </c>
      <c r="C9" s="88" t="s">
        <v>93</v>
      </c>
      <c r="D9" s="88" t="s">
        <v>94</v>
      </c>
      <c r="E9" s="88" t="s">
        <v>95</v>
      </c>
      <c r="F9" s="88" t="s">
        <v>96</v>
      </c>
      <c r="G9" s="88" t="s">
        <v>97</v>
      </c>
      <c r="H9" s="88" t="s">
        <v>98</v>
      </c>
      <c r="I9" s="88" t="s">
        <v>99</v>
      </c>
      <c r="J9" s="88" t="s">
        <v>100</v>
      </c>
      <c r="K9" s="88" t="s">
        <v>101</v>
      </c>
      <c r="L9" s="88" t="s">
        <v>102</v>
      </c>
      <c r="M9" s="88" t="s">
        <v>103</v>
      </c>
      <c r="N9" s="89" t="s">
        <v>104</v>
      </c>
    </row>
    <row r="10" spans="1:15" ht="12.75">
      <c r="A10" s="90" t="s">
        <v>155</v>
      </c>
      <c r="B10" s="91">
        <v>1655</v>
      </c>
      <c r="C10" s="91">
        <v>1655</v>
      </c>
      <c r="D10" s="91">
        <v>1655</v>
      </c>
      <c r="E10" s="91">
        <v>1655</v>
      </c>
      <c r="F10" s="91">
        <v>1655</v>
      </c>
      <c r="G10" s="91">
        <v>1655</v>
      </c>
      <c r="H10" s="91">
        <v>1655</v>
      </c>
      <c r="I10" s="91">
        <v>1655</v>
      </c>
      <c r="J10" s="91">
        <v>7289</v>
      </c>
      <c r="K10" s="91">
        <v>1649</v>
      </c>
      <c r="L10" s="91">
        <v>1650</v>
      </c>
      <c r="M10" s="91">
        <v>1645</v>
      </c>
      <c r="N10" s="92">
        <f aca="true" t="shared" si="0" ref="N10:N19">SUM(B10:M10)</f>
        <v>25473</v>
      </c>
      <c r="O10" s="93"/>
    </row>
    <row r="11" spans="1:15" ht="12.75">
      <c r="A11" s="94" t="s">
        <v>156</v>
      </c>
      <c r="B11" s="94"/>
      <c r="C11" s="94"/>
      <c r="D11" s="94">
        <v>36494</v>
      </c>
      <c r="E11" s="94"/>
      <c r="F11" s="94"/>
      <c r="G11" s="94"/>
      <c r="H11" s="94"/>
      <c r="I11" s="94"/>
      <c r="J11" s="94">
        <v>20261</v>
      </c>
      <c r="K11" s="94"/>
      <c r="L11" s="94"/>
      <c r="M11" s="94">
        <v>2000</v>
      </c>
      <c r="N11" s="92">
        <f t="shared" si="0"/>
        <v>58755</v>
      </c>
      <c r="O11" s="93"/>
    </row>
    <row r="12" spans="1:15" ht="12.75">
      <c r="A12" s="94" t="s">
        <v>157</v>
      </c>
      <c r="B12" s="94">
        <v>8950</v>
      </c>
      <c r="C12" s="94">
        <v>8950</v>
      </c>
      <c r="D12" s="94">
        <v>8950</v>
      </c>
      <c r="E12" s="94">
        <v>27847</v>
      </c>
      <c r="F12" s="94">
        <v>34350</v>
      </c>
      <c r="G12" s="94">
        <v>34350</v>
      </c>
      <c r="H12" s="94">
        <v>8950</v>
      </c>
      <c r="I12" s="94">
        <v>8950</v>
      </c>
      <c r="J12" s="94">
        <v>8950</v>
      </c>
      <c r="K12" s="94">
        <v>8950</v>
      </c>
      <c r="L12" s="94">
        <v>8950</v>
      </c>
      <c r="M12" s="94">
        <v>8952</v>
      </c>
      <c r="N12" s="92">
        <f t="shared" si="0"/>
        <v>177099</v>
      </c>
      <c r="O12" s="93"/>
    </row>
    <row r="13" spans="1:15" ht="40.5" customHeight="1">
      <c r="A13" s="95" t="s">
        <v>154</v>
      </c>
      <c r="B13" s="94">
        <v>2460</v>
      </c>
      <c r="C13" s="94">
        <v>2460</v>
      </c>
      <c r="D13" s="94">
        <v>4851</v>
      </c>
      <c r="E13" s="94">
        <v>10740</v>
      </c>
      <c r="F13" s="94">
        <v>2460</v>
      </c>
      <c r="G13" s="94">
        <v>6933</v>
      </c>
      <c r="H13" s="94">
        <v>2460</v>
      </c>
      <c r="I13" s="94">
        <v>2460</v>
      </c>
      <c r="J13" s="94">
        <v>2460</v>
      </c>
      <c r="K13" s="94">
        <v>2460</v>
      </c>
      <c r="L13" s="94">
        <v>2460</v>
      </c>
      <c r="M13" s="94">
        <v>2465</v>
      </c>
      <c r="N13" s="92">
        <f t="shared" si="0"/>
        <v>44669</v>
      </c>
      <c r="O13" s="93"/>
    </row>
    <row r="14" spans="1:15" ht="30" customHeight="1">
      <c r="A14" s="95" t="s">
        <v>158</v>
      </c>
      <c r="B14" s="94"/>
      <c r="C14" s="94"/>
      <c r="D14" s="94"/>
      <c r="E14" s="94">
        <v>2000</v>
      </c>
      <c r="F14" s="94"/>
      <c r="G14" s="94">
        <v>4250</v>
      </c>
      <c r="H14" s="94"/>
      <c r="I14" s="94">
        <v>9970</v>
      </c>
      <c r="J14" s="94"/>
      <c r="K14" s="94"/>
      <c r="L14" s="94"/>
      <c r="M14" s="94">
        <v>1059</v>
      </c>
      <c r="N14" s="92">
        <f t="shared" si="0"/>
        <v>17279</v>
      </c>
      <c r="O14" s="93"/>
    </row>
    <row r="15" spans="1:15" ht="27" customHeight="1">
      <c r="A15" s="96" t="s">
        <v>159</v>
      </c>
      <c r="B15" s="94">
        <v>293</v>
      </c>
      <c r="C15" s="94">
        <v>293</v>
      </c>
      <c r="D15" s="94">
        <v>963</v>
      </c>
      <c r="E15" s="94">
        <v>293</v>
      </c>
      <c r="F15" s="94">
        <v>293</v>
      </c>
      <c r="G15" s="94">
        <v>293</v>
      </c>
      <c r="H15" s="94">
        <v>920</v>
      </c>
      <c r="I15" s="94">
        <v>293</v>
      </c>
      <c r="J15" s="94">
        <v>293</v>
      </c>
      <c r="K15" s="94">
        <v>1000</v>
      </c>
      <c r="L15" s="94">
        <v>293</v>
      </c>
      <c r="M15" s="94">
        <v>293</v>
      </c>
      <c r="N15" s="92">
        <f t="shared" si="0"/>
        <v>5520</v>
      </c>
      <c r="O15" s="93"/>
    </row>
    <row r="16" spans="1:15" s="100" customFormat="1" ht="12.75">
      <c r="A16" s="97" t="s">
        <v>105</v>
      </c>
      <c r="B16" s="98"/>
      <c r="C16" s="98"/>
      <c r="D16" s="98"/>
      <c r="E16" s="98"/>
      <c r="F16" s="98"/>
      <c r="G16" s="98"/>
      <c r="H16" s="98"/>
      <c r="I16" s="97"/>
      <c r="J16" s="97"/>
      <c r="K16" s="97"/>
      <c r="L16" s="97"/>
      <c r="M16" s="97"/>
      <c r="N16" s="92">
        <f t="shared" si="0"/>
        <v>0</v>
      </c>
      <c r="O16" s="99"/>
    </row>
    <row r="17" spans="1:15" s="100" customFormat="1" ht="19.5" customHeight="1">
      <c r="A17" s="101" t="s">
        <v>160</v>
      </c>
      <c r="B17" s="102"/>
      <c r="C17" s="102"/>
      <c r="D17" s="102"/>
      <c r="E17" s="102"/>
      <c r="F17" s="102"/>
      <c r="G17" s="102"/>
      <c r="H17" s="102"/>
      <c r="I17" s="103"/>
      <c r="J17" s="103"/>
      <c r="K17" s="103"/>
      <c r="L17" s="103"/>
      <c r="M17" s="103"/>
      <c r="N17" s="92">
        <f t="shared" si="0"/>
        <v>0</v>
      </c>
      <c r="O17" s="99"/>
    </row>
    <row r="18" spans="1:15" s="100" customFormat="1" ht="12.75">
      <c r="A18" s="103" t="s">
        <v>106</v>
      </c>
      <c r="B18" s="102"/>
      <c r="C18" s="103">
        <v>24000</v>
      </c>
      <c r="D18" s="102"/>
      <c r="E18" s="102"/>
      <c r="F18" s="102"/>
      <c r="G18" s="102"/>
      <c r="H18" s="102"/>
      <c r="I18" s="103"/>
      <c r="J18" s="103"/>
      <c r="K18" s="103"/>
      <c r="L18" s="103"/>
      <c r="M18" s="103"/>
      <c r="N18" s="92">
        <f t="shared" si="0"/>
        <v>24000</v>
      </c>
      <c r="O18" s="99"/>
    </row>
    <row r="19" spans="1:15" ht="13.5" thickBot="1">
      <c r="A19" s="104" t="s">
        <v>107</v>
      </c>
      <c r="B19" s="94">
        <v>5243</v>
      </c>
      <c r="C19" s="94"/>
      <c r="D19" s="94"/>
      <c r="E19" s="94">
        <v>10000</v>
      </c>
      <c r="F19" s="94"/>
      <c r="G19" s="94">
        <v>5540</v>
      </c>
      <c r="H19" s="94"/>
      <c r="I19" s="94"/>
      <c r="J19" s="94"/>
      <c r="K19" s="94"/>
      <c r="L19" s="94"/>
      <c r="M19" s="94"/>
      <c r="N19" s="92">
        <f t="shared" si="0"/>
        <v>20783</v>
      </c>
      <c r="O19" s="93"/>
    </row>
    <row r="20" spans="1:15" s="100" customFormat="1" ht="13.5" thickBot="1">
      <c r="A20" s="105" t="s">
        <v>108</v>
      </c>
      <c r="B20" s="85">
        <f>SUM(B10:B19)</f>
        <v>18601</v>
      </c>
      <c r="C20" s="85">
        <f aca="true" t="shared" si="1" ref="C20:M20">SUM(C10:C19,B20)</f>
        <v>55959</v>
      </c>
      <c r="D20" s="85">
        <f t="shared" si="1"/>
        <v>108872</v>
      </c>
      <c r="E20" s="85">
        <f t="shared" si="1"/>
        <v>161407</v>
      </c>
      <c r="F20" s="85">
        <f t="shared" si="1"/>
        <v>200165</v>
      </c>
      <c r="G20" s="85">
        <f t="shared" si="1"/>
        <v>253186</v>
      </c>
      <c r="H20" s="85">
        <f t="shared" si="1"/>
        <v>267171</v>
      </c>
      <c r="I20" s="85">
        <f t="shared" si="1"/>
        <v>290499</v>
      </c>
      <c r="J20" s="85">
        <f t="shared" si="1"/>
        <v>329752</v>
      </c>
      <c r="K20" s="85">
        <f t="shared" si="1"/>
        <v>343811</v>
      </c>
      <c r="L20" s="85">
        <f t="shared" si="1"/>
        <v>357164</v>
      </c>
      <c r="M20" s="85">
        <f t="shared" si="1"/>
        <v>373578</v>
      </c>
      <c r="N20" s="106">
        <f>SUM(N10:N19)</f>
        <v>373578</v>
      </c>
      <c r="O20" s="99"/>
    </row>
    <row r="21" spans="1:15" ht="12.7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</row>
    <row r="22" spans="1:14" ht="12.75" hidden="1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</row>
    <row r="23" spans="1:14" ht="13.5" thickBot="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107"/>
    </row>
    <row r="24" spans="1:14" s="84" customFormat="1" ht="13.5" thickBot="1">
      <c r="A24" s="108" t="s">
        <v>109</v>
      </c>
      <c r="B24" s="109" t="s">
        <v>92</v>
      </c>
      <c r="C24" s="109" t="s">
        <v>93</v>
      </c>
      <c r="D24" s="109" t="s">
        <v>94</v>
      </c>
      <c r="E24" s="109" t="s">
        <v>95</v>
      </c>
      <c r="F24" s="109" t="s">
        <v>96</v>
      </c>
      <c r="G24" s="109" t="s">
        <v>97</v>
      </c>
      <c r="H24" s="109" t="s">
        <v>98</v>
      </c>
      <c r="I24" s="109" t="s">
        <v>99</v>
      </c>
      <c r="J24" s="109" t="s">
        <v>100</v>
      </c>
      <c r="K24" s="109" t="s">
        <v>101</v>
      </c>
      <c r="L24" s="109" t="s">
        <v>102</v>
      </c>
      <c r="M24" s="109" t="s">
        <v>103</v>
      </c>
      <c r="N24" s="110" t="s">
        <v>104</v>
      </c>
    </row>
    <row r="25" spans="1:15" ht="12.75">
      <c r="A25" s="91" t="s">
        <v>2</v>
      </c>
      <c r="B25" s="91">
        <v>6465</v>
      </c>
      <c r="C25" s="91">
        <v>6470</v>
      </c>
      <c r="D25" s="91">
        <v>6470</v>
      </c>
      <c r="E25" s="91">
        <v>8523</v>
      </c>
      <c r="F25" s="91">
        <v>6470</v>
      </c>
      <c r="G25" s="91">
        <v>6470</v>
      </c>
      <c r="H25" s="91">
        <v>6470</v>
      </c>
      <c r="I25" s="91">
        <v>6520</v>
      </c>
      <c r="J25" s="91">
        <v>6470</v>
      </c>
      <c r="K25" s="91">
        <v>6474</v>
      </c>
      <c r="L25" s="91">
        <v>6493</v>
      </c>
      <c r="M25" s="91">
        <v>6464</v>
      </c>
      <c r="N25" s="92">
        <f aca="true" t="shared" si="2" ref="N25:N31">SUM(B25:M25)</f>
        <v>79759</v>
      </c>
      <c r="O25" s="93"/>
    </row>
    <row r="26" spans="1:15" ht="12.75">
      <c r="A26" s="94" t="s">
        <v>110</v>
      </c>
      <c r="B26" s="94">
        <v>1695</v>
      </c>
      <c r="C26" s="94">
        <v>1705</v>
      </c>
      <c r="D26" s="94">
        <v>1705</v>
      </c>
      <c r="E26" s="94">
        <v>2179</v>
      </c>
      <c r="F26" s="94">
        <v>1705</v>
      </c>
      <c r="G26" s="94">
        <v>1705</v>
      </c>
      <c r="H26" s="94">
        <v>1705</v>
      </c>
      <c r="I26" s="94">
        <v>1705</v>
      </c>
      <c r="J26" s="94">
        <v>1705</v>
      </c>
      <c r="K26" s="94">
        <v>1705</v>
      </c>
      <c r="L26" s="94">
        <v>1705</v>
      </c>
      <c r="M26" s="94">
        <v>1760</v>
      </c>
      <c r="N26" s="92">
        <f t="shared" si="2"/>
        <v>20979</v>
      </c>
      <c r="O26" s="93"/>
    </row>
    <row r="27" spans="1:15" ht="12.75">
      <c r="A27" s="94" t="s">
        <v>77</v>
      </c>
      <c r="B27" s="94">
        <v>5750</v>
      </c>
      <c r="C27" s="94">
        <v>6595</v>
      </c>
      <c r="D27" s="94">
        <v>6080</v>
      </c>
      <c r="E27" s="94">
        <v>6484</v>
      </c>
      <c r="F27" s="94">
        <v>6050</v>
      </c>
      <c r="G27" s="94">
        <v>6240</v>
      </c>
      <c r="H27" s="94">
        <v>6240</v>
      </c>
      <c r="I27" s="94">
        <v>6115</v>
      </c>
      <c r="J27" s="94">
        <v>6080</v>
      </c>
      <c r="K27" s="94">
        <v>6080</v>
      </c>
      <c r="L27" s="94">
        <v>6080</v>
      </c>
      <c r="M27" s="94">
        <v>6080</v>
      </c>
      <c r="N27" s="92">
        <f t="shared" si="2"/>
        <v>73874</v>
      </c>
      <c r="O27" s="93"/>
    </row>
    <row r="28" spans="1:15" ht="28.5" customHeight="1">
      <c r="A28" s="111" t="s">
        <v>111</v>
      </c>
      <c r="B28" s="94">
        <v>600</v>
      </c>
      <c r="C28" s="94">
        <v>600</v>
      </c>
      <c r="D28" s="94">
        <v>600</v>
      </c>
      <c r="E28" s="94">
        <v>600</v>
      </c>
      <c r="F28" s="94">
        <v>600</v>
      </c>
      <c r="G28" s="94">
        <v>600</v>
      </c>
      <c r="H28" s="94">
        <v>600</v>
      </c>
      <c r="I28" s="94">
        <v>600</v>
      </c>
      <c r="J28" s="94">
        <v>600</v>
      </c>
      <c r="K28" s="94">
        <v>600</v>
      </c>
      <c r="L28" s="94">
        <v>600</v>
      </c>
      <c r="M28" s="94">
        <v>600</v>
      </c>
      <c r="N28" s="92">
        <f t="shared" si="2"/>
        <v>7200</v>
      </c>
      <c r="O28" s="93"/>
    </row>
    <row r="29" spans="1:15" ht="25.5" customHeight="1">
      <c r="A29" s="112" t="s">
        <v>112</v>
      </c>
      <c r="B29" s="94">
        <v>3562</v>
      </c>
      <c r="C29" s="94">
        <v>4672</v>
      </c>
      <c r="D29" s="94">
        <v>4251</v>
      </c>
      <c r="E29" s="94">
        <v>5251</v>
      </c>
      <c r="F29" s="94">
        <v>3930</v>
      </c>
      <c r="G29" s="94">
        <v>4162</v>
      </c>
      <c r="H29" s="94">
        <v>3515</v>
      </c>
      <c r="I29" s="94">
        <v>3580</v>
      </c>
      <c r="J29" s="94">
        <v>3580</v>
      </c>
      <c r="K29" s="94">
        <v>3578</v>
      </c>
      <c r="L29" s="94">
        <v>3580</v>
      </c>
      <c r="M29" s="94">
        <v>3565</v>
      </c>
      <c r="N29" s="92">
        <f t="shared" si="2"/>
        <v>47226</v>
      </c>
      <c r="O29" s="93"/>
    </row>
    <row r="30" spans="1:15" ht="18" customHeight="1">
      <c r="A30" s="96" t="s">
        <v>113</v>
      </c>
      <c r="B30" s="94">
        <v>400</v>
      </c>
      <c r="C30" s="94"/>
      <c r="D30" s="94">
        <v>11230</v>
      </c>
      <c r="E30" s="94">
        <v>19500</v>
      </c>
      <c r="F30" s="94">
        <v>38100</v>
      </c>
      <c r="G30" s="94">
        <v>57740</v>
      </c>
      <c r="H30" s="94"/>
      <c r="I30" s="94">
        <v>1770</v>
      </c>
      <c r="J30" s="94">
        <v>4800</v>
      </c>
      <c r="K30" s="94">
        <v>10500</v>
      </c>
      <c r="L30" s="94"/>
      <c r="M30" s="94">
        <v>500</v>
      </c>
      <c r="N30" s="92">
        <f t="shared" si="2"/>
        <v>144540</v>
      </c>
      <c r="O30" s="93"/>
    </row>
    <row r="31" spans="1:15" ht="13.5" thickBot="1">
      <c r="A31" s="94" t="s">
        <v>114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2">
        <f t="shared" si="2"/>
        <v>0</v>
      </c>
      <c r="O31" s="93"/>
    </row>
    <row r="32" spans="1:15" s="100" customFormat="1" ht="13.5" thickBot="1">
      <c r="A32" s="105" t="s">
        <v>115</v>
      </c>
      <c r="B32" s="85">
        <f>SUM(B25:B31)</f>
        <v>18472</v>
      </c>
      <c r="C32" s="85">
        <f aca="true" t="shared" si="3" ref="C32:M32">SUM(C25:C31,B32)</f>
        <v>38514</v>
      </c>
      <c r="D32" s="85">
        <f t="shared" si="3"/>
        <v>68850</v>
      </c>
      <c r="E32" s="85">
        <f t="shared" si="3"/>
        <v>111387</v>
      </c>
      <c r="F32" s="85">
        <f t="shared" si="3"/>
        <v>168242</v>
      </c>
      <c r="G32" s="85">
        <f t="shared" si="3"/>
        <v>245159</v>
      </c>
      <c r="H32" s="85">
        <f t="shared" si="3"/>
        <v>263689</v>
      </c>
      <c r="I32" s="85">
        <f t="shared" si="3"/>
        <v>283979</v>
      </c>
      <c r="J32" s="85">
        <f t="shared" si="3"/>
        <v>307214</v>
      </c>
      <c r="K32" s="85">
        <f t="shared" si="3"/>
        <v>336151</v>
      </c>
      <c r="L32" s="85">
        <f t="shared" si="3"/>
        <v>354609</v>
      </c>
      <c r="M32" s="85">
        <f t="shared" si="3"/>
        <v>373578</v>
      </c>
      <c r="N32" s="106">
        <f>SUM(N25:N31)</f>
        <v>373578</v>
      </c>
      <c r="O32" s="99"/>
    </row>
    <row r="33" spans="1:14" ht="12.75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ht="13.5" thickBot="1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</row>
    <row r="35" spans="1:14" s="1" customFormat="1" ht="15.75" thickBot="1">
      <c r="A35" s="113" t="s">
        <v>116</v>
      </c>
      <c r="B35" s="114">
        <f aca="true" t="shared" si="4" ref="B35:M35">(B20-B32)</f>
        <v>129</v>
      </c>
      <c r="C35" s="114">
        <f t="shared" si="4"/>
        <v>17445</v>
      </c>
      <c r="D35" s="114">
        <f t="shared" si="4"/>
        <v>40022</v>
      </c>
      <c r="E35" s="114">
        <f t="shared" si="4"/>
        <v>50020</v>
      </c>
      <c r="F35" s="114">
        <f t="shared" si="4"/>
        <v>31923</v>
      </c>
      <c r="G35" s="114">
        <f t="shared" si="4"/>
        <v>8027</v>
      </c>
      <c r="H35" s="114">
        <f t="shared" si="4"/>
        <v>3482</v>
      </c>
      <c r="I35" s="114">
        <f t="shared" si="4"/>
        <v>6520</v>
      </c>
      <c r="J35" s="114">
        <f t="shared" si="4"/>
        <v>22538</v>
      </c>
      <c r="K35" s="114">
        <f t="shared" si="4"/>
        <v>7660</v>
      </c>
      <c r="L35" s="114">
        <f t="shared" si="4"/>
        <v>2555</v>
      </c>
      <c r="M35" s="114">
        <f t="shared" si="4"/>
        <v>0</v>
      </c>
      <c r="N35" s="115"/>
    </row>
    <row r="36" spans="1:14" ht="12.75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</row>
    <row r="37" spans="1:14" ht="12.75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</row>
  </sheetData>
  <sheetProtection/>
  <mergeCells count="6">
    <mergeCell ref="D7:J7"/>
    <mergeCell ref="L4:N4"/>
    <mergeCell ref="B4:K4"/>
    <mergeCell ref="D2:J2"/>
    <mergeCell ref="D6:J6"/>
    <mergeCell ref="L6:N6"/>
  </mergeCells>
  <printOptions horizontalCentered="1"/>
  <pageMargins left="0.3937007874015748" right="0.3937007874015748" top="0.1968503937007874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C1">
      <selection activeCell="G21" sqref="G21"/>
    </sheetView>
  </sheetViews>
  <sheetFormatPr defaultColWidth="8.00390625" defaultRowHeight="12.75"/>
  <cols>
    <col min="1" max="1" width="9.875" style="116" hidden="1" customWidth="1"/>
    <col min="2" max="2" width="9.00390625" style="116" hidden="1" customWidth="1"/>
    <col min="3" max="3" width="46.625" style="116" customWidth="1"/>
    <col min="4" max="4" width="13.25390625" style="116" customWidth="1"/>
    <col min="5" max="5" width="10.125" style="116" hidden="1" customWidth="1"/>
    <col min="6" max="6" width="8.75390625" style="116" hidden="1" customWidth="1"/>
    <col min="7" max="7" width="50.375" style="116" customWidth="1"/>
    <col min="8" max="8" width="14.875" style="116" customWidth="1"/>
    <col min="9" max="16384" width="8.00390625" style="116" customWidth="1"/>
  </cols>
  <sheetData>
    <row r="1" spans="7:8" ht="30" customHeight="1">
      <c r="G1" s="242" t="s">
        <v>249</v>
      </c>
      <c r="H1" s="243"/>
    </row>
    <row r="2" spans="7:8" ht="19.5" customHeight="1" thickBot="1">
      <c r="G2" s="212"/>
      <c r="H2" s="213"/>
    </row>
    <row r="3" spans="1:8" ht="36.75" customHeight="1">
      <c r="A3" s="145" t="s">
        <v>117</v>
      </c>
      <c r="B3" s="118" t="s">
        <v>125</v>
      </c>
      <c r="C3" s="117" t="s">
        <v>118</v>
      </c>
      <c r="D3" s="134" t="s">
        <v>230</v>
      </c>
      <c r="E3" s="139" t="s">
        <v>117</v>
      </c>
      <c r="F3" s="118" t="s">
        <v>125</v>
      </c>
      <c r="G3" s="139" t="s">
        <v>119</v>
      </c>
      <c r="H3" s="130" t="s">
        <v>230</v>
      </c>
    </row>
    <row r="4" spans="1:8" ht="12.75">
      <c r="A4" s="119">
        <v>1</v>
      </c>
      <c r="B4" s="120">
        <v>2</v>
      </c>
      <c r="C4" s="120">
        <v>1</v>
      </c>
      <c r="D4" s="135">
        <v>2</v>
      </c>
      <c r="E4" s="128">
        <v>5</v>
      </c>
      <c r="F4" s="120">
        <v>6</v>
      </c>
      <c r="G4" s="128">
        <v>3</v>
      </c>
      <c r="H4" s="121">
        <v>7</v>
      </c>
    </row>
    <row r="5" spans="1:8" ht="14.25" customHeight="1">
      <c r="A5" s="142" t="s">
        <v>224</v>
      </c>
      <c r="B5" s="131" t="s">
        <v>133</v>
      </c>
      <c r="C5" s="141" t="s">
        <v>123</v>
      </c>
      <c r="D5" s="136">
        <v>5715</v>
      </c>
      <c r="E5" s="132" t="s">
        <v>224</v>
      </c>
      <c r="F5" s="131" t="s">
        <v>133</v>
      </c>
      <c r="G5" s="143" t="s">
        <v>253</v>
      </c>
      <c r="H5" s="122">
        <v>17721</v>
      </c>
    </row>
    <row r="6" spans="1:8" ht="15" customHeight="1">
      <c r="A6" s="142" t="s">
        <v>224</v>
      </c>
      <c r="B6" s="131" t="s">
        <v>133</v>
      </c>
      <c r="C6" s="141" t="s">
        <v>124</v>
      </c>
      <c r="D6" s="137">
        <v>5515</v>
      </c>
      <c r="E6" s="132" t="s">
        <v>224</v>
      </c>
      <c r="F6" s="131" t="s">
        <v>211</v>
      </c>
      <c r="G6" s="143" t="s">
        <v>212</v>
      </c>
      <c r="H6" s="122">
        <v>24000</v>
      </c>
    </row>
    <row r="7" spans="1:8" ht="12.75" customHeight="1">
      <c r="A7" s="142" t="s">
        <v>127</v>
      </c>
      <c r="B7" s="131" t="s">
        <v>134</v>
      </c>
      <c r="C7" s="141" t="s">
        <v>126</v>
      </c>
      <c r="D7" s="137">
        <v>1270</v>
      </c>
      <c r="E7" s="132" t="s">
        <v>224</v>
      </c>
      <c r="F7" s="131" t="s">
        <v>136</v>
      </c>
      <c r="G7" s="143" t="s">
        <v>142</v>
      </c>
      <c r="H7" s="122">
        <v>9970</v>
      </c>
    </row>
    <row r="8" spans="1:8" ht="15" customHeight="1">
      <c r="A8" s="142" t="s">
        <v>129</v>
      </c>
      <c r="B8" s="131" t="s">
        <v>135</v>
      </c>
      <c r="C8" s="141" t="s">
        <v>130</v>
      </c>
      <c r="D8" s="137">
        <v>2500</v>
      </c>
      <c r="E8" s="132" t="s">
        <v>224</v>
      </c>
      <c r="F8" s="131" t="s">
        <v>151</v>
      </c>
      <c r="G8" s="143" t="s">
        <v>150</v>
      </c>
      <c r="H8" s="122">
        <v>3059</v>
      </c>
    </row>
    <row r="9" spans="1:8" ht="12.75">
      <c r="A9" s="142" t="s">
        <v>224</v>
      </c>
      <c r="B9" s="131" t="s">
        <v>136</v>
      </c>
      <c r="C9" s="141" t="s">
        <v>128</v>
      </c>
      <c r="D9" s="137">
        <v>12700</v>
      </c>
      <c r="E9" s="132" t="s">
        <v>131</v>
      </c>
      <c r="F9" s="131" t="s">
        <v>137</v>
      </c>
      <c r="G9" s="143" t="s">
        <v>143</v>
      </c>
      <c r="H9" s="122">
        <v>4250</v>
      </c>
    </row>
    <row r="10" spans="1:8" ht="12.75">
      <c r="A10" s="142" t="s">
        <v>129</v>
      </c>
      <c r="B10" s="131" t="s">
        <v>135</v>
      </c>
      <c r="C10" s="141" t="s">
        <v>241</v>
      </c>
      <c r="D10" s="137">
        <v>20000</v>
      </c>
      <c r="E10" s="132" t="s">
        <v>235</v>
      </c>
      <c r="F10" s="131" t="s">
        <v>236</v>
      </c>
      <c r="G10" s="143" t="s">
        <v>237</v>
      </c>
      <c r="H10" s="122">
        <v>12753</v>
      </c>
    </row>
    <row r="11" spans="1:8" ht="12" customHeight="1">
      <c r="A11" s="205">
        <v>999000</v>
      </c>
      <c r="B11" s="131" t="s">
        <v>136</v>
      </c>
      <c r="C11" s="204" t="s">
        <v>225</v>
      </c>
      <c r="D11" s="137">
        <v>50800</v>
      </c>
      <c r="E11" s="132" t="s">
        <v>140</v>
      </c>
      <c r="F11" s="131" t="s">
        <v>139</v>
      </c>
      <c r="G11" s="144" t="s">
        <v>144</v>
      </c>
      <c r="H11" s="123">
        <v>2000</v>
      </c>
    </row>
    <row r="12" spans="1:8" ht="12.75">
      <c r="A12" s="142" t="s">
        <v>131</v>
      </c>
      <c r="B12" s="131" t="s">
        <v>137</v>
      </c>
      <c r="C12" s="124" t="s">
        <v>132</v>
      </c>
      <c r="D12" s="136">
        <v>400</v>
      </c>
      <c r="E12" s="132" t="s">
        <v>129</v>
      </c>
      <c r="F12" s="131" t="s">
        <v>135</v>
      </c>
      <c r="G12" s="143" t="s">
        <v>146</v>
      </c>
      <c r="H12" s="122">
        <v>850</v>
      </c>
    </row>
    <row r="13" spans="1:8" ht="12.75">
      <c r="A13" s="142" t="s">
        <v>140</v>
      </c>
      <c r="B13" s="131" t="s">
        <v>139</v>
      </c>
      <c r="C13" s="124" t="s">
        <v>138</v>
      </c>
      <c r="D13" s="136">
        <v>9000</v>
      </c>
      <c r="E13" s="132" t="s">
        <v>147</v>
      </c>
      <c r="F13" s="131" t="s">
        <v>135</v>
      </c>
      <c r="G13" s="143" t="s">
        <v>145</v>
      </c>
      <c r="H13" s="122">
        <v>2670</v>
      </c>
    </row>
    <row r="14" spans="1:8" ht="12.75" customHeight="1">
      <c r="A14" s="142" t="s">
        <v>131</v>
      </c>
      <c r="B14" s="131" t="s">
        <v>137</v>
      </c>
      <c r="C14" s="124" t="s">
        <v>141</v>
      </c>
      <c r="D14" s="136">
        <v>1840</v>
      </c>
      <c r="E14" s="207" t="s">
        <v>224</v>
      </c>
      <c r="F14" s="131" t="s">
        <v>233</v>
      </c>
      <c r="G14" s="204" t="s">
        <v>234</v>
      </c>
      <c r="H14" s="122">
        <v>17893</v>
      </c>
    </row>
    <row r="15" spans="1:8" ht="12.75">
      <c r="A15" s="142" t="s">
        <v>224</v>
      </c>
      <c r="B15" s="131" t="s">
        <v>151</v>
      </c>
      <c r="C15" s="124" t="s">
        <v>149</v>
      </c>
      <c r="D15" s="136">
        <v>2000</v>
      </c>
      <c r="E15" s="129">
        <v>562913</v>
      </c>
      <c r="F15" s="131" t="s">
        <v>134</v>
      </c>
      <c r="G15" s="143" t="s">
        <v>240</v>
      </c>
      <c r="H15" s="122">
        <v>5634</v>
      </c>
    </row>
    <row r="16" spans="1:8" ht="12.75">
      <c r="A16" s="142" t="s">
        <v>131</v>
      </c>
      <c r="B16" s="131" t="s">
        <v>137</v>
      </c>
      <c r="C16" s="124" t="s">
        <v>148</v>
      </c>
      <c r="D16" s="136">
        <v>4800</v>
      </c>
      <c r="E16" s="147"/>
      <c r="F16" s="148"/>
      <c r="G16" s="147"/>
      <c r="H16" s="149"/>
    </row>
    <row r="17" spans="1:8" ht="12.75">
      <c r="A17" s="208" t="s">
        <v>238</v>
      </c>
      <c r="B17" s="209" t="s">
        <v>134</v>
      </c>
      <c r="C17" s="146" t="s">
        <v>239</v>
      </c>
      <c r="D17" s="210">
        <v>28000</v>
      </c>
      <c r="E17" s="147"/>
      <c r="F17" s="148"/>
      <c r="G17" s="147"/>
      <c r="H17" s="149"/>
    </row>
    <row r="18" spans="1:8" ht="12.75">
      <c r="A18" s="208"/>
      <c r="B18" s="209"/>
      <c r="C18" s="146"/>
      <c r="D18" s="210"/>
      <c r="E18" s="147"/>
      <c r="F18" s="148"/>
      <c r="G18" s="147"/>
      <c r="H18" s="149"/>
    </row>
    <row r="19" spans="1:8" ht="12.75">
      <c r="A19" s="202"/>
      <c r="B19" s="203"/>
      <c r="C19" s="146"/>
      <c r="D19" s="150"/>
      <c r="E19" s="147"/>
      <c r="F19" s="148"/>
      <c r="G19" s="147"/>
      <c r="H19" s="149"/>
    </row>
    <row r="20" spans="1:8" ht="13.5" thickBot="1">
      <c r="A20" s="126" t="s">
        <v>120</v>
      </c>
      <c r="B20" s="127"/>
      <c r="C20" s="127"/>
      <c r="D20" s="138">
        <f>SUM(D5:D17)</f>
        <v>144540</v>
      </c>
      <c r="E20" s="133" t="s">
        <v>120</v>
      </c>
      <c r="F20" s="140"/>
      <c r="G20" s="133"/>
      <c r="H20" s="125">
        <f>SUM(H5:H15)</f>
        <v>100800</v>
      </c>
    </row>
  </sheetData>
  <sheetProtection/>
  <mergeCells count="1">
    <mergeCell ref="G1:H1"/>
  </mergeCells>
  <printOptions/>
  <pageMargins left="0.75" right="0.75" top="1.52" bottom="1" header="0.6" footer="0.5"/>
  <pageSetup horizontalDpi="600" verticalDpi="600" orientation="landscape" paperSize="9" scale="98" r:id="rId1"/>
  <headerFooter alignWithMargins="0">
    <oddHeader>&amp;C&amp;"Times New Roman CE,Félkövér"&amp;12Felhalmozási és tőkejellegű
bevételek és kiadások feladatonként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Kerkafalva</dc:creator>
  <cp:keywords/>
  <dc:description/>
  <cp:lastModifiedBy>Felhasználó</cp:lastModifiedBy>
  <cp:lastPrinted>2014-05-10T05:57:05Z</cp:lastPrinted>
  <dcterms:created xsi:type="dcterms:W3CDTF">2003-02-05T07:48:40Z</dcterms:created>
  <dcterms:modified xsi:type="dcterms:W3CDTF">2014-05-20T11:42:08Z</dcterms:modified>
  <cp:category/>
  <cp:version/>
  <cp:contentType/>
  <cp:contentStatus/>
</cp:coreProperties>
</file>