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tabRatio="707" firstSheet="3" activeTab="9"/>
  </bookViews>
  <sheets>
    <sheet name="ÖSSZEFÜGGÉSEK" sheetId="75" r:id="rId1"/>
    <sheet name="Bevételek összesített 1." sheetId="1" r:id="rId2"/>
    <sheet name="Kiadások összesített 1." sheetId="91" r:id="rId3"/>
    <sheet name="Bevételek kötelező 1.A " sheetId="115" r:id="rId4"/>
    <sheet name="Kiadások kötelező 1.A" sheetId="118" r:id="rId5"/>
    <sheet name="Bevételek önkéntes 1.B " sheetId="116" r:id="rId6"/>
    <sheet name="Kiadások önkéntes 1.B " sheetId="119" r:id="rId7"/>
    <sheet name="Bevételek államigazgatási 1.C" sheetId="117" r:id="rId8"/>
    <sheet name="Kiadások államigazgatási 1.C" sheetId="120" r:id="rId9"/>
    <sheet name="Mérleg 2.sz.mell  " sheetId="73" r:id="rId10"/>
    <sheet name="ELLENŐRZÉS-1.sz.2.a.sz.2.b. (2)" sheetId="114" r:id="rId11"/>
  </sheets>
  <externalReferences>
    <externalReference r:id="rId12"/>
  </externalReferences>
  <definedNames>
    <definedName name="_xlnm.Print_Area" localSheetId="7">'Bevételek államigazgatási 1.C'!$A$1:$F$89</definedName>
    <definedName name="_xlnm.Print_Area" localSheetId="3">'Bevételek kötelező 1.A '!$A$1:$F$89</definedName>
    <definedName name="_xlnm.Print_Area" localSheetId="5">'Bevételek önkéntes 1.B '!$A$1:$F$89</definedName>
    <definedName name="_xlnm.Print_Area" localSheetId="1">'Bevételek összesített 1.'!$A$1:$F$89</definedName>
    <definedName name="_xlnm.Print_Area" localSheetId="8">'Kiadások államigazgatási 1.C'!$A$1:$F$66</definedName>
    <definedName name="_xlnm.Print_Area" localSheetId="4">'Kiadások kötelező 1.A'!$A$1:$F$66</definedName>
    <definedName name="_xlnm.Print_Area" localSheetId="6">'Kiadások önkéntes 1.B '!$A$1:$F$66</definedName>
    <definedName name="_xlnm.Print_Area" localSheetId="2">'Kiadások összesített 1.'!$A$1:$F$66</definedName>
    <definedName name="_xlnm.Print_Area" localSheetId="9">'Mérleg 2.sz.mell  '!$A$1:$I$65</definedName>
  </definedNames>
  <calcPr calcId="124519"/>
</workbook>
</file>

<file path=xl/calcChain.xml><?xml version="1.0" encoding="utf-8"?>
<calcChain xmlns="http://schemas.openxmlformats.org/spreadsheetml/2006/main">
  <c r="G25" i="73"/>
  <c r="I25"/>
  <c r="H25"/>
  <c r="F6" i="120"/>
  <c r="F22"/>
  <c r="F39"/>
  <c r="F36" s="1"/>
  <c r="F60"/>
  <c r="F61"/>
  <c r="F49" i="119"/>
  <c r="E51" i="118"/>
  <c r="D52"/>
  <c r="E52"/>
  <c r="D51"/>
  <c r="F51" s="1"/>
  <c r="C52"/>
  <c r="C42"/>
  <c r="F26"/>
  <c r="F23"/>
  <c r="E24"/>
  <c r="E25"/>
  <c r="F25" s="1"/>
  <c r="E26"/>
  <c r="E27"/>
  <c r="E22" s="1"/>
  <c r="E28"/>
  <c r="E29"/>
  <c r="E30"/>
  <c r="E31"/>
  <c r="F31" s="1"/>
  <c r="E32"/>
  <c r="E33"/>
  <c r="E34"/>
  <c r="E35"/>
  <c r="F35" s="1"/>
  <c r="D24"/>
  <c r="D25"/>
  <c r="D26"/>
  <c r="D27"/>
  <c r="D22" s="1"/>
  <c r="D28"/>
  <c r="D29"/>
  <c r="D30"/>
  <c r="D31"/>
  <c r="D32"/>
  <c r="D33"/>
  <c r="D34"/>
  <c r="D35"/>
  <c r="C24"/>
  <c r="C25"/>
  <c r="C26"/>
  <c r="C27"/>
  <c r="C28"/>
  <c r="C29"/>
  <c r="C30"/>
  <c r="C31"/>
  <c r="C32"/>
  <c r="C33"/>
  <c r="C34"/>
  <c r="C35"/>
  <c r="D23"/>
  <c r="E23"/>
  <c r="C23"/>
  <c r="C8"/>
  <c r="E8"/>
  <c r="F8" s="1"/>
  <c r="D8"/>
  <c r="E7"/>
  <c r="D7"/>
  <c r="C7"/>
  <c r="F8" i="119"/>
  <c r="F7"/>
  <c r="F21"/>
  <c r="E21" i="118"/>
  <c r="D21"/>
  <c r="C21"/>
  <c r="F16" i="119"/>
  <c r="D16"/>
  <c r="D11" s="1"/>
  <c r="D6" s="1"/>
  <c r="E16"/>
  <c r="E11" s="1"/>
  <c r="C16"/>
  <c r="C11" s="1"/>
  <c r="C6" s="1"/>
  <c r="F21" i="118"/>
  <c r="F7"/>
  <c r="E9"/>
  <c r="F9" s="1"/>
  <c r="E10"/>
  <c r="F10" s="1"/>
  <c r="E12"/>
  <c r="F12" s="1"/>
  <c r="E13"/>
  <c r="E11" s="1"/>
  <c r="E14"/>
  <c r="E15"/>
  <c r="E17"/>
  <c r="E18"/>
  <c r="E19"/>
  <c r="E20"/>
  <c r="D9"/>
  <c r="D10"/>
  <c r="D12"/>
  <c r="D11" s="1"/>
  <c r="D13"/>
  <c r="D14"/>
  <c r="D15"/>
  <c r="D17"/>
  <c r="D18"/>
  <c r="D19"/>
  <c r="D20"/>
  <c r="C9"/>
  <c r="C10"/>
  <c r="C12"/>
  <c r="C13"/>
  <c r="C11" s="1"/>
  <c r="C14"/>
  <c r="C15"/>
  <c r="C17"/>
  <c r="C18"/>
  <c r="C19"/>
  <c r="C20"/>
  <c r="F35" i="91"/>
  <c r="F31"/>
  <c r="F27"/>
  <c r="D27"/>
  <c r="E27"/>
  <c r="C27"/>
  <c r="G41" i="73" s="1"/>
  <c r="F12" i="91"/>
  <c r="D11"/>
  <c r="E11"/>
  <c r="C11"/>
  <c r="G10" i="73" s="1"/>
  <c r="F42" i="116"/>
  <c r="D42"/>
  <c r="E42"/>
  <c r="C42"/>
  <c r="F13"/>
  <c r="F18"/>
  <c r="D18" i="115"/>
  <c r="E18"/>
  <c r="E13" s="1"/>
  <c r="F13" s="1"/>
  <c r="C18"/>
  <c r="C13" s="1"/>
  <c r="D40" i="116"/>
  <c r="E40"/>
  <c r="F40" s="1"/>
  <c r="C40"/>
  <c r="C38" s="1"/>
  <c r="F79" i="115"/>
  <c r="E79"/>
  <c r="D79"/>
  <c r="F76"/>
  <c r="D76"/>
  <c r="D75" s="1"/>
  <c r="F75" s="1"/>
  <c r="E76"/>
  <c r="C76"/>
  <c r="C68"/>
  <c r="C66" s="1"/>
  <c r="F48"/>
  <c r="E48"/>
  <c r="D48"/>
  <c r="F45"/>
  <c r="D45"/>
  <c r="D38" s="1"/>
  <c r="E45"/>
  <c r="C45"/>
  <c r="F32"/>
  <c r="E33"/>
  <c r="E34"/>
  <c r="F34" s="1"/>
  <c r="E35"/>
  <c r="F35" s="1"/>
  <c r="E36"/>
  <c r="E37"/>
  <c r="D33"/>
  <c r="F33" s="1"/>
  <c r="D34"/>
  <c r="D35"/>
  <c r="D36"/>
  <c r="D37"/>
  <c r="F37" s="1"/>
  <c r="C33"/>
  <c r="C34"/>
  <c r="C35"/>
  <c r="C36"/>
  <c r="C37"/>
  <c r="D32"/>
  <c r="E32"/>
  <c r="C32"/>
  <c r="C31" s="1"/>
  <c r="F26"/>
  <c r="F25"/>
  <c r="D26"/>
  <c r="E26"/>
  <c r="C26"/>
  <c r="D25"/>
  <c r="E25"/>
  <c r="C25"/>
  <c r="F18"/>
  <c r="F9"/>
  <c r="F10"/>
  <c r="F11"/>
  <c r="F12"/>
  <c r="F8"/>
  <c r="F7"/>
  <c r="E8"/>
  <c r="E9"/>
  <c r="E10"/>
  <c r="E11"/>
  <c r="E12"/>
  <c r="D8"/>
  <c r="D9"/>
  <c r="D10"/>
  <c r="D11"/>
  <c r="D12"/>
  <c r="C12"/>
  <c r="C8"/>
  <c r="C6" s="1"/>
  <c r="C9"/>
  <c r="C10"/>
  <c r="C11"/>
  <c r="E7"/>
  <c r="D7"/>
  <c r="C7"/>
  <c r="F78" i="1"/>
  <c r="F79"/>
  <c r="F48"/>
  <c r="F42"/>
  <c r="D60" i="116"/>
  <c r="E60"/>
  <c r="C60"/>
  <c r="D55"/>
  <c r="E55"/>
  <c r="C55"/>
  <c r="D60" i="115"/>
  <c r="E60"/>
  <c r="C60"/>
  <c r="D55"/>
  <c r="E55"/>
  <c r="C55"/>
  <c r="D60" i="1"/>
  <c r="E60"/>
  <c r="C60"/>
  <c r="D55"/>
  <c r="E55"/>
  <c r="C55"/>
  <c r="D65" i="117"/>
  <c r="E65"/>
  <c r="C65"/>
  <c r="C65" i="1"/>
  <c r="F23" i="91"/>
  <c r="F12" i="1"/>
  <c r="F11"/>
  <c r="F52" i="91"/>
  <c r="C36"/>
  <c r="G11" i="73" s="1"/>
  <c r="F7" i="91"/>
  <c r="F21"/>
  <c r="F16"/>
  <c r="F11"/>
  <c r="F10"/>
  <c r="F9"/>
  <c r="F8"/>
  <c r="F26" i="1"/>
  <c r="F40"/>
  <c r="F37"/>
  <c r="F7"/>
  <c r="F34"/>
  <c r="F35"/>
  <c r="F33"/>
  <c r="F25"/>
  <c r="F9"/>
  <c r="F10"/>
  <c r="F8"/>
  <c r="D32"/>
  <c r="D31" s="1"/>
  <c r="E32"/>
  <c r="E31" s="1"/>
  <c r="E9" i="73" s="1"/>
  <c r="C32" i="1"/>
  <c r="F49" i="120"/>
  <c r="E49"/>
  <c r="D49"/>
  <c r="C49"/>
  <c r="F40"/>
  <c r="E40"/>
  <c r="E60" s="1"/>
  <c r="D40"/>
  <c r="D60" s="1"/>
  <c r="C40"/>
  <c r="C60" s="1"/>
  <c r="E36"/>
  <c r="D36"/>
  <c r="C36"/>
  <c r="C22"/>
  <c r="E22"/>
  <c r="D22"/>
  <c r="E6"/>
  <c r="E39" s="1"/>
  <c r="D6"/>
  <c r="C6"/>
  <c r="E49" i="119"/>
  <c r="D49"/>
  <c r="C49"/>
  <c r="F40"/>
  <c r="E40"/>
  <c r="E60" s="1"/>
  <c r="D40"/>
  <c r="D60" s="1"/>
  <c r="C40"/>
  <c r="C60" s="1"/>
  <c r="E36"/>
  <c r="D36"/>
  <c r="C36"/>
  <c r="D22"/>
  <c r="C22"/>
  <c r="E22"/>
  <c r="D49" i="118"/>
  <c r="C49"/>
  <c r="F40"/>
  <c r="E40"/>
  <c r="D40"/>
  <c r="D60" s="1"/>
  <c r="C40"/>
  <c r="C60" s="1"/>
  <c r="E36"/>
  <c r="D36"/>
  <c r="C36"/>
  <c r="E82" i="117"/>
  <c r="D82"/>
  <c r="C82"/>
  <c r="E78"/>
  <c r="D78"/>
  <c r="C78"/>
  <c r="E75"/>
  <c r="D75"/>
  <c r="C75"/>
  <c r="E70"/>
  <c r="D70"/>
  <c r="C70"/>
  <c r="E66"/>
  <c r="D66"/>
  <c r="C66"/>
  <c r="C88" s="1"/>
  <c r="E60"/>
  <c r="D60"/>
  <c r="C60"/>
  <c r="E55"/>
  <c r="D55"/>
  <c r="C55"/>
  <c r="E49"/>
  <c r="D49"/>
  <c r="C49"/>
  <c r="E38"/>
  <c r="D38"/>
  <c r="C38"/>
  <c r="E31"/>
  <c r="D31"/>
  <c r="C31"/>
  <c r="F30"/>
  <c r="F29"/>
  <c r="F28"/>
  <c r="F27"/>
  <c r="E20"/>
  <c r="D20"/>
  <c r="C20"/>
  <c r="E13"/>
  <c r="D13"/>
  <c r="C13"/>
  <c r="E6"/>
  <c r="D6"/>
  <c r="C6"/>
  <c r="E82" i="116"/>
  <c r="D82"/>
  <c r="C82"/>
  <c r="E78"/>
  <c r="D78"/>
  <c r="C78"/>
  <c r="E75"/>
  <c r="D75"/>
  <c r="C75"/>
  <c r="E70"/>
  <c r="D70"/>
  <c r="C70"/>
  <c r="E66"/>
  <c r="D66"/>
  <c r="D88" s="1"/>
  <c r="D66" i="119" s="1"/>
  <c r="C66" i="116"/>
  <c r="E49"/>
  <c r="D49"/>
  <c r="C49"/>
  <c r="E38"/>
  <c r="F38" s="1"/>
  <c r="D38"/>
  <c r="E31"/>
  <c r="D31"/>
  <c r="C31"/>
  <c r="F30"/>
  <c r="F29"/>
  <c r="F28"/>
  <c r="F27"/>
  <c r="E20"/>
  <c r="D20"/>
  <c r="C20"/>
  <c r="E13"/>
  <c r="D13"/>
  <c r="C13"/>
  <c r="E6"/>
  <c r="D6"/>
  <c r="C6"/>
  <c r="E82" i="115"/>
  <c r="D82"/>
  <c r="C82"/>
  <c r="E78"/>
  <c r="F78" s="1"/>
  <c r="D78"/>
  <c r="C78"/>
  <c r="E75"/>
  <c r="C75"/>
  <c r="E70"/>
  <c r="D70"/>
  <c r="C70"/>
  <c r="E66"/>
  <c r="D66"/>
  <c r="E49"/>
  <c r="D49"/>
  <c r="C49"/>
  <c r="E38"/>
  <c r="C38"/>
  <c r="D31"/>
  <c r="F30"/>
  <c r="F29"/>
  <c r="F28"/>
  <c r="F27"/>
  <c r="E20"/>
  <c r="F20" s="1"/>
  <c r="D20"/>
  <c r="C20"/>
  <c r="D13"/>
  <c r="E6"/>
  <c r="H24" i="73"/>
  <c r="I24"/>
  <c r="G24"/>
  <c r="D40" i="91"/>
  <c r="E40"/>
  <c r="D49"/>
  <c r="D60" s="1"/>
  <c r="E49"/>
  <c r="E60"/>
  <c r="H50" i="73"/>
  <c r="I50"/>
  <c r="G50"/>
  <c r="D57"/>
  <c r="D55" s="1"/>
  <c r="E57"/>
  <c r="C57"/>
  <c r="C55" s="1"/>
  <c r="H41"/>
  <c r="H40"/>
  <c r="I40"/>
  <c r="G40"/>
  <c r="H39"/>
  <c r="I39"/>
  <c r="G39"/>
  <c r="C6" i="91"/>
  <c r="I10" i="73"/>
  <c r="F26" i="91"/>
  <c r="F25"/>
  <c r="D20" i="1"/>
  <c r="D37" i="73" s="1"/>
  <c r="E20" i="1"/>
  <c r="C20"/>
  <c r="E55" i="73"/>
  <c r="D41"/>
  <c r="E41"/>
  <c r="C41"/>
  <c r="D38"/>
  <c r="E38"/>
  <c r="C38"/>
  <c r="C37"/>
  <c r="I55"/>
  <c r="H55"/>
  <c r="G55"/>
  <c r="I53"/>
  <c r="H53"/>
  <c r="E53"/>
  <c r="D53"/>
  <c r="D49" s="1"/>
  <c r="C53"/>
  <c r="I52"/>
  <c r="H52"/>
  <c r="G52"/>
  <c r="E52"/>
  <c r="D52"/>
  <c r="C52"/>
  <c r="I51"/>
  <c r="H51"/>
  <c r="G51"/>
  <c r="D51"/>
  <c r="C51"/>
  <c r="C49" s="1"/>
  <c r="I49"/>
  <c r="H49"/>
  <c r="H61" s="1"/>
  <c r="G49"/>
  <c r="G61" s="1"/>
  <c r="H26"/>
  <c r="I26"/>
  <c r="G26"/>
  <c r="I20"/>
  <c r="H22"/>
  <c r="I22"/>
  <c r="G22"/>
  <c r="H21"/>
  <c r="I21"/>
  <c r="G21"/>
  <c r="H19"/>
  <c r="H27" s="1"/>
  <c r="I19"/>
  <c r="G19"/>
  <c r="I11"/>
  <c r="H10"/>
  <c r="D23"/>
  <c r="E23"/>
  <c r="C23"/>
  <c r="D22"/>
  <c r="E22"/>
  <c r="C22"/>
  <c r="D21"/>
  <c r="E21"/>
  <c r="C21"/>
  <c r="D20"/>
  <c r="E20"/>
  <c r="C20"/>
  <c r="D11"/>
  <c r="E11"/>
  <c r="C11"/>
  <c r="D8"/>
  <c r="E8"/>
  <c r="C8"/>
  <c r="B6" i="114"/>
  <c r="D6"/>
  <c r="E6"/>
  <c r="B7"/>
  <c r="D7"/>
  <c r="E7"/>
  <c r="B8"/>
  <c r="D8"/>
  <c r="E8"/>
  <c r="B13"/>
  <c r="D13"/>
  <c r="E13"/>
  <c r="B14"/>
  <c r="D14"/>
  <c r="E14"/>
  <c r="B15"/>
  <c r="D15"/>
  <c r="E15"/>
  <c r="C49" i="91"/>
  <c r="C40"/>
  <c r="F40"/>
  <c r="C31" i="1"/>
  <c r="C9" i="73" s="1"/>
  <c r="D75" i="1"/>
  <c r="E75"/>
  <c r="D82"/>
  <c r="E82"/>
  <c r="C82"/>
  <c r="D78"/>
  <c r="E78"/>
  <c r="C78"/>
  <c r="C75"/>
  <c r="D70"/>
  <c r="D26" i="73" s="1"/>
  <c r="D24" s="1"/>
  <c r="C70" i="1"/>
  <c r="C26" i="73" s="1"/>
  <c r="C24" s="1"/>
  <c r="F76" i="1"/>
  <c r="F45"/>
  <c r="D49"/>
  <c r="D39" i="73" s="1"/>
  <c r="E49" i="1"/>
  <c r="E39" i="73" s="1"/>
  <c r="C49" i="1"/>
  <c r="C39" i="73" s="1"/>
  <c r="F18" i="1"/>
  <c r="D13"/>
  <c r="D7" i="73" s="1"/>
  <c r="E13" i="1"/>
  <c r="E7" i="73" s="1"/>
  <c r="C13" i="1"/>
  <c r="C7" i="73" s="1"/>
  <c r="D6" i="1"/>
  <c r="D6" i="73" s="1"/>
  <c r="E6" i="1"/>
  <c r="E6" i="73" s="1"/>
  <c r="C6" i="1"/>
  <c r="C6" i="73" s="1"/>
  <c r="H37"/>
  <c r="H48" s="1"/>
  <c r="G37"/>
  <c r="H38"/>
  <c r="I38"/>
  <c r="H6"/>
  <c r="I6"/>
  <c r="E66" i="1"/>
  <c r="E10" i="73"/>
  <c r="C10"/>
  <c r="D38" i="1"/>
  <c r="D12" i="73" s="1"/>
  <c r="E38" i="1"/>
  <c r="E12" i="73" s="1"/>
  <c r="F27" i="1"/>
  <c r="F28"/>
  <c r="F29"/>
  <c r="F30"/>
  <c r="D46" i="73"/>
  <c r="E46"/>
  <c r="G38"/>
  <c r="G44"/>
  <c r="I37"/>
  <c r="D44"/>
  <c r="E44"/>
  <c r="D10"/>
  <c r="I23"/>
  <c r="I9"/>
  <c r="I12"/>
  <c r="I8"/>
  <c r="I7"/>
  <c r="H44"/>
  <c r="H23"/>
  <c r="H12"/>
  <c r="H9"/>
  <c r="H8"/>
  <c r="H7"/>
  <c r="C46"/>
  <c r="C44"/>
  <c r="G6"/>
  <c r="G9"/>
  <c r="G12"/>
  <c r="G8"/>
  <c r="G7"/>
  <c r="E6" i="91"/>
  <c r="D6"/>
  <c r="D36"/>
  <c r="H11" i="73" s="1"/>
  <c r="E36" i="91"/>
  <c r="D40" i="73"/>
  <c r="E40"/>
  <c r="C40"/>
  <c r="C66" i="1"/>
  <c r="G43" i="73"/>
  <c r="D66" i="1"/>
  <c r="C38"/>
  <c r="C12" i="73" s="1"/>
  <c r="E70" i="1"/>
  <c r="E26" i="73" s="1"/>
  <c r="E24" s="1"/>
  <c r="C43"/>
  <c r="I43"/>
  <c r="H43"/>
  <c r="F22" i="118" l="1"/>
  <c r="F11"/>
  <c r="F11" i="119"/>
  <c r="E6"/>
  <c r="F27" i="118"/>
  <c r="E6"/>
  <c r="C22"/>
  <c r="D6" i="115"/>
  <c r="F6" s="1"/>
  <c r="I27" i="73"/>
  <c r="E31" i="115"/>
  <c r="F31" s="1"/>
  <c r="D6" i="118"/>
  <c r="E49"/>
  <c r="E60" s="1"/>
  <c r="F52"/>
  <c r="F6" i="119"/>
  <c r="F6" i="118"/>
  <c r="C6"/>
  <c r="F60" i="91"/>
  <c r="F49" s="1"/>
  <c r="F6"/>
  <c r="D65" i="116"/>
  <c r="C65"/>
  <c r="E65"/>
  <c r="F38" i="115"/>
  <c r="D65"/>
  <c r="C65"/>
  <c r="G27" i="73"/>
  <c r="D65" i="1"/>
  <c r="E65"/>
  <c r="E65" i="115"/>
  <c r="F65" s="1"/>
  <c r="D88" i="117"/>
  <c r="D89" s="1"/>
  <c r="C88" i="116"/>
  <c r="E43" i="73"/>
  <c r="D43"/>
  <c r="F75" i="1"/>
  <c r="E19" i="73"/>
  <c r="E27" s="1"/>
  <c r="D19"/>
  <c r="D27" s="1"/>
  <c r="D88" i="115"/>
  <c r="D66" i="118" s="1"/>
  <c r="C88" i="115"/>
  <c r="C66" i="118" s="1"/>
  <c r="C19" i="73"/>
  <c r="D48"/>
  <c r="H63" s="1"/>
  <c r="C61"/>
  <c r="F32" i="1"/>
  <c r="F31"/>
  <c r="C48" i="73"/>
  <c r="E49"/>
  <c r="E61" s="1"/>
  <c r="F6" i="1"/>
  <c r="C66" i="119"/>
  <c r="D39" i="118"/>
  <c r="D61" s="1"/>
  <c r="D88" i="1"/>
  <c r="D66" i="91" s="1"/>
  <c r="D39" i="120"/>
  <c r="C89" i="117"/>
  <c r="D39" i="119"/>
  <c r="D65" s="1"/>
  <c r="E39" i="118"/>
  <c r="E39" i="119"/>
  <c r="C39"/>
  <c r="C61" s="1"/>
  <c r="C39" i="120"/>
  <c r="E61"/>
  <c r="D61"/>
  <c r="D61" i="119"/>
  <c r="E88" i="115"/>
  <c r="F88" s="1"/>
  <c r="E88" i="116"/>
  <c r="E88" i="117"/>
  <c r="E88" i="1"/>
  <c r="E89" s="1"/>
  <c r="D89" i="116"/>
  <c r="H18" i="73"/>
  <c r="H28" s="1"/>
  <c r="D61"/>
  <c r="F20" i="1"/>
  <c r="E37" i="73"/>
  <c r="E48" s="1"/>
  <c r="C60" i="91"/>
  <c r="I18" i="73"/>
  <c r="I28" s="1"/>
  <c r="C22" i="91"/>
  <c r="C39" s="1"/>
  <c r="D22"/>
  <c r="D39" s="1"/>
  <c r="D61" s="1"/>
  <c r="F13" i="1"/>
  <c r="C27" i="73"/>
  <c r="C88" i="1"/>
  <c r="G48" i="73"/>
  <c r="G62" s="1"/>
  <c r="G18"/>
  <c r="G28" s="1"/>
  <c r="F38" i="1"/>
  <c r="D9" i="73"/>
  <c r="D18" s="1"/>
  <c r="E18"/>
  <c r="C18"/>
  <c r="D63"/>
  <c r="H62"/>
  <c r="H64" s="1"/>
  <c r="F60" i="118" l="1"/>
  <c r="F49" s="1"/>
  <c r="E61"/>
  <c r="F61" s="1"/>
  <c r="F39" i="119"/>
  <c r="C39" i="118"/>
  <c r="C61" s="1"/>
  <c r="F39"/>
  <c r="C63" i="73"/>
  <c r="D89" i="115"/>
  <c r="C62" i="73"/>
  <c r="D62"/>
  <c r="D64"/>
  <c r="E65" i="118"/>
  <c r="C89" i="115"/>
  <c r="D89" i="1"/>
  <c r="E62" i="73"/>
  <c r="E89" i="116"/>
  <c r="E66" i="119"/>
  <c r="E65"/>
  <c r="C89" i="116"/>
  <c r="C65" i="119"/>
  <c r="C65" i="118"/>
  <c r="D65"/>
  <c r="E66"/>
  <c r="C66" i="91"/>
  <c r="D29" i="73"/>
  <c r="E61" i="119"/>
  <c r="F61" s="1"/>
  <c r="E89" i="117"/>
  <c r="C61" i="120"/>
  <c r="E89" i="115"/>
  <c r="E66" i="91"/>
  <c r="F66" s="1"/>
  <c r="F88" i="1"/>
  <c r="F89"/>
  <c r="H65" i="73"/>
  <c r="G65"/>
  <c r="G63"/>
  <c r="E29"/>
  <c r="C61" i="91"/>
  <c r="E22"/>
  <c r="I41" i="73"/>
  <c r="I48" s="1"/>
  <c r="C64"/>
  <c r="G64"/>
  <c r="C29"/>
  <c r="D28"/>
  <c r="E30"/>
  <c r="I29"/>
  <c r="D65" i="91"/>
  <c r="H29" i="73"/>
  <c r="E28"/>
  <c r="D30"/>
  <c r="F65" i="1"/>
  <c r="C28" i="73"/>
  <c r="C65" s="1"/>
  <c r="G29"/>
  <c r="C30"/>
  <c r="C89" i="1"/>
  <c r="C65" i="91"/>
  <c r="F89" i="115" l="1"/>
  <c r="D65" i="73"/>
  <c r="E65"/>
  <c r="E63"/>
  <c r="I63"/>
  <c r="I62"/>
  <c r="F22" i="91"/>
  <c r="E39"/>
  <c r="E61" l="1"/>
  <c r="F61" s="1"/>
  <c r="E65"/>
  <c r="F65" s="1"/>
  <c r="F39"/>
  <c r="I64" i="73"/>
  <c r="I65"/>
  <c r="E64"/>
</calcChain>
</file>

<file path=xl/sharedStrings.xml><?xml version="1.0" encoding="utf-8"?>
<sst xmlns="http://schemas.openxmlformats.org/spreadsheetml/2006/main" count="1408" uniqueCount="382">
  <si>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</si>
  <si>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</si>
  <si>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</si>
  <si>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</si>
  <si>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</si>
  <si>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</si>
  <si>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</si>
  <si>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</si>
  <si>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</si>
  <si>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</si>
  <si>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</si>
  <si>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</si>
  <si>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</si>
  <si>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</si>
  <si>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</si>
  <si>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</si>
  <si>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</si>
  <si>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</si>
  <si>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</si>
  <si>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</si>
  <si>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</si>
  <si>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22.</t>
  </si>
  <si>
    <t>23.</t>
  </si>
  <si>
    <t>24.</t>
  </si>
  <si>
    <t>Kiadási jogcímek</t>
  </si>
  <si>
    <t>Személyi  juttatások</t>
  </si>
  <si>
    <t>Tartalékok</t>
  </si>
  <si>
    <t>Bevételek</t>
  </si>
  <si>
    <t>Kiadások</t>
  </si>
  <si>
    <t>Általános tartalék</t>
  </si>
  <si>
    <t>Céltartalék</t>
  </si>
  <si>
    <t>Megnevezés</t>
  </si>
  <si>
    <t>Személyi juttatások</t>
  </si>
  <si>
    <t>Munkaadókat terhelő járulék</t>
  </si>
  <si>
    <t>Dologi kiadások</t>
  </si>
  <si>
    <t>Sor-
szám</t>
  </si>
  <si>
    <t>3.1.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</si>
  <si>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</si>
  <si>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</si>
  <si>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</si>
  <si>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</si>
  <si>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</si>
  <si>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</si>
  <si>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</si>
  <si>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</si>
  <si>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</si>
  <si>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</si>
  <si>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</si>
  <si>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</si>
  <si>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</si>
  <si>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</si>
  <si>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</si>
  <si>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</si>
  <si>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</si>
  <si>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</si>
  <si>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</si>
  <si>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</si>
  <si>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</si>
  <si>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</si>
  <si>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</si>
  <si>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</si>
  <si>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</si>
  <si>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</si>
  <si>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</si>
  <si>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11.2.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</si>
  <si>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</si>
  <si>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</si>
  <si>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</si>
  <si>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6 sora =</t>
  </si>
  <si>
    <t>1. sz. melléklet Kiadások táblázat 3. oszlop 7 sora =</t>
  </si>
  <si>
    <t>2. sz. táblázat</t>
  </si>
  <si>
    <t>3. sz. táblázat</t>
  </si>
  <si>
    <t>ELTÉRÉS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</si>
  <si>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</si>
  <si>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</si>
  <si>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</si>
  <si>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 xml:space="preserve">2/a. számú melléklet 3. oszlop 13. sor + 2/b. számú melléklet 3. oszlop 11. sor </t>
  </si>
  <si>
    <t xml:space="preserve">2/a. számú melléklet 3. oszlop 25. sor + 2/b. számú melléklet 3. oszlop 22. sor </t>
  </si>
  <si>
    <t xml:space="preserve">2/a. számú melléklet 3. oszlop 26. sor + 2/b. számú melléklet 3. oszlop 23. sor </t>
  </si>
  <si>
    <t xml:space="preserve">2/a. számú melléklet 5. oszlop 13. sor + 2/b. számú melléklet 5. oszlop 11. sor </t>
  </si>
  <si>
    <t xml:space="preserve">2/a. számú melléklet 5. oszlop 25. sor + 2/b. számú melléklet 5. oszlop 22. sor </t>
  </si>
  <si>
    <t xml:space="preserve">2/a. számú melléklet 5. oszlop 26. sor + 2/b. számú melléklet 5. oszlop 23. sor </t>
  </si>
  <si>
    <t>1. sz. melléklet Kiadások táblázat 3. oszlop 5 sora =</t>
  </si>
  <si>
    <t>Költségvetési hiány:</t>
  </si>
  <si>
    <t>Költségvetési többlet:</t>
  </si>
  <si>
    <t>3.5.</t>
  </si>
  <si>
    <t>3.6.</t>
  </si>
  <si>
    <t>3.7.</t>
  </si>
  <si>
    <t>3.8.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</si>
  <si>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</si>
  <si>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</si>
  <si>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</si>
  <si>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</si>
  <si>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</si>
  <si>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</si>
  <si>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t>5.4.</t>
  </si>
  <si>
    <t>5.5.</t>
  </si>
  <si>
    <t>5.6.</t>
  </si>
  <si>
    <t>5.7.</t>
  </si>
  <si>
    <t>7.3.</t>
  </si>
  <si>
    <t>8.1.</t>
  </si>
  <si>
    <t>8.2.</t>
  </si>
  <si>
    <t>12.1.</t>
  </si>
  <si>
    <t>12.2.</t>
  </si>
  <si>
    <t>Betét visszavonásából származó bevétel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</si>
  <si>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</si>
  <si>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</si>
  <si>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</si>
  <si>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</si>
  <si>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</si>
  <si>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</si>
  <si>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</si>
  <si>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Egyéb felhalmozási célú kiadások</t>
  </si>
  <si>
    <t>Értékpapír vásárlása, visszavásárlása</t>
  </si>
  <si>
    <t>Likviditási hitelek törlesztése</t>
  </si>
  <si>
    <t>Betét elhelyezése</t>
  </si>
  <si>
    <t>2012. évi előirányzat BEVÉTELEK</t>
  </si>
  <si>
    <t>2012. évi előirányzat KIADÁSOK</t>
  </si>
  <si>
    <t>Rövid lejáratú hitelek tölresztése</t>
  </si>
  <si>
    <t>Befektetési célú belf., külf. értékpapírok vásárlása</t>
  </si>
  <si>
    <t>1. sz. melléklet Bevételek táblázat 3. oszlop 10 sora =</t>
  </si>
  <si>
    <t>1. sz. melléklet Bevételek táblázat 3. oszlop 13 sora =</t>
  </si>
  <si>
    <t>2.10</t>
  </si>
  <si>
    <t>2.11</t>
  </si>
  <si>
    <t>2.12</t>
  </si>
  <si>
    <t>1. számú táblázat</t>
  </si>
  <si>
    <t>Eredeti előirányzat</t>
  </si>
  <si>
    <t>Módosított előirányzat</t>
  </si>
  <si>
    <t>Teljesítés %</t>
  </si>
  <si>
    <t>5.9.</t>
  </si>
  <si>
    <t>B E V É T E L E K    Ö S S Z E S E N</t>
  </si>
  <si>
    <t>Ezer forintban</t>
  </si>
  <si>
    <t xml:space="preserve">K I A D Á S O K    Ö S S Z E S E N </t>
  </si>
  <si>
    <t>2014. évi</t>
  </si>
  <si>
    <t>1.1</t>
  </si>
  <si>
    <t>1.2</t>
  </si>
  <si>
    <t>1.3</t>
  </si>
  <si>
    <t>1.4</t>
  </si>
  <si>
    <t>1.6</t>
  </si>
  <si>
    <t>Működési célú támogatások államháztartáson belülről (2.1+…+2.5.)</t>
  </si>
  <si>
    <t>2.4</t>
  </si>
  <si>
    <t>2.5</t>
  </si>
  <si>
    <t>3.1</t>
  </si>
  <si>
    <t>3.2</t>
  </si>
  <si>
    <t>3.3</t>
  </si>
  <si>
    <t>3.4</t>
  </si>
  <si>
    <t>3.5</t>
  </si>
  <si>
    <t>3.6</t>
  </si>
  <si>
    <t xml:space="preserve"> Közhatalmi bevételek</t>
  </si>
  <si>
    <t>4.1</t>
  </si>
  <si>
    <t>4.1.1</t>
  </si>
  <si>
    <t>4.1.2</t>
  </si>
  <si>
    <t>4.2</t>
  </si>
  <si>
    <t>4.3</t>
  </si>
  <si>
    <t>4.4</t>
  </si>
  <si>
    <t>Működési bevételek (5.1.+…+5.10.)</t>
  </si>
  <si>
    <t>Felhalmozási célú támogatások államháztartáson belülről (3.1.+…+3.6.)</t>
  </si>
  <si>
    <t>Önkormányzat működési támogatásai (1.1+...+1.6.)</t>
  </si>
  <si>
    <t>5.8.</t>
  </si>
  <si>
    <t>5.10.</t>
  </si>
  <si>
    <t>6.3.</t>
  </si>
  <si>
    <t>6.4.</t>
  </si>
  <si>
    <t>6.5.</t>
  </si>
  <si>
    <t>Felhalmozási  bevételek (6.1+…+6.5)</t>
  </si>
  <si>
    <t>Működési célú átvett pénzeszközök (7.1.+...+7.3.)</t>
  </si>
  <si>
    <t>7.4.</t>
  </si>
  <si>
    <t>Felhalmozási célú átvett pénzeszközök (8.1.+…+8.3.)</t>
  </si>
  <si>
    <t>8.3.</t>
  </si>
  <si>
    <t>8.4.</t>
  </si>
  <si>
    <t>KÖLTSÉGVETÉSI BEVÉTELEK ÖSSZESEN: (1+…+8)</t>
  </si>
  <si>
    <t>Hitel-, kölcsönfelvétel államháztartáson kívülről (10.1.+…+10.3.)</t>
  </si>
  <si>
    <t>10.1.</t>
  </si>
  <si>
    <t>10.2.</t>
  </si>
  <si>
    <t>10.3.</t>
  </si>
  <si>
    <t>Hosszú lejáratú hitelek, kölcsönök felvétele</t>
  </si>
  <si>
    <t>Likviditási célú hitelek, kölcsönök  felvétele pénzügyi vállalkozástól</t>
  </si>
  <si>
    <t>Rövid lejáratú hitelek, kölcsönök felvétele</t>
  </si>
  <si>
    <t>11</t>
  </si>
  <si>
    <t>Belföldi értékpapírok bevételei (11.1.+…+11.4.)</t>
  </si>
  <si>
    <t>11.1.</t>
  </si>
  <si>
    <t>11.3.</t>
  </si>
  <si>
    <t>11.4.</t>
  </si>
  <si>
    <t>Forgatási célú belföldi értékpapírok beváltása, értékesítése</t>
  </si>
  <si>
    <t>Forgatási célú belföldi értékpapírok kibocsátása</t>
  </si>
  <si>
    <t>Befektetési célú belföldi értékpapírok beváltása, értékesítése</t>
  </si>
  <si>
    <t>Befektetési célú belföldi értékpapírok kibocsátása</t>
  </si>
  <si>
    <t>Maradvány igénybevétele (12.1.+12.2.)</t>
  </si>
  <si>
    <t>Előző év költségvetési maradványának igénybevétele</t>
  </si>
  <si>
    <t>Előző év vállalkozási maradványának igénybevétele</t>
  </si>
  <si>
    <t>Belföldi finanszírozás bevételei (13.1.+…+13.3.)</t>
  </si>
  <si>
    <t>13.1.</t>
  </si>
  <si>
    <t>13.2.</t>
  </si>
  <si>
    <t>13.3.</t>
  </si>
  <si>
    <t>Államháztartáson belüli megelőlegezések</t>
  </si>
  <si>
    <t>Államháztartáson belüli megelőlegezések törlesztése</t>
  </si>
  <si>
    <t>Betétek megszüntetése</t>
  </si>
  <si>
    <t>Külföldi finanszírozás bevételei (14.1.+…14.4.)</t>
  </si>
  <si>
    <t>14.1.</t>
  </si>
  <si>
    <t>14.2.</t>
  </si>
  <si>
    <t>14.3.</t>
  </si>
  <si>
    <t>14.4.</t>
  </si>
  <si>
    <t>Forgatási célú külföldi értékpapírok beváltása, értékesítése</t>
  </si>
  <si>
    <t>Befektetési célú külföldi értékpapírok beváltása, értékesítése</t>
  </si>
  <si>
    <t>Külföldi értékpapírok kibocsátása</t>
  </si>
  <si>
    <t>Külföldi hitelek, kölcsönök felvétele</t>
  </si>
  <si>
    <t>Adóssághoz nem kapcsolódó származékos ügyletek bevételei</t>
  </si>
  <si>
    <t>FINANSZÍROZÁSI BEVÉTELEK ÖSSZESEN: (10.+   +15.)</t>
  </si>
  <si>
    <t>KÖLTSÉGVETÉSI ÉS FINANSZÍROZÁSI BEVÉTELEK ÖSSZESEN: (9+16)</t>
  </si>
  <si>
    <t xml:space="preserve"> - az 1.5-ből: - Elvonások és befizetések</t>
  </si>
  <si>
    <t xml:space="preserve">   - Garancia és kezességvállalásból származó kifizetés ÁH-n belülre</t>
  </si>
  <si>
    <t xml:space="preserve">   - 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</si>
  <si>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</si>
  <si>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</si>
  <si>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</si>
  <si>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</si>
  <si>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</si>
  <si>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</si>
  <si>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ÁH-n kívülre</t>
  </si>
  <si>
    <t>1.14.</t>
  </si>
  <si>
    <t>1.15.</t>
  </si>
  <si>
    <t>Beruházások</t>
  </si>
  <si>
    <t xml:space="preserve">  Helyi önkormányzatok működésének általános támogatása</t>
  </si>
  <si>
    <t xml:space="preserve">  Önkormányzatok egyes köznevelési </t>
  </si>
  <si>
    <t xml:space="preserve">  Önkormányzatok szociális és gyermekjóléti feladatainak támogatása</t>
  </si>
  <si>
    <t xml:space="preserve">  Önkormányzatok kulturális feladatainak támogatása</t>
  </si>
  <si>
    <t xml:space="preserve">  Működési célú központosított előirányzatok</t>
  </si>
  <si>
    <t xml:space="preserve">  Helyi önkormányzatok kiegészítő támogatásai</t>
  </si>
  <si>
    <t xml:space="preserve">  Elvonások és befizetések</t>
  </si>
  <si>
    <t xml:space="preserve">  Működési célú garancia- és kezességvállalásból megtérülések</t>
  </si>
  <si>
    <t xml:space="preserve">  Működési célú visszatérítendő támogatások, kölcsönök visszatérülése</t>
  </si>
  <si>
    <t xml:space="preserve">  Működési célú visszatérítendő támogatások, kölcsönök igénybevétele</t>
  </si>
  <si>
    <t xml:space="preserve">  Egyéb működési célú támogatások bevételei</t>
  </si>
  <si>
    <t xml:space="preserve">    2.5-ből EU-s támogatás</t>
  </si>
  <si>
    <t xml:space="preserve">  Helyi adók (4.1.1.+4.1.2.)</t>
  </si>
  <si>
    <t xml:space="preserve">    -Vagyoni típusú adók</t>
  </si>
  <si>
    <t xml:space="preserve">    -Termékek és szolgáltatások adói (iparűzési adó)</t>
  </si>
  <si>
    <t xml:space="preserve">  Gépjárműadó</t>
  </si>
  <si>
    <t xml:space="preserve">  Egyéb áruhasználati és szolgáltatási adók (talajterhelés)</t>
  </si>
  <si>
    <t xml:space="preserve">  Egyéb közhatalmi bevételek </t>
  </si>
  <si>
    <t xml:space="preserve">  Készletértékesítés ellenértéke</t>
  </si>
  <si>
    <t xml:space="preserve">  Szolgáltatások ellenértéke</t>
  </si>
  <si>
    <t xml:space="preserve">  Közvetített szolgáltatások értéke</t>
  </si>
  <si>
    <t xml:space="preserve">  Tulajdonosi bevételek</t>
  </si>
  <si>
    <t xml:space="preserve">  Ellátási díjak</t>
  </si>
  <si>
    <t xml:space="preserve">  Kiszámlázott ÁFA</t>
  </si>
  <si>
    <t xml:space="preserve">  Kamatbevételek</t>
  </si>
  <si>
    <t xml:space="preserve">  ÁFA visszatérítése</t>
  </si>
  <si>
    <t xml:space="preserve">  Egyéb pénzügyi műveletek bevételei</t>
  </si>
  <si>
    <t xml:space="preserve">  Egyéb működési bevételek</t>
  </si>
  <si>
    <t xml:space="preserve">  Immateriális javak értékesítése</t>
  </si>
  <si>
    <t xml:space="preserve">  Ingatlanok értékesítése</t>
  </si>
  <si>
    <t xml:space="preserve">  Egyéb tárgyi eszközök értékesítése</t>
  </si>
  <si>
    <t xml:space="preserve">  Részesedések értékesítése</t>
  </si>
  <si>
    <t xml:space="preserve">  Részesedések megszünéséhez kapcsolódó bevételek</t>
  </si>
  <si>
    <t xml:space="preserve">  Felhalmozási célú önkormányzati támogatások</t>
  </si>
  <si>
    <t xml:space="preserve">  Felhalmozási célú garancia- és kezességvállalásból megtérülések</t>
  </si>
  <si>
    <t xml:space="preserve">  Felhalmozási célú visszatérítendő támogatások, kölcsönök visszatérülése</t>
  </si>
  <si>
    <t xml:space="preserve">  Egyéb felhalmozási célú támogatások bevételei</t>
  </si>
  <si>
    <t xml:space="preserve">  Felhalmozási célú visszatérítendő támogatások, kölcsönök igénybevétele</t>
  </si>
  <si>
    <t xml:space="preserve">    3.5.-ből EU-s támogatás</t>
  </si>
  <si>
    <t xml:space="preserve">  Felhalmozási célú garancia- és kezességvállalásból megtérülések ÁH-n kívülről</t>
  </si>
  <si>
    <t xml:space="preserve">  Felhalm. célú visszatérítendő támogatások, kölcsönök visszatérülése ÁH-n kívülről</t>
  </si>
  <si>
    <t xml:space="preserve">  Egyéb felhalmozási célú átvett pénzeszköz</t>
  </si>
  <si>
    <t xml:space="preserve">    8.3.-ból EU-s támogatás (közvetlen)</t>
  </si>
  <si>
    <t xml:space="preserve">  2.1.-ből EU-s forrásból megvalósuló beruházás</t>
  </si>
  <si>
    <t xml:space="preserve">  2.3.-ból EU-s forrásból megvalósuló felújítás</t>
  </si>
  <si>
    <t>2.13</t>
  </si>
  <si>
    <t>2.5.-ből: - Garancia és kezességvállalásból kifizetés ÁH-n belülre</t>
  </si>
  <si>
    <t xml:space="preserve">   - Egyéb felhalmozási célú támogatások ÁH-n belülre</t>
  </si>
  <si>
    <t xml:space="preserve">   - Egyéb felhalmozási célú támogatások ÁH-n kívülre</t>
  </si>
  <si>
    <t xml:space="preserve">   - Lakástámogatás</t>
  </si>
  <si>
    <t>3.2.</t>
  </si>
  <si>
    <t>KÖLTSÉGVETÉSI KIADÁSOK ÖSSZESEN (1+2+3)</t>
  </si>
  <si>
    <t>Hitel-, kölcsöntörlesztés ÁH-n kívülre (5.1.+…+5.3.)</t>
  </si>
  <si>
    <t>Hosszú lejáratú hitelek, kölcsönök törlesztése</t>
  </si>
  <si>
    <t>Rövid lejáratú hitelek, kölcsönök törlesztése</t>
  </si>
  <si>
    <t>Belföldi értékpapírok kiadásai (6.1.+…6.4.)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</si>
  <si>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</si>
  <si>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</si>
  <si>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</si>
  <si>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</si>
  <si>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(7.1.+…7.4.)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</si>
  <si>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</si>
  <si>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</si>
  <si>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</si>
  <si>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lizing kiadásai</t>
  </si>
  <si>
    <t>Külföldi finanszírozás kiadásai (8.1.+…8.4.)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</si>
  <si>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</si>
  <si>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</si>
  <si>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</si>
  <si>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</si>
  <si>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</si>
  <si>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 xml:space="preserve"> 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</si>
  <si>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</si>
  <si>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</si>
  <si>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Működési költségvetés kiadásai (1.1+…+1.5.)</t>
  </si>
  <si>
    <t>Tartalékok (3.1.+3.2.)</t>
  </si>
  <si>
    <t>Finanszírozási bevételek, kiadások egyenlege (finansz. bevételek 16. sor- finansz. kiadások 9. sor)(+/-)</t>
  </si>
  <si>
    <t>Önkormányzatok  működési támogatásai</t>
  </si>
  <si>
    <t>Működési célú támogatások ÁH-n belülről</t>
  </si>
  <si>
    <t xml:space="preserve">     2.-ból EU-s támogatás</t>
  </si>
  <si>
    <t>Működési célú átvett pénzeszközök</t>
  </si>
  <si>
    <t xml:space="preserve">     4.-ból EU-s támogatás</t>
  </si>
  <si>
    <t>Egyéb működési bevétel</t>
  </si>
  <si>
    <t>Költségvetési bevételek összesen:(1.+2.+4.+5.+7.+…+12.)</t>
  </si>
  <si>
    <t>Hiány belső finanszírozásának bevételei:(15.+…+18.)</t>
  </si>
  <si>
    <t xml:space="preserve">2.1. számú melléklet 5. oszlop 23. sor + 2.2. számú melléklet 5. oszlop 26. sor </t>
  </si>
  <si>
    <t>1. sz. melléklet Kiadások táblázat 3. oszlop 10 sora =</t>
  </si>
  <si>
    <t xml:space="preserve">2.1. számú melléklet 5. oszlop 22. sor + 2.2. számú melléklet 5. oszlop 25. sor </t>
  </si>
  <si>
    <t>1. sz. melléklet Kiadások táblázat 3. oszlop 9 sora =</t>
  </si>
  <si>
    <t xml:space="preserve">2.1. számú melléklet 5. oszlop 13. sor + 2.2. számú melléklet 5. oszlop 12. sor </t>
  </si>
  <si>
    <t>1. sz. melléklet Kiadások táblázat 3. oszlop 4 sora =</t>
  </si>
  <si>
    <t>2014. évi előirányzat KIADÁSOK</t>
  </si>
  <si>
    <t xml:space="preserve">2.1. számú melléklet 3. oszlop 23. sor + 2.2. számú melléklet 3. oszlop 26. sor </t>
  </si>
  <si>
    <t>1. sz. melléklet Bevételek táblázat 3. oszlop 17 sora =</t>
  </si>
  <si>
    <t xml:space="preserve">2.1. számú melléklet 3. oszlop 22. sor + 2.2. számú melléklet 3. oszlop 25. sor </t>
  </si>
  <si>
    <t>1. sz. melléklet Bevételek táblázat 3. oszlop 16 sora =</t>
  </si>
  <si>
    <t xml:space="preserve">2.1. számú melléklet 3. oszlop 13. sor + 2.2. számú melléklet 3. oszlop 12. sor </t>
  </si>
  <si>
    <t>1. sz. melléklet Bevételek táblázat 3. oszlop 9 sora =</t>
  </si>
  <si>
    <t>2014. évi előirányzat BEVÉTELEK</t>
  </si>
  <si>
    <t>Költségvetési maradvány  igénybevétele</t>
  </si>
  <si>
    <t>Hiány külső finanszírozásának bevételei:(20.+…+21.)</t>
  </si>
  <si>
    <t xml:space="preserve">  Likviditási célú hitelek, kölcsönök felvétele</t>
  </si>
  <si>
    <t xml:space="preserve">  Költségvetési maradvány  igénybevétele</t>
  </si>
  <si>
    <t xml:space="preserve">  Vállalkozási maradvány  igénybevétele</t>
  </si>
  <si>
    <t xml:space="preserve">  Betét visszavonásából származó bevétel</t>
  </si>
  <si>
    <t xml:space="preserve">  Egyéb belső finanszírozási  bevétel</t>
  </si>
  <si>
    <t xml:space="preserve">  Értékpapírok bevételei</t>
  </si>
  <si>
    <t>Működési célú finanszírozási bevételek összesen: (14.+19.)</t>
  </si>
  <si>
    <t>Tárgyévi hiány:</t>
  </si>
  <si>
    <t>Egyéb működési célú kiadás</t>
  </si>
  <si>
    <t>BEVÉTELEK ÖSSZESEN (13.+22.)</t>
  </si>
  <si>
    <t>Kölcsön törlesztése</t>
  </si>
  <si>
    <t>Működési célú finanszírozási kiadások összesen: (14….21.)</t>
  </si>
  <si>
    <t>KIADÁSOK ÖSSZESEN (13+22)</t>
  </si>
  <si>
    <t>Tárgyévi többlet:</t>
  </si>
  <si>
    <t>2014. évi előirányzat</t>
  </si>
  <si>
    <t xml:space="preserve">  1.-ből EU-s forrásból megvalósuló beruházás</t>
  </si>
  <si>
    <t xml:space="preserve">  3.-ből EU-s forrásból megvalósuló felújítás</t>
  </si>
  <si>
    <t>Egyéb felhalmozási kiadások</t>
  </si>
  <si>
    <t>Költségvetési kiadások összesen:(1.+3.+5+…+11.)</t>
  </si>
  <si>
    <t>Felhalmozási célú támogatások államháztartáson belülről</t>
  </si>
  <si>
    <t>Felhalmozási bevételek</t>
  </si>
  <si>
    <t>Felhalmozási célú átvett pénzeszközök átvétele</t>
  </si>
  <si>
    <t>Egyéb felhalmozási bevételek</t>
  </si>
  <si>
    <t xml:space="preserve">  4.-ből EU-s támogatás (közvetlen)</t>
  </si>
  <si>
    <t>Költségvetési bevételek összesen:(1.+3.+4.+6.)</t>
  </si>
  <si>
    <t>Hiány belső finanszírozásának bevételei:(14.+…+18.)</t>
  </si>
  <si>
    <t>Egyéb belső finanszírozási bevételek</t>
  </si>
  <si>
    <t>Vállalkozási maradvány  igénybevétele</t>
  </si>
  <si>
    <t xml:space="preserve">   Értékpapír értékesítése</t>
  </si>
  <si>
    <t>1.-ből EU-s támogatás</t>
  </si>
  <si>
    <t>Hiány külső finanszírozásának bevételei:(20.+…+24.)</t>
  </si>
  <si>
    <t xml:space="preserve">  Hosszú lejáratú hitelek, kölcsönök felvétele </t>
  </si>
  <si>
    <t xml:space="preserve">  Likviditási hitelek, kölcsönök felvétele</t>
  </si>
  <si>
    <t xml:space="preserve">  Rövid lejáratú hitelek, kölcsönök felvétele</t>
  </si>
  <si>
    <t xml:space="preserve">  Értékpapírok kibocsátása</t>
  </si>
  <si>
    <t>Egyéb külső finanszírozási bevételek</t>
  </si>
  <si>
    <t>Felhalmozási célú finanszírozási bevételek összesen (13+19)</t>
  </si>
  <si>
    <t xml:space="preserve"> Ezer forintban </t>
  </si>
  <si>
    <t>BEVÉTELEK ÖSSZESEN (12+25)</t>
  </si>
  <si>
    <t>BEVÉTELEK MINDÖSSZESEN (M23+F26)</t>
  </si>
  <si>
    <t>KIADÁSOK MINDÖSSZESEN (M23+F26)</t>
  </si>
  <si>
    <t>Felhalmozási költségvetés kiadásai (2.1.+2.3.+2.5.)</t>
  </si>
  <si>
    <t>Központi, irányító szervi támogatások folyósítása</t>
  </si>
  <si>
    <t>7.5.</t>
  </si>
  <si>
    <t>Közpnti, irányítószervi támogatás folyósítása</t>
  </si>
  <si>
    <t>Finansírozási célú kiad. (13+...+24)</t>
  </si>
  <si>
    <t>KIADÁSOK ÖSSZESEN (12+25)</t>
  </si>
  <si>
    <t>Likviditási célú hitelek, kölcsönök törlesztése pénzügyi vállalkozásnak</t>
  </si>
  <si>
    <t>B E V É T E L E K    K Ö T E L E Z Ő  F E L A D A T O K R A</t>
  </si>
  <si>
    <t xml:space="preserve">K I A D Á S O K    K Ö T E L E Z Ő  F E L A D A T O K R A </t>
  </si>
  <si>
    <t xml:space="preserve">B E V É T E L E K    Ö N K É N T   V Á L L A L T   F  E L A D A T O K R A </t>
  </si>
  <si>
    <t>K I A D Á S O K    Ö N K É N T  V Á L L A L T  F E L A D A T O K R A</t>
  </si>
  <si>
    <t>B E V É T E L E K    Á L L A M I G A Z G A T Á S I   F E L A D A T O K R A</t>
  </si>
  <si>
    <t>K I A D Á S O K    Á L L A M I G A Z G A T Á S I  F E L A D A T O K R A</t>
  </si>
  <si>
    <t xml:space="preserve">    7.3.-ból EU-s támogatás (közvetlen)</t>
  </si>
  <si>
    <t xml:space="preserve">  Működési célú garancia- és kezességvállalásból megtérülések ÁH-n kívülről</t>
  </si>
  <si>
    <t xml:space="preserve">  Működési célú visszatérítendő támogatások, kölcsönök visszatérülése ÁH-n kívülről</t>
  </si>
  <si>
    <t xml:space="preserve">  Egyéb működési célú átvett pénzeszköz</t>
  </si>
  <si>
    <t>Teljesítés 12.31.</t>
  </si>
  <si>
    <t xml:space="preserve">  Egyéb belső finanszírozási  kiadás</t>
  </si>
</sst>
</file>

<file path=xl/styles.xml><?xml version="1.0" encoding="utf-8"?>
<styleSheet xmlns="http://schemas.openxmlformats.org/spreadsheetml/2006/main">
  <numFmts count="1">
    <numFmt numFmtId="164" formatCode="#,###"/>
  </numFmts>
  <fonts count="26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8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13">
    <xf numFmtId="0" fontId="0" fillId="0" borderId="0" xfId="0"/>
    <xf numFmtId="0" fontId="9" fillId="0" borderId="0" xfId="3" applyFont="1" applyFill="1"/>
    <xf numFmtId="0" fontId="11" fillId="0" borderId="5" xfId="3" applyFont="1" applyFill="1" applyBorder="1" applyAlignment="1" applyProtection="1">
      <alignment horizontal="left" vertical="center" wrapText="1" indent="1"/>
    </xf>
    <xf numFmtId="49" fontId="11" fillId="0" borderId="7" xfId="3" applyNumberFormat="1" applyFont="1" applyFill="1" applyBorder="1" applyAlignment="1" applyProtection="1">
      <alignment horizontal="left" vertical="center" wrapText="1" indent="1"/>
    </xf>
    <xf numFmtId="49" fontId="11" fillId="0" borderId="8" xfId="3" applyNumberFormat="1" applyFont="1" applyFill="1" applyBorder="1" applyAlignment="1" applyProtection="1">
      <alignment horizontal="left" vertical="center" wrapText="1" indent="1"/>
    </xf>
    <xf numFmtId="49" fontId="11" fillId="0" borderId="9" xfId="3" applyNumberFormat="1" applyFont="1" applyFill="1" applyBorder="1" applyAlignment="1" applyProtection="1">
      <alignment horizontal="left" vertical="center" wrapText="1" indent="1"/>
    </xf>
    <xf numFmtId="49" fontId="11" fillId="0" borderId="10" xfId="3" applyNumberFormat="1" applyFont="1" applyFill="1" applyBorder="1" applyAlignment="1" applyProtection="1">
      <alignment horizontal="left" vertical="center" wrapText="1" indent="1"/>
    </xf>
    <xf numFmtId="49" fontId="11" fillId="0" borderId="11" xfId="3" applyNumberFormat="1" applyFont="1" applyFill="1" applyBorder="1" applyAlignment="1" applyProtection="1">
      <alignment horizontal="left" vertical="center" wrapText="1" indent="1"/>
    </xf>
    <xf numFmtId="49" fontId="11" fillId="0" borderId="13" xfId="3" applyNumberFormat="1" applyFont="1" applyFill="1" applyBorder="1" applyAlignment="1" applyProtection="1">
      <alignment horizontal="left" vertical="center" wrapText="1" indent="1"/>
    </xf>
    <xf numFmtId="0" fontId="10" fillId="0" borderId="14" xfId="3" applyFont="1" applyFill="1" applyBorder="1" applyAlignment="1" applyProtection="1">
      <alignment horizontal="left" vertical="center" wrapText="1" indent="1"/>
    </xf>
    <xf numFmtId="0" fontId="10" fillId="0" borderId="16" xfId="3" applyFont="1" applyFill="1" applyBorder="1" applyAlignment="1" applyProtection="1">
      <alignment horizontal="left" vertical="center" wrapText="1" indent="1"/>
    </xf>
    <xf numFmtId="0" fontId="5" fillId="0" borderId="14" xfId="3" applyFont="1" applyFill="1" applyBorder="1" applyAlignment="1" applyProtection="1">
      <alignment horizontal="center" vertical="center" wrapText="1"/>
    </xf>
    <xf numFmtId="0" fontId="5" fillId="0" borderId="15" xfId="3" applyFont="1" applyFill="1" applyBorder="1" applyAlignment="1" applyProtection="1">
      <alignment horizontal="center" vertical="center" wrapText="1"/>
    </xf>
    <xf numFmtId="164" fontId="11" fillId="0" borderId="17" xfId="0" applyNumberFormat="1" applyFont="1" applyFill="1" applyBorder="1" applyAlignment="1" applyProtection="1">
      <alignment vertical="center" wrapText="1"/>
      <protection locked="0"/>
    </xf>
    <xf numFmtId="164" fontId="11" fillId="0" borderId="2" xfId="0" applyNumberFormat="1" applyFont="1" applyFill="1" applyBorder="1" applyAlignment="1" applyProtection="1">
      <alignment vertical="center" wrapText="1"/>
      <protection locked="0"/>
    </xf>
    <xf numFmtId="164" fontId="11" fillId="0" borderId="6" xfId="0" applyNumberFormat="1" applyFont="1" applyFill="1" applyBorder="1" applyAlignment="1" applyProtection="1">
      <alignment vertical="center" wrapText="1"/>
      <protection locked="0"/>
    </xf>
    <xf numFmtId="0" fontId="10" fillId="0" borderId="14" xfId="3" applyFont="1" applyFill="1" applyBorder="1" applyAlignment="1" applyProtection="1">
      <alignment horizontal="center" vertical="center" wrapText="1"/>
    </xf>
    <xf numFmtId="0" fontId="10" fillId="0" borderId="15" xfId="3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>
      <alignment horizontal="left" vertical="center" wrapText="1" indent="1"/>
    </xf>
    <xf numFmtId="164" fontId="4" fillId="0" borderId="0" xfId="3" applyNumberFormat="1" applyFont="1" applyFill="1" applyBorder="1" applyAlignment="1" applyProtection="1">
      <alignment horizontal="centerContinuous" vertical="center"/>
    </xf>
    <xf numFmtId="0" fontId="6" fillId="0" borderId="0" xfId="3" applyFill="1"/>
    <xf numFmtId="0" fontId="11" fillId="0" borderId="0" xfId="3" applyFont="1" applyFill="1"/>
    <xf numFmtId="0" fontId="14" fillId="0" borderId="0" xfId="3" applyFont="1" applyFill="1"/>
    <xf numFmtId="164" fontId="4" fillId="0" borderId="0" xfId="0" applyNumberFormat="1" applyFont="1" applyFill="1" applyAlignment="1">
      <alignment horizontal="centerContinuous" vertical="center" wrapText="1"/>
    </xf>
    <xf numFmtId="164" fontId="0" fillId="0" borderId="0" xfId="0" applyNumberFormat="1" applyFill="1" applyAlignment="1">
      <alignment horizontal="centerContinuous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Continuous" vertical="center" wrapText="1"/>
    </xf>
    <xf numFmtId="164" fontId="5" fillId="0" borderId="15" xfId="0" applyNumberFormat="1" applyFont="1" applyFill="1" applyBorder="1" applyAlignment="1">
      <alignment horizontal="centerContinuous" vertical="center" wrapText="1"/>
    </xf>
    <xf numFmtId="164" fontId="5" fillId="0" borderId="18" xfId="0" applyNumberFormat="1" applyFont="1" applyFill="1" applyBorder="1" applyAlignment="1">
      <alignment horizontal="centerContinuous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1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13" fillId="0" borderId="0" xfId="0" applyFont="1" applyFill="1"/>
    <xf numFmtId="164" fontId="1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14" xfId="3" applyNumberFormat="1" applyFont="1" applyFill="1" applyBorder="1" applyAlignment="1" applyProtection="1">
      <alignment horizontal="left" vertical="center" wrapText="1" indent="1"/>
    </xf>
    <xf numFmtId="164" fontId="0" fillId="0" borderId="20" xfId="0" applyNumberFormat="1" applyFill="1" applyBorder="1" applyAlignment="1">
      <alignment horizontal="left" vertical="center" wrapText="1" indent="1"/>
    </xf>
    <xf numFmtId="164" fontId="0" fillId="0" borderId="21" xfId="0" applyNumberFormat="1" applyFill="1" applyBorder="1" applyAlignment="1">
      <alignment horizontal="left" vertical="center" wrapText="1" indent="1"/>
    </xf>
    <xf numFmtId="164" fontId="0" fillId="0" borderId="22" xfId="0" applyNumberFormat="1" applyFill="1" applyBorder="1" applyAlignment="1">
      <alignment horizontal="left" vertical="center" wrapText="1" indent="1"/>
    </xf>
    <xf numFmtId="164" fontId="19" fillId="0" borderId="23" xfId="0" applyNumberFormat="1" applyFont="1" applyFill="1" applyBorder="1" applyAlignment="1">
      <alignment horizontal="left" vertical="center" wrapText="1" indent="1"/>
    </xf>
    <xf numFmtId="164" fontId="1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3" fillId="0" borderId="0" xfId="3" applyFont="1" applyFill="1"/>
    <xf numFmtId="164" fontId="15" fillId="0" borderId="0" xfId="0" applyNumberFormat="1" applyFont="1" applyFill="1" applyAlignment="1">
      <alignment horizontal="center" vertical="center" wrapText="1"/>
    </xf>
    <xf numFmtId="164" fontId="15" fillId="0" borderId="2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horizontal="center" vertical="center" wrapText="1"/>
    </xf>
    <xf numFmtId="164" fontId="15" fillId="0" borderId="18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 indent="1"/>
    </xf>
    <xf numFmtId="164" fontId="15" fillId="0" borderId="15" xfId="0" applyNumberFormat="1" applyFont="1" applyFill="1" applyBorder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/>
    </xf>
    <xf numFmtId="164" fontId="15" fillId="0" borderId="18" xfId="0" applyNumberFormat="1" applyFont="1" applyFill="1" applyBorder="1" applyAlignment="1" applyProtection="1">
      <alignment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18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0" fontId="9" fillId="0" borderId="26" xfId="3" applyFont="1" applyFill="1" applyBorder="1"/>
    <xf numFmtId="0" fontId="6" fillId="0" borderId="26" xfId="3" applyFill="1" applyBorder="1"/>
    <xf numFmtId="164" fontId="19" fillId="0" borderId="27" xfId="0" applyNumberFormat="1" applyFont="1" applyFill="1" applyBorder="1" applyAlignment="1">
      <alignment horizontal="left" vertical="center" wrapText="1" indent="1"/>
    </xf>
    <xf numFmtId="164" fontId="1" fillId="0" borderId="21" xfId="0" applyNumberFormat="1" applyFont="1" applyFill="1" applyBorder="1" applyAlignment="1">
      <alignment horizontal="left" vertical="center" wrapText="1" indent="1"/>
    </xf>
    <xf numFmtId="164" fontId="1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Font="1" applyFill="1"/>
    <xf numFmtId="3" fontId="22" fillId="0" borderId="0" xfId="0" applyNumberFormat="1" applyFont="1" applyFill="1" applyAlignment="1">
      <alignment horizontal="right" indent="1"/>
    </xf>
    <xf numFmtId="3" fontId="17" fillId="0" borderId="0" xfId="0" applyNumberFormat="1" applyFont="1" applyFill="1" applyAlignment="1">
      <alignment horizontal="right" indent="1"/>
    </xf>
    <xf numFmtId="0" fontId="22" fillId="0" borderId="0" xfId="0" applyFont="1" applyFill="1" applyAlignment="1">
      <alignment horizontal="right" indent="1"/>
    </xf>
    <xf numFmtId="164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28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0" applyFont="1" applyFill="1"/>
    <xf numFmtId="0" fontId="24" fillId="0" borderId="0" xfId="0" applyFont="1"/>
    <xf numFmtId="164" fontId="15" fillId="0" borderId="14" xfId="0" applyNumberFormat="1" applyFont="1" applyFill="1" applyBorder="1" applyAlignment="1">
      <alignment horizontal="left" vertical="center" wrapText="1" indent="1"/>
    </xf>
    <xf numFmtId="164" fontId="15" fillId="0" borderId="15" xfId="0" applyNumberFormat="1" applyFont="1" applyFill="1" applyBorder="1" applyAlignment="1" applyProtection="1">
      <alignment horizontal="right" vertical="center" wrapText="1"/>
    </xf>
    <xf numFmtId="164" fontId="15" fillId="0" borderId="18" xfId="0" applyNumberFormat="1" applyFont="1" applyFill="1" applyBorder="1" applyAlignment="1" applyProtection="1">
      <alignment horizontal="right" vertical="center" wrapText="1"/>
    </xf>
    <xf numFmtId="164" fontId="5" fillId="0" borderId="18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 applyProtection="1">
      <alignment horizontal="center" vertical="center" wrapText="1"/>
      <protection locked="0"/>
    </xf>
    <xf numFmtId="49" fontId="16" fillId="0" borderId="16" xfId="3" applyNumberFormat="1" applyFont="1" applyFill="1" applyBorder="1" applyAlignment="1" applyProtection="1">
      <alignment horizontal="left" vertical="center" wrapText="1" indent="1"/>
    </xf>
    <xf numFmtId="0" fontId="5" fillId="0" borderId="34" xfId="3" applyFont="1" applyFill="1" applyBorder="1" applyAlignment="1" applyProtection="1">
      <alignment horizontal="center" vertical="center" wrapText="1"/>
    </xf>
    <xf numFmtId="0" fontId="10" fillId="0" borderId="34" xfId="3" applyFont="1" applyFill="1" applyBorder="1" applyAlignment="1" applyProtection="1">
      <alignment horizontal="center" vertical="center" wrapText="1"/>
    </xf>
    <xf numFmtId="49" fontId="15" fillId="0" borderId="9" xfId="3" applyNumberFormat="1" applyFont="1" applyFill="1" applyBorder="1" applyAlignment="1" applyProtection="1">
      <alignment horizontal="left" vertical="center" wrapText="1" indent="1"/>
    </xf>
    <xf numFmtId="49" fontId="16" fillId="0" borderId="13" xfId="3" applyNumberFormat="1" applyFont="1" applyFill="1" applyBorder="1" applyAlignment="1" applyProtection="1">
      <alignment horizontal="left" vertical="center" wrapText="1" indent="1"/>
    </xf>
    <xf numFmtId="0" fontId="10" fillId="0" borderId="33" xfId="3" applyFont="1" applyFill="1" applyBorder="1" applyAlignment="1" applyProtection="1">
      <alignment vertical="center" wrapText="1"/>
    </xf>
    <xf numFmtId="0" fontId="10" fillId="0" borderId="34" xfId="3" applyFont="1" applyFill="1" applyBorder="1" applyAlignment="1" applyProtection="1">
      <alignment vertical="center" wrapText="1"/>
    </xf>
    <xf numFmtId="0" fontId="5" fillId="0" borderId="34" xfId="3" applyFont="1" applyFill="1" applyBorder="1" applyAlignment="1" applyProtection="1">
      <alignment vertical="center" wrapText="1"/>
    </xf>
    <xf numFmtId="0" fontId="10" fillId="0" borderId="42" xfId="3" applyFont="1" applyFill="1" applyBorder="1" applyAlignment="1" applyProtection="1">
      <alignment horizontal="center" vertical="center" wrapText="1"/>
    </xf>
    <xf numFmtId="0" fontId="11" fillId="0" borderId="2" xfId="3" applyFont="1" applyFill="1" applyBorder="1" applyAlignment="1" applyProtection="1">
      <alignment vertical="center" wrapText="1"/>
    </xf>
    <xf numFmtId="164" fontId="5" fillId="0" borderId="49" xfId="0" applyNumberFormat="1" applyFont="1" applyFill="1" applyBorder="1" applyAlignment="1">
      <alignment horizontal="centerContinuous" vertical="center" wrapText="1"/>
    </xf>
    <xf numFmtId="164" fontId="15" fillId="0" borderId="49" xfId="0" applyNumberFormat="1" applyFont="1" applyFill="1" applyBorder="1" applyAlignment="1">
      <alignment horizontal="center" vertical="center" wrapText="1"/>
    </xf>
    <xf numFmtId="164" fontId="16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50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51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49" xfId="0" applyNumberFormat="1" applyFont="1" applyFill="1" applyBorder="1" applyAlignment="1">
      <alignment vertical="center" wrapText="1"/>
    </xf>
    <xf numFmtId="0" fontId="5" fillId="0" borderId="18" xfId="3" applyFont="1" applyFill="1" applyBorder="1" applyAlignment="1" applyProtection="1">
      <alignment horizontal="center" vertical="center" wrapText="1"/>
    </xf>
    <xf numFmtId="164" fontId="11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4" xfId="0" applyNumberFormat="1" applyFont="1" applyFill="1" applyBorder="1" applyAlignment="1" applyProtection="1">
      <alignment vertical="center" wrapText="1"/>
      <protection locked="0"/>
    </xf>
    <xf numFmtId="164" fontId="11" fillId="0" borderId="31" xfId="0" applyNumberFormat="1" applyFont="1" applyFill="1" applyBorder="1" applyAlignment="1" applyProtection="1">
      <alignment vertical="center" wrapText="1"/>
      <protection locked="0"/>
    </xf>
    <xf numFmtId="164" fontId="11" fillId="0" borderId="32" xfId="0" applyNumberFormat="1" applyFont="1" applyFill="1" applyBorder="1" applyAlignment="1" applyProtection="1">
      <alignment vertical="center" wrapText="1"/>
      <protection locked="0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64" fontId="11" fillId="0" borderId="35" xfId="0" applyNumberFormat="1" applyFont="1" applyFill="1" applyBorder="1" applyAlignment="1" applyProtection="1">
      <alignment vertical="center" wrapText="1"/>
      <protection locked="0"/>
    </xf>
    <xf numFmtId="164" fontId="11" fillId="0" borderId="40" xfId="0" applyNumberFormat="1" applyFont="1" applyFill="1" applyBorder="1" applyAlignment="1" applyProtection="1">
      <alignment vertical="center" wrapText="1"/>
      <protection locked="0"/>
    </xf>
    <xf numFmtId="164" fontId="15" fillId="0" borderId="34" xfId="0" applyNumberFormat="1" applyFont="1" applyFill="1" applyBorder="1" applyAlignment="1" applyProtection="1">
      <alignment vertical="center" wrapText="1"/>
    </xf>
    <xf numFmtId="164" fontId="16" fillId="0" borderId="36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34" xfId="0" applyNumberFormat="1" applyFont="1" applyFill="1" applyBorder="1" applyAlignment="1" applyProtection="1">
      <alignment horizontal="right" vertical="center" wrapText="1"/>
    </xf>
    <xf numFmtId="164" fontId="15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42" xfId="0" applyNumberFormat="1" applyFont="1" applyFill="1" applyBorder="1" applyAlignment="1">
      <alignment horizontal="centerContinuous" vertical="center" wrapText="1"/>
    </xf>
    <xf numFmtId="164" fontId="5" fillId="0" borderId="23" xfId="0" applyNumberFormat="1" applyFont="1" applyFill="1" applyBorder="1" applyAlignment="1">
      <alignment horizontal="centerContinuous" vertical="center" wrapText="1"/>
    </xf>
    <xf numFmtId="164" fontId="3" fillId="0" borderId="29" xfId="0" applyNumberFormat="1" applyFont="1" applyFill="1" applyBorder="1" applyAlignment="1">
      <alignment vertical="center"/>
    </xf>
    <xf numFmtId="164" fontId="5" fillId="0" borderId="49" xfId="0" applyNumberFormat="1" applyFont="1" applyFill="1" applyBorder="1" applyAlignment="1">
      <alignment horizontal="center" vertical="center" wrapText="1"/>
    </xf>
    <xf numFmtId="164" fontId="15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52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51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49" xfId="0" applyNumberFormat="1" applyFont="1" applyFill="1" applyBorder="1" applyAlignment="1">
      <alignment horizontal="left" vertical="center" wrapText="1" indent="1"/>
    </xf>
    <xf numFmtId="164" fontId="15" fillId="0" borderId="49" xfId="0" applyNumberFormat="1" applyFont="1" applyFill="1" applyBorder="1" applyAlignment="1">
      <alignment horizontal="left" vertical="center" wrapText="1" indent="1"/>
    </xf>
    <xf numFmtId="164" fontId="15" fillId="0" borderId="30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10" xfId="3" applyNumberFormat="1" applyFont="1" applyFill="1" applyBorder="1" applyAlignment="1" applyProtection="1">
      <alignment horizontal="left" vertical="center" wrapText="1" indent="1"/>
    </xf>
    <xf numFmtId="49" fontId="16" fillId="0" borderId="8" xfId="3" applyNumberFormat="1" applyFont="1" applyFill="1" applyBorder="1" applyAlignment="1" applyProtection="1">
      <alignment horizontal="left" vertical="center" wrapText="1" indent="1"/>
    </xf>
    <xf numFmtId="49" fontId="16" fillId="0" borderId="11" xfId="3" applyNumberFormat="1" applyFont="1" applyFill="1" applyBorder="1" applyAlignment="1" applyProtection="1">
      <alignment horizontal="left" vertical="center" wrapText="1" indent="1"/>
    </xf>
    <xf numFmtId="49" fontId="16" fillId="0" borderId="12" xfId="3" applyNumberFormat="1" applyFont="1" applyFill="1" applyBorder="1" applyAlignment="1" applyProtection="1">
      <alignment horizontal="left" vertical="center" wrapText="1" indent="1"/>
    </xf>
    <xf numFmtId="0" fontId="9" fillId="0" borderId="0" xfId="3" applyFont="1" applyFill="1" applyAlignment="1">
      <alignment vertical="center"/>
    </xf>
    <xf numFmtId="0" fontId="11" fillId="0" borderId="19" xfId="3" applyFont="1" applyFill="1" applyBorder="1" applyAlignment="1" applyProtection="1">
      <alignment vertical="center" wrapText="1"/>
    </xf>
    <xf numFmtId="0" fontId="11" fillId="0" borderId="39" xfId="3" applyFont="1" applyFill="1" applyBorder="1" applyAlignment="1" applyProtection="1">
      <alignment vertical="center" wrapText="1"/>
    </xf>
    <xf numFmtId="0" fontId="11" fillId="0" borderId="38" xfId="3" applyFont="1" applyFill="1" applyBorder="1" applyAlignment="1" applyProtection="1">
      <alignment vertical="center" wrapText="1"/>
    </xf>
    <xf numFmtId="0" fontId="16" fillId="0" borderId="19" xfId="3" applyFont="1" applyFill="1" applyBorder="1" applyAlignment="1" applyProtection="1">
      <alignment vertical="center" wrapText="1"/>
    </xf>
    <xf numFmtId="0" fontId="16" fillId="0" borderId="39" xfId="3" applyFont="1" applyFill="1" applyBorder="1" applyAlignment="1" applyProtection="1">
      <alignment vertical="center" wrapText="1"/>
    </xf>
    <xf numFmtId="0" fontId="16" fillId="0" borderId="4" xfId="3" applyFont="1" applyFill="1" applyBorder="1" applyAlignment="1" applyProtection="1">
      <alignment vertical="center" wrapText="1"/>
    </xf>
    <xf numFmtId="0" fontId="16" fillId="0" borderId="2" xfId="3" applyFont="1" applyFill="1" applyBorder="1" applyAlignment="1" applyProtection="1">
      <alignment vertical="center" wrapText="1"/>
    </xf>
    <xf numFmtId="0" fontId="16" fillId="0" borderId="32" xfId="3" applyFont="1" applyFill="1" applyBorder="1" applyAlignment="1" applyProtection="1">
      <alignment vertical="center" wrapText="1"/>
    </xf>
    <xf numFmtId="0" fontId="11" fillId="0" borderId="36" xfId="3" applyFont="1" applyFill="1" applyBorder="1" applyAlignment="1" applyProtection="1">
      <alignment vertical="center" wrapText="1"/>
    </xf>
    <xf numFmtId="0" fontId="11" fillId="0" borderId="37" xfId="3" applyFont="1" applyFill="1" applyBorder="1" applyAlignment="1" applyProtection="1">
      <alignment vertical="center" wrapText="1"/>
    </xf>
    <xf numFmtId="49" fontId="16" fillId="0" borderId="2" xfId="3" applyNumberFormat="1" applyFont="1" applyFill="1" applyBorder="1" applyAlignment="1" applyProtection="1">
      <alignment vertical="center" wrapText="1"/>
    </xf>
    <xf numFmtId="49" fontId="16" fillId="0" borderId="32" xfId="3" applyNumberFormat="1" applyFont="1" applyFill="1" applyBorder="1" applyAlignment="1" applyProtection="1">
      <alignment vertical="center" wrapText="1"/>
    </xf>
    <xf numFmtId="0" fontId="15" fillId="0" borderId="34" xfId="3" applyFont="1" applyFill="1" applyBorder="1" applyAlignment="1" applyProtection="1">
      <alignment vertical="center" wrapText="1"/>
    </xf>
    <xf numFmtId="0" fontId="18" fillId="0" borderId="34" xfId="3" applyFont="1" applyFill="1" applyBorder="1" applyAlignment="1" applyProtection="1">
      <alignment vertical="center" wrapText="1"/>
    </xf>
    <xf numFmtId="0" fontId="11" fillId="0" borderId="0" xfId="3" applyFont="1" applyFill="1" applyAlignment="1" applyProtection="1"/>
    <xf numFmtId="0" fontId="12" fillId="0" borderId="34" xfId="3" applyFont="1" applyFill="1" applyBorder="1" applyAlignment="1" applyProtection="1">
      <alignment vertical="center" wrapText="1"/>
    </xf>
    <xf numFmtId="0" fontId="16" fillId="0" borderId="40" xfId="3" applyFont="1" applyFill="1" applyBorder="1" applyAlignment="1" applyProtection="1">
      <alignment vertical="center" wrapText="1"/>
    </xf>
    <xf numFmtId="0" fontId="15" fillId="0" borderId="37" xfId="3" applyFont="1" applyFill="1" applyBorder="1" applyAlignment="1" applyProtection="1">
      <alignment vertical="center" wrapText="1"/>
    </xf>
    <xf numFmtId="0" fontId="10" fillId="0" borderId="34" xfId="3" applyFont="1" applyFill="1" applyBorder="1" applyAlignment="1" applyProtection="1">
      <alignment horizontal="left" vertical="center" wrapText="1"/>
    </xf>
    <xf numFmtId="0" fontId="18" fillId="0" borderId="15" xfId="3" applyFont="1" applyFill="1" applyBorder="1" applyAlignment="1" applyProtection="1">
      <alignment vertical="center" wrapText="1"/>
    </xf>
    <xf numFmtId="49" fontId="15" fillId="0" borderId="10" xfId="3" applyNumberFormat="1" applyFont="1" applyFill="1" applyBorder="1" applyAlignment="1" applyProtection="1">
      <alignment horizontal="left" vertical="center" wrapText="1" indent="1"/>
    </xf>
    <xf numFmtId="0" fontId="15" fillId="0" borderId="15" xfId="3" applyFont="1" applyFill="1" applyBorder="1" applyAlignment="1" applyProtection="1">
      <alignment vertical="center" wrapText="1"/>
    </xf>
    <xf numFmtId="0" fontId="15" fillId="0" borderId="36" xfId="3" applyFont="1" applyFill="1" applyBorder="1" applyAlignment="1" applyProtection="1">
      <alignment vertical="center" wrapText="1"/>
    </xf>
    <xf numFmtId="164" fontId="0" fillId="0" borderId="21" xfId="0" applyNumberFormat="1" applyFont="1" applyFill="1" applyBorder="1" applyAlignment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vertical="center" wrapText="1"/>
      <protection locked="0"/>
    </xf>
    <xf numFmtId="164" fontId="15" fillId="0" borderId="14" xfId="0" applyNumberFormat="1" applyFont="1" applyFill="1" applyBorder="1" applyAlignment="1" applyProtection="1">
      <alignment vertical="center" wrapText="1"/>
      <protection locked="0"/>
    </xf>
    <xf numFmtId="164" fontId="15" fillId="0" borderId="8" xfId="0" applyNumberFormat="1" applyFont="1" applyFill="1" applyBorder="1" applyAlignment="1" applyProtection="1">
      <alignment vertical="center" wrapText="1"/>
      <protection locked="0"/>
    </xf>
    <xf numFmtId="164" fontId="0" fillId="0" borderId="15" xfId="0" applyNumberFormat="1" applyFill="1" applyBorder="1" applyAlignment="1">
      <alignment vertical="center" wrapText="1"/>
    </xf>
    <xf numFmtId="164" fontId="0" fillId="0" borderId="18" xfId="0" applyNumberFormat="1" applyFill="1" applyBorder="1" applyAlignment="1">
      <alignment vertical="center" wrapText="1"/>
    </xf>
    <xf numFmtId="164" fontId="19" fillId="0" borderId="42" xfId="0" applyNumberFormat="1" applyFont="1" applyFill="1" applyBorder="1" applyAlignment="1" applyProtection="1">
      <alignment horizontal="right" vertical="center" wrapText="1" indent="1"/>
    </xf>
    <xf numFmtId="164" fontId="1" fillId="0" borderId="22" xfId="0" applyNumberFormat="1" applyFont="1" applyFill="1" applyBorder="1" applyAlignment="1">
      <alignment horizontal="left" vertical="center" wrapText="1" indent="1"/>
    </xf>
    <xf numFmtId="164" fontId="15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34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61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8" xfId="0" applyNumberFormat="1" applyFont="1" applyFill="1" applyBorder="1" applyAlignment="1" applyProtection="1">
      <alignment vertical="center" wrapText="1"/>
      <protection locked="0"/>
    </xf>
    <xf numFmtId="164" fontId="11" fillId="0" borderId="10" xfId="0" applyNumberFormat="1" applyFont="1" applyFill="1" applyBorder="1" applyAlignment="1" applyProtection="1">
      <alignment vertical="center" wrapTex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14" xfId="0" applyNumberFormat="1" applyFont="1" applyFill="1" applyBorder="1" applyAlignment="1" applyProtection="1">
      <alignment horizontal="left" vertical="center" wrapText="1"/>
      <protection locked="0"/>
    </xf>
    <xf numFmtId="164" fontId="17" fillId="0" borderId="14" xfId="0" applyNumberFormat="1" applyFont="1" applyFill="1" applyBorder="1" applyAlignment="1">
      <alignment horizontal="left" vertical="center" wrapText="1"/>
    </xf>
    <xf numFmtId="164" fontId="15" fillId="0" borderId="9" xfId="0" applyNumberFormat="1" applyFont="1" applyFill="1" applyBorder="1" applyAlignment="1">
      <alignment horizontal="left" vertical="center" wrapText="1"/>
    </xf>
    <xf numFmtId="164" fontId="16" fillId="0" borderId="5" xfId="0" applyNumberFormat="1" applyFont="1" applyFill="1" applyBorder="1" applyAlignment="1" applyProtection="1">
      <alignment vertical="center" wrapText="1"/>
      <protection locked="0"/>
    </xf>
    <xf numFmtId="164" fontId="16" fillId="0" borderId="52" xfId="0" applyNumberFormat="1" applyFont="1" applyFill="1" applyBorder="1" applyAlignment="1" applyProtection="1">
      <alignment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6" fillId="0" borderId="50" xfId="0" applyNumberFormat="1" applyFont="1" applyFill="1" applyBorder="1" applyAlignment="1" applyProtection="1">
      <alignment vertical="center" wrapText="1"/>
      <protection locked="0"/>
    </xf>
    <xf numFmtId="164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7" xfId="0" applyNumberFormat="1" applyFont="1" applyFill="1" applyBorder="1" applyAlignment="1" applyProtection="1">
      <alignment vertical="center" wrapText="1"/>
      <protection locked="0"/>
    </xf>
    <xf numFmtId="164" fontId="16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50" xfId="0" applyNumberFormat="1" applyFont="1" applyFill="1" applyBorder="1" applyAlignment="1" applyProtection="1">
      <alignment vertical="center" wrapText="1"/>
      <protection locked="0"/>
    </xf>
    <xf numFmtId="164" fontId="11" fillId="0" borderId="5" xfId="0" applyNumberFormat="1" applyFont="1" applyFill="1" applyBorder="1" applyAlignment="1" applyProtection="1">
      <alignment vertical="center" wrapText="1"/>
      <protection locked="0"/>
    </xf>
    <xf numFmtId="164" fontId="15" fillId="0" borderId="49" xfId="0" applyNumberFormat="1" applyFont="1" applyFill="1" applyBorder="1" applyAlignment="1" applyProtection="1">
      <alignment vertical="center" wrapText="1"/>
      <protection locked="0"/>
    </xf>
    <xf numFmtId="164" fontId="11" fillId="0" borderId="51" xfId="0" applyNumberFormat="1" applyFont="1" applyFill="1" applyBorder="1" applyAlignment="1" applyProtection="1">
      <alignment vertical="center" wrapText="1"/>
      <protection locked="0"/>
    </xf>
    <xf numFmtId="164" fontId="17" fillId="0" borderId="49" xfId="0" applyNumberFormat="1" applyFont="1" applyFill="1" applyBorder="1" applyAlignment="1">
      <alignment vertical="center" wrapText="1"/>
    </xf>
    <xf numFmtId="164" fontId="15" fillId="0" borderId="63" xfId="0" applyNumberFormat="1" applyFont="1" applyFill="1" applyBorder="1" applyAlignment="1">
      <alignment vertical="center" wrapText="1"/>
    </xf>
    <xf numFmtId="164" fontId="16" fillId="0" borderId="45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4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2" xfId="0" applyNumberFormat="1" applyFont="1" applyFill="1" applyBorder="1" applyAlignment="1" applyProtection="1">
      <alignment horizontal="right" vertical="center" wrapText="1"/>
    </xf>
    <xf numFmtId="164" fontId="19" fillId="0" borderId="54" xfId="0" applyNumberFormat="1" applyFont="1" applyFill="1" applyBorder="1" applyAlignment="1" applyProtection="1">
      <alignment horizontal="right" vertical="center" wrapText="1" indent="1"/>
    </xf>
    <xf numFmtId="164" fontId="19" fillId="0" borderId="15" xfId="0" applyNumberFormat="1" applyFont="1" applyFill="1" applyBorder="1" applyAlignment="1" applyProtection="1">
      <alignment horizontal="right" vertical="center" wrapText="1" indent="1"/>
    </xf>
    <xf numFmtId="164" fontId="13" fillId="0" borderId="23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center" vertical="center" wrapText="1"/>
    </xf>
    <xf numFmtId="164" fontId="13" fillId="0" borderId="18" xfId="0" applyNumberFormat="1" applyFont="1" applyFill="1" applyBorder="1" applyAlignment="1">
      <alignment horizontal="center" vertical="center" wrapText="1"/>
    </xf>
    <xf numFmtId="164" fontId="13" fillId="0" borderId="49" xfId="0" applyNumberFormat="1" applyFont="1" applyFill="1" applyBorder="1" applyAlignment="1">
      <alignment horizontal="left" vertical="center" wrapText="1"/>
    </xf>
    <xf numFmtId="164" fontId="15" fillId="0" borderId="61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ill="1" applyBorder="1" applyAlignment="1">
      <alignment vertical="center" wrapText="1"/>
    </xf>
    <xf numFmtId="164" fontId="19" fillId="0" borderId="42" xfId="0" applyNumberFormat="1" applyFont="1" applyFill="1" applyBorder="1" applyAlignment="1" applyProtection="1">
      <alignment horizontal="center" vertical="center" wrapText="1"/>
    </xf>
    <xf numFmtId="164" fontId="16" fillId="0" borderId="53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49" xfId="0" applyNumberFormat="1" applyFont="1" applyFill="1" applyBorder="1" applyAlignment="1" applyProtection="1">
      <alignment vertical="center" wrapText="1"/>
    </xf>
    <xf numFmtId="3" fontId="11" fillId="0" borderId="2" xfId="3" applyNumberFormat="1" applyFont="1" applyFill="1" applyBorder="1" applyAlignment="1" applyProtection="1">
      <alignment vertical="center" wrapText="1"/>
    </xf>
    <xf numFmtId="3" fontId="11" fillId="0" borderId="6" xfId="3" applyNumberFormat="1" applyFont="1" applyFill="1" applyBorder="1" applyAlignment="1" applyProtection="1">
      <alignment horizontal="left" vertical="center" wrapText="1" indent="2"/>
    </xf>
    <xf numFmtId="3" fontId="15" fillId="0" borderId="15" xfId="3" applyNumberFormat="1" applyFont="1" applyFill="1" applyBorder="1" applyAlignment="1" applyProtection="1">
      <alignment horizontal="left" vertical="center" wrapText="1" indent="2"/>
    </xf>
    <xf numFmtId="3" fontId="11" fillId="0" borderId="3" xfId="3" applyNumberFormat="1" applyFont="1" applyFill="1" applyBorder="1" applyAlignment="1" applyProtection="1">
      <alignment horizontal="left" vertical="center" wrapText="1" indent="2"/>
    </xf>
    <xf numFmtId="3" fontId="11" fillId="0" borderId="2" xfId="3" applyNumberFormat="1" applyFont="1" applyFill="1" applyBorder="1" applyAlignment="1" applyProtection="1">
      <alignment horizontal="left" vertical="center" wrapText="1" indent="2"/>
    </xf>
    <xf numFmtId="3" fontId="15" fillId="0" borderId="15" xfId="3" applyNumberFormat="1" applyFont="1" applyFill="1" applyBorder="1" applyAlignment="1" applyProtection="1">
      <alignment vertical="center" wrapText="1"/>
    </xf>
    <xf numFmtId="3" fontId="10" fillId="0" borderId="34" xfId="3" applyNumberFormat="1" applyFont="1" applyFill="1" applyBorder="1" applyAlignment="1" applyProtection="1">
      <alignment vertical="center" wrapText="1"/>
    </xf>
    <xf numFmtId="3" fontId="10" fillId="0" borderId="16" xfId="3" applyNumberFormat="1" applyFont="1" applyFill="1" applyBorder="1" applyAlignment="1" applyProtection="1">
      <alignment horizontal="left" vertical="center" wrapText="1" indent="1"/>
    </xf>
    <xf numFmtId="3" fontId="15" fillId="0" borderId="33" xfId="3" applyNumberFormat="1" applyFont="1" applyFill="1" applyBorder="1" applyAlignment="1" applyProtection="1">
      <alignment vertical="center" wrapText="1"/>
    </xf>
    <xf numFmtId="3" fontId="10" fillId="0" borderId="15" xfId="3" applyNumberFormat="1" applyFont="1" applyFill="1" applyBorder="1" applyAlignment="1" applyProtection="1">
      <alignment vertical="center" wrapText="1"/>
    </xf>
    <xf numFmtId="3" fontId="10" fillId="0" borderId="18" xfId="3" applyNumberFormat="1" applyFont="1" applyFill="1" applyBorder="1" applyAlignment="1" applyProtection="1">
      <alignment vertical="center" wrapText="1"/>
    </xf>
    <xf numFmtId="3" fontId="11" fillId="0" borderId="12" xfId="3" applyNumberFormat="1" applyFont="1" applyFill="1" applyBorder="1" applyAlignment="1" applyProtection="1">
      <alignment horizontal="left" vertical="center" wrapText="1" indent="1"/>
    </xf>
    <xf numFmtId="3" fontId="11" fillId="0" borderId="35" xfId="3" applyNumberFormat="1" applyFont="1" applyFill="1" applyBorder="1" applyAlignment="1" applyProtection="1">
      <alignment horizontal="left" vertical="center" wrapText="1" indent="1"/>
    </xf>
    <xf numFmtId="3" fontId="11" fillId="0" borderId="3" xfId="3" applyNumberFormat="1" applyFont="1" applyFill="1" applyBorder="1" applyAlignment="1" applyProtection="1">
      <alignment vertical="center" wrapText="1"/>
      <protection locked="0"/>
    </xf>
    <xf numFmtId="3" fontId="11" fillId="0" borderId="45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8" xfId="3" applyNumberFormat="1" applyFont="1" applyFill="1" applyBorder="1" applyAlignment="1" applyProtection="1">
      <alignment horizontal="left" vertical="center" wrapText="1" indent="1"/>
    </xf>
    <xf numFmtId="3" fontId="11" fillId="0" borderId="19" xfId="3" applyNumberFormat="1" applyFont="1" applyFill="1" applyBorder="1" applyAlignment="1" applyProtection="1">
      <alignment horizontal="left" vertical="center" wrapText="1" indent="1"/>
    </xf>
    <xf numFmtId="3" fontId="11" fillId="0" borderId="41" xfId="3" applyNumberFormat="1" applyFont="1" applyFill="1" applyBorder="1" applyAlignment="1" applyProtection="1">
      <alignment horizontal="left" vertical="center" wrapText="1" indent="1"/>
    </xf>
    <xf numFmtId="3" fontId="11" fillId="0" borderId="2" xfId="3" applyNumberFormat="1" applyFont="1" applyFill="1" applyBorder="1" applyAlignment="1" applyProtection="1">
      <alignment vertical="center" wrapText="1"/>
      <protection locked="0"/>
    </xf>
    <xf numFmtId="3" fontId="11" fillId="0" borderId="0" xfId="3" applyNumberFormat="1" applyFont="1" applyFill="1" applyBorder="1" applyAlignment="1" applyProtection="1">
      <alignment horizontal="left" vertical="center" wrapText="1" indent="1"/>
    </xf>
    <xf numFmtId="3" fontId="11" fillId="0" borderId="2" xfId="3" applyNumberFormat="1" applyFont="1" applyFill="1" applyBorder="1" applyAlignment="1" applyProtection="1">
      <alignment horizontal="left" vertical="center" wrapText="1" indent="1"/>
    </xf>
    <xf numFmtId="3" fontId="11" fillId="0" borderId="19" xfId="3" applyNumberFormat="1" applyFont="1" applyFill="1" applyBorder="1" applyAlignment="1" applyProtection="1">
      <alignment horizontal="left" vertical="center" wrapText="1" indent="6"/>
    </xf>
    <xf numFmtId="3" fontId="11" fillId="0" borderId="19" xfId="3" applyNumberFormat="1" applyFont="1" applyFill="1" applyBorder="1" applyAlignment="1" applyProtection="1">
      <alignment horizontal="left" indent="6"/>
    </xf>
    <xf numFmtId="3" fontId="11" fillId="0" borderId="2" xfId="3" applyNumberFormat="1" applyFont="1" applyFill="1" applyBorder="1" applyAlignment="1" applyProtection="1">
      <alignment horizontal="left" indent="6"/>
    </xf>
    <xf numFmtId="3" fontId="11" fillId="0" borderId="7" xfId="3" applyNumberFormat="1" applyFont="1" applyFill="1" applyBorder="1" applyAlignment="1" applyProtection="1">
      <alignment horizontal="left" vertical="center" wrapText="1" indent="1"/>
    </xf>
    <xf numFmtId="3" fontId="11" fillId="0" borderId="2" xfId="3" applyNumberFormat="1" applyFont="1" applyFill="1" applyBorder="1" applyAlignment="1" applyProtection="1">
      <alignment horizontal="left" vertical="center" wrapText="1" indent="6"/>
    </xf>
    <xf numFmtId="3" fontId="11" fillId="0" borderId="11" xfId="3" applyNumberFormat="1" applyFont="1" applyFill="1" applyBorder="1" applyAlignment="1" applyProtection="1">
      <alignment horizontal="left" vertical="center" wrapText="1" indent="1"/>
    </xf>
    <xf numFmtId="3" fontId="11" fillId="0" borderId="6" xfId="3" applyNumberFormat="1" applyFont="1" applyFill="1" applyBorder="1" applyAlignment="1" applyProtection="1">
      <alignment vertical="center" wrapText="1"/>
      <protection locked="0"/>
    </xf>
    <xf numFmtId="3" fontId="11" fillId="0" borderId="6" xfId="3" applyNumberFormat="1" applyFont="1" applyFill="1" applyBorder="1" applyAlignment="1" applyProtection="1">
      <alignment horizontal="right" vertical="center" wrapText="1"/>
    </xf>
    <xf numFmtId="3" fontId="11" fillId="0" borderId="46" xfId="3" applyNumberFormat="1" applyFont="1" applyFill="1" applyBorder="1" applyAlignment="1" applyProtection="1">
      <alignment horizontal="right" vertical="center" wrapText="1"/>
      <protection locked="0"/>
    </xf>
    <xf numFmtId="3" fontId="10" fillId="0" borderId="14" xfId="3" applyNumberFormat="1" applyFont="1" applyFill="1" applyBorder="1" applyAlignment="1" applyProtection="1">
      <alignment horizontal="left" vertical="center" wrapText="1" indent="1"/>
    </xf>
    <xf numFmtId="3" fontId="15" fillId="0" borderId="34" xfId="3" applyNumberFormat="1" applyFont="1" applyFill="1" applyBorder="1" applyAlignment="1" applyProtection="1">
      <alignment vertical="center" wrapText="1"/>
    </xf>
    <xf numFmtId="3" fontId="11" fillId="0" borderId="18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3" applyNumberFormat="1" applyFont="1" applyFill="1" applyBorder="1" applyAlignment="1" applyProtection="1">
      <alignment horizontal="left" vertical="center" wrapText="1" indent="1"/>
    </xf>
    <xf numFmtId="3" fontId="11" fillId="0" borderId="43" xfId="3" applyNumberFormat="1" applyFont="1" applyFill="1" applyBorder="1" applyAlignment="1" applyProtection="1">
      <alignment vertical="center" wrapText="1"/>
      <protection locked="0"/>
    </xf>
    <xf numFmtId="3" fontId="11" fillId="0" borderId="44" xfId="3" applyNumberFormat="1" applyFont="1" applyFill="1" applyBorder="1" applyAlignment="1" applyProtection="1">
      <alignment vertical="center" wrapText="1"/>
      <protection locked="0"/>
    </xf>
    <xf numFmtId="3" fontId="11" fillId="0" borderId="38" xfId="3" applyNumberFormat="1" applyFont="1" applyFill="1" applyBorder="1" applyAlignment="1" applyProtection="1">
      <alignment horizontal="left" vertical="center" wrapText="1" indent="1"/>
    </xf>
    <xf numFmtId="3" fontId="11" fillId="0" borderId="3" xfId="3" applyNumberFormat="1" applyFont="1" applyFill="1" applyBorder="1" applyAlignment="1" applyProtection="1">
      <alignment horizontal="left" vertical="center" wrapText="1" indent="1"/>
    </xf>
    <xf numFmtId="3" fontId="10" fillId="0" borderId="31" xfId="3" applyNumberFormat="1" applyFont="1" applyFill="1" applyBorder="1" applyAlignment="1" applyProtection="1">
      <alignment vertical="center" wrapText="1"/>
    </xf>
    <xf numFmtId="3" fontId="11" fillId="0" borderId="6" xfId="3" applyNumberFormat="1" applyFont="1" applyFill="1" applyBorder="1" applyAlignment="1" applyProtection="1">
      <alignment horizontal="left" vertical="center" wrapText="1" indent="1"/>
    </xf>
    <xf numFmtId="3" fontId="11" fillId="0" borderId="45" xfId="3" applyNumberFormat="1" applyFont="1" applyFill="1" applyBorder="1" applyAlignment="1" applyProtection="1">
      <alignment vertical="center" wrapText="1"/>
      <protection locked="0"/>
    </xf>
    <xf numFmtId="3" fontId="18" fillId="0" borderId="34" xfId="3" applyNumberFormat="1" applyFont="1" applyFill="1" applyBorder="1" applyAlignment="1" applyProtection="1">
      <alignment horizontal="left" vertical="center" wrapText="1" indent="1"/>
    </xf>
    <xf numFmtId="3" fontId="15" fillId="0" borderId="14" xfId="3" applyNumberFormat="1" applyFont="1" applyFill="1" applyBorder="1" applyAlignment="1" applyProtection="1">
      <alignment horizontal="left" vertical="center" wrapText="1" indent="1"/>
    </xf>
    <xf numFmtId="3" fontId="18" fillId="0" borderId="34" xfId="3" applyNumberFormat="1" applyFont="1" applyFill="1" applyBorder="1" applyAlignment="1" applyProtection="1">
      <alignment vertical="center" wrapText="1"/>
    </xf>
    <xf numFmtId="3" fontId="15" fillId="0" borderId="42" xfId="3" applyNumberFormat="1" applyFont="1" applyFill="1" applyBorder="1" applyAlignment="1" applyProtection="1">
      <alignment vertical="center" wrapText="1"/>
    </xf>
    <xf numFmtId="3" fontId="11" fillId="0" borderId="38" xfId="3" applyNumberFormat="1" applyFont="1" applyFill="1" applyBorder="1" applyAlignment="1" applyProtection="1">
      <alignment horizontal="left" vertical="center" wrapText="1" indent="2"/>
    </xf>
    <xf numFmtId="3" fontId="11" fillId="0" borderId="36" xfId="3" applyNumberFormat="1" applyFont="1" applyFill="1" applyBorder="1" applyAlignment="1" applyProtection="1">
      <alignment horizontal="left" vertical="center" wrapText="1" indent="2"/>
    </xf>
    <xf numFmtId="3" fontId="15" fillId="0" borderId="15" xfId="3" applyNumberFormat="1" applyFont="1" applyFill="1" applyBorder="1" applyAlignment="1" applyProtection="1">
      <alignment vertical="center" wrapText="1"/>
      <protection locked="0"/>
    </xf>
    <xf numFmtId="3" fontId="15" fillId="0" borderId="42" xfId="3" applyNumberFormat="1" applyFont="1" applyFill="1" applyBorder="1" applyAlignment="1" applyProtection="1">
      <alignment vertical="center" wrapText="1"/>
      <protection locked="0"/>
    </xf>
    <xf numFmtId="3" fontId="11" fillId="0" borderId="2" xfId="3" applyNumberFormat="1" applyFont="1" applyFill="1" applyBorder="1" applyAlignment="1" applyProtection="1">
      <alignment horizontal="right" vertical="center" wrapText="1"/>
    </xf>
    <xf numFmtId="3" fontId="11" fillId="0" borderId="46" xfId="3" applyNumberFormat="1" applyFont="1" applyFill="1" applyBorder="1" applyAlignment="1" applyProtection="1">
      <alignment vertical="center" wrapText="1"/>
      <protection locked="0"/>
    </xf>
    <xf numFmtId="3" fontId="15" fillId="0" borderId="34" xfId="3" applyNumberFormat="1" applyFont="1" applyFill="1" applyBorder="1" applyAlignment="1" applyProtection="1">
      <alignment horizontal="left" vertical="center" wrapText="1" indent="2"/>
    </xf>
    <xf numFmtId="3" fontId="15" fillId="2" borderId="15" xfId="3" applyNumberFormat="1" applyFont="1" applyFill="1" applyBorder="1" applyAlignment="1" applyProtection="1">
      <alignment horizontal="right" vertical="center" wrapText="1"/>
      <protection locked="0"/>
    </xf>
    <xf numFmtId="3" fontId="5" fillId="0" borderId="34" xfId="3" applyNumberFormat="1" applyFont="1" applyFill="1" applyBorder="1" applyAlignment="1" applyProtection="1">
      <alignment vertical="center" wrapText="1"/>
    </xf>
    <xf numFmtId="3" fontId="20" fillId="0" borderId="0" xfId="3" applyNumberFormat="1" applyFont="1" applyFill="1" applyBorder="1" applyAlignment="1" applyProtection="1">
      <alignment horizontal="left" vertical="center"/>
    </xf>
    <xf numFmtId="3" fontId="6" fillId="0" borderId="0" xfId="3" applyNumberFormat="1" applyFill="1"/>
    <xf numFmtId="3" fontId="10" fillId="0" borderId="15" xfId="3" applyNumberFormat="1" applyFont="1" applyFill="1" applyBorder="1" applyAlignment="1" applyProtection="1">
      <alignment horizontal="right" vertical="center" wrapText="1"/>
    </xf>
    <xf numFmtId="3" fontId="15" fillId="0" borderId="42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3" xfId="3" applyNumberFormat="1" applyFont="1" applyFill="1" applyBorder="1" applyAlignment="1" applyProtection="1">
      <alignment horizontal="right" vertical="center" wrapText="1"/>
    </xf>
    <xf numFmtId="3" fontId="10" fillId="0" borderId="3" xfId="3" applyNumberFormat="1" applyFont="1" applyFill="1" applyBorder="1" applyAlignment="1" applyProtection="1">
      <alignment horizontal="right" vertical="center" wrapText="1"/>
    </xf>
    <xf numFmtId="3" fontId="16" fillId="0" borderId="2" xfId="3" applyNumberFormat="1" applyFont="1" applyFill="1" applyBorder="1" applyAlignment="1" applyProtection="1">
      <alignment horizontal="right" vertical="center" wrapText="1"/>
    </xf>
    <xf numFmtId="3" fontId="16" fillId="0" borderId="6" xfId="3" applyNumberFormat="1" applyFont="1" applyFill="1" applyBorder="1" applyAlignment="1" applyProtection="1">
      <alignment horizontal="right" vertical="center" wrapText="1"/>
    </xf>
    <xf numFmtId="3" fontId="10" fillId="0" borderId="15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3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2" xfId="3" applyNumberFormat="1" applyFont="1" applyFill="1" applyBorder="1" applyAlignment="1" applyProtection="1">
      <alignment horizontal="right" vertical="center" wrapText="1"/>
      <protection locked="0"/>
    </xf>
    <xf numFmtId="3" fontId="10" fillId="0" borderId="47" xfId="3" applyNumberFormat="1" applyFont="1" applyFill="1" applyBorder="1" applyAlignment="1" applyProtection="1">
      <alignment horizontal="right" vertical="center" wrapText="1"/>
    </xf>
    <xf numFmtId="3" fontId="16" fillId="0" borderId="4" xfId="3" applyNumberFormat="1" applyFont="1" applyFill="1" applyBorder="1" applyAlignment="1" applyProtection="1">
      <alignment horizontal="right" vertical="center" wrapText="1"/>
    </xf>
    <xf numFmtId="3" fontId="16" fillId="0" borderId="31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32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24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6" xfId="3" applyNumberFormat="1" applyFont="1" applyFill="1" applyBorder="1" applyAlignment="1" applyProtection="1">
      <alignment horizontal="right" vertical="center" wrapText="1"/>
      <protection locked="0"/>
    </xf>
    <xf numFmtId="3" fontId="15" fillId="0" borderId="47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4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31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2" xfId="3" applyNumberFormat="1" applyFont="1" applyFill="1" applyBorder="1" applyAlignment="1" applyProtection="1">
      <alignment horizontal="right" vertical="center" wrapText="1"/>
      <protection locked="0"/>
    </xf>
    <xf numFmtId="3" fontId="10" fillId="0" borderId="42" xfId="3" applyNumberFormat="1" applyFont="1" applyFill="1" applyBorder="1" applyAlignment="1" applyProtection="1">
      <alignment horizontal="right" vertical="center" wrapText="1"/>
    </xf>
    <xf numFmtId="3" fontId="11" fillId="0" borderId="43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6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6" xfId="3" applyNumberFormat="1" applyFont="1" applyFill="1" applyBorder="1" applyAlignment="1" applyProtection="1">
      <alignment vertical="center" wrapText="1"/>
    </xf>
    <xf numFmtId="3" fontId="15" fillId="0" borderId="15" xfId="3" applyNumberFormat="1" applyFont="1" applyFill="1" applyBorder="1" applyAlignment="1" applyProtection="1">
      <alignment horizontal="right" vertical="center" wrapText="1"/>
    </xf>
    <xf numFmtId="3" fontId="15" fillId="0" borderId="42" xfId="3" applyNumberFormat="1" applyFont="1" applyFill="1" applyBorder="1" applyAlignment="1" applyProtection="1">
      <alignment horizontal="right" vertical="center" wrapText="1"/>
    </xf>
    <xf numFmtId="3" fontId="16" fillId="0" borderId="3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46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1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3" applyNumberFormat="1" applyFont="1" applyFill="1" applyBorder="1" applyAlignment="1" applyProtection="1">
      <alignment horizontal="left" vertical="center" wrapText="1" indent="1"/>
    </xf>
    <xf numFmtId="3" fontId="18" fillId="0" borderId="15" xfId="3" applyNumberFormat="1" applyFont="1" applyFill="1" applyBorder="1" applyAlignment="1" applyProtection="1">
      <alignment horizontal="right" vertical="center" wrapText="1"/>
    </xf>
    <xf numFmtId="3" fontId="18" fillId="0" borderId="42" xfId="3" applyNumberFormat="1" applyFont="1" applyFill="1" applyBorder="1" applyAlignment="1" applyProtection="1">
      <alignment horizontal="right" vertical="center" wrapText="1"/>
    </xf>
    <xf numFmtId="3" fontId="11" fillId="0" borderId="44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3" xfId="3" applyNumberFormat="1" applyFont="1" applyFill="1" applyBorder="1" applyAlignment="1" applyProtection="1">
      <alignment vertical="center" wrapText="1"/>
    </xf>
    <xf numFmtId="3" fontId="15" fillId="0" borderId="15" xfId="3" applyNumberFormat="1" applyFont="1" applyFill="1" applyBorder="1" applyAlignment="1" applyProtection="1">
      <alignment horizontal="right" vertical="center" wrapText="1"/>
      <protection locked="0"/>
    </xf>
    <xf numFmtId="3" fontId="15" fillId="0" borderId="3" xfId="3" applyNumberFormat="1" applyFont="1" applyFill="1" applyBorder="1" applyAlignment="1" applyProtection="1">
      <alignment horizontal="right" vertical="center" wrapText="1"/>
      <protection locked="0"/>
    </xf>
    <xf numFmtId="0" fontId="5" fillId="0" borderId="34" xfId="3" applyFont="1" applyFill="1" applyBorder="1" applyAlignment="1" applyProtection="1">
      <alignment horizontal="center" vertical="center" wrapText="1"/>
    </xf>
    <xf numFmtId="3" fontId="11" fillId="0" borderId="13" xfId="3" applyNumberFormat="1" applyFont="1" applyFill="1" applyBorder="1" applyAlignment="1" applyProtection="1">
      <alignment horizontal="left" vertical="center" wrapText="1" indent="1"/>
    </xf>
    <xf numFmtId="3" fontId="11" fillId="0" borderId="18" xfId="3" applyNumberFormat="1" applyFont="1" applyFill="1" applyBorder="1" applyAlignment="1" applyProtection="1">
      <alignment vertical="center" wrapText="1"/>
      <protection locked="0"/>
    </xf>
    <xf numFmtId="3" fontId="11" fillId="0" borderId="3" xfId="3" applyNumberFormat="1" applyFont="1" applyFill="1" applyBorder="1" applyAlignment="1" applyProtection="1">
      <alignment horizontal="right" vertical="center" wrapText="1"/>
    </xf>
    <xf numFmtId="3" fontId="11" fillId="0" borderId="17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24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17" xfId="3" applyNumberFormat="1" applyFont="1" applyFill="1" applyBorder="1" applyAlignment="1" applyProtection="1">
      <alignment horizontal="right" vertical="center" wrapText="1"/>
      <protection locked="0"/>
    </xf>
    <xf numFmtId="3" fontId="15" fillId="0" borderId="18" xfId="3" applyNumberFormat="1" applyFont="1" applyFill="1" applyBorder="1" applyAlignment="1" applyProtection="1">
      <alignment horizontal="right" vertical="center" wrapText="1"/>
      <protection locked="0"/>
    </xf>
    <xf numFmtId="164" fontId="20" fillId="0" borderId="29" xfId="3" applyNumberFormat="1" applyFont="1" applyFill="1" applyBorder="1" applyAlignment="1" applyProtection="1">
      <alignment horizontal="left" vertical="center"/>
    </xf>
    <xf numFmtId="0" fontId="5" fillId="0" borderId="34" xfId="3" applyFont="1" applyFill="1" applyBorder="1" applyAlignment="1" applyProtection="1">
      <alignment horizontal="center" vertical="center" wrapText="1"/>
    </xf>
    <xf numFmtId="0" fontId="5" fillId="0" borderId="54" xfId="3" applyFont="1" applyFill="1" applyBorder="1" applyAlignment="1" applyProtection="1">
      <alignment horizontal="center" vertical="center" wrapText="1"/>
    </xf>
    <xf numFmtId="0" fontId="5" fillId="0" borderId="49" xfId="3" applyFont="1" applyFill="1" applyBorder="1" applyAlignment="1" applyProtection="1">
      <alignment horizontal="center" vertical="center" wrapText="1"/>
    </xf>
    <xf numFmtId="0" fontId="5" fillId="0" borderId="48" xfId="3" applyFont="1" applyFill="1" applyBorder="1" applyAlignment="1" applyProtection="1">
      <alignment horizontal="center" vertical="center" wrapText="1"/>
    </xf>
    <xf numFmtId="0" fontId="5" fillId="0" borderId="55" xfId="3" applyFont="1" applyFill="1" applyBorder="1" applyAlignment="1" applyProtection="1">
      <alignment horizontal="center" vertical="center" wrapText="1"/>
    </xf>
    <xf numFmtId="164" fontId="20" fillId="0" borderId="29" xfId="3" applyNumberFormat="1" applyFont="1" applyFill="1" applyBorder="1" applyAlignment="1" applyProtection="1">
      <alignment horizontal="right" vertical="center"/>
    </xf>
    <xf numFmtId="3" fontId="20" fillId="0" borderId="29" xfId="3" applyNumberFormat="1" applyFont="1" applyFill="1" applyBorder="1" applyAlignment="1" applyProtection="1">
      <alignment horizontal="left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3" fontId="25" fillId="0" borderId="56" xfId="3" applyNumberFormat="1" applyFont="1" applyFill="1" applyBorder="1" applyAlignment="1" applyProtection="1">
      <alignment horizontal="left" vertical="center" wrapText="1"/>
    </xf>
    <xf numFmtId="3" fontId="13" fillId="0" borderId="0" xfId="3" applyNumberFormat="1" applyFont="1" applyFill="1" applyAlignment="1">
      <alignment horizontal="center"/>
    </xf>
    <xf numFmtId="164" fontId="17" fillId="0" borderId="57" xfId="0" applyNumberFormat="1" applyFont="1" applyFill="1" applyBorder="1" applyAlignment="1">
      <alignment horizontal="center" vertical="center" wrapText="1"/>
    </xf>
    <xf numFmtId="164" fontId="17" fillId="0" borderId="58" xfId="0" applyNumberFormat="1" applyFont="1" applyFill="1" applyBorder="1" applyAlignment="1">
      <alignment horizontal="center" vertical="center" wrapText="1"/>
    </xf>
    <xf numFmtId="164" fontId="17" fillId="0" borderId="59" xfId="0" applyNumberFormat="1" applyFont="1" applyFill="1" applyBorder="1" applyAlignment="1">
      <alignment horizontal="center" vertical="center" wrapText="1"/>
    </xf>
    <xf numFmtId="164" fontId="17" fillId="0" borderId="60" xfId="0" applyNumberFormat="1" applyFont="1" applyFill="1" applyBorder="1" applyAlignment="1">
      <alignment horizontal="center" vertical="center" wrapText="1"/>
    </xf>
    <xf numFmtId="164" fontId="3" fillId="0" borderId="29" xfId="0" applyNumberFormat="1" applyFont="1" applyFill="1" applyBorder="1" applyAlignment="1">
      <alignment horizontal="right" vertical="center"/>
    </xf>
  </cellXfs>
  <cellStyles count="4">
    <cellStyle name="Hiperhivatkozás" xfId="1"/>
    <cellStyle name="Már látott hiperhivatkozás" xfId="2"/>
    <cellStyle name="Normál" xfId="0" builtinId="0"/>
    <cellStyle name="Normál_KVRENMUNKA" xfId="3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gic_1/AppData/Local/Microsoft/Windows/Temporary%20Internet%20Files/Content.Outlook/E6RVA2ZP/K&#246;lts&#233;gvet&#233;s%202014%20%20Kism&#225;nyok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2.1.sz.mell  "/>
      <sheetName val="2.2.sz.mell  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 "/>
      <sheetName val="9.1.3. sz. mell   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</sheetNames>
    <sheetDataSet>
      <sheetData sheetId="0"/>
      <sheetData sheetId="1">
        <row r="60">
          <cell r="C60">
            <v>17730</v>
          </cell>
        </row>
        <row r="83">
          <cell r="C83">
            <v>4500</v>
          </cell>
        </row>
        <row r="84">
          <cell r="C84">
            <v>22230</v>
          </cell>
        </row>
        <row r="123">
          <cell r="C123">
            <v>22230</v>
          </cell>
        </row>
        <row r="143">
          <cell r="C143">
            <v>0</v>
          </cell>
        </row>
        <row r="144">
          <cell r="C144">
            <v>22230</v>
          </cell>
        </row>
      </sheetData>
      <sheetData sheetId="2">
        <row r="18">
          <cell r="C18">
            <v>17730</v>
          </cell>
          <cell r="E18">
            <v>22230</v>
          </cell>
        </row>
        <row r="27">
          <cell r="C27">
            <v>4500</v>
          </cell>
          <cell r="E27">
            <v>0</v>
          </cell>
        </row>
        <row r="28">
          <cell r="C28">
            <v>22230</v>
          </cell>
          <cell r="E28">
            <v>22230</v>
          </cell>
        </row>
      </sheetData>
      <sheetData sheetId="3">
        <row r="17">
          <cell r="C17">
            <v>0</v>
          </cell>
          <cell r="E17">
            <v>0</v>
          </cell>
        </row>
        <row r="30">
          <cell r="C30">
            <v>0</v>
          </cell>
          <cell r="E30">
            <v>0</v>
          </cell>
        </row>
        <row r="31">
          <cell r="C31">
            <v>0</v>
          </cell>
          <cell r="E3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2:B16"/>
  <sheetViews>
    <sheetView workbookViewId="0">
      <selection activeCell="E28" sqref="E28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66</v>
      </c>
    </row>
    <row r="4" spans="1:2">
      <c r="A4" s="65"/>
      <c r="B4" s="65"/>
    </row>
    <row r="5" spans="1:2" s="76" customFormat="1" ht="15.75">
      <c r="A5" s="36" t="s">
        <v>116</v>
      </c>
      <c r="B5" s="75"/>
    </row>
    <row r="6" spans="1:2">
      <c r="A6" s="65"/>
      <c r="B6" s="65"/>
    </row>
    <row r="7" spans="1:2">
      <c r="A7" s="65" t="s">
        <v>120</v>
      </c>
      <c r="B7" s="65" t="s">
        <v>76</v>
      </c>
    </row>
    <row r="8" spans="1:2">
      <c r="A8" s="65" t="s">
        <v>67</v>
      </c>
      <c r="B8" s="65" t="s">
        <v>77</v>
      </c>
    </row>
    <row r="9" spans="1:2">
      <c r="A9" s="65" t="s">
        <v>121</v>
      </c>
      <c r="B9" s="65" t="s">
        <v>78</v>
      </c>
    </row>
    <row r="10" spans="1:2">
      <c r="A10" s="65"/>
      <c r="B10" s="65"/>
    </row>
    <row r="11" spans="1:2">
      <c r="A11" s="65"/>
      <c r="B11" s="65"/>
    </row>
    <row r="12" spans="1:2" s="76" customFormat="1" ht="15.75">
      <c r="A12" s="36" t="s">
        <v>117</v>
      </c>
      <c r="B12" s="75"/>
    </row>
    <row r="13" spans="1:2">
      <c r="A13" s="65"/>
      <c r="B13" s="65"/>
    </row>
    <row r="14" spans="1:2">
      <c r="A14" s="65" t="s">
        <v>82</v>
      </c>
      <c r="B14" s="65" t="s">
        <v>79</v>
      </c>
    </row>
    <row r="15" spans="1:2">
      <c r="A15" s="65" t="s">
        <v>68</v>
      </c>
      <c r="B15" s="65" t="s">
        <v>80</v>
      </c>
    </row>
    <row r="16" spans="1:2">
      <c r="A16" s="65" t="s">
        <v>69</v>
      </c>
      <c r="B16" s="65" t="s">
        <v>81</v>
      </c>
    </row>
  </sheetData>
  <phoneticPr fontId="16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4"/>
  <dimension ref="A1:I72"/>
  <sheetViews>
    <sheetView tabSelected="1" view="pageLayout" zoomScaleSheetLayoutView="100" workbookViewId="0">
      <selection activeCell="G26" sqref="G26"/>
    </sheetView>
  </sheetViews>
  <sheetFormatPr defaultRowHeight="12.75"/>
  <cols>
    <col min="1" max="1" width="6.83203125" style="25" customWidth="1"/>
    <col min="2" max="2" width="54.33203125" style="26" customWidth="1"/>
    <col min="3" max="5" width="16.6640625" style="25" customWidth="1"/>
    <col min="6" max="6" width="54.33203125" style="25" customWidth="1"/>
    <col min="7" max="9" width="16.6640625" style="25" customWidth="1"/>
    <col min="10" max="16384" width="9.33203125" style="25"/>
  </cols>
  <sheetData>
    <row r="1" spans="1:9" ht="39.75" customHeight="1">
      <c r="B1" s="23" t="s">
        <v>74</v>
      </c>
      <c r="C1" s="24"/>
      <c r="D1" s="24"/>
      <c r="E1" s="24"/>
      <c r="F1" s="24"/>
      <c r="G1" s="24"/>
      <c r="H1" s="24"/>
      <c r="I1" s="24"/>
    </row>
    <row r="2" spans="1:9" ht="14.25" thickBot="1">
      <c r="G2" s="115"/>
      <c r="H2" s="312" t="s">
        <v>359</v>
      </c>
      <c r="I2" s="312"/>
    </row>
    <row r="3" spans="1:9" ht="18" customHeight="1" thickBot="1">
      <c r="A3" s="308" t="s">
        <v>35</v>
      </c>
      <c r="B3" s="27" t="s">
        <v>27</v>
      </c>
      <c r="C3" s="28"/>
      <c r="D3" s="92"/>
      <c r="E3" s="92"/>
      <c r="F3" s="27" t="s">
        <v>28</v>
      </c>
      <c r="G3" s="29"/>
      <c r="H3" s="29"/>
      <c r="I3" s="114"/>
    </row>
    <row r="4" spans="1:9" s="32" customFormat="1" ht="35.25" customHeight="1" thickBot="1">
      <c r="A4" s="309"/>
      <c r="B4" s="30" t="s">
        <v>31</v>
      </c>
      <c r="C4" s="31" t="s">
        <v>336</v>
      </c>
      <c r="D4" s="12" t="s">
        <v>127</v>
      </c>
      <c r="E4" s="98" t="s">
        <v>380</v>
      </c>
      <c r="F4" s="116" t="s">
        <v>31</v>
      </c>
      <c r="G4" s="31" t="s">
        <v>336</v>
      </c>
      <c r="H4" s="12" t="s">
        <v>127</v>
      </c>
      <c r="I4" s="98" t="s">
        <v>380</v>
      </c>
    </row>
    <row r="5" spans="1:9" s="46" customFormat="1" ht="12" customHeight="1" thickBot="1">
      <c r="A5" s="47" t="s">
        <v>2</v>
      </c>
      <c r="B5" s="48" t="s">
        <v>3</v>
      </c>
      <c r="C5" s="49" t="s">
        <v>4</v>
      </c>
      <c r="D5" s="93" t="s">
        <v>5</v>
      </c>
      <c r="E5" s="50" t="s">
        <v>6</v>
      </c>
      <c r="F5" s="93" t="s">
        <v>7</v>
      </c>
      <c r="G5" s="49" t="s">
        <v>8</v>
      </c>
      <c r="H5" s="49" t="s">
        <v>9</v>
      </c>
      <c r="I5" s="50" t="s">
        <v>10</v>
      </c>
    </row>
    <row r="6" spans="1:9" ht="12.95" customHeight="1">
      <c r="A6" s="40" t="s">
        <v>2</v>
      </c>
      <c r="B6" s="37" t="s">
        <v>298</v>
      </c>
      <c r="C6" s="101">
        <f>SUM('Bevételek összesített 1.'!C6)</f>
        <v>19771</v>
      </c>
      <c r="D6" s="101">
        <f>SUM('Bevételek összesített 1.'!D6)</f>
        <v>23391</v>
      </c>
      <c r="E6" s="102">
        <f>SUM('Bevételek összesített 1.'!E6)</f>
        <v>23391</v>
      </c>
      <c r="F6" s="99" t="s">
        <v>32</v>
      </c>
      <c r="G6" s="105">
        <f>'Kiadások összesített 1.'!C7</f>
        <v>6850</v>
      </c>
      <c r="H6" s="105">
        <f>'Kiadások összesített 1.'!D7</f>
        <v>7523</v>
      </c>
      <c r="I6" s="102">
        <f>'Kiadások összesített 1.'!E7</f>
        <v>7473</v>
      </c>
    </row>
    <row r="7" spans="1:9">
      <c r="A7" s="41" t="s">
        <v>3</v>
      </c>
      <c r="B7" s="34" t="s">
        <v>299</v>
      </c>
      <c r="C7" s="14">
        <f>SUM('Bevételek összesített 1.'!C13)</f>
        <v>1909</v>
      </c>
      <c r="D7" s="14">
        <f>SUM('Bevételek összesített 1.'!D13)</f>
        <v>2347</v>
      </c>
      <c r="E7" s="13">
        <f>SUM('Bevételek összesített 1.'!E13)</f>
        <v>3047</v>
      </c>
      <c r="F7" s="100" t="s">
        <v>33</v>
      </c>
      <c r="G7" s="33">
        <f>'Kiadások összesített 1.'!C8</f>
        <v>1625</v>
      </c>
      <c r="H7" s="14">
        <f>'Kiadások összesített 1.'!D8</f>
        <v>1317</v>
      </c>
      <c r="I7" s="13">
        <f>'Kiadások összesített 1.'!E8</f>
        <v>1317</v>
      </c>
    </row>
    <row r="8" spans="1:9">
      <c r="A8" s="41" t="s">
        <v>4</v>
      </c>
      <c r="B8" s="34" t="s">
        <v>300</v>
      </c>
      <c r="C8" s="14">
        <f>SUM('Bevételek összesített 1.'!C19)</f>
        <v>0</v>
      </c>
      <c r="D8" s="14">
        <f>SUM('Bevételek összesített 1.'!D19)</f>
        <v>0</v>
      </c>
      <c r="E8" s="13">
        <f>SUM('Bevételek összesített 1.'!E19)</f>
        <v>0</v>
      </c>
      <c r="F8" s="100" t="s">
        <v>34</v>
      </c>
      <c r="G8" s="33">
        <f>'Kiadások összesített 1.'!C9</f>
        <v>6661</v>
      </c>
      <c r="H8" s="14">
        <f>'Kiadások összesített 1.'!D9</f>
        <v>7559</v>
      </c>
      <c r="I8" s="13">
        <f>'Kiadások összesített 1.'!E9</f>
        <v>5957</v>
      </c>
    </row>
    <row r="9" spans="1:9" ht="12.95" customHeight="1">
      <c r="A9" s="41" t="s">
        <v>5</v>
      </c>
      <c r="B9" s="34" t="s">
        <v>94</v>
      </c>
      <c r="C9" s="14">
        <f>SUM('Bevételek összesített 1.'!C31)</f>
        <v>4040</v>
      </c>
      <c r="D9" s="14">
        <f>SUM('Bevételek összesített 1.'!D31)</f>
        <v>4040</v>
      </c>
      <c r="E9" s="13">
        <f>SUM('Bevételek összesített 1.'!E31)</f>
        <v>5076</v>
      </c>
      <c r="F9" s="2" t="s">
        <v>106</v>
      </c>
      <c r="G9" s="33">
        <f>'Kiadások összesített 1.'!C10</f>
        <v>1978</v>
      </c>
      <c r="H9" s="14">
        <f>'Kiadások összesített 1.'!D10</f>
        <v>2350</v>
      </c>
      <c r="I9" s="13">
        <f>'Kiadások összesített 1.'!E10</f>
        <v>2269</v>
      </c>
    </row>
    <row r="10" spans="1:9" ht="12.95" customHeight="1">
      <c r="A10" s="41" t="s">
        <v>6</v>
      </c>
      <c r="B10" s="34" t="s">
        <v>301</v>
      </c>
      <c r="C10" s="14">
        <f>SUM('Bevételek összesített 1.'!C55)</f>
        <v>0</v>
      </c>
      <c r="D10" s="14">
        <f>SUM('Bevételek összesített 1.'!D55)</f>
        <v>0</v>
      </c>
      <c r="E10" s="13">
        <f>SUM('Bevételek összesített 1.'!E55)</f>
        <v>0</v>
      </c>
      <c r="F10" s="100" t="s">
        <v>330</v>
      </c>
      <c r="G10" s="33">
        <f>'Kiadások összesített 1.'!C11</f>
        <v>1525</v>
      </c>
      <c r="H10" s="33">
        <f>'Kiadások összesített 1.'!D11</f>
        <v>2775</v>
      </c>
      <c r="I10" s="13">
        <f>'Kiadások összesített 1.'!E11</f>
        <v>2688</v>
      </c>
    </row>
    <row r="11" spans="1:9" ht="12.95" customHeight="1">
      <c r="A11" s="41" t="s">
        <v>7</v>
      </c>
      <c r="B11" s="34" t="s">
        <v>302</v>
      </c>
      <c r="C11" s="14">
        <f>SUM('Bevételek összesített 1.'!C59)</f>
        <v>0</v>
      </c>
      <c r="D11" s="14">
        <f>SUM('Bevételek összesített 1.'!D59)</f>
        <v>0</v>
      </c>
      <c r="E11" s="13">
        <f>SUM('Bevételek összesített 1.'!E59)</f>
        <v>0</v>
      </c>
      <c r="F11" s="100" t="s">
        <v>26</v>
      </c>
      <c r="G11" s="33">
        <f>'Kiadások összesített 1.'!C36</f>
        <v>0</v>
      </c>
      <c r="H11" s="33">
        <f>'Kiadások összesített 1.'!D36</f>
        <v>0</v>
      </c>
      <c r="I11" s="13">
        <f>'Kiadások összesített 1.'!E36</f>
        <v>0</v>
      </c>
    </row>
    <row r="12" spans="1:9" ht="12.95" customHeight="1">
      <c r="A12" s="41" t="s">
        <v>8</v>
      </c>
      <c r="B12" s="34" t="s">
        <v>303</v>
      </c>
      <c r="C12" s="14">
        <f>SUM('Bevételek összesített 1.'!C38)</f>
        <v>1713</v>
      </c>
      <c r="D12" s="14">
        <f>SUM('Bevételek összesített 1.'!D38)</f>
        <v>2587</v>
      </c>
      <c r="E12" s="13">
        <f>SUM('Bevételek összesített 1.'!E38)</f>
        <v>2586</v>
      </c>
      <c r="F12" s="100"/>
      <c r="G12" s="33">
        <f>'Kiadások összesített 1.'!C15</f>
        <v>0</v>
      </c>
      <c r="H12" s="14">
        <f>'Kiadások összesített 1.'!D15</f>
        <v>0</v>
      </c>
      <c r="I12" s="13">
        <f>'Kiadások összesített 1.'!E15</f>
        <v>0</v>
      </c>
    </row>
    <row r="13" spans="1:9" ht="12.95" customHeight="1">
      <c r="A13" s="41" t="s">
        <v>9</v>
      </c>
      <c r="B13" s="34"/>
      <c r="C13" s="14"/>
      <c r="D13" s="14"/>
      <c r="E13" s="13"/>
      <c r="F13" s="100"/>
      <c r="G13" s="33"/>
      <c r="H13" s="14"/>
      <c r="I13" s="13"/>
    </row>
    <row r="14" spans="1:9" ht="12.95" customHeight="1">
      <c r="A14" s="41" t="s">
        <v>10</v>
      </c>
      <c r="B14" s="34"/>
      <c r="C14" s="14"/>
      <c r="D14" s="14"/>
      <c r="E14" s="13"/>
      <c r="F14" s="100"/>
      <c r="G14" s="33"/>
      <c r="H14" s="14"/>
      <c r="I14" s="13"/>
    </row>
    <row r="15" spans="1:9" ht="12.95" customHeight="1">
      <c r="A15" s="41" t="s">
        <v>11</v>
      </c>
      <c r="B15" s="81"/>
      <c r="C15" s="14"/>
      <c r="D15" s="14"/>
      <c r="E15" s="13"/>
      <c r="F15" s="100"/>
      <c r="G15" s="33"/>
      <c r="H15" s="14"/>
      <c r="I15" s="13"/>
    </row>
    <row r="16" spans="1:9" ht="12.95" customHeight="1">
      <c r="A16" s="41" t="s">
        <v>12</v>
      </c>
      <c r="B16" s="34"/>
      <c r="C16" s="14"/>
      <c r="D16" s="14"/>
      <c r="E16" s="13"/>
      <c r="F16" s="100"/>
      <c r="G16" s="33"/>
      <c r="H16" s="14"/>
      <c r="I16" s="13"/>
    </row>
    <row r="17" spans="1:9" ht="12.95" customHeight="1" thickBot="1">
      <c r="A17" s="41" t="s">
        <v>13</v>
      </c>
      <c r="B17" s="35"/>
      <c r="C17" s="103"/>
      <c r="D17" s="103"/>
      <c r="E17" s="104"/>
      <c r="F17" s="100"/>
      <c r="G17" s="106"/>
      <c r="H17" s="15"/>
      <c r="I17" s="104"/>
    </row>
    <row r="18" spans="1:9" ht="15.95" customHeight="1" thickBot="1">
      <c r="A18" s="43" t="s">
        <v>14</v>
      </c>
      <c r="B18" s="154" t="s">
        <v>304</v>
      </c>
      <c r="C18" s="54">
        <f>SUM(C6+C7+C9+C10+C12+C13+C14+C15+C16+C17)</f>
        <v>27433</v>
      </c>
      <c r="D18" s="54">
        <f>SUM(D6:D17)</f>
        <v>32365</v>
      </c>
      <c r="E18" s="56">
        <f>SUM(E6:E17)</f>
        <v>34100</v>
      </c>
      <c r="F18" s="117" t="s">
        <v>65</v>
      </c>
      <c r="G18" s="107">
        <f>SUM(G6:G17)</f>
        <v>18639</v>
      </c>
      <c r="H18" s="54">
        <f>SUM(H6:H17)</f>
        <v>21524</v>
      </c>
      <c r="I18" s="56">
        <f>SUM(I6:I17)</f>
        <v>19704</v>
      </c>
    </row>
    <row r="19" spans="1:9" ht="12.95" customHeight="1">
      <c r="A19" s="62" t="s">
        <v>15</v>
      </c>
      <c r="B19" s="153" t="s">
        <v>305</v>
      </c>
      <c r="C19" s="69">
        <f>SUM(C20:C23)</f>
        <v>3311</v>
      </c>
      <c r="D19" s="69">
        <f>SUM(D20:D23)</f>
        <v>4034</v>
      </c>
      <c r="E19" s="192">
        <f>SUM(E20:E23)</f>
        <v>4074</v>
      </c>
      <c r="F19" s="118" t="s">
        <v>113</v>
      </c>
      <c r="G19" s="108">
        <f>SUM('Kiadások összesített 1.'!C44)</f>
        <v>0</v>
      </c>
      <c r="H19" s="108">
        <f>SUM('Kiadások összesített 1.'!D44)</f>
        <v>0</v>
      </c>
      <c r="I19" s="162">
        <f>SUM('Kiadások összesített 1.'!E44)</f>
        <v>0</v>
      </c>
    </row>
    <row r="20" spans="1:9" ht="12.95" customHeight="1">
      <c r="A20" s="152" t="s">
        <v>16</v>
      </c>
      <c r="B20" s="174" t="s">
        <v>323</v>
      </c>
      <c r="C20" s="71">
        <f>SUM('Bevételek összesített 1.'!C76)</f>
        <v>3311</v>
      </c>
      <c r="D20" s="71">
        <f>SUM('Bevételek összesített 1.'!D76)</f>
        <v>3311</v>
      </c>
      <c r="E20" s="72">
        <f>SUM('Bevételek összesített 1.'!E76)</f>
        <v>3351</v>
      </c>
      <c r="F20" s="118" t="s">
        <v>114</v>
      </c>
      <c r="G20" s="109"/>
      <c r="H20" s="109"/>
      <c r="I20" s="72">
        <f>SUM('Kiadások összesített 1.'!E42)</f>
        <v>0</v>
      </c>
    </row>
    <row r="21" spans="1:9" ht="12.95" customHeight="1">
      <c r="A21" s="63" t="s">
        <v>17</v>
      </c>
      <c r="B21" s="164" t="s">
        <v>324</v>
      </c>
      <c r="C21" s="71">
        <f>SUM('Bevételek összesített 1.'!C77)</f>
        <v>0</v>
      </c>
      <c r="D21" s="71">
        <f>SUM('Bevételek összesített 1.'!D77)</f>
        <v>0</v>
      </c>
      <c r="E21" s="72">
        <f>SUM('Bevételek összesített 1.'!E77)</f>
        <v>0</v>
      </c>
      <c r="F21" s="118" t="s">
        <v>118</v>
      </c>
      <c r="G21" s="109">
        <f>'Kiadások összesített 1.'!C43</f>
        <v>0</v>
      </c>
      <c r="H21" s="109">
        <f>'Kiadások összesített 1.'!D43</f>
        <v>0</v>
      </c>
      <c r="I21" s="72">
        <f>'Kiadások összesített 1.'!E43</f>
        <v>0</v>
      </c>
    </row>
    <row r="22" spans="1:9" ht="12.95" customHeight="1">
      <c r="A22" s="63" t="s">
        <v>18</v>
      </c>
      <c r="B22" s="175" t="s">
        <v>325</v>
      </c>
      <c r="C22" s="71">
        <f>SUM('Bevételek összesített 1.'!C81)</f>
        <v>0</v>
      </c>
      <c r="D22" s="71">
        <f>SUM('Bevételek összesített 1.'!D81)</f>
        <v>0</v>
      </c>
      <c r="E22" s="72">
        <f>SUM('Bevételek összesített 1.'!E81)</f>
        <v>0</v>
      </c>
      <c r="F22" s="118" t="s">
        <v>73</v>
      </c>
      <c r="G22" s="109">
        <f>SUM('Kiadások összesített 1.'!C41)</f>
        <v>0</v>
      </c>
      <c r="H22" s="109">
        <f>SUM('Kiadások összesített 1.'!D41)</f>
        <v>0</v>
      </c>
      <c r="I22" s="72">
        <f>SUM('Kiadások összesített 1.'!E41)</f>
        <v>0</v>
      </c>
    </row>
    <row r="23" spans="1:9" ht="12.95" customHeight="1">
      <c r="A23" s="63" t="s">
        <v>19</v>
      </c>
      <c r="B23" s="164" t="s">
        <v>326</v>
      </c>
      <c r="C23" s="71">
        <f>'Bevételek összesített 1.'!C79+'Bevételek összesített 1.'!C80</f>
        <v>0</v>
      </c>
      <c r="D23" s="71">
        <f>'Bevételek összesített 1.'!D79+'Bevételek összesített 1.'!D80</f>
        <v>723</v>
      </c>
      <c r="E23" s="72">
        <f>'Bevételek összesített 1.'!E79+'Bevételek összesített 1.'!E80</f>
        <v>723</v>
      </c>
      <c r="F23" s="119" t="s">
        <v>332</v>
      </c>
      <c r="G23" s="109"/>
      <c r="H23" s="71">
        <f>'Kiadások összesített 1.'!D45</f>
        <v>0</v>
      </c>
      <c r="I23" s="72">
        <f>'Kiadások összesített 1.'!E45</f>
        <v>0</v>
      </c>
    </row>
    <row r="24" spans="1:9" ht="12.95" customHeight="1">
      <c r="A24" s="63" t="s">
        <v>20</v>
      </c>
      <c r="B24" s="155" t="s">
        <v>321</v>
      </c>
      <c r="C24" s="71">
        <f>SUM(C25:C26)</f>
        <v>0</v>
      </c>
      <c r="D24" s="71">
        <f>SUM(D25:D26)</f>
        <v>0</v>
      </c>
      <c r="E24" s="72">
        <f>SUM(E25:E26)</f>
        <v>0</v>
      </c>
      <c r="F24" s="118" t="s">
        <v>366</v>
      </c>
      <c r="G24" s="109">
        <f>SUM('Kiadások összesített 1.'!C52)</f>
        <v>11135</v>
      </c>
      <c r="H24" s="109">
        <f>SUM('Kiadások összesített 1.'!D52)</f>
        <v>10295</v>
      </c>
      <c r="I24" s="72">
        <f>SUM('Kiadások összesített 1.'!E52)</f>
        <v>10295</v>
      </c>
    </row>
    <row r="25" spans="1:9" ht="12.95" customHeight="1">
      <c r="A25" s="63">
        <v>20</v>
      </c>
      <c r="B25" s="164" t="s">
        <v>322</v>
      </c>
      <c r="C25" s="71"/>
      <c r="D25" s="70"/>
      <c r="E25" s="112"/>
      <c r="F25" s="164" t="s">
        <v>381</v>
      </c>
      <c r="G25" s="109">
        <f>SUM('Kiadások összesített 1.'!C51)</f>
        <v>0</v>
      </c>
      <c r="H25" s="109">
        <f>SUM('Kiadások összesített 1.'!D51)</f>
        <v>723</v>
      </c>
      <c r="I25" s="109">
        <f>SUM('Kiadások összesített 1.'!E51)</f>
        <v>0</v>
      </c>
    </row>
    <row r="26" spans="1:9" ht="12.95" customHeight="1" thickBot="1">
      <c r="A26" s="159">
        <v>21</v>
      </c>
      <c r="B26" s="176" t="s">
        <v>327</v>
      </c>
      <c r="C26" s="73">
        <f>SUM('Bevételek összesített 1.'!C70)</f>
        <v>0</v>
      </c>
      <c r="D26" s="73">
        <f>SUM('Bevételek összesített 1.'!D70)</f>
        <v>0</v>
      </c>
      <c r="E26" s="74">
        <f>SUM('Bevételek összesített 1.'!E70)</f>
        <v>0</v>
      </c>
      <c r="F26" s="120" t="s">
        <v>115</v>
      </c>
      <c r="G26" s="110">
        <f>SUM('Kiadások összesített 1.'!C53)</f>
        <v>0</v>
      </c>
      <c r="H26" s="110">
        <f>SUM('Kiadások összesített 1.'!D53)</f>
        <v>0</v>
      </c>
      <c r="I26" s="74">
        <f>SUM('Kiadások összesített 1.'!E53)</f>
        <v>0</v>
      </c>
    </row>
    <row r="27" spans="1:9" ht="12.95" customHeight="1" thickBot="1">
      <c r="A27" s="43" t="s">
        <v>21</v>
      </c>
      <c r="B27" s="154" t="s">
        <v>328</v>
      </c>
      <c r="C27" s="160">
        <f>SUM(C19+C24)</f>
        <v>3311</v>
      </c>
      <c r="D27" s="160">
        <f>SUM(D19+D24)</f>
        <v>4034</v>
      </c>
      <c r="E27" s="193">
        <f>SUM(E19+E24)</f>
        <v>4074</v>
      </c>
      <c r="F27" s="179" t="s">
        <v>333</v>
      </c>
      <c r="G27" s="161">
        <f>SUM(G19:G26)</f>
        <v>11135</v>
      </c>
      <c r="H27" s="161">
        <f>SUM(H19:H26)</f>
        <v>11018</v>
      </c>
      <c r="I27" s="163">
        <f>SUM(I19:I26)</f>
        <v>10295</v>
      </c>
    </row>
    <row r="28" spans="1:9" ht="18" customHeight="1" thickBot="1">
      <c r="A28" s="43" t="s">
        <v>22</v>
      </c>
      <c r="B28" s="18" t="s">
        <v>331</v>
      </c>
      <c r="C28" s="54">
        <f>SUM(C18+C27)</f>
        <v>30744</v>
      </c>
      <c r="D28" s="54">
        <f>SUM(D18+D27)</f>
        <v>36399</v>
      </c>
      <c r="E28" s="56">
        <f>SUM(E18+E27)</f>
        <v>38174</v>
      </c>
      <c r="F28" s="121" t="s">
        <v>334</v>
      </c>
      <c r="G28" s="107">
        <f>G18+G27</f>
        <v>29774</v>
      </c>
      <c r="H28" s="107">
        <f>H18+H27</f>
        <v>32542</v>
      </c>
      <c r="I28" s="56">
        <f>I18+I27</f>
        <v>29999</v>
      </c>
    </row>
    <row r="29" spans="1:9" ht="18" customHeight="1" thickBot="1">
      <c r="A29" s="43" t="s">
        <v>23</v>
      </c>
      <c r="B29" s="77" t="s">
        <v>83</v>
      </c>
      <c r="C29" s="78" t="str">
        <f>IF(((G18-C18)&gt;0),G18-C18,"----")</f>
        <v>----</v>
      </c>
      <c r="D29" s="78" t="str">
        <f>IF(((H18-D18)&gt;0),H18-D18,"----")</f>
        <v>----</v>
      </c>
      <c r="E29" s="79" t="str">
        <f>IF(((I18-E18)&gt;0),I18-E18,"----")</f>
        <v>----</v>
      </c>
      <c r="F29" s="122" t="s">
        <v>84</v>
      </c>
      <c r="G29" s="111">
        <f>IF(((C18-G18)&gt;0),C18-G18,"----")</f>
        <v>8794</v>
      </c>
      <c r="H29" s="78">
        <f>IF(((D18-H18)&gt;0),D18-H18,"----")</f>
        <v>10841</v>
      </c>
      <c r="I29" s="79">
        <f>IF(((E18-I18)&gt;0),E18-I18,"----")</f>
        <v>14396</v>
      </c>
    </row>
    <row r="30" spans="1:9" ht="18" customHeight="1" thickBot="1">
      <c r="A30" s="43">
        <v>25</v>
      </c>
      <c r="B30" s="77" t="s">
        <v>329</v>
      </c>
      <c r="C30" s="158" t="str">
        <f>IF(C18+C19-G28&lt;0,G28-(C18+C19),"-")</f>
        <v>-</v>
      </c>
      <c r="D30" s="158" t="str">
        <f>IF(D18+D19-H28&lt;0,H28-(D18+D19),"-")</f>
        <v>-</v>
      </c>
      <c r="E30" s="158" t="str">
        <f>IF(E18+E19-I28&lt;0,I28-(E18+E19),"-")</f>
        <v>-</v>
      </c>
      <c r="F30" s="122" t="s">
        <v>335</v>
      </c>
      <c r="G30" s="156"/>
      <c r="H30" s="156"/>
      <c r="I30" s="157"/>
    </row>
    <row r="32" spans="1:9" ht="39.75" customHeight="1">
      <c r="B32" s="23" t="s">
        <v>75</v>
      </c>
      <c r="C32" s="24"/>
      <c r="D32" s="24"/>
      <c r="E32" s="24"/>
      <c r="F32" s="24"/>
      <c r="G32" s="24"/>
      <c r="H32" s="24"/>
      <c r="I32" s="24"/>
    </row>
    <row r="33" spans="1:9" ht="13.5" customHeight="1" thickBot="1">
      <c r="G33" s="312" t="s">
        <v>359</v>
      </c>
      <c r="H33" s="312"/>
      <c r="I33" s="312"/>
    </row>
    <row r="34" spans="1:9" ht="24" customHeight="1" thickBot="1">
      <c r="A34" s="310" t="s">
        <v>35</v>
      </c>
      <c r="B34" s="27" t="s">
        <v>27</v>
      </c>
      <c r="C34" s="28"/>
      <c r="D34" s="92"/>
      <c r="E34" s="92"/>
      <c r="F34" s="27" t="s">
        <v>28</v>
      </c>
      <c r="G34" s="29"/>
      <c r="H34" s="29"/>
      <c r="I34" s="113"/>
    </row>
    <row r="35" spans="1:9" s="32" customFormat="1" ht="35.25" customHeight="1" thickBot="1">
      <c r="A35" s="311"/>
      <c r="B35" s="30" t="s">
        <v>31</v>
      </c>
      <c r="C35" s="31" t="s">
        <v>336</v>
      </c>
      <c r="D35" s="12" t="s">
        <v>127</v>
      </c>
      <c r="E35" s="12" t="s">
        <v>380</v>
      </c>
      <c r="F35" s="30" t="s">
        <v>31</v>
      </c>
      <c r="G35" s="80" t="s">
        <v>336</v>
      </c>
      <c r="H35" s="12" t="s">
        <v>127</v>
      </c>
      <c r="I35" s="98" t="s">
        <v>380</v>
      </c>
    </row>
    <row r="36" spans="1:9" s="32" customFormat="1" ht="12" customHeight="1" thickBot="1">
      <c r="A36" s="47" t="s">
        <v>2</v>
      </c>
      <c r="B36" s="48" t="s">
        <v>3</v>
      </c>
      <c r="C36" s="49" t="s">
        <v>4</v>
      </c>
      <c r="D36" s="93" t="s">
        <v>5</v>
      </c>
      <c r="E36" s="93" t="s">
        <v>6</v>
      </c>
      <c r="F36" s="48" t="s">
        <v>7</v>
      </c>
      <c r="G36" s="49" t="s">
        <v>8</v>
      </c>
      <c r="H36" s="49" t="s">
        <v>9</v>
      </c>
      <c r="I36" s="50" t="s">
        <v>10</v>
      </c>
    </row>
    <row r="37" spans="1:9" ht="12.95" customHeight="1">
      <c r="A37" s="40" t="s">
        <v>2</v>
      </c>
      <c r="B37" s="165" t="s">
        <v>341</v>
      </c>
      <c r="C37" s="101">
        <f>'Bevételek összesített 1.'!C20</f>
        <v>4256</v>
      </c>
      <c r="D37" s="101">
        <f>'Bevételek összesített 1.'!D20</f>
        <v>4099</v>
      </c>
      <c r="E37" s="102">
        <f>'Bevételek összesített 1.'!E20</f>
        <v>4099</v>
      </c>
      <c r="F37" s="177" t="s">
        <v>220</v>
      </c>
      <c r="G37" s="101">
        <f>'Kiadások összesített 1.'!C23</f>
        <v>0</v>
      </c>
      <c r="H37" s="101">
        <f>'Kiadások összesített 1.'!D23</f>
        <v>2130</v>
      </c>
      <c r="I37" s="102">
        <f>'Kiadások összesített 1.'!E23</f>
        <v>2130</v>
      </c>
    </row>
    <row r="38" spans="1:9" ht="12.95" customHeight="1">
      <c r="A38" s="41" t="s">
        <v>3</v>
      </c>
      <c r="B38" s="34" t="s">
        <v>351</v>
      </c>
      <c r="C38" s="14">
        <f>SUM('Bevételek összesített 1.'!C26)</f>
        <v>4256</v>
      </c>
      <c r="D38" s="14">
        <f>SUM('Bevételek összesített 1.'!D26)</f>
        <v>4099</v>
      </c>
      <c r="E38" s="13">
        <f>SUM('Bevételek összesített 1.'!E26)</f>
        <v>4099</v>
      </c>
      <c r="F38" s="178" t="s">
        <v>337</v>
      </c>
      <c r="G38" s="14">
        <f>'Kiadások összesített 1.'!C24</f>
        <v>0</v>
      </c>
      <c r="H38" s="14">
        <f>'Kiadások összesített 1.'!D24</f>
        <v>0</v>
      </c>
      <c r="I38" s="13">
        <f>'Kiadások összesített 1.'!E24</f>
        <v>0</v>
      </c>
    </row>
    <row r="39" spans="1:9" ht="12.95" customHeight="1">
      <c r="A39" s="41" t="s">
        <v>4</v>
      </c>
      <c r="B39" s="166" t="s">
        <v>342</v>
      </c>
      <c r="C39" s="14">
        <f>'Bevételek összesített 1.'!C49</f>
        <v>0</v>
      </c>
      <c r="D39" s="14">
        <f>'Bevételek összesített 1.'!D49</f>
        <v>0</v>
      </c>
      <c r="E39" s="13">
        <f>'Bevételek összesített 1.'!E49</f>
        <v>0</v>
      </c>
      <c r="F39" s="178" t="s">
        <v>109</v>
      </c>
      <c r="G39" s="14">
        <f>SUM('Kiadások összesített 1.'!C25)</f>
        <v>4557</v>
      </c>
      <c r="H39" s="14">
        <f>SUM('Kiadások összesített 1.'!D25)</f>
        <v>4557</v>
      </c>
      <c r="I39" s="13">
        <f>SUM('Kiadások összesített 1.'!E25)</f>
        <v>4502</v>
      </c>
    </row>
    <row r="40" spans="1:9" ht="12.95" customHeight="1">
      <c r="A40" s="41" t="s">
        <v>5</v>
      </c>
      <c r="B40" s="166" t="s">
        <v>343</v>
      </c>
      <c r="C40" s="14">
        <f>SUM('Bevételek összesített 1.'!C60)</f>
        <v>0</v>
      </c>
      <c r="D40" s="14">
        <f>SUM('Bevételek összesített 1.'!D60)</f>
        <v>0</v>
      </c>
      <c r="E40" s="13">
        <f>SUM('Bevételek összesített 1.'!E60)</f>
        <v>0</v>
      </c>
      <c r="F40" s="178" t="s">
        <v>338</v>
      </c>
      <c r="G40" s="14">
        <f>SUM('Kiadások összesített 1.'!C26)</f>
        <v>4557</v>
      </c>
      <c r="H40" s="14">
        <f>SUM('Kiadások összesített 1.'!D26)</f>
        <v>4557</v>
      </c>
      <c r="I40" s="13">
        <f>SUM('Kiadások összesített 1.'!E26)</f>
        <v>4455</v>
      </c>
    </row>
    <row r="41" spans="1:9">
      <c r="A41" s="41" t="s">
        <v>6</v>
      </c>
      <c r="B41" s="166" t="s">
        <v>345</v>
      </c>
      <c r="C41" s="14">
        <f>SUM('Bevételek összesített 1.'!C64)</f>
        <v>0</v>
      </c>
      <c r="D41" s="14">
        <f>SUM('Bevételek összesített 1.'!D64)</f>
        <v>0</v>
      </c>
      <c r="E41" s="13">
        <f>SUM('Bevételek összesített 1.'!E64)</f>
        <v>0</v>
      </c>
      <c r="F41" s="178" t="s">
        <v>339</v>
      </c>
      <c r="G41" s="14">
        <f>SUM('Kiadások összesített 1.'!C27)</f>
        <v>669</v>
      </c>
      <c r="H41" s="14">
        <f>SUM('Kiadások összesített 1.'!D27)</f>
        <v>1269</v>
      </c>
      <c r="I41" s="13">
        <f>SUM('Kiadások összesített 1.'!E27)</f>
        <v>1100</v>
      </c>
    </row>
    <row r="42" spans="1:9">
      <c r="A42" s="41" t="s">
        <v>7</v>
      </c>
      <c r="B42" s="166" t="s">
        <v>344</v>
      </c>
      <c r="C42" s="14"/>
      <c r="D42" s="14"/>
      <c r="E42" s="13"/>
      <c r="F42" s="170"/>
      <c r="G42" s="14"/>
      <c r="H42" s="14"/>
      <c r="I42" s="13"/>
    </row>
    <row r="43" spans="1:9" ht="12.95" customHeight="1">
      <c r="A43" s="41" t="s">
        <v>8</v>
      </c>
      <c r="B43" s="34"/>
      <c r="C43" s="14">
        <f>SUM('Bevételek összesített 1.'!C55)</f>
        <v>0</v>
      </c>
      <c r="D43" s="14">
        <f>SUM('Bevételek összesített 1.'!D55)</f>
        <v>0</v>
      </c>
      <c r="E43" s="13">
        <f>SUM('Bevételek összesített 1.'!E55)</f>
        <v>0</v>
      </c>
      <c r="F43" s="178"/>
      <c r="G43" s="14">
        <f>'Kiadások összesített 1.'!F29+SUM('Kiadások összesített 1.'!C29)</f>
        <v>0</v>
      </c>
      <c r="H43" s="14">
        <f>'Kiadások összesített 1.'!G29+SUM('Kiadások összesített 1.'!D29)</f>
        <v>0</v>
      </c>
      <c r="I43" s="13">
        <f>'Kiadások összesített 1.'!H29+SUM('Kiadások összesített 1.'!E29)</f>
        <v>0</v>
      </c>
    </row>
    <row r="44" spans="1:9" ht="12.95" customHeight="1">
      <c r="A44" s="41" t="s">
        <v>9</v>
      </c>
      <c r="B44" s="34"/>
      <c r="C44" s="14">
        <f>'Bevételek összesített 1.'!C64</f>
        <v>0</v>
      </c>
      <c r="D44" s="14">
        <f>'Bevételek összesített 1.'!D64</f>
        <v>0</v>
      </c>
      <c r="E44" s="13">
        <f>'Bevételek összesített 1.'!E64</f>
        <v>0</v>
      </c>
      <c r="F44" s="170"/>
      <c r="G44" s="14">
        <f>'Kiadások összesített 1.'!F38</f>
        <v>0</v>
      </c>
      <c r="H44" s="14">
        <f>'Kiadások összesített 1.'!G38</f>
        <v>0</v>
      </c>
      <c r="I44" s="13"/>
    </row>
    <row r="45" spans="1:9" ht="12.95" customHeight="1">
      <c r="A45" s="41">
        <v>9</v>
      </c>
      <c r="B45" s="34"/>
      <c r="C45" s="14"/>
      <c r="D45" s="14"/>
      <c r="E45" s="13"/>
      <c r="F45" s="170"/>
      <c r="G45" s="14"/>
      <c r="H45" s="14"/>
      <c r="I45" s="13"/>
    </row>
    <row r="46" spans="1:9" ht="12.95" customHeight="1">
      <c r="A46" s="41">
        <v>1</v>
      </c>
      <c r="B46" s="34"/>
      <c r="C46" s="14">
        <f>'Bevételek összesített 1.'!C59</f>
        <v>0</v>
      </c>
      <c r="D46" s="14">
        <f>'Bevételek összesített 1.'!D59</f>
        <v>0</v>
      </c>
      <c r="E46" s="13">
        <f>'Bevételek összesített 1.'!E59</f>
        <v>0</v>
      </c>
      <c r="F46" s="178"/>
      <c r="G46" s="14"/>
      <c r="H46" s="14"/>
      <c r="I46" s="13"/>
    </row>
    <row r="47" spans="1:9" ht="12.95" customHeight="1" thickBot="1">
      <c r="A47" s="41">
        <v>11</v>
      </c>
      <c r="B47" s="34"/>
      <c r="C47" s="103"/>
      <c r="D47" s="103"/>
      <c r="E47" s="104"/>
      <c r="F47" s="170" t="s">
        <v>26</v>
      </c>
      <c r="G47" s="103"/>
      <c r="H47" s="103"/>
      <c r="I47" s="104"/>
    </row>
    <row r="48" spans="1:9" ht="15.95" customHeight="1" thickBot="1">
      <c r="A48" s="43">
        <v>12</v>
      </c>
      <c r="B48" s="44" t="s">
        <v>346</v>
      </c>
      <c r="C48" s="54">
        <f>SUM(C37+C39+C40+C42)</f>
        <v>4256</v>
      </c>
      <c r="D48" s="54">
        <f>SUM(D37+D39+D40+D42)</f>
        <v>4099</v>
      </c>
      <c r="E48" s="56">
        <f>SUM(E37+E39+E40+E42)</f>
        <v>4099</v>
      </c>
      <c r="F48" s="179" t="s">
        <v>340</v>
      </c>
      <c r="G48" s="54">
        <f>SUM(G37+G39+G41+G47)</f>
        <v>5226</v>
      </c>
      <c r="H48" s="54">
        <f>SUM(H37+H39+H41+H47)</f>
        <v>7956</v>
      </c>
      <c r="I48" s="56">
        <f>SUM(I37+I39+I41+I47)</f>
        <v>7732</v>
      </c>
    </row>
    <row r="49" spans="1:9" ht="12.95" customHeight="1">
      <c r="A49" s="62">
        <v>13</v>
      </c>
      <c r="B49" s="153" t="s">
        <v>347</v>
      </c>
      <c r="C49" s="69">
        <f>SUM(C50:C54)</f>
        <v>0</v>
      </c>
      <c r="D49" s="69">
        <f>SUM(D50:D54)</f>
        <v>0</v>
      </c>
      <c r="E49" s="123">
        <f>SUM(E50:E54)</f>
        <v>0</v>
      </c>
      <c r="F49" s="170" t="s">
        <v>113</v>
      </c>
      <c r="G49" s="108">
        <f>SUM('Kiadások összesített 1.'!C75)</f>
        <v>0</v>
      </c>
      <c r="H49" s="108">
        <f>SUM('Kiadások összesített 1.'!D75)</f>
        <v>0</v>
      </c>
      <c r="I49" s="162">
        <f>SUM('Kiadások összesített 1.'!E75)</f>
        <v>0</v>
      </c>
    </row>
    <row r="50" spans="1:9" ht="12.95" customHeight="1">
      <c r="A50" s="152">
        <v>14</v>
      </c>
      <c r="B50" s="38" t="s">
        <v>320</v>
      </c>
      <c r="C50" s="70"/>
      <c r="D50" s="70"/>
      <c r="E50" s="112"/>
      <c r="F50" s="170" t="s">
        <v>114</v>
      </c>
      <c r="G50" s="109">
        <f>SUM('Kiadások összesített 1.'!C42)</f>
        <v>3588</v>
      </c>
      <c r="H50" s="109">
        <f>SUM('Kiadások összesített 1.'!D42)</f>
        <v>0</v>
      </c>
      <c r="I50" s="72">
        <f>SUM('Kiadások összesített 1.'!E42)</f>
        <v>0</v>
      </c>
    </row>
    <row r="51" spans="1:9" ht="12.95" customHeight="1">
      <c r="A51" s="63">
        <v>15</v>
      </c>
      <c r="B51" s="38" t="s">
        <v>349</v>
      </c>
      <c r="C51" s="71">
        <f>SUM('Bevételek összesített 1.'!C107)</f>
        <v>0</v>
      </c>
      <c r="D51" s="71">
        <f>SUM('Bevételek összesített 1.'!D107)</f>
        <v>0</v>
      </c>
      <c r="E51" s="72"/>
      <c r="F51" s="170" t="s">
        <v>118</v>
      </c>
      <c r="G51" s="109">
        <f>'Kiadások összesített 1.'!C74</f>
        <v>0</v>
      </c>
      <c r="H51" s="109">
        <f>'Kiadások összesített 1.'!D74</f>
        <v>0</v>
      </c>
      <c r="I51" s="72">
        <f>'Kiadások összesített 1.'!E74</f>
        <v>0</v>
      </c>
    </row>
    <row r="52" spans="1:9" ht="12.95" customHeight="1">
      <c r="A52" s="152">
        <v>16</v>
      </c>
      <c r="B52" s="64" t="s">
        <v>104</v>
      </c>
      <c r="C52" s="71">
        <f>SUM('Bevételek összesített 1.'!C111)</f>
        <v>0</v>
      </c>
      <c r="D52" s="71">
        <f>SUM('Bevételek összesített 1.'!D111)</f>
        <v>0</v>
      </c>
      <c r="E52" s="72">
        <f>SUM('Bevételek összesített 1.'!E111)</f>
        <v>0</v>
      </c>
      <c r="F52" s="170" t="s">
        <v>73</v>
      </c>
      <c r="G52" s="109">
        <f>SUM('Kiadások összesített 1.'!C72)</f>
        <v>0</v>
      </c>
      <c r="H52" s="109">
        <f>SUM('Kiadások összesített 1.'!D72)</f>
        <v>0</v>
      </c>
      <c r="I52" s="72">
        <f>SUM('Kiadások összesített 1.'!E72)</f>
        <v>0</v>
      </c>
    </row>
    <row r="53" spans="1:9" ht="12.95" customHeight="1">
      <c r="A53" s="63">
        <v>17</v>
      </c>
      <c r="B53" s="164" t="s">
        <v>350</v>
      </c>
      <c r="C53" s="71">
        <f>'Bevételek összesített 1.'!C109+'Bevételek összesített 1.'!C110</f>
        <v>0</v>
      </c>
      <c r="D53" s="71">
        <f>'Bevételek összesített 1.'!D109+'Bevételek összesített 1.'!D110</f>
        <v>0</v>
      </c>
      <c r="E53" s="72">
        <f>'Bevételek összesített 1.'!E109+'Bevételek összesített 1.'!E110</f>
        <v>0</v>
      </c>
      <c r="F53" s="171" t="s">
        <v>332</v>
      </c>
      <c r="G53" s="109"/>
      <c r="H53" s="71">
        <f>'Kiadások összesített 1.'!D76</f>
        <v>0</v>
      </c>
      <c r="I53" s="72">
        <f>'Kiadások összesített 1.'!E76</f>
        <v>0</v>
      </c>
    </row>
    <row r="54" spans="1:9" ht="12.95" customHeight="1">
      <c r="A54" s="63">
        <v>18</v>
      </c>
      <c r="B54" s="38" t="s">
        <v>348</v>
      </c>
      <c r="C54" s="71"/>
      <c r="D54" s="95"/>
      <c r="E54" s="196"/>
      <c r="F54" s="177" t="s">
        <v>115</v>
      </c>
      <c r="G54" s="71"/>
      <c r="H54" s="94"/>
      <c r="I54" s="72"/>
    </row>
    <row r="55" spans="1:9" ht="12.95" customHeight="1">
      <c r="A55" s="63" t="s">
        <v>20</v>
      </c>
      <c r="B55" s="155" t="s">
        <v>352</v>
      </c>
      <c r="C55" s="70">
        <f>SUM(C56:C60)</f>
        <v>3588</v>
      </c>
      <c r="D55" s="70">
        <f>SUM(D56:D60)</f>
        <v>0</v>
      </c>
      <c r="E55" s="112">
        <f>SUM(E56:E60)</f>
        <v>0</v>
      </c>
      <c r="F55" s="170" t="s">
        <v>119</v>
      </c>
      <c r="G55" s="109">
        <f>SUM('Kiadások összesített 1.'!C78+'Kiadások összesített 1.'!C79)</f>
        <v>0</v>
      </c>
      <c r="H55" s="109">
        <f>SUM('Kiadások összesített 1.'!D78+'Kiadások összesített 1.'!D79)</f>
        <v>0</v>
      </c>
      <c r="I55" s="72">
        <f>SUM('Kiadások összesített 1.'!E78+'Kiadások összesített 1.'!E79)</f>
        <v>0</v>
      </c>
    </row>
    <row r="56" spans="1:9" ht="12.95" customHeight="1">
      <c r="A56" s="63">
        <v>20</v>
      </c>
      <c r="B56" s="170" t="s">
        <v>353</v>
      </c>
      <c r="C56" s="71"/>
      <c r="D56" s="95"/>
      <c r="E56" s="196"/>
      <c r="F56" s="173"/>
      <c r="G56" s="109"/>
      <c r="H56" s="71"/>
      <c r="I56" s="72"/>
    </row>
    <row r="57" spans="1:9" ht="12.95" customHeight="1">
      <c r="A57" s="63">
        <v>21</v>
      </c>
      <c r="B57" s="170" t="s">
        <v>354</v>
      </c>
      <c r="C57" s="71">
        <f>SUM('Bevételek összesített 1.'!C68)</f>
        <v>3588</v>
      </c>
      <c r="D57" s="71">
        <f>SUM('Bevételek összesített 1.'!D68)</f>
        <v>0</v>
      </c>
      <c r="E57" s="72">
        <f>SUM('Bevételek összesített 1.'!E68)</f>
        <v>0</v>
      </c>
      <c r="F57" s="173"/>
      <c r="G57" s="109"/>
      <c r="H57" s="71"/>
      <c r="I57" s="72"/>
    </row>
    <row r="58" spans="1:9" ht="12.95" customHeight="1">
      <c r="A58" s="63">
        <v>22</v>
      </c>
      <c r="B58" s="170" t="s">
        <v>355</v>
      </c>
      <c r="C58" s="71"/>
      <c r="D58" s="95"/>
      <c r="E58" s="183"/>
      <c r="F58" s="173"/>
      <c r="G58" s="109"/>
      <c r="H58" s="71"/>
      <c r="I58" s="72"/>
    </row>
    <row r="59" spans="1:9" ht="12.95" customHeight="1">
      <c r="A59" s="41">
        <v>23</v>
      </c>
      <c r="B59" s="172" t="s">
        <v>356</v>
      </c>
      <c r="C59" s="71"/>
      <c r="D59" s="95"/>
      <c r="E59" s="183"/>
      <c r="F59" s="177"/>
      <c r="G59" s="71"/>
      <c r="H59" s="94"/>
      <c r="I59" s="72"/>
    </row>
    <row r="60" spans="1:9" ht="12.95" customHeight="1" thickBot="1">
      <c r="A60" s="42">
        <v>24</v>
      </c>
      <c r="B60" s="38" t="s">
        <v>357</v>
      </c>
      <c r="C60" s="73"/>
      <c r="D60" s="96"/>
      <c r="E60" s="184"/>
      <c r="F60" s="180"/>
      <c r="G60" s="73"/>
      <c r="H60" s="96"/>
      <c r="I60" s="74"/>
    </row>
    <row r="61" spans="1:9" ht="15.95" customHeight="1" thickBot="1">
      <c r="A61" s="43">
        <v>25</v>
      </c>
      <c r="B61" s="167" t="s">
        <v>358</v>
      </c>
      <c r="C61" s="54">
        <f>SUM(C49+C55)</f>
        <v>3588</v>
      </c>
      <c r="D61" s="54">
        <f>SUM(D49+D55)</f>
        <v>0</v>
      </c>
      <c r="E61" s="56">
        <f>SUM(E49+E55)</f>
        <v>0</v>
      </c>
      <c r="F61" s="179" t="s">
        <v>367</v>
      </c>
      <c r="G61" s="54">
        <f>SUM(G49:G60)</f>
        <v>3588</v>
      </c>
      <c r="H61" s="197">
        <f>SUM(H49:H60)</f>
        <v>0</v>
      </c>
      <c r="I61" s="56"/>
    </row>
    <row r="62" spans="1:9" ht="18" customHeight="1" thickBot="1">
      <c r="A62" s="43">
        <v>26</v>
      </c>
      <c r="B62" s="168" t="s">
        <v>360</v>
      </c>
      <c r="C62" s="57">
        <f>+C48+C61</f>
        <v>7844</v>
      </c>
      <c r="D62" s="57">
        <f>+D48+D61</f>
        <v>4099</v>
      </c>
      <c r="E62" s="58">
        <f>+E48+E61</f>
        <v>4099</v>
      </c>
      <c r="F62" s="181" t="s">
        <v>368</v>
      </c>
      <c r="G62" s="57">
        <f>+G48+G61</f>
        <v>8814</v>
      </c>
      <c r="H62" s="97">
        <f>+H48+H61</f>
        <v>7956</v>
      </c>
      <c r="I62" s="58">
        <f>+I48+I61</f>
        <v>7732</v>
      </c>
    </row>
    <row r="63" spans="1:9" ht="18" customHeight="1" thickBot="1">
      <c r="A63" s="43">
        <v>27</v>
      </c>
      <c r="B63" s="169" t="s">
        <v>83</v>
      </c>
      <c r="C63" s="55">
        <f>IF(((G48-C48)&gt;0),G48-C48,"----")</f>
        <v>970</v>
      </c>
      <c r="D63" s="55">
        <f>IF(((H48-D48)&gt;0),H48-D48,"----")</f>
        <v>3857</v>
      </c>
      <c r="E63" s="185">
        <f>IF(((I48-E48)&gt;0),I48-E48,"----")</f>
        <v>3633</v>
      </c>
      <c r="F63" s="182" t="s">
        <v>84</v>
      </c>
      <c r="G63" s="78" t="str">
        <f>IF(((C48-G48)&gt;0),C48-G48,"----")</f>
        <v>----</v>
      </c>
      <c r="H63" s="78" t="str">
        <f>IF(((D48-H48)&gt;0),D48-H48,"----")</f>
        <v>----</v>
      </c>
      <c r="I63" s="79" t="str">
        <f>IF(((E48-I48)&gt;0),E48-I48,"----")</f>
        <v>----</v>
      </c>
    </row>
    <row r="64" spans="1:9" ht="18" customHeight="1" thickBot="1">
      <c r="A64" s="43">
        <v>28</v>
      </c>
      <c r="B64" s="168" t="s">
        <v>329</v>
      </c>
      <c r="C64" s="186">
        <f>IF(C48+C49-G62&lt;0,G62-(C48+C49),"-")</f>
        <v>4558</v>
      </c>
      <c r="D64" s="187">
        <f>IF(D48+D49-H62&lt;0,H62-(D48+D49),"-")</f>
        <v>3857</v>
      </c>
      <c r="E64" s="158">
        <f>IF(E48+E49-I62&lt;0,I62-(E48+E49),"-")</f>
        <v>3633</v>
      </c>
      <c r="F64" s="181" t="s">
        <v>335</v>
      </c>
      <c r="G64" s="186" t="str">
        <f>IF(C48+C49-G62&gt;0,C48+C49-G62,"-")</f>
        <v>-</v>
      </c>
      <c r="H64" s="187" t="str">
        <f>IF(D48+D49-H62&gt;0,D48+D49-H62,"-")</f>
        <v>-</v>
      </c>
      <c r="I64" s="195" t="str">
        <f>IF(E48+E49-I62&gt;0,E48+E49-I62,"-")</f>
        <v>-</v>
      </c>
    </row>
    <row r="65" spans="1:9" ht="21" customHeight="1" thickBot="1">
      <c r="A65" s="188">
        <v>29</v>
      </c>
      <c r="B65" s="191" t="s">
        <v>361</v>
      </c>
      <c r="C65" s="189">
        <f>SUM(C28+C62)</f>
        <v>38588</v>
      </c>
      <c r="D65" s="189">
        <f>SUM(D28+D62)</f>
        <v>40498</v>
      </c>
      <c r="E65" s="190">
        <f>SUM(E28+E62)</f>
        <v>42273</v>
      </c>
      <c r="F65" s="191" t="s">
        <v>362</v>
      </c>
      <c r="G65" s="189">
        <f>SUM(G28+G62)</f>
        <v>38588</v>
      </c>
      <c r="H65" s="189">
        <f>SUM(H28+H62)</f>
        <v>40498</v>
      </c>
      <c r="I65" s="190">
        <f>SUM(I28+I62)</f>
        <v>37731</v>
      </c>
    </row>
    <row r="72" spans="1:9">
      <c r="D72" s="194"/>
    </row>
  </sheetData>
  <mergeCells count="4">
    <mergeCell ref="A3:A4"/>
    <mergeCell ref="A34:A35"/>
    <mergeCell ref="G33:I33"/>
    <mergeCell ref="H2:I2"/>
  </mergeCells>
  <phoneticPr fontId="0" type="noConversion"/>
  <printOptions horizontalCentered="1"/>
  <pageMargins left="0.31496062992125984" right="0.47244094488188981" top="0.55118110236220474" bottom="0.51181102362204722" header="0.23622047244094491" footer="0.27559055118110237"/>
  <pageSetup paperSize="9" scale="72" orientation="landscape" verticalDpi="300" r:id="rId1"/>
  <headerFooter alignWithMargins="0">
    <oddHeader>&amp;C&amp;"Times New Roman CE,Félkövér"&amp;12 BONYHÁDVARASD KÖZSÉG ÖNKORMÁNYZATA
2014. ÉVI BEVÉTELEK ÉS KIADÁSOK MÉRLEGE
&amp;"Times New Roman CE,Normál"&amp;10
&amp;R&amp;"Times New Roman CE,Félkövér dőlt"&amp;11 &amp;"Times New Roman CE,Dőlt"&amp;12 2. számú melléklet</oddHeader>
  </headerFooter>
  <rowBreaks count="1" manualBreakCount="1">
    <brk id="31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E33" sqref="E33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51" t="s">
        <v>66</v>
      </c>
      <c r="E1" s="59" t="s">
        <v>72</v>
      </c>
    </row>
    <row r="3" spans="1:5">
      <c r="A3" s="65"/>
      <c r="B3" s="66"/>
      <c r="C3" s="65"/>
      <c r="D3" s="68"/>
      <c r="E3" s="66"/>
    </row>
    <row r="4" spans="1:5" ht="15.75">
      <c r="A4" s="36" t="s">
        <v>319</v>
      </c>
      <c r="B4" s="67"/>
      <c r="C4" s="75"/>
      <c r="D4" s="68"/>
      <c r="E4" s="66"/>
    </row>
    <row r="5" spans="1:5">
      <c r="A5" s="65"/>
      <c r="B5" s="66"/>
      <c r="C5" s="65"/>
      <c r="D5" s="68"/>
      <c r="E5" s="66"/>
    </row>
    <row r="6" spans="1:5">
      <c r="A6" s="65" t="s">
        <v>318</v>
      </c>
      <c r="B6" s="66">
        <f>+'[1]1.1.sz.mell.'!C60</f>
        <v>17730</v>
      </c>
      <c r="C6" s="65" t="s">
        <v>317</v>
      </c>
      <c r="D6" s="68">
        <f>+'[1]2.1.sz.mell  '!C18+'[1]2.2.sz.mell  '!C17</f>
        <v>17730</v>
      </c>
      <c r="E6" s="66">
        <f>+B6-D6</f>
        <v>0</v>
      </c>
    </row>
    <row r="7" spans="1:5">
      <c r="A7" s="65" t="s">
        <v>316</v>
      </c>
      <c r="B7" s="66">
        <f>+'[1]1.1.sz.mell.'!C83</f>
        <v>4500</v>
      </c>
      <c r="C7" s="65" t="s">
        <v>315</v>
      </c>
      <c r="D7" s="68">
        <f>+'[1]2.1.sz.mell  '!C27+'[1]2.2.sz.mell  '!C30</f>
        <v>4500</v>
      </c>
      <c r="E7" s="66">
        <f>+B7-D7</f>
        <v>0</v>
      </c>
    </row>
    <row r="8" spans="1:5">
      <c r="A8" s="65" t="s">
        <v>314</v>
      </c>
      <c r="B8" s="66">
        <f>+'[1]1.1.sz.mell.'!C84</f>
        <v>22230</v>
      </c>
      <c r="C8" s="65" t="s">
        <v>313</v>
      </c>
      <c r="D8" s="68">
        <f>+'[1]2.1.sz.mell  '!C28+'[1]2.2.sz.mell  '!C31</f>
        <v>22230</v>
      </c>
      <c r="E8" s="66">
        <f>+B8-D8</f>
        <v>0</v>
      </c>
    </row>
    <row r="9" spans="1:5">
      <c r="A9" s="65"/>
      <c r="B9" s="66"/>
      <c r="C9" s="65"/>
      <c r="D9" s="68"/>
      <c r="E9" s="66"/>
    </row>
    <row r="10" spans="1:5">
      <c r="A10" s="65"/>
      <c r="B10" s="66"/>
      <c r="C10" s="65"/>
      <c r="D10" s="68"/>
      <c r="E10" s="66"/>
    </row>
    <row r="11" spans="1:5" ht="15.75">
      <c r="A11" s="36" t="s">
        <v>312</v>
      </c>
      <c r="B11" s="67"/>
      <c r="C11" s="75"/>
      <c r="D11" s="68"/>
      <c r="E11" s="66"/>
    </row>
    <row r="12" spans="1:5">
      <c r="A12" s="65"/>
      <c r="B12" s="66"/>
      <c r="C12" s="65"/>
      <c r="D12" s="68"/>
      <c r="E12" s="66"/>
    </row>
    <row r="13" spans="1:5">
      <c r="A13" s="65" t="s">
        <v>311</v>
      </c>
      <c r="B13" s="66">
        <f>+'[1]1.1.sz.mell.'!C123</f>
        <v>22230</v>
      </c>
      <c r="C13" s="65" t="s">
        <v>310</v>
      </c>
      <c r="D13" s="68">
        <f>+'[1]2.1.sz.mell  '!E18+'[1]2.2.sz.mell  '!E17</f>
        <v>22230</v>
      </c>
      <c r="E13" s="66">
        <f>+B13-D13</f>
        <v>0</v>
      </c>
    </row>
    <row r="14" spans="1:5">
      <c r="A14" s="65" t="s">
        <v>309</v>
      </c>
      <c r="B14" s="66">
        <f>+'[1]1.1.sz.mell.'!C143</f>
        <v>0</v>
      </c>
      <c r="C14" s="65" t="s">
        <v>308</v>
      </c>
      <c r="D14" s="68">
        <f>+'[1]2.1.sz.mell  '!E27+'[1]2.2.sz.mell  '!E30</f>
        <v>0</v>
      </c>
      <c r="E14" s="66">
        <f>+B14-D14</f>
        <v>0</v>
      </c>
    </row>
    <row r="15" spans="1:5">
      <c r="A15" s="65" t="s">
        <v>307</v>
      </c>
      <c r="B15" s="66">
        <f>+'[1]1.1.sz.mell.'!C144</f>
        <v>22230</v>
      </c>
      <c r="C15" s="65" t="s">
        <v>306</v>
      </c>
      <c r="D15" s="68">
        <f>+'[1]2.1.sz.mell  '!E28+'[1]2.2.sz.mell  '!E31</f>
        <v>22230</v>
      </c>
      <c r="E15" s="66">
        <f>+B15-D15</f>
        <v>0</v>
      </c>
    </row>
    <row r="16" spans="1:5">
      <c r="A16" s="52"/>
      <c r="B16" s="52"/>
      <c r="C16" s="65"/>
      <c r="D16" s="68"/>
      <c r="E16" s="53"/>
    </row>
    <row r="17" spans="1:5">
      <c r="A17" s="52"/>
      <c r="B17" s="52"/>
      <c r="C17" s="52"/>
      <c r="D17" s="52"/>
      <c r="E17" s="52"/>
    </row>
    <row r="18" spans="1:5">
      <c r="A18" s="52"/>
      <c r="B18" s="52"/>
      <c r="C18" s="52"/>
      <c r="D18" s="52"/>
      <c r="E18" s="52"/>
    </row>
    <row r="19" spans="1:5">
      <c r="A19" s="52"/>
      <c r="B19" s="52"/>
      <c r="C19" s="52"/>
      <c r="D19" s="52"/>
      <c r="E19" s="52"/>
    </row>
  </sheetData>
  <sheetProtection sheet="1"/>
  <conditionalFormatting sqref="E3:E15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M90"/>
  <sheetViews>
    <sheetView topLeftCell="A37" zoomScaleSheetLayoutView="130" workbookViewId="0">
      <selection activeCell="F75" sqref="F75"/>
    </sheetView>
  </sheetViews>
  <sheetFormatPr defaultRowHeight="15.75"/>
  <cols>
    <col min="1" max="1" width="7.5" style="20" customWidth="1"/>
    <col min="2" max="2" width="67.83203125" style="20" customWidth="1"/>
    <col min="3" max="6" width="12.1640625" style="20" customWidth="1"/>
    <col min="7" max="7" width="9" style="20" customWidth="1"/>
    <col min="8" max="16384" width="9.33203125" style="20"/>
  </cols>
  <sheetData>
    <row r="1" spans="1:6" ht="15.95" customHeight="1">
      <c r="A1" s="19" t="s">
        <v>130</v>
      </c>
      <c r="B1" s="19"/>
      <c r="C1" s="19"/>
      <c r="D1" s="19"/>
      <c r="E1" s="19"/>
      <c r="F1" s="19"/>
    </row>
    <row r="2" spans="1:6" ht="15.95" customHeight="1" thickBot="1">
      <c r="A2" s="297" t="s">
        <v>125</v>
      </c>
      <c r="B2" s="297"/>
      <c r="C2" s="303" t="s">
        <v>131</v>
      </c>
      <c r="D2" s="303"/>
      <c r="E2" s="303"/>
      <c r="F2" s="303"/>
    </row>
    <row r="3" spans="1:6" ht="24" customHeight="1" thickBot="1">
      <c r="A3" s="11" t="s">
        <v>35</v>
      </c>
      <c r="B3" s="83" t="s">
        <v>1</v>
      </c>
      <c r="C3" s="298" t="s">
        <v>133</v>
      </c>
      <c r="D3" s="299"/>
      <c r="E3" s="300"/>
      <c r="F3" s="301" t="s">
        <v>128</v>
      </c>
    </row>
    <row r="4" spans="1:6" ht="27" customHeight="1" thickBot="1">
      <c r="A4" s="11"/>
      <c r="B4" s="83"/>
      <c r="C4" s="12" t="s">
        <v>126</v>
      </c>
      <c r="D4" s="12" t="s">
        <v>127</v>
      </c>
      <c r="E4" s="12" t="s">
        <v>380</v>
      </c>
      <c r="F4" s="302"/>
    </row>
    <row r="5" spans="1:6" s="21" customFormat="1" ht="12" customHeight="1" thickBot="1">
      <c r="A5" s="16">
        <v>1</v>
      </c>
      <c r="B5" s="17">
        <v>2</v>
      </c>
      <c r="C5" s="84">
        <v>3</v>
      </c>
      <c r="D5" s="84">
        <v>4</v>
      </c>
      <c r="E5" s="17">
        <v>5</v>
      </c>
      <c r="F5" s="90">
        <v>6</v>
      </c>
    </row>
    <row r="6" spans="1:6" s="1" customFormat="1" ht="12" customHeight="1" thickBot="1">
      <c r="A6" s="9" t="s">
        <v>2</v>
      </c>
      <c r="B6" s="147" t="s">
        <v>157</v>
      </c>
      <c r="C6" s="254">
        <f>SUM(C7:C12)</f>
        <v>19771</v>
      </c>
      <c r="D6" s="254">
        <f>SUM(D7:D12)</f>
        <v>23391</v>
      </c>
      <c r="E6" s="254">
        <f>SUM(E7:E12)</f>
        <v>23391</v>
      </c>
      <c r="F6" s="255">
        <f t="shared" ref="F6" si="0">E6/D6*100</f>
        <v>100</v>
      </c>
    </row>
    <row r="7" spans="1:6" s="1" customFormat="1" ht="12" customHeight="1">
      <c r="A7" s="124" t="s">
        <v>134</v>
      </c>
      <c r="B7" s="131" t="s">
        <v>221</v>
      </c>
      <c r="C7" s="256">
        <v>8038</v>
      </c>
      <c r="D7" s="256">
        <v>8038</v>
      </c>
      <c r="E7" s="256">
        <v>8038</v>
      </c>
      <c r="F7" s="212">
        <f>AVERAGE(E7/D7%)</f>
        <v>100</v>
      </c>
    </row>
    <row r="8" spans="1:6" s="1" customFormat="1" ht="12" customHeight="1">
      <c r="A8" s="125" t="s">
        <v>135</v>
      </c>
      <c r="B8" s="132" t="s">
        <v>222</v>
      </c>
      <c r="C8" s="258">
        <v>8025</v>
      </c>
      <c r="D8" s="258">
        <v>8025</v>
      </c>
      <c r="E8" s="258">
        <v>8025</v>
      </c>
      <c r="F8" s="212">
        <f t="shared" ref="F8:F12" si="1">E8/D8*100</f>
        <v>100</v>
      </c>
    </row>
    <row r="9" spans="1:6" s="1" customFormat="1" ht="12" customHeight="1">
      <c r="A9" s="125" t="s">
        <v>136</v>
      </c>
      <c r="B9" s="132" t="s">
        <v>223</v>
      </c>
      <c r="C9" s="258">
        <v>3187</v>
      </c>
      <c r="D9" s="258">
        <v>3036</v>
      </c>
      <c r="E9" s="258">
        <v>3036</v>
      </c>
      <c r="F9" s="212">
        <f t="shared" si="1"/>
        <v>100</v>
      </c>
    </row>
    <row r="10" spans="1:6" s="1" customFormat="1" ht="12" customHeight="1">
      <c r="A10" s="125" t="s">
        <v>137</v>
      </c>
      <c r="B10" s="132" t="s">
        <v>224</v>
      </c>
      <c r="C10" s="258">
        <v>521</v>
      </c>
      <c r="D10" s="258">
        <v>521</v>
      </c>
      <c r="E10" s="258">
        <v>521</v>
      </c>
      <c r="F10" s="212">
        <f t="shared" si="1"/>
        <v>100</v>
      </c>
    </row>
    <row r="11" spans="1:6" s="1" customFormat="1" ht="12" customHeight="1">
      <c r="A11" s="125" t="s">
        <v>55</v>
      </c>
      <c r="B11" s="132" t="s">
        <v>225</v>
      </c>
      <c r="C11" s="258"/>
      <c r="D11" s="258">
        <v>1710</v>
      </c>
      <c r="E11" s="258">
        <v>1710</v>
      </c>
      <c r="F11" s="212">
        <f t="shared" si="1"/>
        <v>100</v>
      </c>
    </row>
    <row r="12" spans="1:6" s="1" customFormat="1" ht="12" customHeight="1" thickBot="1">
      <c r="A12" s="126" t="s">
        <v>138</v>
      </c>
      <c r="B12" s="133" t="s">
        <v>226</v>
      </c>
      <c r="C12" s="259"/>
      <c r="D12" s="259">
        <v>2061</v>
      </c>
      <c r="E12" s="259">
        <v>2061</v>
      </c>
      <c r="F12" s="212">
        <f t="shared" si="1"/>
        <v>100</v>
      </c>
    </row>
    <row r="13" spans="1:6" s="1" customFormat="1" ht="12" customHeight="1" thickBot="1">
      <c r="A13" s="9" t="s">
        <v>3</v>
      </c>
      <c r="B13" s="88" t="s">
        <v>139</v>
      </c>
      <c r="C13" s="260">
        <f>SUM(C14:C19)</f>
        <v>1909</v>
      </c>
      <c r="D13" s="260">
        <f>SUM(D14:D19)</f>
        <v>2347</v>
      </c>
      <c r="E13" s="260">
        <f>SUM(E14:E19)</f>
        <v>3047</v>
      </c>
      <c r="F13" s="255">
        <f t="shared" ref="F13:F30" si="2">E13/D13*100</f>
        <v>129.82530890498509</v>
      </c>
    </row>
    <row r="14" spans="1:6" s="1" customFormat="1" ht="12" customHeight="1">
      <c r="A14" s="4" t="s">
        <v>50</v>
      </c>
      <c r="B14" s="129" t="s">
        <v>227</v>
      </c>
      <c r="C14" s="261"/>
      <c r="D14" s="261"/>
      <c r="E14" s="261"/>
      <c r="F14" s="212"/>
    </row>
    <row r="15" spans="1:6" s="1" customFormat="1" ht="12" customHeight="1">
      <c r="A15" s="4" t="s">
        <v>51</v>
      </c>
      <c r="B15" s="129" t="s">
        <v>228</v>
      </c>
      <c r="C15" s="262"/>
      <c r="D15" s="198"/>
      <c r="E15" s="198"/>
      <c r="F15" s="212"/>
    </row>
    <row r="16" spans="1:6" s="1" customFormat="1" ht="12" customHeight="1">
      <c r="A16" s="4" t="s">
        <v>52</v>
      </c>
      <c r="B16" s="129" t="s">
        <v>229</v>
      </c>
      <c r="C16" s="262"/>
      <c r="D16" s="262"/>
      <c r="E16" s="262"/>
      <c r="F16" s="212"/>
    </row>
    <row r="17" spans="1:6" s="1" customFormat="1" ht="12" customHeight="1">
      <c r="A17" s="4" t="s">
        <v>140</v>
      </c>
      <c r="B17" s="129" t="s">
        <v>230</v>
      </c>
      <c r="C17" s="262"/>
      <c r="D17" s="198"/>
      <c r="E17" s="198"/>
      <c r="F17" s="212"/>
    </row>
    <row r="18" spans="1:6" s="1" customFormat="1" ht="12" customHeight="1">
      <c r="A18" s="4" t="s">
        <v>141</v>
      </c>
      <c r="B18" s="129" t="s">
        <v>231</v>
      </c>
      <c r="C18" s="262">
        <v>1909</v>
      </c>
      <c r="D18" s="198">
        <v>2347</v>
      </c>
      <c r="E18" s="198">
        <v>3047</v>
      </c>
      <c r="F18" s="212">
        <f t="shared" si="2"/>
        <v>129.82530890498509</v>
      </c>
    </row>
    <row r="19" spans="1:6" s="1" customFormat="1" ht="12" customHeight="1" thickBot="1">
      <c r="A19" s="4" t="s">
        <v>60</v>
      </c>
      <c r="B19" s="129" t="s">
        <v>232</v>
      </c>
      <c r="C19" s="262"/>
      <c r="D19" s="262"/>
      <c r="E19" s="262"/>
      <c r="F19" s="227"/>
    </row>
    <row r="20" spans="1:6" s="1" customFormat="1" ht="12" customHeight="1" thickBot="1">
      <c r="A20" s="10" t="s">
        <v>4</v>
      </c>
      <c r="B20" s="87" t="s">
        <v>156</v>
      </c>
      <c r="C20" s="263">
        <f>SUM(C21:C25)</f>
        <v>4256</v>
      </c>
      <c r="D20" s="263">
        <f t="shared" ref="D20:E20" si="3">SUM(D21:D25)</f>
        <v>4099</v>
      </c>
      <c r="E20" s="263">
        <f t="shared" si="3"/>
        <v>4099</v>
      </c>
      <c r="F20" s="255">
        <f t="shared" si="2"/>
        <v>100</v>
      </c>
    </row>
    <row r="21" spans="1:6" s="1" customFormat="1" ht="12" customHeight="1">
      <c r="A21" s="127" t="s">
        <v>142</v>
      </c>
      <c r="B21" s="134" t="s">
        <v>254</v>
      </c>
      <c r="C21" s="264"/>
      <c r="D21" s="264"/>
      <c r="E21" s="264"/>
      <c r="F21" s="265"/>
    </row>
    <row r="22" spans="1:6" s="1" customFormat="1" ht="12" customHeight="1">
      <c r="A22" s="125" t="s">
        <v>143</v>
      </c>
      <c r="B22" s="129" t="s">
        <v>255</v>
      </c>
      <c r="C22" s="258"/>
      <c r="D22" s="258"/>
      <c r="E22" s="258"/>
      <c r="F22" s="212"/>
    </row>
    <row r="23" spans="1:6" s="1" customFormat="1" ht="12" customHeight="1">
      <c r="A23" s="125" t="s">
        <v>144</v>
      </c>
      <c r="B23" s="129" t="s">
        <v>256</v>
      </c>
      <c r="C23" s="258"/>
      <c r="D23" s="258"/>
      <c r="E23" s="258"/>
      <c r="F23" s="212"/>
    </row>
    <row r="24" spans="1:6" s="1" customFormat="1" ht="12" customHeight="1">
      <c r="A24" s="125" t="s">
        <v>145</v>
      </c>
      <c r="B24" s="129" t="s">
        <v>258</v>
      </c>
      <c r="C24" s="258"/>
      <c r="D24" s="258"/>
      <c r="E24" s="258"/>
      <c r="F24" s="212"/>
    </row>
    <row r="25" spans="1:6" s="1" customFormat="1" ht="12" customHeight="1">
      <c r="A25" s="125" t="s">
        <v>146</v>
      </c>
      <c r="B25" s="135" t="s">
        <v>257</v>
      </c>
      <c r="C25" s="258">
        <v>4256</v>
      </c>
      <c r="D25" s="258">
        <v>4099</v>
      </c>
      <c r="E25" s="258">
        <v>4099</v>
      </c>
      <c r="F25" s="212">
        <f t="shared" si="2"/>
        <v>100</v>
      </c>
    </row>
    <row r="26" spans="1:6" s="1" customFormat="1" ht="12" customHeight="1" thickBot="1">
      <c r="A26" s="86" t="s">
        <v>147</v>
      </c>
      <c r="B26" s="136" t="s">
        <v>259</v>
      </c>
      <c r="C26" s="266">
        <v>4256</v>
      </c>
      <c r="D26" s="266">
        <v>4099</v>
      </c>
      <c r="E26" s="266">
        <v>4099</v>
      </c>
      <c r="F26" s="227">
        <f>AVERAGE(E26/D26%)</f>
        <v>100</v>
      </c>
    </row>
    <row r="27" spans="1:6" s="1" customFormat="1" ht="12" hidden="1" customHeight="1">
      <c r="A27" s="3" t="s">
        <v>85</v>
      </c>
      <c r="B27" s="137" t="s">
        <v>89</v>
      </c>
      <c r="C27" s="261"/>
      <c r="D27" s="235"/>
      <c r="E27" s="235"/>
      <c r="F27" s="212" t="e">
        <f t="shared" si="2"/>
        <v>#DIV/0!</v>
      </c>
    </row>
    <row r="28" spans="1:6" s="1" customFormat="1" ht="12" hidden="1" customHeight="1">
      <c r="A28" s="4" t="s">
        <v>86</v>
      </c>
      <c r="B28" s="129" t="s">
        <v>90</v>
      </c>
      <c r="C28" s="262"/>
      <c r="D28" s="218"/>
      <c r="E28" s="218"/>
      <c r="F28" s="212" t="e">
        <f t="shared" si="2"/>
        <v>#DIV/0!</v>
      </c>
    </row>
    <row r="29" spans="1:6" s="1" customFormat="1" ht="12" hidden="1" customHeight="1">
      <c r="A29" s="4" t="s">
        <v>87</v>
      </c>
      <c r="B29" s="129" t="s">
        <v>91</v>
      </c>
      <c r="C29" s="262"/>
      <c r="D29" s="218"/>
      <c r="E29" s="218"/>
      <c r="F29" s="212" t="e">
        <f t="shared" si="2"/>
        <v>#DIV/0!</v>
      </c>
    </row>
    <row r="30" spans="1:6" s="1" customFormat="1" ht="12" hidden="1" customHeight="1" thickBot="1">
      <c r="A30" s="5" t="s">
        <v>88</v>
      </c>
      <c r="B30" s="138" t="s">
        <v>92</v>
      </c>
      <c r="C30" s="268"/>
      <c r="D30" s="237"/>
      <c r="E30" s="237"/>
      <c r="F30" s="212" t="e">
        <f t="shared" si="2"/>
        <v>#DIV/0!</v>
      </c>
    </row>
    <row r="31" spans="1:6" s="1" customFormat="1" ht="12" customHeight="1" thickBot="1">
      <c r="A31" s="10" t="s">
        <v>93</v>
      </c>
      <c r="B31" s="87" t="s">
        <v>148</v>
      </c>
      <c r="C31" s="269">
        <f>SUM(C32+C35+C36+C37)</f>
        <v>4040</v>
      </c>
      <c r="D31" s="269">
        <f>SUM(D32+D35+D36+D37)</f>
        <v>4040</v>
      </c>
      <c r="E31" s="269">
        <f>SUM(E32+E35+E36+E37)</f>
        <v>5076</v>
      </c>
      <c r="F31" s="273">
        <f>E31/D31*100</f>
        <v>125.64356435643565</v>
      </c>
    </row>
    <row r="32" spans="1:6" s="1" customFormat="1" ht="12" customHeight="1">
      <c r="A32" s="127" t="s">
        <v>149</v>
      </c>
      <c r="B32" s="134" t="s">
        <v>233</v>
      </c>
      <c r="C32" s="270">
        <f>SUM(C33:C34)</f>
        <v>2700</v>
      </c>
      <c r="D32" s="270">
        <f t="shared" ref="D32:E32" si="4">SUM(D33:D34)</f>
        <v>2700</v>
      </c>
      <c r="E32" s="270">
        <f t="shared" si="4"/>
        <v>3655</v>
      </c>
      <c r="F32" s="212">
        <f>AVERAGE(E32/D32%)</f>
        <v>135.37037037037038</v>
      </c>
    </row>
    <row r="33" spans="1:6" s="1" customFormat="1" ht="12" customHeight="1">
      <c r="A33" s="125" t="s">
        <v>150</v>
      </c>
      <c r="B33" s="139" t="s">
        <v>234</v>
      </c>
      <c r="C33" s="272">
        <v>1700</v>
      </c>
      <c r="D33" s="272">
        <v>1700</v>
      </c>
      <c r="E33" s="272">
        <v>1643</v>
      </c>
      <c r="F33" s="212">
        <f t="shared" ref="F33:F35" si="5">E33/D33*100</f>
        <v>96.647058823529406</v>
      </c>
    </row>
    <row r="34" spans="1:6" s="1" customFormat="1" ht="12" customHeight="1">
      <c r="A34" s="125" t="s">
        <v>151</v>
      </c>
      <c r="B34" s="139" t="s">
        <v>235</v>
      </c>
      <c r="C34" s="272">
        <v>1000</v>
      </c>
      <c r="D34" s="272">
        <v>1000</v>
      </c>
      <c r="E34" s="272">
        <v>2012</v>
      </c>
      <c r="F34" s="212">
        <f t="shared" si="5"/>
        <v>201.2</v>
      </c>
    </row>
    <row r="35" spans="1:6" s="1" customFormat="1" ht="12" customHeight="1">
      <c r="A35" s="125" t="s">
        <v>152</v>
      </c>
      <c r="B35" s="139" t="s">
        <v>236</v>
      </c>
      <c r="C35" s="272">
        <v>1200</v>
      </c>
      <c r="D35" s="272">
        <v>1200</v>
      </c>
      <c r="E35" s="272">
        <v>1358</v>
      </c>
      <c r="F35" s="212">
        <f t="shared" si="5"/>
        <v>113.16666666666666</v>
      </c>
    </row>
    <row r="36" spans="1:6" s="1" customFormat="1" ht="12" customHeight="1">
      <c r="A36" s="125" t="s">
        <v>153</v>
      </c>
      <c r="B36" s="139" t="s">
        <v>237</v>
      </c>
      <c r="C36" s="272"/>
      <c r="D36" s="272"/>
      <c r="E36" s="272"/>
      <c r="F36" s="212"/>
    </row>
    <row r="37" spans="1:6" s="1" customFormat="1" ht="12" customHeight="1" thickBot="1">
      <c r="A37" s="86" t="s">
        <v>154</v>
      </c>
      <c r="B37" s="140" t="s">
        <v>238</v>
      </c>
      <c r="C37" s="266">
        <v>140</v>
      </c>
      <c r="D37" s="266">
        <v>140</v>
      </c>
      <c r="E37" s="266">
        <v>63</v>
      </c>
      <c r="F37" s="227">
        <f>AVERAGE(E37/D37%)</f>
        <v>45</v>
      </c>
    </row>
    <row r="38" spans="1:6" s="1" customFormat="1" ht="12" customHeight="1" thickBot="1">
      <c r="A38" s="9">
        <v>5</v>
      </c>
      <c r="B38" s="88" t="s">
        <v>155</v>
      </c>
      <c r="C38" s="254">
        <f>SUM(C39:C48)</f>
        <v>1713</v>
      </c>
      <c r="D38" s="254">
        <f>SUM(D39:D48)</f>
        <v>2587</v>
      </c>
      <c r="E38" s="254">
        <f>SUM(E39:E48)</f>
        <v>2586</v>
      </c>
      <c r="F38" s="273">
        <f>E38/D38*100</f>
        <v>99.961345187475843</v>
      </c>
    </row>
    <row r="39" spans="1:6" s="1" customFormat="1" ht="12" customHeight="1">
      <c r="A39" s="6" t="s">
        <v>37</v>
      </c>
      <c r="B39" s="131" t="s">
        <v>239</v>
      </c>
      <c r="C39" s="261"/>
      <c r="D39" s="261"/>
      <c r="E39" s="261"/>
      <c r="F39" s="212"/>
    </row>
    <row r="40" spans="1:6" s="1" customFormat="1" ht="12" customHeight="1">
      <c r="A40" s="4" t="s">
        <v>38</v>
      </c>
      <c r="B40" s="129" t="s">
        <v>240</v>
      </c>
      <c r="C40" s="262">
        <v>1653</v>
      </c>
      <c r="D40" s="262">
        <v>1</v>
      </c>
      <c r="E40" s="262">
        <v>1</v>
      </c>
      <c r="F40" s="212">
        <f t="shared" ref="F40:F42" si="6">E40/D40*100</f>
        <v>100</v>
      </c>
    </row>
    <row r="41" spans="1:6" s="1" customFormat="1" ht="12" customHeight="1">
      <c r="A41" s="4" t="s">
        <v>39</v>
      </c>
      <c r="B41" s="129" t="s">
        <v>241</v>
      </c>
      <c r="C41" s="262"/>
      <c r="D41" s="262"/>
      <c r="E41" s="262"/>
      <c r="F41" s="274"/>
    </row>
    <row r="42" spans="1:6" s="1" customFormat="1" ht="12" customHeight="1">
      <c r="A42" s="7" t="s">
        <v>95</v>
      </c>
      <c r="B42" s="129" t="s">
        <v>242</v>
      </c>
      <c r="C42" s="262">
        <v>20</v>
      </c>
      <c r="D42" s="262">
        <v>1372</v>
      </c>
      <c r="E42" s="262">
        <v>1356</v>
      </c>
      <c r="F42" s="212">
        <f t="shared" si="6"/>
        <v>98.833819241982511</v>
      </c>
    </row>
    <row r="43" spans="1:6" s="1" customFormat="1" ht="12" customHeight="1">
      <c r="A43" s="7" t="s">
        <v>96</v>
      </c>
      <c r="B43" s="129" t="s">
        <v>243</v>
      </c>
      <c r="C43" s="262"/>
      <c r="D43" s="262"/>
      <c r="E43" s="262"/>
      <c r="F43" s="274"/>
    </row>
    <row r="44" spans="1:6" s="1" customFormat="1" ht="12" customHeight="1">
      <c r="A44" s="7" t="s">
        <v>97</v>
      </c>
      <c r="B44" s="129" t="s">
        <v>244</v>
      </c>
      <c r="C44" s="262"/>
      <c r="D44" s="262"/>
      <c r="E44" s="262"/>
      <c r="F44" s="274"/>
    </row>
    <row r="45" spans="1:6" s="1" customFormat="1" ht="12" customHeight="1">
      <c r="A45" s="4" t="s">
        <v>98</v>
      </c>
      <c r="B45" s="129" t="s">
        <v>245</v>
      </c>
      <c r="C45" s="262">
        <v>40</v>
      </c>
      <c r="D45" s="262">
        <v>40</v>
      </c>
      <c r="E45" s="262">
        <v>55</v>
      </c>
      <c r="F45" s="274">
        <f>E45/D45*100</f>
        <v>137.5</v>
      </c>
    </row>
    <row r="46" spans="1:6" s="1" customFormat="1" ht="12" customHeight="1">
      <c r="A46" s="4" t="s">
        <v>158</v>
      </c>
      <c r="B46" s="129" t="s">
        <v>246</v>
      </c>
      <c r="C46" s="272"/>
      <c r="D46" s="262"/>
      <c r="E46" s="262"/>
      <c r="F46" s="274"/>
    </row>
    <row r="47" spans="1:6" s="1" customFormat="1" ht="12" customHeight="1">
      <c r="A47" s="4" t="s">
        <v>129</v>
      </c>
      <c r="B47" s="129" t="s">
        <v>247</v>
      </c>
      <c r="C47" s="275"/>
      <c r="D47" s="268"/>
      <c r="E47" s="268"/>
      <c r="F47" s="274"/>
    </row>
    <row r="48" spans="1:6" s="1" customFormat="1" ht="12" customHeight="1" thickBot="1">
      <c r="A48" s="4" t="s">
        <v>159</v>
      </c>
      <c r="B48" s="129" t="s">
        <v>248</v>
      </c>
      <c r="C48" s="275"/>
      <c r="D48" s="268">
        <v>1174</v>
      </c>
      <c r="E48" s="268">
        <v>1174</v>
      </c>
      <c r="F48" s="227">
        <f>AVERAGE(E48/D48%)</f>
        <v>100</v>
      </c>
    </row>
    <row r="49" spans="1:13" s="1" customFormat="1" ht="12" customHeight="1" thickBot="1">
      <c r="A49" s="9" t="s">
        <v>7</v>
      </c>
      <c r="B49" s="141" t="s">
        <v>163</v>
      </c>
      <c r="C49" s="254">
        <f>SUM(C50:C54)</f>
        <v>0</v>
      </c>
      <c r="D49" s="254">
        <f>SUM(D50:D54)</f>
        <v>0</v>
      </c>
      <c r="E49" s="254">
        <f>SUM(E50:E54)</f>
        <v>0</v>
      </c>
      <c r="F49" s="273"/>
    </row>
    <row r="50" spans="1:13" s="1" customFormat="1" ht="12" customHeight="1">
      <c r="A50" s="4" t="s">
        <v>40</v>
      </c>
      <c r="B50" s="129" t="s">
        <v>249</v>
      </c>
      <c r="C50" s="272"/>
      <c r="D50" s="272"/>
      <c r="E50" s="272"/>
      <c r="F50" s="212"/>
    </row>
    <row r="51" spans="1:13" s="1" customFormat="1" ht="12" customHeight="1">
      <c r="A51" s="4" t="s">
        <v>41</v>
      </c>
      <c r="B51" s="129" t="s">
        <v>250</v>
      </c>
      <c r="C51" s="272"/>
      <c r="D51" s="202"/>
      <c r="E51" s="202"/>
      <c r="F51" s="274"/>
    </row>
    <row r="52" spans="1:13" s="1" customFormat="1" ht="12" customHeight="1">
      <c r="A52" s="4" t="s">
        <v>160</v>
      </c>
      <c r="B52" s="129" t="s">
        <v>251</v>
      </c>
      <c r="C52" s="272"/>
      <c r="D52" s="202"/>
      <c r="E52" s="202"/>
      <c r="F52" s="274"/>
    </row>
    <row r="53" spans="1:13" s="1" customFormat="1" ht="12" customHeight="1">
      <c r="A53" s="4" t="s">
        <v>161</v>
      </c>
      <c r="B53" s="129" t="s">
        <v>252</v>
      </c>
      <c r="C53" s="272"/>
      <c r="D53" s="202"/>
      <c r="E53" s="202"/>
      <c r="F53" s="274"/>
    </row>
    <row r="54" spans="1:13" s="1" customFormat="1" ht="12" customHeight="1" thickBot="1">
      <c r="A54" s="7" t="s">
        <v>162</v>
      </c>
      <c r="B54" s="130" t="s">
        <v>253</v>
      </c>
      <c r="C54" s="275"/>
      <c r="D54" s="199"/>
      <c r="E54" s="276"/>
      <c r="F54" s="227"/>
      <c r="M54" s="128"/>
    </row>
    <row r="55" spans="1:13" s="1" customFormat="1" ht="12" customHeight="1" thickBot="1">
      <c r="A55" s="39" t="s">
        <v>8</v>
      </c>
      <c r="B55" s="142" t="s">
        <v>164</v>
      </c>
      <c r="C55" s="277">
        <f>SUM(C56:C58)</f>
        <v>0</v>
      </c>
      <c r="D55" s="277">
        <f t="shared" ref="D55:E55" si="7">SUM(D56:D58)</f>
        <v>0</v>
      </c>
      <c r="E55" s="277">
        <f t="shared" si="7"/>
        <v>0</v>
      </c>
      <c r="F55" s="278"/>
    </row>
    <row r="56" spans="1:13" s="1" customFormat="1" ht="12" customHeight="1">
      <c r="A56" s="6" t="s">
        <v>42</v>
      </c>
      <c r="B56" s="131" t="s">
        <v>377</v>
      </c>
      <c r="C56" s="279"/>
      <c r="D56" s="201"/>
      <c r="E56" s="201"/>
      <c r="F56" s="212"/>
    </row>
    <row r="57" spans="1:13" s="1" customFormat="1" ht="12" customHeight="1">
      <c r="A57" s="3" t="s">
        <v>43</v>
      </c>
      <c r="B57" s="129" t="s">
        <v>378</v>
      </c>
      <c r="C57" s="272"/>
      <c r="D57" s="202"/>
      <c r="E57" s="202"/>
      <c r="F57" s="274"/>
    </row>
    <row r="58" spans="1:13" s="1" customFormat="1" ht="12" customHeight="1">
      <c r="A58" s="7" t="s">
        <v>99</v>
      </c>
      <c r="B58" s="129" t="s">
        <v>379</v>
      </c>
      <c r="C58" s="272"/>
      <c r="D58" s="202"/>
      <c r="E58" s="202"/>
      <c r="F58" s="274"/>
    </row>
    <row r="59" spans="1:13" s="1" customFormat="1" ht="12" customHeight="1" thickBot="1">
      <c r="A59" s="7" t="s">
        <v>165</v>
      </c>
      <c r="B59" s="143" t="s">
        <v>376</v>
      </c>
      <c r="C59" s="272"/>
      <c r="D59" s="202"/>
      <c r="E59" s="202"/>
      <c r="F59" s="227"/>
    </row>
    <row r="60" spans="1:13" s="1" customFormat="1" ht="12" customHeight="1" thickBot="1">
      <c r="A60" s="9" t="s">
        <v>9</v>
      </c>
      <c r="B60" s="88" t="s">
        <v>166</v>
      </c>
      <c r="C60" s="254">
        <f>SUM(C61:C63)</f>
        <v>0</v>
      </c>
      <c r="D60" s="254">
        <f t="shared" ref="D60:E60" si="8">SUM(D61:D63)</f>
        <v>0</v>
      </c>
      <c r="E60" s="254">
        <f t="shared" si="8"/>
        <v>0</v>
      </c>
      <c r="F60" s="278"/>
    </row>
    <row r="61" spans="1:13" s="1" customFormat="1" ht="12" customHeight="1">
      <c r="A61" s="6" t="s">
        <v>100</v>
      </c>
      <c r="B61" s="131" t="s">
        <v>260</v>
      </c>
      <c r="C61" s="279"/>
      <c r="D61" s="235"/>
      <c r="E61" s="235"/>
      <c r="F61" s="280"/>
    </row>
    <row r="62" spans="1:13" s="1" customFormat="1" ht="12" customHeight="1">
      <c r="A62" s="4" t="s">
        <v>101</v>
      </c>
      <c r="B62" s="129" t="s">
        <v>261</v>
      </c>
      <c r="C62" s="281"/>
      <c r="D62" s="282"/>
      <c r="E62" s="282"/>
      <c r="F62" s="274"/>
    </row>
    <row r="63" spans="1:13" s="1" customFormat="1" ht="12" customHeight="1">
      <c r="A63" s="4" t="s">
        <v>167</v>
      </c>
      <c r="B63" s="129" t="s">
        <v>262</v>
      </c>
      <c r="C63" s="272"/>
      <c r="D63" s="218"/>
      <c r="E63" s="218"/>
      <c r="F63" s="274"/>
    </row>
    <row r="64" spans="1:13" s="1" customFormat="1" ht="12" customHeight="1" thickBot="1">
      <c r="A64" s="8" t="s">
        <v>168</v>
      </c>
      <c r="B64" s="143" t="s">
        <v>263</v>
      </c>
      <c r="C64" s="275"/>
      <c r="D64" s="275"/>
      <c r="E64" s="275"/>
      <c r="F64" s="227"/>
    </row>
    <row r="65" spans="1:6" s="1" customFormat="1" ht="12" customHeight="1" thickBot="1">
      <c r="A65" s="9" t="s">
        <v>10</v>
      </c>
      <c r="B65" s="144" t="s">
        <v>169</v>
      </c>
      <c r="C65" s="283">
        <f>+C6+C38+C49+C60+C13+C20+C31+C55</f>
        <v>31689</v>
      </c>
      <c r="D65" s="283">
        <f t="shared" ref="D65:E65" si="9">+D6+D38+D49+D60+D13+D20+D31+D55</f>
        <v>36464</v>
      </c>
      <c r="E65" s="283">
        <f t="shared" si="9"/>
        <v>38199</v>
      </c>
      <c r="F65" s="284">
        <f>E65/D65*100</f>
        <v>104.75811759543659</v>
      </c>
    </row>
    <row r="66" spans="1:6" s="1" customFormat="1" ht="12" customHeight="1" thickBot="1">
      <c r="A66" s="39" t="s">
        <v>11</v>
      </c>
      <c r="B66" s="141" t="s">
        <v>170</v>
      </c>
      <c r="C66" s="277">
        <f>SUM(C67:C69)</f>
        <v>3588</v>
      </c>
      <c r="D66" s="277">
        <f>SUM(D67:D69)</f>
        <v>0</v>
      </c>
      <c r="E66" s="277">
        <f>SUM(E67:E69)</f>
        <v>0</v>
      </c>
      <c r="F66" s="278"/>
    </row>
    <row r="67" spans="1:6" s="1" customFormat="1" ht="12" customHeight="1">
      <c r="A67" s="82" t="s">
        <v>171</v>
      </c>
      <c r="B67" s="131" t="s">
        <v>174</v>
      </c>
      <c r="C67" s="281"/>
      <c r="D67" s="281"/>
      <c r="E67" s="281"/>
      <c r="F67" s="280"/>
    </row>
    <row r="68" spans="1:6" s="1" customFormat="1" ht="12" customHeight="1">
      <c r="A68" s="125" t="s">
        <v>172</v>
      </c>
      <c r="B68" s="131" t="s">
        <v>175</v>
      </c>
      <c r="C68" s="272">
        <v>3588</v>
      </c>
      <c r="D68" s="272">
        <v>0</v>
      </c>
      <c r="E68" s="272"/>
      <c r="F68" s="274"/>
    </row>
    <row r="69" spans="1:6" s="1" customFormat="1" ht="12" customHeight="1" thickBot="1">
      <c r="A69" s="86" t="s">
        <v>173</v>
      </c>
      <c r="B69" s="145" t="s">
        <v>176</v>
      </c>
      <c r="C69" s="266"/>
      <c r="D69" s="266"/>
      <c r="E69" s="266"/>
      <c r="F69" s="227"/>
    </row>
    <row r="70" spans="1:6" s="1" customFormat="1" ht="12" customHeight="1" thickBot="1">
      <c r="A70" s="85" t="s">
        <v>177</v>
      </c>
      <c r="B70" s="146" t="s">
        <v>178</v>
      </c>
      <c r="C70" s="277">
        <f>SUM(C71:C74)</f>
        <v>0</v>
      </c>
      <c r="D70" s="277">
        <f>SUM(D71:D74)</f>
        <v>0</v>
      </c>
      <c r="E70" s="277">
        <f>SUM(E71:E74)</f>
        <v>0</v>
      </c>
      <c r="F70" s="278"/>
    </row>
    <row r="71" spans="1:6" s="1" customFormat="1" ht="12" customHeight="1">
      <c r="A71" s="6" t="s">
        <v>179</v>
      </c>
      <c r="B71" s="131" t="s">
        <v>182</v>
      </c>
      <c r="C71" s="272"/>
      <c r="D71" s="202"/>
      <c r="E71" s="272"/>
      <c r="F71" s="274"/>
    </row>
    <row r="72" spans="1:6" s="1" customFormat="1" ht="12" customHeight="1">
      <c r="A72" s="6" t="s">
        <v>64</v>
      </c>
      <c r="B72" s="131" t="s">
        <v>183</v>
      </c>
      <c r="C72" s="272"/>
      <c r="D72" s="202"/>
      <c r="E72" s="272"/>
      <c r="F72" s="274"/>
    </row>
    <row r="73" spans="1:6" s="1" customFormat="1" ht="12" customHeight="1">
      <c r="A73" s="6" t="s">
        <v>180</v>
      </c>
      <c r="B73" s="131" t="s">
        <v>184</v>
      </c>
      <c r="C73" s="272"/>
      <c r="D73" s="202"/>
      <c r="E73" s="272"/>
      <c r="F73" s="274"/>
    </row>
    <row r="74" spans="1:6" s="1" customFormat="1" ht="12" customHeight="1" thickBot="1">
      <c r="A74" s="3" t="s">
        <v>181</v>
      </c>
      <c r="B74" s="137" t="s">
        <v>185</v>
      </c>
      <c r="C74" s="275"/>
      <c r="D74" s="199"/>
      <c r="E74" s="275"/>
      <c r="F74" s="285"/>
    </row>
    <row r="75" spans="1:6" s="1" customFormat="1" ht="12" customHeight="1" thickBot="1">
      <c r="A75" s="39" t="s">
        <v>13</v>
      </c>
      <c r="B75" s="148" t="s">
        <v>186</v>
      </c>
      <c r="C75" s="283">
        <f>SUM(C76:C77)</f>
        <v>3311</v>
      </c>
      <c r="D75" s="283">
        <f>SUM(D76:D77)</f>
        <v>3311</v>
      </c>
      <c r="E75" s="283">
        <f>SUM(E76:E77)</f>
        <v>3351</v>
      </c>
      <c r="F75" s="230">
        <f>E75/D75*100</f>
        <v>101.20809423135005</v>
      </c>
    </row>
    <row r="76" spans="1:6" s="1" customFormat="1" ht="12" customHeight="1">
      <c r="A76" s="6" t="s">
        <v>102</v>
      </c>
      <c r="B76" s="131" t="s">
        <v>187</v>
      </c>
      <c r="C76" s="279">
        <v>3311</v>
      </c>
      <c r="D76" s="286">
        <v>3311</v>
      </c>
      <c r="E76" s="292">
        <v>3351</v>
      </c>
      <c r="F76" s="212">
        <f>E76/D76*100</f>
        <v>101.20809423135005</v>
      </c>
    </row>
    <row r="77" spans="1:6" s="1" customFormat="1" ht="12" customHeight="1" thickBot="1">
      <c r="A77" s="3" t="s">
        <v>103</v>
      </c>
      <c r="B77" s="137" t="s">
        <v>188</v>
      </c>
      <c r="C77" s="275"/>
      <c r="D77" s="199"/>
      <c r="E77" s="199"/>
      <c r="F77" s="285"/>
    </row>
    <row r="78" spans="1:6" s="1" customFormat="1" ht="12" customHeight="1" thickBot="1">
      <c r="A78" s="39" t="s">
        <v>14</v>
      </c>
      <c r="B78" s="150" t="s">
        <v>189</v>
      </c>
      <c r="C78" s="287">
        <f>SUM(C79:C81)</f>
        <v>0</v>
      </c>
      <c r="D78" s="287">
        <f>SUM(D79:D81)</f>
        <v>723</v>
      </c>
      <c r="E78" s="287">
        <f>SUM(E79:E81)</f>
        <v>723</v>
      </c>
      <c r="F78" s="284">
        <f>E78/D78*100</f>
        <v>100</v>
      </c>
    </row>
    <row r="79" spans="1:6" s="1" customFormat="1" ht="12" customHeight="1">
      <c r="A79" s="6" t="s">
        <v>190</v>
      </c>
      <c r="B79" s="131" t="s">
        <v>193</v>
      </c>
      <c r="C79" s="279"/>
      <c r="D79" s="286">
        <v>723</v>
      </c>
      <c r="E79" s="286">
        <v>723</v>
      </c>
      <c r="F79" s="212">
        <f>E79/D79*100</f>
        <v>100</v>
      </c>
    </row>
    <row r="80" spans="1:6" s="1" customFormat="1" ht="12" customHeight="1">
      <c r="A80" s="3" t="s">
        <v>191</v>
      </c>
      <c r="B80" s="131" t="s">
        <v>194</v>
      </c>
      <c r="C80" s="262"/>
      <c r="D80" s="202"/>
      <c r="E80" s="202"/>
      <c r="F80" s="274"/>
    </row>
    <row r="81" spans="1:7" s="1" customFormat="1" ht="12" customHeight="1" thickBot="1">
      <c r="A81" s="7" t="s">
        <v>192</v>
      </c>
      <c r="B81" s="130" t="s">
        <v>195</v>
      </c>
      <c r="C81" s="268"/>
      <c r="D81" s="199"/>
      <c r="E81" s="199"/>
      <c r="F81" s="285"/>
    </row>
    <row r="82" spans="1:7" s="1" customFormat="1" ht="12" customHeight="1" thickBot="1">
      <c r="A82" s="39" t="s">
        <v>15</v>
      </c>
      <c r="B82" s="150" t="s">
        <v>196</v>
      </c>
      <c r="C82" s="287">
        <f>SUM(C83:C86)</f>
        <v>0</v>
      </c>
      <c r="D82" s="287">
        <f>SUM(D83:D86)</f>
        <v>0</v>
      </c>
      <c r="E82" s="287">
        <f>SUM(E83:E86)</f>
        <v>0</v>
      </c>
      <c r="F82" s="230"/>
    </row>
    <row r="83" spans="1:7" s="1" customFormat="1" ht="12" customHeight="1">
      <c r="A83" s="6" t="s">
        <v>197</v>
      </c>
      <c r="B83" s="137" t="s">
        <v>201</v>
      </c>
      <c r="C83" s="261"/>
      <c r="D83" s="201"/>
      <c r="E83" s="201"/>
      <c r="F83" s="212"/>
    </row>
    <row r="84" spans="1:7" s="1" customFormat="1" ht="12" customHeight="1">
      <c r="A84" s="4" t="s">
        <v>198</v>
      </c>
      <c r="B84" s="91" t="s">
        <v>202</v>
      </c>
      <c r="C84" s="262"/>
      <c r="D84" s="202"/>
      <c r="E84" s="202"/>
      <c r="F84" s="274"/>
    </row>
    <row r="85" spans="1:7" s="1" customFormat="1" ht="12" customHeight="1">
      <c r="A85" s="4" t="s">
        <v>199</v>
      </c>
      <c r="B85" s="130" t="s">
        <v>203</v>
      </c>
      <c r="C85" s="262"/>
      <c r="D85" s="202"/>
      <c r="E85" s="202"/>
      <c r="F85" s="274"/>
    </row>
    <row r="86" spans="1:7" s="1" customFormat="1" ht="12" customHeight="1" thickBot="1">
      <c r="A86" s="7" t="s">
        <v>200</v>
      </c>
      <c r="B86" s="130" t="s">
        <v>204</v>
      </c>
      <c r="C86" s="268"/>
      <c r="D86" s="199"/>
      <c r="E86" s="199"/>
      <c r="F86" s="285"/>
    </row>
    <row r="87" spans="1:7" s="1" customFormat="1" ht="12" customHeight="1" thickBot="1">
      <c r="A87" s="39" t="s">
        <v>16</v>
      </c>
      <c r="B87" s="150" t="s">
        <v>205</v>
      </c>
      <c r="C87" s="287"/>
      <c r="D87" s="200"/>
      <c r="E87" s="200"/>
      <c r="F87" s="230"/>
    </row>
    <row r="88" spans="1:7" s="1" customFormat="1" ht="12" customHeight="1" thickBot="1">
      <c r="A88" s="149" t="s">
        <v>17</v>
      </c>
      <c r="B88" s="151" t="s">
        <v>206</v>
      </c>
      <c r="C88" s="288">
        <f>SUM(C66+C70+C75+C78+C82+C87)</f>
        <v>6899</v>
      </c>
      <c r="D88" s="288">
        <f>SUM(D66+D70+D75+D78+D82+D87)</f>
        <v>4034</v>
      </c>
      <c r="E88" s="288">
        <f>SUM(E66+E70+E75+E78+E82+E87)</f>
        <v>4074</v>
      </c>
      <c r="F88" s="230">
        <f>E88/D88*100</f>
        <v>100.99157164105105</v>
      </c>
    </row>
    <row r="89" spans="1:7" s="1" customFormat="1" ht="15" customHeight="1" thickBot="1">
      <c r="A89" s="9" t="s">
        <v>18</v>
      </c>
      <c r="B89" s="89" t="s">
        <v>207</v>
      </c>
      <c r="C89" s="254">
        <f>+C65+C88</f>
        <v>38588</v>
      </c>
      <c r="D89" s="254">
        <f>+D65+D88</f>
        <v>40498</v>
      </c>
      <c r="E89" s="254">
        <f>+E65+E88</f>
        <v>42273</v>
      </c>
      <c r="F89" s="273">
        <f>E89/D89*100</f>
        <v>104.38293249049335</v>
      </c>
      <c r="G89" s="60"/>
    </row>
    <row r="90" spans="1:7">
      <c r="C90" s="253"/>
      <c r="D90" s="253"/>
      <c r="E90" s="253"/>
      <c r="F90" s="253"/>
    </row>
  </sheetData>
  <mergeCells count="4">
    <mergeCell ref="A2:B2"/>
    <mergeCell ref="C3:E3"/>
    <mergeCell ref="F3:F4"/>
    <mergeCell ref="C2:F2"/>
  </mergeCells>
  <phoneticPr fontId="0" type="noConversion"/>
  <printOptions horizontalCentered="1"/>
  <pageMargins left="0.27559055118110237" right="0.27559055118110237" top="1.1811023622047245" bottom="1.1811023622047245" header="0.23622047244094491" footer="0.15748031496062992"/>
  <pageSetup paperSize="9" scale="73" fitToWidth="3" fitToHeight="2" orientation="portrait" r:id="rId1"/>
  <headerFooter alignWithMargins="0">
    <oddHeader xml:space="preserve">&amp;C&amp;"Times New Roman CE,Félkövér"&amp;12
BONYHÁDVARASD KÖZSÉG ÖNKORMÁNYZATA 
2014. ÉVI KÖLTSÉGVETÉSÉNEK MÉRLEGE
&amp;10
&amp;R&amp;"Times New Roman CE,Félkövér dőlt"&amp;11 1. számú melléklet </oddHeader>
  </headerFooter>
  <rowBreaks count="1" manualBreakCount="1">
    <brk id="6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/>
  <dimension ref="A1:L66"/>
  <sheetViews>
    <sheetView topLeftCell="A16" workbookViewId="0">
      <selection activeCell="F7" sqref="F7"/>
    </sheetView>
  </sheetViews>
  <sheetFormatPr defaultRowHeight="15.75"/>
  <cols>
    <col min="1" max="1" width="7.5" style="20" customWidth="1"/>
    <col min="2" max="2" width="91.6640625" style="20" customWidth="1"/>
    <col min="3" max="6" width="12.1640625" style="20" customWidth="1"/>
    <col min="7" max="7" width="9" style="20" customWidth="1"/>
    <col min="8" max="16384" width="9.33203125" style="20"/>
  </cols>
  <sheetData>
    <row r="1" spans="1:6" ht="16.5" customHeight="1">
      <c r="A1" s="305" t="s">
        <v>132</v>
      </c>
      <c r="B1" s="305"/>
      <c r="C1" s="305"/>
      <c r="D1" s="305"/>
      <c r="E1" s="305"/>
      <c r="F1" s="305"/>
    </row>
    <row r="2" spans="1:6" ht="16.5" customHeight="1" thickBot="1">
      <c r="A2" s="297" t="s">
        <v>70</v>
      </c>
      <c r="B2" s="297"/>
      <c r="C2" s="303" t="s">
        <v>131</v>
      </c>
      <c r="D2" s="303"/>
      <c r="E2" s="303"/>
      <c r="F2" s="303"/>
    </row>
    <row r="3" spans="1:6" ht="29.25" customHeight="1" thickBot="1">
      <c r="A3" s="11" t="s">
        <v>0</v>
      </c>
      <c r="B3" s="83" t="s">
        <v>24</v>
      </c>
      <c r="C3" s="298" t="s">
        <v>133</v>
      </c>
      <c r="D3" s="299"/>
      <c r="E3" s="300"/>
      <c r="F3" s="301" t="s">
        <v>128</v>
      </c>
    </row>
    <row r="4" spans="1:6" ht="27.75" customHeight="1" thickBot="1">
      <c r="A4" s="11"/>
      <c r="B4" s="83"/>
      <c r="C4" s="12" t="s">
        <v>126</v>
      </c>
      <c r="D4" s="12" t="s">
        <v>127</v>
      </c>
      <c r="E4" s="12" t="s">
        <v>380</v>
      </c>
      <c r="F4" s="302"/>
    </row>
    <row r="5" spans="1:6" s="21" customFormat="1" ht="12" customHeight="1" thickBot="1">
      <c r="A5" s="16">
        <v>1</v>
      </c>
      <c r="B5" s="84">
        <v>2</v>
      </c>
      <c r="C5" s="17">
        <v>3</v>
      </c>
      <c r="D5" s="17">
        <v>4</v>
      </c>
      <c r="E5" s="17">
        <v>5</v>
      </c>
      <c r="F5" s="90">
        <v>6</v>
      </c>
    </row>
    <row r="6" spans="1:6" ht="12" customHeight="1" thickBot="1">
      <c r="A6" s="205" t="s">
        <v>2</v>
      </c>
      <c r="B6" s="206" t="s">
        <v>295</v>
      </c>
      <c r="C6" s="207">
        <f>SUM(C7:C11)</f>
        <v>18639</v>
      </c>
      <c r="D6" s="207">
        <f>SUM(D7:D11)</f>
        <v>21524</v>
      </c>
      <c r="E6" s="207">
        <f>SUM(E7:E11)</f>
        <v>19704</v>
      </c>
      <c r="F6" s="230">
        <f t="shared" ref="F6" si="0">E6/D6*100</f>
        <v>91.544322616614011</v>
      </c>
    </row>
    <row r="7" spans="1:6" ht="12" customHeight="1">
      <c r="A7" s="209" t="s">
        <v>44</v>
      </c>
      <c r="B7" s="210" t="s">
        <v>25</v>
      </c>
      <c r="C7" s="211">
        <v>6850</v>
      </c>
      <c r="D7" s="211">
        <v>7523</v>
      </c>
      <c r="E7" s="211">
        <v>7473</v>
      </c>
      <c r="F7" s="212">
        <f t="shared" ref="F7" si="1">E7/D7*100</f>
        <v>99.335371527316227</v>
      </c>
    </row>
    <row r="8" spans="1:6" ht="12" customHeight="1">
      <c r="A8" s="213" t="s">
        <v>45</v>
      </c>
      <c r="B8" s="214" t="s">
        <v>105</v>
      </c>
      <c r="C8" s="211">
        <v>1625</v>
      </c>
      <c r="D8" s="211">
        <v>1317</v>
      </c>
      <c r="E8" s="211">
        <v>1317</v>
      </c>
      <c r="F8" s="212">
        <f t="shared" ref="F8:F12" si="2">E8/D8*100</f>
        <v>100</v>
      </c>
    </row>
    <row r="9" spans="1:6" ht="12" customHeight="1">
      <c r="A9" s="213" t="s">
        <v>46</v>
      </c>
      <c r="B9" s="214" t="s">
        <v>63</v>
      </c>
      <c r="C9" s="211">
        <v>6661</v>
      </c>
      <c r="D9" s="211">
        <v>7559</v>
      </c>
      <c r="E9" s="211">
        <v>5957</v>
      </c>
      <c r="F9" s="212">
        <f t="shared" si="2"/>
        <v>78.806720465670068</v>
      </c>
    </row>
    <row r="10" spans="1:6" ht="12" customHeight="1">
      <c r="A10" s="213" t="s">
        <v>47</v>
      </c>
      <c r="B10" s="215" t="s">
        <v>106</v>
      </c>
      <c r="C10" s="216">
        <v>1978</v>
      </c>
      <c r="D10" s="198">
        <v>2350</v>
      </c>
      <c r="E10" s="216">
        <v>2269</v>
      </c>
      <c r="F10" s="212">
        <f t="shared" si="2"/>
        <v>96.553191489361694</v>
      </c>
    </row>
    <row r="11" spans="1:6" ht="12" customHeight="1">
      <c r="A11" s="213" t="s">
        <v>55</v>
      </c>
      <c r="B11" s="217" t="s">
        <v>107</v>
      </c>
      <c r="C11" s="216">
        <f>SUM(C12:C21)</f>
        <v>1525</v>
      </c>
      <c r="D11" s="216">
        <f t="shared" ref="D11:E11" si="3">SUM(D12:D21)</f>
        <v>2775</v>
      </c>
      <c r="E11" s="216">
        <f t="shared" si="3"/>
        <v>2688</v>
      </c>
      <c r="F11" s="212">
        <f t="shared" si="2"/>
        <v>96.86486486486487</v>
      </c>
    </row>
    <row r="12" spans="1:6" ht="12" customHeight="1">
      <c r="A12" s="213" t="s">
        <v>48</v>
      </c>
      <c r="B12" s="214" t="s">
        <v>208</v>
      </c>
      <c r="C12" s="216"/>
      <c r="D12" s="198">
        <v>9</v>
      </c>
      <c r="E12" s="216">
        <v>9</v>
      </c>
      <c r="F12" s="212">
        <f t="shared" si="2"/>
        <v>100</v>
      </c>
    </row>
    <row r="13" spans="1:6" ht="12" customHeight="1">
      <c r="A13" s="213" t="s">
        <v>49</v>
      </c>
      <c r="B13" s="219" t="s">
        <v>209</v>
      </c>
      <c r="C13" s="216"/>
      <c r="D13" s="216"/>
      <c r="E13" s="216"/>
      <c r="F13" s="212"/>
    </row>
    <row r="14" spans="1:6" ht="12" customHeight="1">
      <c r="A14" s="213" t="s">
        <v>56</v>
      </c>
      <c r="B14" s="220" t="s">
        <v>210</v>
      </c>
      <c r="C14" s="216"/>
      <c r="D14" s="221"/>
      <c r="E14" s="216"/>
      <c r="F14" s="212"/>
    </row>
    <row r="15" spans="1:6" ht="12" customHeight="1">
      <c r="A15" s="213" t="s">
        <v>57</v>
      </c>
      <c r="B15" s="220" t="s">
        <v>211</v>
      </c>
      <c r="C15" s="216"/>
      <c r="D15" s="216"/>
      <c r="E15" s="216"/>
      <c r="F15" s="212"/>
    </row>
    <row r="16" spans="1:6" ht="12" customHeight="1">
      <c r="A16" s="213" t="s">
        <v>58</v>
      </c>
      <c r="B16" s="219" t="s">
        <v>212</v>
      </c>
      <c r="C16" s="216">
        <v>200</v>
      </c>
      <c r="D16" s="216">
        <v>488</v>
      </c>
      <c r="E16" s="216">
        <v>448</v>
      </c>
      <c r="F16" s="212">
        <f t="shared" ref="F16" si="4">E16/D16*100</f>
        <v>91.803278688524586</v>
      </c>
    </row>
    <row r="17" spans="1:6" ht="12" customHeight="1">
      <c r="A17" s="222" t="s">
        <v>59</v>
      </c>
      <c r="B17" s="219" t="s">
        <v>213</v>
      </c>
      <c r="C17" s="216"/>
      <c r="D17" s="223"/>
      <c r="E17" s="216"/>
      <c r="F17" s="212"/>
    </row>
    <row r="18" spans="1:6" ht="12" customHeight="1">
      <c r="A18" s="213" t="s">
        <v>61</v>
      </c>
      <c r="B18" s="220" t="s">
        <v>214</v>
      </c>
      <c r="C18" s="216"/>
      <c r="D18" s="223"/>
      <c r="E18" s="216"/>
      <c r="F18" s="212"/>
    </row>
    <row r="19" spans="1:6" ht="12" customHeight="1">
      <c r="A19" s="213" t="s">
        <v>108</v>
      </c>
      <c r="B19" s="219" t="s">
        <v>215</v>
      </c>
      <c r="C19" s="216"/>
      <c r="D19" s="223"/>
      <c r="E19" s="216"/>
      <c r="F19" s="212"/>
    </row>
    <row r="20" spans="1:6" ht="12" customHeight="1">
      <c r="A20" s="213" t="s">
        <v>218</v>
      </c>
      <c r="B20" s="219" t="s">
        <v>216</v>
      </c>
      <c r="C20" s="216"/>
      <c r="D20" s="223"/>
      <c r="E20" s="216"/>
      <c r="F20" s="212"/>
    </row>
    <row r="21" spans="1:6" ht="12" customHeight="1" thickBot="1">
      <c r="A21" s="224" t="s">
        <v>219</v>
      </c>
      <c r="B21" s="219" t="s">
        <v>217</v>
      </c>
      <c r="C21" s="225">
        <v>1325</v>
      </c>
      <c r="D21" s="226">
        <v>2278</v>
      </c>
      <c r="E21" s="216">
        <v>2231</v>
      </c>
      <c r="F21" s="212">
        <f t="shared" ref="F21" si="5">E21/D21*100</f>
        <v>97.9367866549605</v>
      </c>
    </row>
    <row r="22" spans="1:6" ht="12" customHeight="1" thickBot="1">
      <c r="A22" s="228" t="s">
        <v>3</v>
      </c>
      <c r="B22" s="229" t="s">
        <v>363</v>
      </c>
      <c r="C22" s="207">
        <f>SUM(C23+C25+C27)</f>
        <v>5226</v>
      </c>
      <c r="D22" s="207">
        <f t="shared" ref="D22:E22" si="6">SUM(D23+D25+D27)</f>
        <v>7956</v>
      </c>
      <c r="E22" s="207">
        <f t="shared" si="6"/>
        <v>7732</v>
      </c>
      <c r="F22" s="230">
        <f t="shared" ref="F22" si="7">E22/D22*100</f>
        <v>97.184514831573651</v>
      </c>
    </row>
    <row r="23" spans="1:6" ht="12" customHeight="1">
      <c r="A23" s="231" t="s">
        <v>50</v>
      </c>
      <c r="B23" s="214" t="s">
        <v>220</v>
      </c>
      <c r="C23" s="211"/>
      <c r="D23" s="211">
        <v>2130</v>
      </c>
      <c r="E23" s="211">
        <v>2130</v>
      </c>
      <c r="F23" s="212">
        <f t="shared" ref="F23:F27" si="8">E23/D23*100</f>
        <v>100</v>
      </c>
    </row>
    <row r="24" spans="1:6" ht="12" customHeight="1">
      <c r="A24" s="231" t="s">
        <v>51</v>
      </c>
      <c r="B24" s="214" t="s">
        <v>264</v>
      </c>
      <c r="C24" s="216"/>
      <c r="D24" s="216"/>
      <c r="E24" s="216"/>
      <c r="F24" s="232"/>
    </row>
    <row r="25" spans="1:6" ht="12" customHeight="1">
      <c r="A25" s="231" t="s">
        <v>52</v>
      </c>
      <c r="B25" s="214" t="s">
        <v>109</v>
      </c>
      <c r="C25" s="216">
        <v>4557</v>
      </c>
      <c r="D25" s="198">
        <v>4557</v>
      </c>
      <c r="E25" s="198">
        <v>4502</v>
      </c>
      <c r="F25" s="212">
        <f t="shared" si="8"/>
        <v>98.793065613342108</v>
      </c>
    </row>
    <row r="26" spans="1:6" ht="12" customHeight="1">
      <c r="A26" s="231" t="s">
        <v>53</v>
      </c>
      <c r="B26" s="214" t="s">
        <v>265</v>
      </c>
      <c r="C26" s="216">
        <v>4557</v>
      </c>
      <c r="D26" s="198">
        <v>4557</v>
      </c>
      <c r="E26" s="198">
        <v>4455</v>
      </c>
      <c r="F26" s="232">
        <f t="shared" si="8"/>
        <v>97.761685319289001</v>
      </c>
    </row>
    <row r="27" spans="1:6" ht="12" customHeight="1">
      <c r="A27" s="231" t="s">
        <v>54</v>
      </c>
      <c r="B27" s="214" t="s">
        <v>112</v>
      </c>
      <c r="C27" s="216">
        <f>SUM(C28:C35)</f>
        <v>669</v>
      </c>
      <c r="D27" s="216">
        <f t="shared" ref="D27:E27" si="9">SUM(D28:D35)</f>
        <v>1269</v>
      </c>
      <c r="E27" s="216">
        <f t="shared" si="9"/>
        <v>1100</v>
      </c>
      <c r="F27" s="232">
        <f t="shared" si="8"/>
        <v>86.682427107959029</v>
      </c>
    </row>
    <row r="28" spans="1:6" ht="12" customHeight="1">
      <c r="A28" s="231" t="s">
        <v>60</v>
      </c>
      <c r="B28" s="214" t="s">
        <v>267</v>
      </c>
      <c r="C28" s="216"/>
      <c r="D28" s="218"/>
      <c r="E28" s="218"/>
      <c r="F28" s="232"/>
    </row>
    <row r="29" spans="1:6" ht="12" customHeight="1">
      <c r="A29" s="231" t="s">
        <v>62</v>
      </c>
      <c r="B29" s="220" t="s">
        <v>210</v>
      </c>
      <c r="C29" s="216"/>
      <c r="D29" s="216"/>
      <c r="E29" s="216"/>
      <c r="F29" s="232"/>
    </row>
    <row r="30" spans="1:6" ht="12" customHeight="1">
      <c r="A30" s="231" t="s">
        <v>110</v>
      </c>
      <c r="B30" s="220" t="s">
        <v>211</v>
      </c>
      <c r="C30" s="216"/>
      <c r="D30" s="218"/>
      <c r="E30" s="218"/>
      <c r="F30" s="232"/>
    </row>
    <row r="31" spans="1:6" ht="12" customHeight="1">
      <c r="A31" s="231" t="s">
        <v>111</v>
      </c>
      <c r="B31" s="219" t="s">
        <v>268</v>
      </c>
      <c r="C31" s="216">
        <v>500</v>
      </c>
      <c r="D31" s="216">
        <v>1100</v>
      </c>
      <c r="E31" s="216">
        <v>1100</v>
      </c>
      <c r="F31" s="232">
        <f t="shared" ref="F31" si="10">E31/D31*100</f>
        <v>100</v>
      </c>
    </row>
    <row r="32" spans="1:6" ht="12" customHeight="1">
      <c r="A32" s="213" t="s">
        <v>122</v>
      </c>
      <c r="B32" s="219" t="s">
        <v>213</v>
      </c>
      <c r="C32" s="216"/>
      <c r="D32" s="216"/>
      <c r="E32" s="216"/>
      <c r="F32" s="233"/>
    </row>
    <row r="33" spans="1:6" ht="12" customHeight="1">
      <c r="A33" s="213" t="s">
        <v>123</v>
      </c>
      <c r="B33" s="220" t="s">
        <v>214</v>
      </c>
      <c r="C33" s="216"/>
      <c r="D33" s="216"/>
      <c r="E33" s="216"/>
      <c r="F33" s="233"/>
    </row>
    <row r="34" spans="1:6" ht="12" customHeight="1">
      <c r="A34" s="213" t="s">
        <v>124</v>
      </c>
      <c r="B34" s="220" t="s">
        <v>270</v>
      </c>
      <c r="C34" s="216"/>
      <c r="D34" s="221"/>
      <c r="E34" s="221"/>
      <c r="F34" s="233"/>
    </row>
    <row r="35" spans="1:6" ht="12" customHeight="1" thickBot="1">
      <c r="A35" s="290" t="s">
        <v>266</v>
      </c>
      <c r="B35" s="219" t="s">
        <v>269</v>
      </c>
      <c r="C35" s="225">
        <v>169</v>
      </c>
      <c r="D35" s="225">
        <v>169</v>
      </c>
      <c r="E35" s="225"/>
      <c r="F35" s="232">
        <f t="shared" ref="F35" si="11">E35/D35*100</f>
        <v>0</v>
      </c>
    </row>
    <row r="36" spans="1:6" ht="12" customHeight="1" thickBot="1">
      <c r="A36" s="228" t="s">
        <v>4</v>
      </c>
      <c r="B36" s="229" t="s">
        <v>296</v>
      </c>
      <c r="C36" s="207">
        <f>SUM(C37:C38)</f>
        <v>0</v>
      </c>
      <c r="D36" s="207">
        <f>SUM(D37:D38)</f>
        <v>0</v>
      </c>
      <c r="E36" s="207">
        <f>SUM(E37:E38)</f>
        <v>0</v>
      </c>
      <c r="F36" s="208"/>
    </row>
    <row r="37" spans="1:6" ht="12" customHeight="1">
      <c r="A37" s="231" t="s">
        <v>36</v>
      </c>
      <c r="B37" s="234" t="s">
        <v>29</v>
      </c>
      <c r="C37" s="211"/>
      <c r="D37" s="211"/>
      <c r="E37" s="235"/>
      <c r="F37" s="236"/>
    </row>
    <row r="38" spans="1:6" ht="12" customHeight="1" thickBot="1">
      <c r="A38" s="213" t="s">
        <v>271</v>
      </c>
      <c r="B38" s="214" t="s">
        <v>30</v>
      </c>
      <c r="C38" s="225"/>
      <c r="D38" s="237"/>
      <c r="E38" s="237"/>
      <c r="F38" s="238"/>
    </row>
    <row r="39" spans="1:6" ht="12" customHeight="1" thickBot="1">
      <c r="A39" s="228" t="s">
        <v>5</v>
      </c>
      <c r="B39" s="239" t="s">
        <v>272</v>
      </c>
      <c r="C39" s="207">
        <f>+C6+C22+C36</f>
        <v>23865</v>
      </c>
      <c r="D39" s="207">
        <f>+D6+D22+D36</f>
        <v>29480</v>
      </c>
      <c r="E39" s="207">
        <f>+E6+E22+E36</f>
        <v>27436</v>
      </c>
      <c r="F39" s="208">
        <f>E39/D39*100</f>
        <v>93.066485753052916</v>
      </c>
    </row>
    <row r="40" spans="1:6" ht="12" customHeight="1" thickBot="1">
      <c r="A40" s="240" t="s">
        <v>6</v>
      </c>
      <c r="B40" s="241" t="s">
        <v>273</v>
      </c>
      <c r="C40" s="203">
        <f>SUM(C41:C48)</f>
        <v>3588</v>
      </c>
      <c r="D40" s="203">
        <f t="shared" ref="D40:E40" si="12">SUM(D41:D48)</f>
        <v>0</v>
      </c>
      <c r="E40" s="203">
        <f t="shared" si="12"/>
        <v>0</v>
      </c>
      <c r="F40" s="242">
        <f>SUM(F41:F48)</f>
        <v>0</v>
      </c>
    </row>
    <row r="41" spans="1:6" ht="12" customHeight="1">
      <c r="A41" s="231" t="s">
        <v>37</v>
      </c>
      <c r="B41" s="243" t="s">
        <v>274</v>
      </c>
      <c r="C41" s="211"/>
      <c r="D41" s="201"/>
      <c r="E41" s="201"/>
      <c r="F41" s="238"/>
    </row>
    <row r="42" spans="1:6" ht="12" customHeight="1">
      <c r="A42" s="231" t="s">
        <v>38</v>
      </c>
      <c r="B42" s="243" t="s">
        <v>369</v>
      </c>
      <c r="C42" s="216">
        <v>3588</v>
      </c>
      <c r="D42" s="198">
        <v>0</v>
      </c>
      <c r="E42" s="202"/>
      <c r="F42" s="232"/>
    </row>
    <row r="43" spans="1:6" ht="12" customHeight="1" thickBot="1">
      <c r="A43" s="222" t="s">
        <v>39</v>
      </c>
      <c r="B43" s="244" t="s">
        <v>275</v>
      </c>
      <c r="C43" s="225"/>
      <c r="D43" s="199"/>
      <c r="E43" s="199"/>
      <c r="F43" s="233"/>
    </row>
    <row r="44" spans="1:6" ht="12" customHeight="1" thickBot="1">
      <c r="A44" s="240" t="s">
        <v>7</v>
      </c>
      <c r="B44" s="229" t="s">
        <v>276</v>
      </c>
      <c r="C44" s="245"/>
      <c r="D44" s="200"/>
      <c r="E44" s="200"/>
      <c r="F44" s="246"/>
    </row>
    <row r="45" spans="1:6" ht="12" customHeight="1">
      <c r="A45" s="231" t="s">
        <v>40</v>
      </c>
      <c r="B45" s="243" t="s">
        <v>277</v>
      </c>
      <c r="C45" s="211"/>
      <c r="D45" s="201"/>
      <c r="E45" s="201"/>
      <c r="F45" s="238"/>
    </row>
    <row r="46" spans="1:6" ht="12" customHeight="1">
      <c r="A46" s="231" t="s">
        <v>41</v>
      </c>
      <c r="B46" s="243" t="s">
        <v>278</v>
      </c>
      <c r="C46" s="216"/>
      <c r="D46" s="202"/>
      <c r="E46" s="202"/>
      <c r="F46" s="232"/>
    </row>
    <row r="47" spans="1:6" ht="12" customHeight="1">
      <c r="A47" s="231" t="s">
        <v>160</v>
      </c>
      <c r="B47" s="243" t="s">
        <v>279</v>
      </c>
      <c r="C47" s="216"/>
      <c r="D47" s="202"/>
      <c r="E47" s="202"/>
      <c r="F47" s="232"/>
    </row>
    <row r="48" spans="1:6" ht="12" customHeight="1" thickBot="1">
      <c r="A48" s="222" t="s">
        <v>161</v>
      </c>
      <c r="B48" s="244" t="s">
        <v>280</v>
      </c>
      <c r="C48" s="225"/>
      <c r="D48" s="199"/>
      <c r="E48" s="225"/>
      <c r="F48" s="233"/>
    </row>
    <row r="49" spans="1:12" ht="12" customHeight="1" thickBot="1">
      <c r="A49" s="240" t="s">
        <v>8</v>
      </c>
      <c r="B49" s="241" t="s">
        <v>281</v>
      </c>
      <c r="C49" s="203">
        <f>SUM(C50:C54)</f>
        <v>11135</v>
      </c>
      <c r="D49" s="203">
        <f t="shared" ref="D49:E49" si="13">SUM(D50:D54)</f>
        <v>11018</v>
      </c>
      <c r="E49" s="203">
        <f t="shared" si="13"/>
        <v>10295</v>
      </c>
      <c r="F49" s="242">
        <f>SUM(F50:F60)</f>
        <v>193.43801052822653</v>
      </c>
    </row>
    <row r="50" spans="1:12" ht="12" customHeight="1">
      <c r="A50" s="231" t="s">
        <v>42</v>
      </c>
      <c r="B50" s="243" t="s">
        <v>282</v>
      </c>
      <c r="C50" s="211"/>
      <c r="D50" s="201"/>
      <c r="E50" s="201"/>
      <c r="F50" s="238"/>
    </row>
    <row r="51" spans="1:12" ht="12" customHeight="1">
      <c r="A51" s="231" t="s">
        <v>43</v>
      </c>
      <c r="B51" s="243" t="s">
        <v>283</v>
      </c>
      <c r="C51" s="216"/>
      <c r="D51" s="198">
        <v>723</v>
      </c>
      <c r="E51" s="202"/>
      <c r="F51" s="232"/>
    </row>
    <row r="52" spans="1:12" ht="12" customHeight="1">
      <c r="A52" s="231" t="s">
        <v>99</v>
      </c>
      <c r="B52" s="243" t="s">
        <v>364</v>
      </c>
      <c r="C52" s="216">
        <v>11135</v>
      </c>
      <c r="D52" s="198">
        <v>10295</v>
      </c>
      <c r="E52" s="247">
        <v>10295</v>
      </c>
      <c r="F52" s="232">
        <f t="shared" ref="F52" si="14">E52/D52*100</f>
        <v>100</v>
      </c>
    </row>
    <row r="53" spans="1:12" ht="12" customHeight="1">
      <c r="A53" s="231" t="s">
        <v>165</v>
      </c>
      <c r="B53" s="243" t="s">
        <v>284</v>
      </c>
      <c r="C53" s="216"/>
      <c r="D53" s="202"/>
      <c r="E53" s="202"/>
      <c r="F53" s="232"/>
    </row>
    <row r="54" spans="1:12" ht="12" customHeight="1" thickBot="1">
      <c r="A54" s="222" t="s">
        <v>365</v>
      </c>
      <c r="B54" s="244" t="s">
        <v>285</v>
      </c>
      <c r="C54" s="225"/>
      <c r="D54" s="199"/>
      <c r="E54" s="199"/>
      <c r="F54" s="248"/>
    </row>
    <row r="55" spans="1:12" ht="12" customHeight="1" thickBot="1">
      <c r="A55" s="240" t="s">
        <v>9</v>
      </c>
      <c r="B55" s="241" t="s">
        <v>286</v>
      </c>
      <c r="C55" s="245"/>
      <c r="D55" s="200"/>
      <c r="E55" s="200"/>
      <c r="F55" s="246"/>
    </row>
    <row r="56" spans="1:12" ht="12" customHeight="1">
      <c r="A56" s="231" t="s">
        <v>100</v>
      </c>
      <c r="B56" s="243" t="s">
        <v>287</v>
      </c>
      <c r="C56" s="211"/>
      <c r="D56" s="201"/>
      <c r="E56" s="201"/>
      <c r="F56" s="248"/>
    </row>
    <row r="57" spans="1:12" ht="12" customHeight="1">
      <c r="A57" s="231" t="s">
        <v>101</v>
      </c>
      <c r="B57" s="244" t="s">
        <v>288</v>
      </c>
      <c r="C57" s="216"/>
      <c r="D57" s="202"/>
      <c r="E57" s="202"/>
      <c r="F57" s="233"/>
    </row>
    <row r="58" spans="1:12" ht="12" customHeight="1">
      <c r="A58" s="231" t="s">
        <v>167</v>
      </c>
      <c r="B58" s="202" t="s">
        <v>289</v>
      </c>
      <c r="C58" s="216"/>
      <c r="D58" s="202"/>
      <c r="E58" s="202"/>
      <c r="F58" s="233"/>
    </row>
    <row r="59" spans="1:12" ht="12" customHeight="1" thickBot="1">
      <c r="A59" s="222" t="s">
        <v>168</v>
      </c>
      <c r="B59" s="199" t="s">
        <v>290</v>
      </c>
      <c r="C59" s="225"/>
      <c r="D59" s="199"/>
      <c r="E59" s="199"/>
      <c r="F59" s="233"/>
    </row>
    <row r="60" spans="1:12" ht="12" customHeight="1" thickBot="1">
      <c r="A60" s="240" t="s">
        <v>10</v>
      </c>
      <c r="B60" s="249" t="s">
        <v>291</v>
      </c>
      <c r="C60" s="250">
        <f>SUM(C40+C44+C49+C55)</f>
        <v>14723</v>
      </c>
      <c r="D60" s="250">
        <f t="shared" ref="D60:E60" si="15">SUM(D40+D44+D49+D55)</f>
        <v>11018</v>
      </c>
      <c r="E60" s="250">
        <f t="shared" si="15"/>
        <v>10295</v>
      </c>
      <c r="F60" s="291">
        <f t="shared" ref="F60" si="16">E60/D60*100</f>
        <v>93.438010528226528</v>
      </c>
    </row>
    <row r="61" spans="1:12" ht="15" customHeight="1" thickBot="1">
      <c r="A61" s="228" t="s">
        <v>11</v>
      </c>
      <c r="B61" s="251" t="s">
        <v>292</v>
      </c>
      <c r="C61" s="207">
        <f>SUM(C39+C60)</f>
        <v>38588</v>
      </c>
      <c r="D61" s="207">
        <f>SUM(D39+D60)</f>
        <v>40498</v>
      </c>
      <c r="E61" s="207">
        <f>SUM(E39+E60)</f>
        <v>37731</v>
      </c>
      <c r="F61" s="208">
        <f>E61/D61*100</f>
        <v>93.167563830312602</v>
      </c>
      <c r="I61" s="22"/>
      <c r="J61" s="45"/>
      <c r="K61" s="45"/>
      <c r="L61" s="45"/>
    </row>
    <row r="62" spans="1:12" s="1" customFormat="1" ht="12.95" customHeight="1">
      <c r="A62" s="306"/>
      <c r="B62" s="306"/>
      <c r="C62" s="306"/>
      <c r="D62" s="306"/>
      <c r="E62" s="306"/>
      <c r="F62" s="306"/>
    </row>
    <row r="63" spans="1:12">
      <c r="A63" s="307" t="s">
        <v>293</v>
      </c>
      <c r="B63" s="307"/>
      <c r="C63" s="307"/>
      <c r="D63" s="307"/>
      <c r="E63" s="307"/>
      <c r="F63" s="307"/>
    </row>
    <row r="64" spans="1:12" ht="16.5" thickBot="1">
      <c r="A64" s="304" t="s">
        <v>71</v>
      </c>
      <c r="B64" s="304"/>
      <c r="C64" s="252"/>
      <c r="D64" s="252"/>
      <c r="E64" s="252"/>
      <c r="F64" s="253"/>
    </row>
    <row r="65" spans="1:7" ht="23.25" customHeight="1" thickBot="1">
      <c r="A65" s="228" t="s">
        <v>2</v>
      </c>
      <c r="B65" s="207" t="s">
        <v>294</v>
      </c>
      <c r="C65" s="204">
        <f>'Bevételek összesített 1.'!C65-C39</f>
        <v>7824</v>
      </c>
      <c r="D65" s="204">
        <f>'Bevételek összesített 1.'!D65-D39</f>
        <v>6984</v>
      </c>
      <c r="E65" s="204">
        <f>'Bevételek összesített 1.'!E65-E39</f>
        <v>10763</v>
      </c>
      <c r="F65" s="208">
        <f>E65/D65*100</f>
        <v>154.1093928980527</v>
      </c>
      <c r="G65" s="61"/>
    </row>
    <row r="66" spans="1:7" ht="23.25" customHeight="1" thickBot="1">
      <c r="A66" s="228" t="s">
        <v>3</v>
      </c>
      <c r="B66" s="203" t="s">
        <v>297</v>
      </c>
      <c r="C66" s="204">
        <f>SUM('Bevételek összesített 1.'!C88-'Kiadások összesített 1.'!C60)</f>
        <v>-7824</v>
      </c>
      <c r="D66" s="204">
        <f>SUM('Bevételek összesített 1.'!D88-'Kiadások összesített 1.'!D60)</f>
        <v>-6984</v>
      </c>
      <c r="E66" s="204">
        <f>SUM('Bevételek összesített 1.'!E88-'Kiadások összesített 1.'!E60)</f>
        <v>-6221</v>
      </c>
      <c r="F66" s="208">
        <f>E66/D66*100</f>
        <v>89.075028636884312</v>
      </c>
    </row>
  </sheetData>
  <mergeCells count="8">
    <mergeCell ref="A64:B64"/>
    <mergeCell ref="A1:F1"/>
    <mergeCell ref="A2:B2"/>
    <mergeCell ref="A62:F62"/>
    <mergeCell ref="A63:F63"/>
    <mergeCell ref="C3:E3"/>
    <mergeCell ref="F3:F4"/>
    <mergeCell ref="C2:F2"/>
  </mergeCells>
  <phoneticPr fontId="16" type="noConversion"/>
  <pageMargins left="0.31496062992125984" right="0.27559055118110237" top="0.70866141732283472" bottom="0.78740157480314965" header="0.19685039370078741" footer="0.15748031496062992"/>
  <pageSetup paperSize="9" scale="73" orientation="portrait" r:id="rId1"/>
  <headerFooter alignWithMargins="0">
    <oddHeader>&amp;R&amp;"Times New Roman CE,Dőlt"&amp;12 1.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90"/>
  <sheetViews>
    <sheetView zoomScaleSheetLayoutView="130" workbookViewId="0">
      <selection activeCell="C18" sqref="C18:E18"/>
    </sheetView>
  </sheetViews>
  <sheetFormatPr defaultRowHeight="15.75"/>
  <cols>
    <col min="1" max="1" width="7.5" style="20" customWidth="1"/>
    <col min="2" max="2" width="67.83203125" style="20" customWidth="1"/>
    <col min="3" max="6" width="12.1640625" style="20" customWidth="1"/>
    <col min="7" max="7" width="9" style="20" customWidth="1"/>
    <col min="8" max="16384" width="9.33203125" style="20"/>
  </cols>
  <sheetData>
    <row r="1" spans="1:6" ht="15.95" customHeight="1">
      <c r="A1" s="305" t="s">
        <v>370</v>
      </c>
      <c r="B1" s="305"/>
      <c r="C1" s="305"/>
      <c r="D1" s="305"/>
      <c r="E1" s="305"/>
      <c r="F1" s="305"/>
    </row>
    <row r="2" spans="1:6" ht="15.95" customHeight="1" thickBot="1">
      <c r="A2" s="297" t="s">
        <v>125</v>
      </c>
      <c r="B2" s="297"/>
      <c r="C2" s="303" t="s">
        <v>131</v>
      </c>
      <c r="D2" s="303"/>
      <c r="E2" s="303"/>
      <c r="F2" s="303"/>
    </row>
    <row r="3" spans="1:6" ht="24" customHeight="1" thickBot="1">
      <c r="A3" s="11" t="s">
        <v>35</v>
      </c>
      <c r="B3" s="289" t="s">
        <v>1</v>
      </c>
      <c r="C3" s="298" t="s">
        <v>133</v>
      </c>
      <c r="D3" s="299"/>
      <c r="E3" s="300"/>
      <c r="F3" s="301" t="s">
        <v>128</v>
      </c>
    </row>
    <row r="4" spans="1:6" ht="27" customHeight="1" thickBot="1">
      <c r="A4" s="11"/>
      <c r="B4" s="289"/>
      <c r="C4" s="12" t="s">
        <v>126</v>
      </c>
      <c r="D4" s="12" t="s">
        <v>127</v>
      </c>
      <c r="E4" s="12" t="s">
        <v>380</v>
      </c>
      <c r="F4" s="302"/>
    </row>
    <row r="5" spans="1:6" s="21" customFormat="1" ht="12" customHeight="1" thickBot="1">
      <c r="A5" s="16">
        <v>1</v>
      </c>
      <c r="B5" s="17">
        <v>2</v>
      </c>
      <c r="C5" s="84">
        <v>3</v>
      </c>
      <c r="D5" s="84">
        <v>4</v>
      </c>
      <c r="E5" s="17">
        <v>5</v>
      </c>
      <c r="F5" s="90">
        <v>6</v>
      </c>
    </row>
    <row r="6" spans="1:6" s="1" customFormat="1" ht="12" customHeight="1" thickBot="1">
      <c r="A6" s="9" t="s">
        <v>2</v>
      </c>
      <c r="B6" s="147" t="s">
        <v>157</v>
      </c>
      <c r="C6" s="254">
        <f>SUM(C7:C12)</f>
        <v>19771</v>
      </c>
      <c r="D6" s="254">
        <f>SUM(D7:D12)</f>
        <v>23391</v>
      </c>
      <c r="E6" s="254">
        <f>SUM(E7:E12)</f>
        <v>23391</v>
      </c>
      <c r="F6" s="255">
        <f t="shared" ref="F6" si="0">E6/D6*100</f>
        <v>100</v>
      </c>
    </row>
    <row r="7" spans="1:6" s="1" customFormat="1" ht="12" customHeight="1">
      <c r="A7" s="124" t="s">
        <v>134</v>
      </c>
      <c r="B7" s="131" t="s">
        <v>221</v>
      </c>
      <c r="C7" s="256">
        <f>SUM('Bevételek összesített 1.'!C7)</f>
        <v>8038</v>
      </c>
      <c r="D7" s="256">
        <f>SUM('Bevételek összesített 1.'!D7)</f>
        <v>8038</v>
      </c>
      <c r="E7" s="256">
        <f>SUM('Bevételek összesített 1.'!E7)</f>
        <v>8038</v>
      </c>
      <c r="F7" s="212">
        <f>SUM('Bevételek összesített 1.'!F7)</f>
        <v>100</v>
      </c>
    </row>
    <row r="8" spans="1:6" s="1" customFormat="1" ht="12" customHeight="1">
      <c r="A8" s="125" t="s">
        <v>135</v>
      </c>
      <c r="B8" s="132" t="s">
        <v>222</v>
      </c>
      <c r="C8" s="256">
        <f>SUM('Bevételek összesített 1.'!C8)</f>
        <v>8025</v>
      </c>
      <c r="D8" s="256">
        <f>SUM('Bevételek összesített 1.'!D8)</f>
        <v>8025</v>
      </c>
      <c r="E8" s="256">
        <f>SUM('Bevételek összesített 1.'!E8)</f>
        <v>8025</v>
      </c>
      <c r="F8" s="212">
        <f>SUM('Bevételek összesített 1.'!F8)</f>
        <v>100</v>
      </c>
    </row>
    <row r="9" spans="1:6" s="1" customFormat="1" ht="12" customHeight="1">
      <c r="A9" s="125" t="s">
        <v>136</v>
      </c>
      <c r="B9" s="132" t="s">
        <v>223</v>
      </c>
      <c r="C9" s="256">
        <f>SUM('Bevételek összesített 1.'!C9)</f>
        <v>3187</v>
      </c>
      <c r="D9" s="256">
        <f>SUM('Bevételek összesített 1.'!D9)</f>
        <v>3036</v>
      </c>
      <c r="E9" s="256">
        <f>SUM('Bevételek összesített 1.'!E9)</f>
        <v>3036</v>
      </c>
      <c r="F9" s="212">
        <f>SUM('Bevételek összesített 1.'!F9)</f>
        <v>100</v>
      </c>
    </row>
    <row r="10" spans="1:6" s="1" customFormat="1" ht="12" customHeight="1">
      <c r="A10" s="125" t="s">
        <v>137</v>
      </c>
      <c r="B10" s="132" t="s">
        <v>224</v>
      </c>
      <c r="C10" s="256">
        <f>SUM('Bevételek összesített 1.'!C10)</f>
        <v>521</v>
      </c>
      <c r="D10" s="256">
        <f>SUM('Bevételek összesített 1.'!D10)</f>
        <v>521</v>
      </c>
      <c r="E10" s="256">
        <f>SUM('Bevételek összesített 1.'!E10)</f>
        <v>521</v>
      </c>
      <c r="F10" s="212">
        <f>SUM('Bevételek összesített 1.'!F10)</f>
        <v>100</v>
      </c>
    </row>
    <row r="11" spans="1:6" s="1" customFormat="1" ht="12" customHeight="1">
      <c r="A11" s="125" t="s">
        <v>55</v>
      </c>
      <c r="B11" s="132" t="s">
        <v>225</v>
      </c>
      <c r="C11" s="256">
        <f>SUM('Bevételek összesített 1.'!C11)</f>
        <v>0</v>
      </c>
      <c r="D11" s="256">
        <f>SUM('Bevételek összesített 1.'!D11)</f>
        <v>1710</v>
      </c>
      <c r="E11" s="256">
        <f>SUM('Bevételek összesített 1.'!E11)</f>
        <v>1710</v>
      </c>
      <c r="F11" s="212">
        <f>SUM('Bevételek összesített 1.'!F11)</f>
        <v>100</v>
      </c>
    </row>
    <row r="12" spans="1:6" s="1" customFormat="1" ht="12" customHeight="1" thickBot="1">
      <c r="A12" s="126" t="s">
        <v>138</v>
      </c>
      <c r="B12" s="133" t="s">
        <v>226</v>
      </c>
      <c r="C12" s="256">
        <f>SUM('Bevételek összesített 1.'!C12)</f>
        <v>0</v>
      </c>
      <c r="D12" s="256">
        <f>SUM('Bevételek összesített 1.'!D12)</f>
        <v>2061</v>
      </c>
      <c r="E12" s="256">
        <f>SUM('Bevételek összesített 1.'!E12)</f>
        <v>2061</v>
      </c>
      <c r="F12" s="212">
        <f>SUM('Bevételek összesített 1.'!F12)</f>
        <v>100</v>
      </c>
    </row>
    <row r="13" spans="1:6" s="1" customFormat="1" ht="12" customHeight="1" thickBot="1">
      <c r="A13" s="9" t="s">
        <v>3</v>
      </c>
      <c r="B13" s="88" t="s">
        <v>139</v>
      </c>
      <c r="C13" s="260">
        <f>SUM(C14:C19)</f>
        <v>1462</v>
      </c>
      <c r="D13" s="260">
        <f>SUM(D14:D19)</f>
        <v>1900</v>
      </c>
      <c r="E13" s="260">
        <f>SUM(E14:E19)</f>
        <v>2600</v>
      </c>
      <c r="F13" s="255">
        <f t="shared" ref="F13" si="1">E13/D13*100</f>
        <v>136.84210526315789</v>
      </c>
    </row>
    <row r="14" spans="1:6" s="1" customFormat="1" ht="12" customHeight="1">
      <c r="A14" s="4" t="s">
        <v>50</v>
      </c>
      <c r="B14" s="129" t="s">
        <v>227</v>
      </c>
      <c r="C14" s="261"/>
      <c r="D14" s="261"/>
      <c r="E14" s="261"/>
      <c r="F14" s="212"/>
    </row>
    <row r="15" spans="1:6" s="1" customFormat="1" ht="12" customHeight="1">
      <c r="A15" s="4" t="s">
        <v>51</v>
      </c>
      <c r="B15" s="129" t="s">
        <v>228</v>
      </c>
      <c r="C15" s="262"/>
      <c r="D15" s="198"/>
      <c r="E15" s="198"/>
      <c r="F15" s="212"/>
    </row>
    <row r="16" spans="1:6" s="1" customFormat="1" ht="12" customHeight="1">
      <c r="A16" s="4" t="s">
        <v>52</v>
      </c>
      <c r="B16" s="129" t="s">
        <v>229</v>
      </c>
      <c r="C16" s="262"/>
      <c r="D16" s="262"/>
      <c r="E16" s="262"/>
      <c r="F16" s="212"/>
    </row>
    <row r="17" spans="1:6" s="1" customFormat="1" ht="12" customHeight="1">
      <c r="A17" s="4" t="s">
        <v>140</v>
      </c>
      <c r="B17" s="129" t="s">
        <v>230</v>
      </c>
      <c r="C17" s="262"/>
      <c r="D17" s="198"/>
      <c r="E17" s="198"/>
      <c r="F17" s="212"/>
    </row>
    <row r="18" spans="1:6" s="1" customFormat="1" ht="12" customHeight="1">
      <c r="A18" s="4" t="s">
        <v>141</v>
      </c>
      <c r="B18" s="129" t="s">
        <v>231</v>
      </c>
      <c r="C18" s="262">
        <f>SUM('Bevételek összesített 1.'!C18)-447</f>
        <v>1462</v>
      </c>
      <c r="D18" s="262">
        <f>SUM('Bevételek összesített 1.'!D18)-447</f>
        <v>1900</v>
      </c>
      <c r="E18" s="262">
        <f>SUM('Bevételek összesített 1.'!E18)-447</f>
        <v>2600</v>
      </c>
      <c r="F18" s="293">
        <f>SUM('Bevételek összesített 1.'!F18)</f>
        <v>129.82530890498509</v>
      </c>
    </row>
    <row r="19" spans="1:6" s="1" customFormat="1" ht="12" customHeight="1" thickBot="1">
      <c r="A19" s="4" t="s">
        <v>60</v>
      </c>
      <c r="B19" s="129" t="s">
        <v>232</v>
      </c>
      <c r="C19" s="262"/>
      <c r="D19" s="262"/>
      <c r="E19" s="262"/>
      <c r="F19" s="227"/>
    </row>
    <row r="20" spans="1:6" s="1" customFormat="1" ht="12" customHeight="1" thickBot="1">
      <c r="A20" s="10" t="s">
        <v>4</v>
      </c>
      <c r="B20" s="87" t="s">
        <v>156</v>
      </c>
      <c r="C20" s="263">
        <f>SUM(C21:C25)</f>
        <v>4256</v>
      </c>
      <c r="D20" s="263">
        <f t="shared" ref="D20:E20" si="2">SUM(D21:D25)</f>
        <v>4099</v>
      </c>
      <c r="E20" s="263">
        <f t="shared" si="2"/>
        <v>4099</v>
      </c>
      <c r="F20" s="255">
        <f t="shared" ref="F20" si="3">E20/D20*100</f>
        <v>100</v>
      </c>
    </row>
    <row r="21" spans="1:6" s="1" customFormat="1" ht="12" customHeight="1">
      <c r="A21" s="127" t="s">
        <v>142</v>
      </c>
      <c r="B21" s="134" t="s">
        <v>254</v>
      </c>
      <c r="C21" s="264"/>
      <c r="D21" s="264"/>
      <c r="E21" s="264"/>
      <c r="F21" s="265"/>
    </row>
    <row r="22" spans="1:6" s="1" customFormat="1" ht="12" customHeight="1">
      <c r="A22" s="125" t="s">
        <v>143</v>
      </c>
      <c r="B22" s="129" t="s">
        <v>255</v>
      </c>
      <c r="C22" s="258"/>
      <c r="D22" s="258"/>
      <c r="E22" s="258"/>
      <c r="F22" s="212"/>
    </row>
    <row r="23" spans="1:6" s="1" customFormat="1" ht="12" customHeight="1">
      <c r="A23" s="125" t="s">
        <v>144</v>
      </c>
      <c r="B23" s="129" t="s">
        <v>256</v>
      </c>
      <c r="C23" s="258"/>
      <c r="D23" s="258"/>
      <c r="E23" s="258"/>
      <c r="F23" s="212"/>
    </row>
    <row r="24" spans="1:6" s="1" customFormat="1" ht="12" customHeight="1">
      <c r="A24" s="125" t="s">
        <v>145</v>
      </c>
      <c r="B24" s="129" t="s">
        <v>258</v>
      </c>
      <c r="C24" s="258"/>
      <c r="D24" s="258"/>
      <c r="E24" s="258"/>
      <c r="F24" s="212"/>
    </row>
    <row r="25" spans="1:6" s="1" customFormat="1" ht="12" customHeight="1">
      <c r="A25" s="125" t="s">
        <v>146</v>
      </c>
      <c r="B25" s="135" t="s">
        <v>257</v>
      </c>
      <c r="C25" s="258">
        <f>SUM('Bevételek összesített 1.'!C25)</f>
        <v>4256</v>
      </c>
      <c r="D25" s="258">
        <f>SUM('Bevételek összesített 1.'!D25)</f>
        <v>4099</v>
      </c>
      <c r="E25" s="258">
        <f>SUM('Bevételek összesített 1.'!E25)</f>
        <v>4099</v>
      </c>
      <c r="F25" s="293">
        <f>SUM('Bevételek összesített 1.'!F25)</f>
        <v>100</v>
      </c>
    </row>
    <row r="26" spans="1:6" s="1" customFormat="1" ht="12" customHeight="1" thickBot="1">
      <c r="A26" s="86" t="s">
        <v>147</v>
      </c>
      <c r="B26" s="136" t="s">
        <v>259</v>
      </c>
      <c r="C26" s="258">
        <f>SUM('Bevételek összesített 1.'!C26)</f>
        <v>4256</v>
      </c>
      <c r="D26" s="258">
        <f>SUM('Bevételek összesített 1.'!D26)</f>
        <v>4099</v>
      </c>
      <c r="E26" s="258">
        <f>SUM('Bevételek összesített 1.'!E26)</f>
        <v>4099</v>
      </c>
      <c r="F26" s="294">
        <f>SUM('Bevételek összesített 1.'!F26)</f>
        <v>100</v>
      </c>
    </row>
    <row r="27" spans="1:6" s="1" customFormat="1" ht="12" hidden="1" customHeight="1">
      <c r="A27" s="3" t="s">
        <v>85</v>
      </c>
      <c r="B27" s="137" t="s">
        <v>89</v>
      </c>
      <c r="C27" s="261"/>
      <c r="D27" s="235"/>
      <c r="E27" s="235"/>
      <c r="F27" s="212" t="e">
        <f t="shared" ref="F27:F37" si="4">E27/D27*100</f>
        <v>#DIV/0!</v>
      </c>
    </row>
    <row r="28" spans="1:6" s="1" customFormat="1" ht="12" hidden="1" customHeight="1">
      <c r="A28" s="4" t="s">
        <v>86</v>
      </c>
      <c r="B28" s="129" t="s">
        <v>90</v>
      </c>
      <c r="C28" s="262"/>
      <c r="D28" s="218"/>
      <c r="E28" s="218"/>
      <c r="F28" s="212" t="e">
        <f t="shared" si="4"/>
        <v>#DIV/0!</v>
      </c>
    </row>
    <row r="29" spans="1:6" s="1" customFormat="1" ht="12" hidden="1" customHeight="1">
      <c r="A29" s="4" t="s">
        <v>87</v>
      </c>
      <c r="B29" s="129" t="s">
        <v>91</v>
      </c>
      <c r="C29" s="262"/>
      <c r="D29" s="218"/>
      <c r="E29" s="218"/>
      <c r="F29" s="212" t="e">
        <f t="shared" si="4"/>
        <v>#DIV/0!</v>
      </c>
    </row>
    <row r="30" spans="1:6" s="1" customFormat="1" ht="12" hidden="1" customHeight="1" thickBot="1">
      <c r="A30" s="5" t="s">
        <v>88</v>
      </c>
      <c r="B30" s="138" t="s">
        <v>92</v>
      </c>
      <c r="C30" s="268"/>
      <c r="D30" s="237"/>
      <c r="E30" s="237"/>
      <c r="F30" s="212" t="e">
        <f t="shared" si="4"/>
        <v>#DIV/0!</v>
      </c>
    </row>
    <row r="31" spans="1:6" s="1" customFormat="1" ht="12" customHeight="1" thickBot="1">
      <c r="A31" s="10" t="s">
        <v>93</v>
      </c>
      <c r="B31" s="87" t="s">
        <v>148</v>
      </c>
      <c r="C31" s="269">
        <f>SUM(C32+C35+C36+C37)</f>
        <v>4040</v>
      </c>
      <c r="D31" s="269">
        <f>SUM(D32+D35+D36+D37)</f>
        <v>4040</v>
      </c>
      <c r="E31" s="269">
        <f>SUM(E32+E35+E36+E37)</f>
        <v>5076</v>
      </c>
      <c r="F31" s="255">
        <f t="shared" si="4"/>
        <v>125.64356435643565</v>
      </c>
    </row>
    <row r="32" spans="1:6" s="1" customFormat="1" ht="12" customHeight="1">
      <c r="A32" s="127" t="s">
        <v>149</v>
      </c>
      <c r="B32" s="134" t="s">
        <v>233</v>
      </c>
      <c r="C32" s="270">
        <f>SUM('Bevételek összesített 1.'!C32)</f>
        <v>2700</v>
      </c>
      <c r="D32" s="270">
        <f>SUM('Bevételek összesített 1.'!D32)</f>
        <v>2700</v>
      </c>
      <c r="E32" s="270">
        <f>SUM('Bevételek összesített 1.'!E32)</f>
        <v>3655</v>
      </c>
      <c r="F32" s="265">
        <f t="shared" si="4"/>
        <v>135.37037037037035</v>
      </c>
    </row>
    <row r="33" spans="1:6" s="1" customFormat="1" ht="12" customHeight="1">
      <c r="A33" s="125" t="s">
        <v>150</v>
      </c>
      <c r="B33" s="139" t="s">
        <v>234</v>
      </c>
      <c r="C33" s="272">
        <f>SUM('Bevételek összesített 1.'!C33)</f>
        <v>1700</v>
      </c>
      <c r="D33" s="272">
        <f>SUM('Bevételek összesített 1.'!D33)</f>
        <v>1700</v>
      </c>
      <c r="E33" s="272">
        <f>SUM('Bevételek összesített 1.'!E33)</f>
        <v>1643</v>
      </c>
      <c r="F33" s="295">
        <f t="shared" si="4"/>
        <v>96.647058823529406</v>
      </c>
    </row>
    <row r="34" spans="1:6" s="1" customFormat="1" ht="12" customHeight="1">
      <c r="A34" s="125" t="s">
        <v>151</v>
      </c>
      <c r="B34" s="139" t="s">
        <v>235</v>
      </c>
      <c r="C34" s="272">
        <f>SUM('Bevételek összesített 1.'!C34)</f>
        <v>1000</v>
      </c>
      <c r="D34" s="272">
        <f>SUM('Bevételek összesített 1.'!D34)</f>
        <v>1000</v>
      </c>
      <c r="E34" s="272">
        <f>SUM('Bevételek összesített 1.'!E34)</f>
        <v>2012</v>
      </c>
      <c r="F34" s="295">
        <f t="shared" si="4"/>
        <v>201.2</v>
      </c>
    </row>
    <row r="35" spans="1:6" s="1" customFormat="1" ht="12" customHeight="1">
      <c r="A35" s="125" t="s">
        <v>152</v>
      </c>
      <c r="B35" s="139" t="s">
        <v>236</v>
      </c>
      <c r="C35" s="272">
        <f>SUM('Bevételek összesített 1.'!C35)</f>
        <v>1200</v>
      </c>
      <c r="D35" s="272">
        <f>SUM('Bevételek összesített 1.'!D35)</f>
        <v>1200</v>
      </c>
      <c r="E35" s="272">
        <f>SUM('Bevételek összesített 1.'!E35)</f>
        <v>1358</v>
      </c>
      <c r="F35" s="295">
        <f t="shared" si="4"/>
        <v>113.16666666666666</v>
      </c>
    </row>
    <row r="36" spans="1:6" s="1" customFormat="1" ht="12" customHeight="1">
      <c r="A36" s="125" t="s">
        <v>153</v>
      </c>
      <c r="B36" s="139" t="s">
        <v>237</v>
      </c>
      <c r="C36" s="272">
        <f>SUM('Bevételek összesített 1.'!C36)</f>
        <v>0</v>
      </c>
      <c r="D36" s="272">
        <f>SUM('Bevételek összesített 1.'!D36)</f>
        <v>0</v>
      </c>
      <c r="E36" s="272">
        <f>SUM('Bevételek összesített 1.'!E36)</f>
        <v>0</v>
      </c>
      <c r="F36" s="295"/>
    </row>
    <row r="37" spans="1:6" s="1" customFormat="1" ht="12" customHeight="1" thickBot="1">
      <c r="A37" s="86" t="s">
        <v>154</v>
      </c>
      <c r="B37" s="140" t="s">
        <v>238</v>
      </c>
      <c r="C37" s="266">
        <f>SUM('Bevételek összesített 1.'!C37)</f>
        <v>140</v>
      </c>
      <c r="D37" s="266">
        <f>SUM('Bevételek összesített 1.'!D37)</f>
        <v>140</v>
      </c>
      <c r="E37" s="266">
        <f>SUM('Bevételek összesített 1.'!E37)</f>
        <v>63</v>
      </c>
      <c r="F37" s="267">
        <f t="shared" si="4"/>
        <v>45</v>
      </c>
    </row>
    <row r="38" spans="1:6" s="1" customFormat="1" ht="12" customHeight="1" thickBot="1">
      <c r="A38" s="9">
        <v>5</v>
      </c>
      <c r="B38" s="88" t="s">
        <v>155</v>
      </c>
      <c r="C38" s="254">
        <f>SUM(C39:C48)</f>
        <v>40</v>
      </c>
      <c r="D38" s="254">
        <f>SUM(D39:D48)</f>
        <v>1214</v>
      </c>
      <c r="E38" s="254">
        <f>SUM(E39:E48)</f>
        <v>1229</v>
      </c>
      <c r="F38" s="255">
        <f t="shared" ref="F38" si="5">E38/D38*100</f>
        <v>101.23558484349257</v>
      </c>
    </row>
    <row r="39" spans="1:6" s="1" customFormat="1" ht="12" customHeight="1">
      <c r="A39" s="6" t="s">
        <v>37</v>
      </c>
      <c r="B39" s="131" t="s">
        <v>239</v>
      </c>
      <c r="C39" s="261"/>
      <c r="D39" s="261"/>
      <c r="E39" s="261"/>
      <c r="F39" s="212"/>
    </row>
    <row r="40" spans="1:6" s="1" customFormat="1" ht="12" customHeight="1">
      <c r="A40" s="4" t="s">
        <v>38</v>
      </c>
      <c r="B40" s="129" t="s">
        <v>240</v>
      </c>
      <c r="C40" s="262"/>
      <c r="D40" s="262"/>
      <c r="E40" s="262"/>
      <c r="F40" s="274"/>
    </row>
    <row r="41" spans="1:6" s="1" customFormat="1" ht="12" customHeight="1">
      <c r="A41" s="4" t="s">
        <v>39</v>
      </c>
      <c r="B41" s="129" t="s">
        <v>241</v>
      </c>
      <c r="C41" s="262"/>
      <c r="D41" s="262"/>
      <c r="E41" s="262"/>
      <c r="F41" s="274"/>
    </row>
    <row r="42" spans="1:6" s="1" customFormat="1" ht="12" customHeight="1">
      <c r="A42" s="7" t="s">
        <v>95</v>
      </c>
      <c r="B42" s="129" t="s">
        <v>242</v>
      </c>
      <c r="C42" s="262"/>
      <c r="D42" s="262"/>
      <c r="E42" s="262"/>
      <c r="F42" s="274"/>
    </row>
    <row r="43" spans="1:6" s="1" customFormat="1" ht="12" customHeight="1">
      <c r="A43" s="7" t="s">
        <v>96</v>
      </c>
      <c r="B43" s="129" t="s">
        <v>243</v>
      </c>
      <c r="C43" s="262"/>
      <c r="D43" s="262"/>
      <c r="E43" s="262"/>
      <c r="F43" s="274"/>
    </row>
    <row r="44" spans="1:6" s="1" customFormat="1" ht="12" customHeight="1">
      <c r="A44" s="7" t="s">
        <v>97</v>
      </c>
      <c r="B44" s="129" t="s">
        <v>244</v>
      </c>
      <c r="C44" s="262"/>
      <c r="D44" s="262"/>
      <c r="E44" s="262"/>
      <c r="F44" s="274"/>
    </row>
    <row r="45" spans="1:6" s="1" customFormat="1" ht="12" customHeight="1">
      <c r="A45" s="4" t="s">
        <v>98</v>
      </c>
      <c r="B45" s="129" t="s">
        <v>245</v>
      </c>
      <c r="C45" s="262">
        <f>SUM('Bevételek összesített 1.'!C45)</f>
        <v>40</v>
      </c>
      <c r="D45" s="262">
        <f>SUM('Bevételek összesített 1.'!D45)</f>
        <v>40</v>
      </c>
      <c r="E45" s="262">
        <f>SUM('Bevételek összesített 1.'!E45)</f>
        <v>55</v>
      </c>
      <c r="F45" s="293">
        <f>SUM('Bevételek összesített 1.'!F45)</f>
        <v>137.5</v>
      </c>
    </row>
    <row r="46" spans="1:6" s="1" customFormat="1" ht="12" customHeight="1">
      <c r="A46" s="4" t="s">
        <v>158</v>
      </c>
      <c r="B46" s="129" t="s">
        <v>246</v>
      </c>
      <c r="C46" s="272"/>
      <c r="D46" s="262"/>
      <c r="E46" s="262"/>
      <c r="F46" s="274"/>
    </row>
    <row r="47" spans="1:6" s="1" customFormat="1" ht="12" customHeight="1">
      <c r="A47" s="4" t="s">
        <v>129</v>
      </c>
      <c r="B47" s="129" t="s">
        <v>247</v>
      </c>
      <c r="C47" s="275"/>
      <c r="D47" s="268"/>
      <c r="E47" s="268"/>
      <c r="F47" s="274"/>
    </row>
    <row r="48" spans="1:6" s="1" customFormat="1" ht="12" customHeight="1" thickBot="1">
      <c r="A48" s="4" t="s">
        <v>159</v>
      </c>
      <c r="B48" s="129" t="s">
        <v>248</v>
      </c>
      <c r="C48" s="275"/>
      <c r="D48" s="268">
        <f>SUM('Bevételek összesített 1.'!D48)</f>
        <v>1174</v>
      </c>
      <c r="E48" s="268">
        <f>SUM('Bevételek összesített 1.'!E48)</f>
        <v>1174</v>
      </c>
      <c r="F48" s="267">
        <f t="shared" ref="F48" si="6">E48/D48*100</f>
        <v>100</v>
      </c>
    </row>
    <row r="49" spans="1:13" s="1" customFormat="1" ht="12" customHeight="1" thickBot="1">
      <c r="A49" s="9" t="s">
        <v>7</v>
      </c>
      <c r="B49" s="141" t="s">
        <v>163</v>
      </c>
      <c r="C49" s="254">
        <f>SUM(C50:C54)</f>
        <v>0</v>
      </c>
      <c r="D49" s="254">
        <f>SUM(D50:D54)</f>
        <v>0</v>
      </c>
      <c r="E49" s="254">
        <f>SUM(E50:E54)</f>
        <v>0</v>
      </c>
      <c r="F49" s="273"/>
    </row>
    <row r="50" spans="1:13" s="1" customFormat="1" ht="12" customHeight="1">
      <c r="A50" s="4" t="s">
        <v>40</v>
      </c>
      <c r="B50" s="129" t="s">
        <v>249</v>
      </c>
      <c r="C50" s="272"/>
      <c r="D50" s="272"/>
      <c r="E50" s="272"/>
      <c r="F50" s="212"/>
    </row>
    <row r="51" spans="1:13" s="1" customFormat="1" ht="12" customHeight="1">
      <c r="A51" s="4" t="s">
        <v>41</v>
      </c>
      <c r="B51" s="129" t="s">
        <v>250</v>
      </c>
      <c r="C51" s="272"/>
      <c r="D51" s="202"/>
      <c r="E51" s="202"/>
      <c r="F51" s="274"/>
    </row>
    <row r="52" spans="1:13" s="1" customFormat="1" ht="12" customHeight="1">
      <c r="A52" s="4" t="s">
        <v>160</v>
      </c>
      <c r="B52" s="129" t="s">
        <v>251</v>
      </c>
      <c r="C52" s="272"/>
      <c r="D52" s="202"/>
      <c r="E52" s="202"/>
      <c r="F52" s="274"/>
    </row>
    <row r="53" spans="1:13" s="1" customFormat="1" ht="12" customHeight="1">
      <c r="A53" s="4" t="s">
        <v>161</v>
      </c>
      <c r="B53" s="129" t="s">
        <v>252</v>
      </c>
      <c r="C53" s="272"/>
      <c r="D53" s="202"/>
      <c r="E53" s="202"/>
      <c r="F53" s="274"/>
    </row>
    <row r="54" spans="1:13" s="1" customFormat="1" ht="12" customHeight="1" thickBot="1">
      <c r="A54" s="7" t="s">
        <v>162</v>
      </c>
      <c r="B54" s="130" t="s">
        <v>253</v>
      </c>
      <c r="C54" s="275"/>
      <c r="D54" s="199"/>
      <c r="E54" s="276"/>
      <c r="F54" s="227"/>
      <c r="M54" s="128"/>
    </row>
    <row r="55" spans="1:13" s="1" customFormat="1" ht="12" customHeight="1" thickBot="1">
      <c r="A55" s="39" t="s">
        <v>8</v>
      </c>
      <c r="B55" s="142" t="s">
        <v>164</v>
      </c>
      <c r="C55" s="277">
        <f>SUM(C56:C58)</f>
        <v>0</v>
      </c>
      <c r="D55" s="277">
        <f t="shared" ref="D55:E55" si="7">SUM(D56:D58)</f>
        <v>0</v>
      </c>
      <c r="E55" s="277">
        <f t="shared" si="7"/>
        <v>0</v>
      </c>
      <c r="F55" s="278"/>
    </row>
    <row r="56" spans="1:13" s="1" customFormat="1" ht="12" customHeight="1">
      <c r="A56" s="6" t="s">
        <v>42</v>
      </c>
      <c r="B56" s="131" t="s">
        <v>377</v>
      </c>
      <c r="C56" s="279"/>
      <c r="D56" s="201"/>
      <c r="E56" s="201"/>
      <c r="F56" s="212"/>
    </row>
    <row r="57" spans="1:13" s="1" customFormat="1" ht="12" customHeight="1">
      <c r="A57" s="3" t="s">
        <v>43</v>
      </c>
      <c r="B57" s="129" t="s">
        <v>378</v>
      </c>
      <c r="C57" s="272"/>
      <c r="D57" s="202"/>
      <c r="E57" s="202"/>
      <c r="F57" s="274"/>
    </row>
    <row r="58" spans="1:13" s="1" customFormat="1" ht="12" customHeight="1">
      <c r="A58" s="7" t="s">
        <v>99</v>
      </c>
      <c r="B58" s="129" t="s">
        <v>379</v>
      </c>
      <c r="C58" s="272"/>
      <c r="D58" s="202"/>
      <c r="E58" s="202"/>
      <c r="F58" s="274"/>
    </row>
    <row r="59" spans="1:13" s="1" customFormat="1" ht="12" customHeight="1" thickBot="1">
      <c r="A59" s="7" t="s">
        <v>165</v>
      </c>
      <c r="B59" s="143" t="s">
        <v>376</v>
      </c>
      <c r="C59" s="272"/>
      <c r="D59" s="202"/>
      <c r="E59" s="202"/>
      <c r="F59" s="227"/>
    </row>
    <row r="60" spans="1:13" s="1" customFormat="1" ht="12" customHeight="1" thickBot="1">
      <c r="A60" s="9" t="s">
        <v>9</v>
      </c>
      <c r="B60" s="88" t="s">
        <v>166</v>
      </c>
      <c r="C60" s="254">
        <f>SUM(C61:C63)</f>
        <v>0</v>
      </c>
      <c r="D60" s="254">
        <f t="shared" ref="D60:E60" si="8">SUM(D61:D63)</f>
        <v>0</v>
      </c>
      <c r="E60" s="254">
        <f t="shared" si="8"/>
        <v>0</v>
      </c>
      <c r="F60" s="278"/>
    </row>
    <row r="61" spans="1:13" s="1" customFormat="1" ht="12" customHeight="1">
      <c r="A61" s="6" t="s">
        <v>100</v>
      </c>
      <c r="B61" s="131" t="s">
        <v>260</v>
      </c>
      <c r="C61" s="279"/>
      <c r="D61" s="235"/>
      <c r="E61" s="235"/>
      <c r="F61" s="280"/>
    </row>
    <row r="62" spans="1:13" s="1" customFormat="1" ht="12" customHeight="1">
      <c r="A62" s="4" t="s">
        <v>101</v>
      </c>
      <c r="B62" s="129" t="s">
        <v>261</v>
      </c>
      <c r="C62" s="281"/>
      <c r="D62" s="282"/>
      <c r="E62" s="282"/>
      <c r="F62" s="274"/>
    </row>
    <row r="63" spans="1:13" s="1" customFormat="1" ht="12" customHeight="1">
      <c r="A63" s="4" t="s">
        <v>167</v>
      </c>
      <c r="B63" s="129" t="s">
        <v>262</v>
      </c>
      <c r="C63" s="272"/>
      <c r="D63" s="218"/>
      <c r="E63" s="218"/>
      <c r="F63" s="274"/>
    </row>
    <row r="64" spans="1:13" s="1" customFormat="1" ht="12" customHeight="1" thickBot="1">
      <c r="A64" s="8" t="s">
        <v>168</v>
      </c>
      <c r="B64" s="143" t="s">
        <v>263</v>
      </c>
      <c r="C64" s="275"/>
      <c r="D64" s="275"/>
      <c r="E64" s="275"/>
      <c r="F64" s="227"/>
    </row>
    <row r="65" spans="1:6" s="1" customFormat="1" ht="12" customHeight="1" thickBot="1">
      <c r="A65" s="9" t="s">
        <v>10</v>
      </c>
      <c r="B65" s="144" t="s">
        <v>169</v>
      </c>
      <c r="C65" s="283">
        <f>+C6+C38+C49+C60+C13+C20+C31+C55</f>
        <v>29569</v>
      </c>
      <c r="D65" s="283">
        <f t="shared" ref="D65:E65" si="9">+D6+D38+D49+D60+D13+D20+D31+D55</f>
        <v>34644</v>
      </c>
      <c r="E65" s="283">
        <f t="shared" si="9"/>
        <v>36395</v>
      </c>
      <c r="F65" s="255">
        <f t="shared" ref="F65" si="10">E65/D65*100</f>
        <v>105.05426625101029</v>
      </c>
    </row>
    <row r="66" spans="1:6" s="1" customFormat="1" ht="12" customHeight="1" thickBot="1">
      <c r="A66" s="39" t="s">
        <v>11</v>
      </c>
      <c r="B66" s="141" t="s">
        <v>170</v>
      </c>
      <c r="C66" s="277">
        <f>SUM(C67:C69)</f>
        <v>3588</v>
      </c>
      <c r="D66" s="277">
        <f>SUM(D67:D69)</f>
        <v>0</v>
      </c>
      <c r="E66" s="277">
        <f>SUM(E67:E69)</f>
        <v>0</v>
      </c>
      <c r="F66" s="278"/>
    </row>
    <row r="67" spans="1:6" s="1" customFormat="1" ht="12" customHeight="1">
      <c r="A67" s="82" t="s">
        <v>171</v>
      </c>
      <c r="B67" s="131" t="s">
        <v>174</v>
      </c>
      <c r="C67" s="281"/>
      <c r="D67" s="281"/>
      <c r="E67" s="281"/>
      <c r="F67" s="280"/>
    </row>
    <row r="68" spans="1:6" s="1" customFormat="1" ht="12" customHeight="1">
      <c r="A68" s="125" t="s">
        <v>172</v>
      </c>
      <c r="B68" s="131" t="s">
        <v>175</v>
      </c>
      <c r="C68" s="272">
        <f>SUM('Bevételek összesített 1.'!C68)</f>
        <v>3588</v>
      </c>
      <c r="D68" s="272"/>
      <c r="E68" s="272"/>
      <c r="F68" s="274"/>
    </row>
    <row r="69" spans="1:6" s="1" customFormat="1" ht="12" customHeight="1" thickBot="1">
      <c r="A69" s="86" t="s">
        <v>173</v>
      </c>
      <c r="B69" s="145" t="s">
        <v>176</v>
      </c>
      <c r="C69" s="266"/>
      <c r="D69" s="266"/>
      <c r="E69" s="266"/>
      <c r="F69" s="227"/>
    </row>
    <row r="70" spans="1:6" s="1" customFormat="1" ht="12" customHeight="1" thickBot="1">
      <c r="A70" s="85" t="s">
        <v>177</v>
      </c>
      <c r="B70" s="146" t="s">
        <v>178</v>
      </c>
      <c r="C70" s="277">
        <f>SUM(C71:C74)</f>
        <v>0</v>
      </c>
      <c r="D70" s="277">
        <f>SUM(D71:D74)</f>
        <v>0</v>
      </c>
      <c r="E70" s="277">
        <f>SUM(E71:E74)</f>
        <v>0</v>
      </c>
      <c r="F70" s="278"/>
    </row>
    <row r="71" spans="1:6" s="1" customFormat="1" ht="12" customHeight="1">
      <c r="A71" s="6" t="s">
        <v>179</v>
      </c>
      <c r="B71" s="131" t="s">
        <v>182</v>
      </c>
      <c r="C71" s="272"/>
      <c r="D71" s="202"/>
      <c r="E71" s="272"/>
      <c r="F71" s="274"/>
    </row>
    <row r="72" spans="1:6" s="1" customFormat="1" ht="12" customHeight="1">
      <c r="A72" s="6" t="s">
        <v>64</v>
      </c>
      <c r="B72" s="131" t="s">
        <v>183</v>
      </c>
      <c r="C72" s="272"/>
      <c r="D72" s="202"/>
      <c r="E72" s="272"/>
      <c r="F72" s="274"/>
    </row>
    <row r="73" spans="1:6" s="1" customFormat="1" ht="12" customHeight="1">
      <c r="A73" s="6" t="s">
        <v>180</v>
      </c>
      <c r="B73" s="131" t="s">
        <v>184</v>
      </c>
      <c r="C73" s="272"/>
      <c r="D73" s="202"/>
      <c r="E73" s="272"/>
      <c r="F73" s="274"/>
    </row>
    <row r="74" spans="1:6" s="1" customFormat="1" ht="12" customHeight="1" thickBot="1">
      <c r="A74" s="3" t="s">
        <v>181</v>
      </c>
      <c r="B74" s="137" t="s">
        <v>185</v>
      </c>
      <c r="C74" s="275"/>
      <c r="D74" s="199"/>
      <c r="E74" s="275"/>
      <c r="F74" s="285"/>
    </row>
    <row r="75" spans="1:6" s="1" customFormat="1" ht="12" customHeight="1" thickBot="1">
      <c r="A75" s="39" t="s">
        <v>13</v>
      </c>
      <c r="B75" s="148" t="s">
        <v>186</v>
      </c>
      <c r="C75" s="283">
        <f>SUM(C76:C77)</f>
        <v>3311</v>
      </c>
      <c r="D75" s="283">
        <f>SUM(D76:D77)</f>
        <v>3311</v>
      </c>
      <c r="E75" s="283">
        <f>SUM(E76:E77)</f>
        <v>3351</v>
      </c>
      <c r="F75" s="255">
        <f t="shared" ref="F75" si="11">E75/D75*100</f>
        <v>101.20809423135005</v>
      </c>
    </row>
    <row r="76" spans="1:6" s="1" customFormat="1" ht="12" customHeight="1">
      <c r="A76" s="6" t="s">
        <v>102</v>
      </c>
      <c r="B76" s="131" t="s">
        <v>187</v>
      </c>
      <c r="C76" s="279">
        <f>SUM('Bevételek összesített 1.'!C76)</f>
        <v>3311</v>
      </c>
      <c r="D76" s="279">
        <f>SUM('Bevételek összesített 1.'!D76)</f>
        <v>3311</v>
      </c>
      <c r="E76" s="279">
        <f>SUM('Bevételek összesített 1.'!E76)</f>
        <v>3351</v>
      </c>
      <c r="F76" s="265">
        <f t="shared" ref="F76" si="12">E76/D76*100</f>
        <v>101.20809423135005</v>
      </c>
    </row>
    <row r="77" spans="1:6" s="1" customFormat="1" ht="12" customHeight="1" thickBot="1">
      <c r="A77" s="3" t="s">
        <v>103</v>
      </c>
      <c r="B77" s="137" t="s">
        <v>188</v>
      </c>
      <c r="C77" s="275"/>
      <c r="D77" s="199"/>
      <c r="E77" s="199"/>
      <c r="F77" s="285"/>
    </row>
    <row r="78" spans="1:6" s="1" customFormat="1" ht="12" customHeight="1" thickBot="1">
      <c r="A78" s="39" t="s">
        <v>14</v>
      </c>
      <c r="B78" s="150" t="s">
        <v>189</v>
      </c>
      <c r="C78" s="287">
        <f>SUM(C79:C81)</f>
        <v>0</v>
      </c>
      <c r="D78" s="287">
        <f>SUM(D79:D81)</f>
        <v>723</v>
      </c>
      <c r="E78" s="287">
        <f>SUM(E79:E81)</f>
        <v>723</v>
      </c>
      <c r="F78" s="255">
        <f t="shared" ref="F78" si="13">E78/D78*100</f>
        <v>100</v>
      </c>
    </row>
    <row r="79" spans="1:6" s="1" customFormat="1" ht="12" customHeight="1">
      <c r="A79" s="6" t="s">
        <v>190</v>
      </c>
      <c r="B79" s="131" t="s">
        <v>193</v>
      </c>
      <c r="C79" s="279"/>
      <c r="D79" s="286">
        <f>SUM('Bevételek összesített 1.'!D79)</f>
        <v>723</v>
      </c>
      <c r="E79" s="286">
        <f>SUM('Bevételek összesített 1.'!E79)</f>
        <v>723</v>
      </c>
      <c r="F79" s="265">
        <f t="shared" ref="F79" si="14">E79/D79*100</f>
        <v>100</v>
      </c>
    </row>
    <row r="80" spans="1:6" s="1" customFormat="1" ht="12" customHeight="1">
      <c r="A80" s="3" t="s">
        <v>191</v>
      </c>
      <c r="B80" s="131" t="s">
        <v>194</v>
      </c>
      <c r="C80" s="262"/>
      <c r="D80" s="202"/>
      <c r="E80" s="202"/>
      <c r="F80" s="274"/>
    </row>
    <row r="81" spans="1:7" s="1" customFormat="1" ht="12" customHeight="1" thickBot="1">
      <c r="A81" s="7" t="s">
        <v>192</v>
      </c>
      <c r="B81" s="130" t="s">
        <v>195</v>
      </c>
      <c r="C81" s="268"/>
      <c r="D81" s="199"/>
      <c r="E81" s="199"/>
      <c r="F81" s="285"/>
    </row>
    <row r="82" spans="1:7" s="1" customFormat="1" ht="12" customHeight="1" thickBot="1">
      <c r="A82" s="39" t="s">
        <v>15</v>
      </c>
      <c r="B82" s="150" t="s">
        <v>196</v>
      </c>
      <c r="C82" s="287">
        <f>SUM(C83:C86)</f>
        <v>0</v>
      </c>
      <c r="D82" s="287">
        <f>SUM(D83:D86)</f>
        <v>0</v>
      </c>
      <c r="E82" s="287">
        <f>SUM(E83:E86)</f>
        <v>0</v>
      </c>
      <c r="F82" s="230"/>
    </row>
    <row r="83" spans="1:7" s="1" customFormat="1" ht="12" customHeight="1">
      <c r="A83" s="6" t="s">
        <v>197</v>
      </c>
      <c r="B83" s="137" t="s">
        <v>201</v>
      </c>
      <c r="C83" s="261"/>
      <c r="D83" s="201"/>
      <c r="E83" s="201"/>
      <c r="F83" s="212"/>
    </row>
    <row r="84" spans="1:7" s="1" customFormat="1" ht="12" customHeight="1">
      <c r="A84" s="4" t="s">
        <v>198</v>
      </c>
      <c r="B84" s="91" t="s">
        <v>202</v>
      </c>
      <c r="C84" s="262"/>
      <c r="D84" s="202"/>
      <c r="E84" s="202"/>
      <c r="F84" s="274"/>
    </row>
    <row r="85" spans="1:7" s="1" customFormat="1" ht="12" customHeight="1">
      <c r="A85" s="4" t="s">
        <v>199</v>
      </c>
      <c r="B85" s="130" t="s">
        <v>203</v>
      </c>
      <c r="C85" s="262"/>
      <c r="D85" s="202"/>
      <c r="E85" s="202"/>
      <c r="F85" s="274"/>
    </row>
    <row r="86" spans="1:7" s="1" customFormat="1" ht="12" customHeight="1" thickBot="1">
      <c r="A86" s="7" t="s">
        <v>200</v>
      </c>
      <c r="B86" s="130" t="s">
        <v>204</v>
      </c>
      <c r="C86" s="268"/>
      <c r="D86" s="199"/>
      <c r="E86" s="199"/>
      <c r="F86" s="285"/>
    </row>
    <row r="87" spans="1:7" s="1" customFormat="1" ht="12" customHeight="1" thickBot="1">
      <c r="A87" s="39" t="s">
        <v>16</v>
      </c>
      <c r="B87" s="150" t="s">
        <v>205</v>
      </c>
      <c r="C87" s="287"/>
      <c r="D87" s="200"/>
      <c r="E87" s="200"/>
      <c r="F87" s="230"/>
    </row>
    <row r="88" spans="1:7" s="1" customFormat="1" ht="12" customHeight="1" thickBot="1">
      <c r="A88" s="149" t="s">
        <v>17</v>
      </c>
      <c r="B88" s="151" t="s">
        <v>206</v>
      </c>
      <c r="C88" s="288">
        <f>SUM(C66+C70+C75+C78+C82+C87)</f>
        <v>6899</v>
      </c>
      <c r="D88" s="288">
        <f>SUM(D66+D70+D75+D78+D82+D87)</f>
        <v>4034</v>
      </c>
      <c r="E88" s="288">
        <f>SUM(E66+E70+E75+E78+E82+E87)</f>
        <v>4074</v>
      </c>
      <c r="F88" s="255">
        <f t="shared" ref="F88:F89" si="15">E88/D88*100</f>
        <v>100.99157164105105</v>
      </c>
    </row>
    <row r="89" spans="1:7" s="1" customFormat="1" ht="15" customHeight="1" thickBot="1">
      <c r="A89" s="9" t="s">
        <v>18</v>
      </c>
      <c r="B89" s="89" t="s">
        <v>207</v>
      </c>
      <c r="C89" s="254">
        <f>+C65+C88</f>
        <v>36468</v>
      </c>
      <c r="D89" s="254">
        <f>+D65+D88</f>
        <v>38678</v>
      </c>
      <c r="E89" s="254">
        <f>+E65+E88</f>
        <v>40469</v>
      </c>
      <c r="F89" s="255">
        <f t="shared" si="15"/>
        <v>104.6305393246807</v>
      </c>
      <c r="G89" s="60"/>
    </row>
    <row r="90" spans="1:7">
      <c r="C90" s="253"/>
      <c r="D90" s="253"/>
      <c r="E90" s="253"/>
      <c r="F90" s="253"/>
    </row>
  </sheetData>
  <mergeCells count="5">
    <mergeCell ref="A2:B2"/>
    <mergeCell ref="C2:F2"/>
    <mergeCell ref="C3:E3"/>
    <mergeCell ref="F3:F4"/>
    <mergeCell ref="A1:F1"/>
  </mergeCells>
  <printOptions horizontalCentered="1"/>
  <pageMargins left="0.27559055118110237" right="0.27559055118110237" top="1.1811023622047245" bottom="1.1811023622047245" header="0.23622047244094491" footer="0.15748031496062992"/>
  <pageSetup paperSize="9" scale="73" fitToWidth="3" fitToHeight="2" orientation="portrait" r:id="rId1"/>
  <headerFooter alignWithMargins="0">
    <oddHeader xml:space="preserve">&amp;C&amp;"Times New Roman CE,Félkövér"&amp;12
BONYHÁDVARASD KÖZSÉG ÖNKORMÁNYZATA 
2014. ÉVI KÖLTSÉGVETÉSÉNEK MÉRLEGE
&amp;10
&amp;R&amp;"Times New Roman CE,Félkövér dőlt"&amp;11 1. számú melléklet </oddHeader>
  </headerFooter>
  <rowBreaks count="1" manualBreakCount="1">
    <brk id="6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66"/>
  <sheetViews>
    <sheetView topLeftCell="A28" workbookViewId="0">
      <selection activeCell="K58" sqref="K58"/>
    </sheetView>
  </sheetViews>
  <sheetFormatPr defaultRowHeight="15.75"/>
  <cols>
    <col min="1" max="1" width="7.5" style="20" customWidth="1"/>
    <col min="2" max="2" width="91.6640625" style="20" customWidth="1"/>
    <col min="3" max="6" width="12.1640625" style="20" customWidth="1"/>
    <col min="7" max="7" width="9" style="20" customWidth="1"/>
    <col min="8" max="16384" width="9.33203125" style="20"/>
  </cols>
  <sheetData>
    <row r="1" spans="1:6" ht="16.5" customHeight="1">
      <c r="A1" s="305" t="s">
        <v>371</v>
      </c>
      <c r="B1" s="305"/>
      <c r="C1" s="305"/>
      <c r="D1" s="305"/>
      <c r="E1" s="305"/>
      <c r="F1" s="305"/>
    </row>
    <row r="2" spans="1:6" ht="16.5" customHeight="1" thickBot="1">
      <c r="A2" s="297" t="s">
        <v>70</v>
      </c>
      <c r="B2" s="297"/>
      <c r="C2" s="303" t="s">
        <v>131</v>
      </c>
      <c r="D2" s="303"/>
      <c r="E2" s="303"/>
      <c r="F2" s="303"/>
    </row>
    <row r="3" spans="1:6" ht="29.25" customHeight="1" thickBot="1">
      <c r="A3" s="11" t="s">
        <v>0</v>
      </c>
      <c r="B3" s="289" t="s">
        <v>24</v>
      </c>
      <c r="C3" s="298" t="s">
        <v>133</v>
      </c>
      <c r="D3" s="299"/>
      <c r="E3" s="300"/>
      <c r="F3" s="301" t="s">
        <v>128</v>
      </c>
    </row>
    <row r="4" spans="1:6" ht="27.75" customHeight="1" thickBot="1">
      <c r="A4" s="11"/>
      <c r="B4" s="289"/>
      <c r="C4" s="12" t="s">
        <v>126</v>
      </c>
      <c r="D4" s="12" t="s">
        <v>127</v>
      </c>
      <c r="E4" s="12" t="s">
        <v>380</v>
      </c>
      <c r="F4" s="302"/>
    </row>
    <row r="5" spans="1:6" s="21" customFormat="1" ht="12" customHeight="1" thickBot="1">
      <c r="A5" s="16">
        <v>1</v>
      </c>
      <c r="B5" s="84">
        <v>2</v>
      </c>
      <c r="C5" s="17">
        <v>3</v>
      </c>
      <c r="D5" s="17">
        <v>4</v>
      </c>
      <c r="E5" s="17">
        <v>5</v>
      </c>
      <c r="F5" s="90">
        <v>6</v>
      </c>
    </row>
    <row r="6" spans="1:6" ht="12" customHeight="1" thickBot="1">
      <c r="A6" s="205" t="s">
        <v>2</v>
      </c>
      <c r="B6" s="206" t="s">
        <v>295</v>
      </c>
      <c r="C6" s="207">
        <f>SUM(C7:C11)</f>
        <v>17163</v>
      </c>
      <c r="D6" s="207">
        <f>SUM(D7:D11)</f>
        <v>19760</v>
      </c>
      <c r="E6" s="207">
        <f>SUM(E7:E11)</f>
        <v>18365</v>
      </c>
      <c r="F6" s="230">
        <f t="shared" ref="F6:F12" si="0">E6/D6*100</f>
        <v>92.940283400809719</v>
      </c>
    </row>
    <row r="7" spans="1:6" ht="12" customHeight="1">
      <c r="A7" s="209" t="s">
        <v>44</v>
      </c>
      <c r="B7" s="210" t="s">
        <v>25</v>
      </c>
      <c r="C7" s="211">
        <f>SUM('Kiadások összesített 1.'!C7)-327-480</f>
        <v>6043</v>
      </c>
      <c r="D7" s="211">
        <f>SUM('Kiadások összesített 1.'!D7)-327-480</f>
        <v>6716</v>
      </c>
      <c r="E7" s="211">
        <f>SUM('Kiadások összesített 1.'!E7)-327-240</f>
        <v>6906</v>
      </c>
      <c r="F7" s="212">
        <f t="shared" si="0"/>
        <v>102.829064919595</v>
      </c>
    </row>
    <row r="8" spans="1:6" ht="12" customHeight="1">
      <c r="A8" s="213" t="s">
        <v>45</v>
      </c>
      <c r="B8" s="214" t="s">
        <v>105</v>
      </c>
      <c r="C8" s="211">
        <f>SUM('Kiadások összesített 1.'!C8)-89-130</f>
        <v>1406</v>
      </c>
      <c r="D8" s="211">
        <f>SUM('Kiadások összesített 1.'!D8)-89-130</f>
        <v>1098</v>
      </c>
      <c r="E8" s="211">
        <f>SUM('Kiadások összesített 1.'!E8)-89-65</f>
        <v>1163</v>
      </c>
      <c r="F8" s="212">
        <f t="shared" si="0"/>
        <v>105.91985428051002</v>
      </c>
    </row>
    <row r="9" spans="1:6" ht="12" customHeight="1">
      <c r="A9" s="213" t="s">
        <v>46</v>
      </c>
      <c r="B9" s="214" t="s">
        <v>63</v>
      </c>
      <c r="C9" s="211">
        <f>SUM('Kiadások összesített 1.'!C9)</f>
        <v>6661</v>
      </c>
      <c r="D9" s="211">
        <f>SUM('Kiadások összesített 1.'!D9)</f>
        <v>7559</v>
      </c>
      <c r="E9" s="211">
        <f>SUM('Kiadások összesített 1.'!E9)</f>
        <v>5957</v>
      </c>
      <c r="F9" s="212">
        <f t="shared" si="0"/>
        <v>78.806720465670068</v>
      </c>
    </row>
    <row r="10" spans="1:6" ht="12" customHeight="1">
      <c r="A10" s="213" t="s">
        <v>47</v>
      </c>
      <c r="B10" s="215" t="s">
        <v>106</v>
      </c>
      <c r="C10" s="211">
        <f>SUM('Kiadások összesített 1.'!C10)</f>
        <v>1978</v>
      </c>
      <c r="D10" s="211">
        <f>SUM('Kiadások összesített 1.'!D10)</f>
        <v>2350</v>
      </c>
      <c r="E10" s="211">
        <f>SUM('Kiadások összesített 1.'!E10)</f>
        <v>2269</v>
      </c>
      <c r="F10" s="212">
        <f t="shared" si="0"/>
        <v>96.553191489361694</v>
      </c>
    </row>
    <row r="11" spans="1:6" ht="12" customHeight="1">
      <c r="A11" s="213" t="s">
        <v>55</v>
      </c>
      <c r="B11" s="217" t="s">
        <v>107</v>
      </c>
      <c r="C11" s="211">
        <f>SUM(C12:C21)</f>
        <v>1075</v>
      </c>
      <c r="D11" s="211">
        <f t="shared" ref="D11:E11" si="1">SUM(D12:D21)</f>
        <v>2037</v>
      </c>
      <c r="E11" s="211">
        <f t="shared" si="1"/>
        <v>2070</v>
      </c>
      <c r="F11" s="212">
        <f t="shared" si="0"/>
        <v>101.620029455081</v>
      </c>
    </row>
    <row r="12" spans="1:6" ht="12" customHeight="1">
      <c r="A12" s="213" t="s">
        <v>48</v>
      </c>
      <c r="B12" s="214" t="s">
        <v>208</v>
      </c>
      <c r="C12" s="211">
        <f>SUM('Kiadások összesített 1.'!C12)</f>
        <v>0</v>
      </c>
      <c r="D12" s="211">
        <f>SUM('Kiadások összesített 1.'!D12)</f>
        <v>9</v>
      </c>
      <c r="E12" s="211">
        <f>SUM('Kiadások összesített 1.'!E12)</f>
        <v>9</v>
      </c>
      <c r="F12" s="212">
        <f t="shared" si="0"/>
        <v>100</v>
      </c>
    </row>
    <row r="13" spans="1:6" ht="12" customHeight="1">
      <c r="A13" s="213" t="s">
        <v>49</v>
      </c>
      <c r="B13" s="219" t="s">
        <v>209</v>
      </c>
      <c r="C13" s="211">
        <f>SUM('Kiadások összesített 1.'!C13)</f>
        <v>0</v>
      </c>
      <c r="D13" s="211">
        <f>SUM('Kiadások összesített 1.'!D13)</f>
        <v>0</v>
      </c>
      <c r="E13" s="211">
        <f>SUM('Kiadások összesített 1.'!E13)</f>
        <v>0</v>
      </c>
      <c r="F13" s="212"/>
    </row>
    <row r="14" spans="1:6" ht="12" customHeight="1">
      <c r="A14" s="213" t="s">
        <v>56</v>
      </c>
      <c r="B14" s="220" t="s">
        <v>210</v>
      </c>
      <c r="C14" s="211">
        <f>SUM('Kiadások összesített 1.'!C14)</f>
        <v>0</v>
      </c>
      <c r="D14" s="211">
        <f>SUM('Kiadások összesített 1.'!D14)</f>
        <v>0</v>
      </c>
      <c r="E14" s="211">
        <f>SUM('Kiadások összesített 1.'!E14)</f>
        <v>0</v>
      </c>
      <c r="F14" s="212"/>
    </row>
    <row r="15" spans="1:6" ht="12" customHeight="1">
      <c r="A15" s="213" t="s">
        <v>57</v>
      </c>
      <c r="B15" s="220" t="s">
        <v>211</v>
      </c>
      <c r="C15" s="211">
        <f>SUM('Kiadások összesített 1.'!C15)</f>
        <v>0</v>
      </c>
      <c r="D15" s="211">
        <f>SUM('Kiadások összesített 1.'!D15)</f>
        <v>0</v>
      </c>
      <c r="E15" s="211">
        <f>SUM('Kiadások összesített 1.'!E15)</f>
        <v>0</v>
      </c>
      <c r="F15" s="212"/>
    </row>
    <row r="16" spans="1:6" ht="12" customHeight="1">
      <c r="A16" s="213" t="s">
        <v>58</v>
      </c>
      <c r="B16" s="219" t="s">
        <v>212</v>
      </c>
      <c r="C16" s="211"/>
      <c r="D16" s="211"/>
      <c r="E16" s="211"/>
      <c r="F16" s="212"/>
    </row>
    <row r="17" spans="1:6" ht="12" customHeight="1">
      <c r="A17" s="222" t="s">
        <v>59</v>
      </c>
      <c r="B17" s="219" t="s">
        <v>213</v>
      </c>
      <c r="C17" s="211">
        <f>SUM('Kiadások összesített 1.'!C17)</f>
        <v>0</v>
      </c>
      <c r="D17" s="211">
        <f>SUM('Kiadások összesített 1.'!D17)</f>
        <v>0</v>
      </c>
      <c r="E17" s="211">
        <f>SUM('Kiadások összesített 1.'!E17)</f>
        <v>0</v>
      </c>
      <c r="F17" s="212"/>
    </row>
    <row r="18" spans="1:6" ht="12" customHeight="1">
      <c r="A18" s="213" t="s">
        <v>61</v>
      </c>
      <c r="B18" s="220" t="s">
        <v>214</v>
      </c>
      <c r="C18" s="211">
        <f>SUM('Kiadások összesített 1.'!C18)</f>
        <v>0</v>
      </c>
      <c r="D18" s="211">
        <f>SUM('Kiadások összesített 1.'!D18)</f>
        <v>0</v>
      </c>
      <c r="E18" s="211">
        <f>SUM('Kiadások összesített 1.'!E18)</f>
        <v>0</v>
      </c>
      <c r="F18" s="212"/>
    </row>
    <row r="19" spans="1:6" ht="12" customHeight="1">
      <c r="A19" s="213" t="s">
        <v>108</v>
      </c>
      <c r="B19" s="219" t="s">
        <v>215</v>
      </c>
      <c r="C19" s="211">
        <f>SUM('Kiadások összesített 1.'!C19)</f>
        <v>0</v>
      </c>
      <c r="D19" s="211">
        <f>SUM('Kiadások összesített 1.'!D19)</f>
        <v>0</v>
      </c>
      <c r="E19" s="211">
        <f>SUM('Kiadások összesített 1.'!E19)</f>
        <v>0</v>
      </c>
      <c r="F19" s="212"/>
    </row>
    <row r="20" spans="1:6" ht="12" customHeight="1">
      <c r="A20" s="213" t="s">
        <v>218</v>
      </c>
      <c r="B20" s="219" t="s">
        <v>216</v>
      </c>
      <c r="C20" s="211">
        <f>SUM('Kiadások összesített 1.'!C20)</f>
        <v>0</v>
      </c>
      <c r="D20" s="211">
        <f>SUM('Kiadások összesített 1.'!D20)</f>
        <v>0</v>
      </c>
      <c r="E20" s="211">
        <f>SUM('Kiadások összesített 1.'!E20)</f>
        <v>0</v>
      </c>
      <c r="F20" s="212"/>
    </row>
    <row r="21" spans="1:6" ht="12" customHeight="1" thickBot="1">
      <c r="A21" s="224" t="s">
        <v>219</v>
      </c>
      <c r="B21" s="219" t="s">
        <v>217</v>
      </c>
      <c r="C21" s="211">
        <f>SUM('Kiadások összesített 1.'!C21)-250</f>
        <v>1075</v>
      </c>
      <c r="D21" s="211">
        <f>SUM('Kiadások összesített 1.'!D21)-250</f>
        <v>2028</v>
      </c>
      <c r="E21" s="211">
        <f>SUM('Kiadások összesített 1.'!E21)-170</f>
        <v>2061</v>
      </c>
      <c r="F21" s="212">
        <f t="shared" ref="F21:F22" si="2">E21/D21*100</f>
        <v>101.62721893491124</v>
      </c>
    </row>
    <row r="22" spans="1:6" ht="12" customHeight="1" thickBot="1">
      <c r="A22" s="228" t="s">
        <v>3</v>
      </c>
      <c r="B22" s="229" t="s">
        <v>363</v>
      </c>
      <c r="C22" s="207">
        <f>SUM(C23+C25+C27)</f>
        <v>5226</v>
      </c>
      <c r="D22" s="207">
        <f t="shared" ref="D22:E22" si="3">SUM(D23+D25+D27)</f>
        <v>7956</v>
      </c>
      <c r="E22" s="207">
        <f t="shared" si="3"/>
        <v>7732</v>
      </c>
      <c r="F22" s="230">
        <f t="shared" si="2"/>
        <v>97.184514831573651</v>
      </c>
    </row>
    <row r="23" spans="1:6" ht="12" customHeight="1">
      <c r="A23" s="231" t="s">
        <v>50</v>
      </c>
      <c r="B23" s="214" t="s">
        <v>220</v>
      </c>
      <c r="C23" s="211">
        <f>SUM('Kiadások összesített 1.'!C23)</f>
        <v>0</v>
      </c>
      <c r="D23" s="211">
        <f>SUM('Kiadások összesített 1.'!D23)</f>
        <v>2130</v>
      </c>
      <c r="E23" s="211">
        <f>SUM('Kiadások összesített 1.'!E23)</f>
        <v>2130</v>
      </c>
      <c r="F23" s="212">
        <f t="shared" ref="F23:F35" si="4">E23/D23*100</f>
        <v>100</v>
      </c>
    </row>
    <row r="24" spans="1:6" ht="12" customHeight="1">
      <c r="A24" s="231" t="s">
        <v>51</v>
      </c>
      <c r="B24" s="214" t="s">
        <v>264</v>
      </c>
      <c r="C24" s="211">
        <f>SUM('Kiadások összesített 1.'!C24)</f>
        <v>0</v>
      </c>
      <c r="D24" s="211">
        <f>SUM('Kiadások összesített 1.'!D24)</f>
        <v>0</v>
      </c>
      <c r="E24" s="211">
        <f>SUM('Kiadások összesített 1.'!E24)</f>
        <v>0</v>
      </c>
      <c r="F24" s="212"/>
    </row>
    <row r="25" spans="1:6" ht="12" customHeight="1">
      <c r="A25" s="231" t="s">
        <v>52</v>
      </c>
      <c r="B25" s="214" t="s">
        <v>109</v>
      </c>
      <c r="C25" s="211">
        <f>SUM('Kiadások összesített 1.'!C25)</f>
        <v>4557</v>
      </c>
      <c r="D25" s="211">
        <f>SUM('Kiadások összesített 1.'!D25)</f>
        <v>4557</v>
      </c>
      <c r="E25" s="211">
        <f>SUM('Kiadások összesített 1.'!E25)</f>
        <v>4502</v>
      </c>
      <c r="F25" s="212">
        <f t="shared" si="4"/>
        <v>98.793065613342108</v>
      </c>
    </row>
    <row r="26" spans="1:6" ht="12" customHeight="1">
      <c r="A26" s="231" t="s">
        <v>53</v>
      </c>
      <c r="B26" s="214" t="s">
        <v>265</v>
      </c>
      <c r="C26" s="211">
        <f>SUM('Kiadások összesített 1.'!C26)</f>
        <v>4557</v>
      </c>
      <c r="D26" s="211">
        <f>SUM('Kiadások összesített 1.'!D26)</f>
        <v>4557</v>
      </c>
      <c r="E26" s="211">
        <f>SUM('Kiadások összesített 1.'!E26)</f>
        <v>4455</v>
      </c>
      <c r="F26" s="212">
        <f t="shared" si="4"/>
        <v>97.761685319289001</v>
      </c>
    </row>
    <row r="27" spans="1:6" ht="12" customHeight="1">
      <c r="A27" s="231" t="s">
        <v>54</v>
      </c>
      <c r="B27" s="214" t="s">
        <v>112</v>
      </c>
      <c r="C27" s="211">
        <f>SUM('Kiadások összesített 1.'!C27)</f>
        <v>669</v>
      </c>
      <c r="D27" s="211">
        <f>SUM('Kiadások összesített 1.'!D27)</f>
        <v>1269</v>
      </c>
      <c r="E27" s="211">
        <f>SUM('Kiadások összesített 1.'!E27)</f>
        <v>1100</v>
      </c>
      <c r="F27" s="212">
        <f t="shared" si="4"/>
        <v>86.682427107959029</v>
      </c>
    </row>
    <row r="28" spans="1:6" ht="12" customHeight="1">
      <c r="A28" s="231" t="s">
        <v>60</v>
      </c>
      <c r="B28" s="214" t="s">
        <v>267</v>
      </c>
      <c r="C28" s="211">
        <f>SUM('Kiadások összesített 1.'!C28)</f>
        <v>0</v>
      </c>
      <c r="D28" s="211">
        <f>SUM('Kiadások összesített 1.'!D28)</f>
        <v>0</v>
      </c>
      <c r="E28" s="211">
        <f>SUM('Kiadások összesített 1.'!E28)</f>
        <v>0</v>
      </c>
      <c r="F28" s="212"/>
    </row>
    <row r="29" spans="1:6" ht="12" customHeight="1">
      <c r="A29" s="231" t="s">
        <v>62</v>
      </c>
      <c r="B29" s="220" t="s">
        <v>210</v>
      </c>
      <c r="C29" s="211">
        <f>SUM('Kiadások összesített 1.'!C29)</f>
        <v>0</v>
      </c>
      <c r="D29" s="211">
        <f>SUM('Kiadások összesített 1.'!D29)</f>
        <v>0</v>
      </c>
      <c r="E29" s="211">
        <f>SUM('Kiadások összesített 1.'!E29)</f>
        <v>0</v>
      </c>
      <c r="F29" s="212"/>
    </row>
    <row r="30" spans="1:6" ht="12" customHeight="1">
      <c r="A30" s="231" t="s">
        <v>110</v>
      </c>
      <c r="B30" s="220" t="s">
        <v>211</v>
      </c>
      <c r="C30" s="211">
        <f>SUM('Kiadások összesített 1.'!C30)</f>
        <v>0</v>
      </c>
      <c r="D30" s="211">
        <f>SUM('Kiadások összesített 1.'!D30)</f>
        <v>0</v>
      </c>
      <c r="E30" s="211">
        <f>SUM('Kiadások összesített 1.'!E30)</f>
        <v>0</v>
      </c>
      <c r="F30" s="212"/>
    </row>
    <row r="31" spans="1:6" ht="12" customHeight="1">
      <c r="A31" s="231" t="s">
        <v>111</v>
      </c>
      <c r="B31" s="219" t="s">
        <v>268</v>
      </c>
      <c r="C31" s="211">
        <f>SUM('Kiadások összesített 1.'!C31)</f>
        <v>500</v>
      </c>
      <c r="D31" s="211">
        <f>SUM('Kiadások összesített 1.'!D31)</f>
        <v>1100</v>
      </c>
      <c r="E31" s="211">
        <f>SUM('Kiadások összesített 1.'!E31)</f>
        <v>1100</v>
      </c>
      <c r="F31" s="212">
        <f t="shared" si="4"/>
        <v>100</v>
      </c>
    </row>
    <row r="32" spans="1:6" ht="12" customHeight="1">
      <c r="A32" s="213" t="s">
        <v>122</v>
      </c>
      <c r="B32" s="219" t="s">
        <v>213</v>
      </c>
      <c r="C32" s="211">
        <f>SUM('Kiadások összesített 1.'!C32)</f>
        <v>0</v>
      </c>
      <c r="D32" s="211">
        <f>SUM('Kiadások összesített 1.'!D32)</f>
        <v>0</v>
      </c>
      <c r="E32" s="211">
        <f>SUM('Kiadások összesített 1.'!E32)</f>
        <v>0</v>
      </c>
      <c r="F32" s="212"/>
    </row>
    <row r="33" spans="1:6" ht="12" customHeight="1">
      <c r="A33" s="213" t="s">
        <v>123</v>
      </c>
      <c r="B33" s="220" t="s">
        <v>214</v>
      </c>
      <c r="C33" s="211">
        <f>SUM('Kiadások összesített 1.'!C33)</f>
        <v>0</v>
      </c>
      <c r="D33" s="211">
        <f>SUM('Kiadások összesített 1.'!D33)</f>
        <v>0</v>
      </c>
      <c r="E33" s="211">
        <f>SUM('Kiadások összesített 1.'!E33)</f>
        <v>0</v>
      </c>
      <c r="F33" s="212"/>
    </row>
    <row r="34" spans="1:6" ht="12" customHeight="1">
      <c r="A34" s="213" t="s">
        <v>124</v>
      </c>
      <c r="B34" s="220" t="s">
        <v>270</v>
      </c>
      <c r="C34" s="211">
        <f>SUM('Kiadások összesített 1.'!C34)</f>
        <v>0</v>
      </c>
      <c r="D34" s="211">
        <f>SUM('Kiadások összesített 1.'!D34)</f>
        <v>0</v>
      </c>
      <c r="E34" s="211">
        <f>SUM('Kiadások összesített 1.'!E34)</f>
        <v>0</v>
      </c>
      <c r="F34" s="212"/>
    </row>
    <row r="35" spans="1:6" ht="12" customHeight="1" thickBot="1">
      <c r="A35" s="290" t="s">
        <v>266</v>
      </c>
      <c r="B35" s="219" t="s">
        <v>269</v>
      </c>
      <c r="C35" s="211">
        <f>SUM('Kiadások összesített 1.'!C35)</f>
        <v>169</v>
      </c>
      <c r="D35" s="211">
        <f>SUM('Kiadások összesített 1.'!D35)</f>
        <v>169</v>
      </c>
      <c r="E35" s="211">
        <f>SUM('Kiadások összesített 1.'!E35)</f>
        <v>0</v>
      </c>
      <c r="F35" s="212">
        <f t="shared" si="4"/>
        <v>0</v>
      </c>
    </row>
    <row r="36" spans="1:6" ht="12" customHeight="1" thickBot="1">
      <c r="A36" s="228" t="s">
        <v>4</v>
      </c>
      <c r="B36" s="229" t="s">
        <v>296</v>
      </c>
      <c r="C36" s="207">
        <f>SUM(C37:C38)</f>
        <v>0</v>
      </c>
      <c r="D36" s="207">
        <f>SUM(D37:D38)</f>
        <v>0</v>
      </c>
      <c r="E36" s="207">
        <f>SUM(E37:E38)</f>
        <v>0</v>
      </c>
      <c r="F36" s="208"/>
    </row>
    <row r="37" spans="1:6" ht="12" customHeight="1">
      <c r="A37" s="231" t="s">
        <v>36</v>
      </c>
      <c r="B37" s="234" t="s">
        <v>29</v>
      </c>
      <c r="C37" s="211"/>
      <c r="D37" s="211"/>
      <c r="E37" s="235"/>
      <c r="F37" s="236"/>
    </row>
    <row r="38" spans="1:6" ht="12" customHeight="1" thickBot="1">
      <c r="A38" s="213" t="s">
        <v>271</v>
      </c>
      <c r="B38" s="214" t="s">
        <v>30</v>
      </c>
      <c r="C38" s="225"/>
      <c r="D38" s="237"/>
      <c r="E38" s="237"/>
      <c r="F38" s="238"/>
    </row>
    <row r="39" spans="1:6" ht="12" customHeight="1" thickBot="1">
      <c r="A39" s="228" t="s">
        <v>5</v>
      </c>
      <c r="B39" s="239" t="s">
        <v>272</v>
      </c>
      <c r="C39" s="207">
        <f>+C6+C22+C36</f>
        <v>22389</v>
      </c>
      <c r="D39" s="207">
        <f>+D6+D22+D36</f>
        <v>27716</v>
      </c>
      <c r="E39" s="207">
        <f>+E6+E22+E36</f>
        <v>26097</v>
      </c>
      <c r="F39" s="296">
        <f t="shared" ref="F39" si="5">E39/D39*100</f>
        <v>94.158608745850771</v>
      </c>
    </row>
    <row r="40" spans="1:6" ht="12" customHeight="1" thickBot="1">
      <c r="A40" s="240" t="s">
        <v>6</v>
      </c>
      <c r="B40" s="241" t="s">
        <v>273</v>
      </c>
      <c r="C40" s="203">
        <f>SUM(C41:C48)</f>
        <v>3588</v>
      </c>
      <c r="D40" s="203">
        <f t="shared" ref="D40:E40" si="6">SUM(D41:D48)</f>
        <v>0</v>
      </c>
      <c r="E40" s="203">
        <f t="shared" si="6"/>
        <v>0</v>
      </c>
      <c r="F40" s="242">
        <f>SUM(F41:F48)</f>
        <v>0</v>
      </c>
    </row>
    <row r="41" spans="1:6" ht="12" customHeight="1">
      <c r="A41" s="231" t="s">
        <v>37</v>
      </c>
      <c r="B41" s="243" t="s">
        <v>274</v>
      </c>
      <c r="C41" s="211"/>
      <c r="D41" s="201"/>
      <c r="E41" s="201"/>
      <c r="F41" s="238"/>
    </row>
    <row r="42" spans="1:6" ht="12" customHeight="1">
      <c r="A42" s="231" t="s">
        <v>38</v>
      </c>
      <c r="B42" s="243" t="s">
        <v>369</v>
      </c>
      <c r="C42" s="216">
        <f>SUM('Kiadások összesített 1.'!C42)</f>
        <v>3588</v>
      </c>
      <c r="D42" s="198"/>
      <c r="E42" s="202"/>
      <c r="F42" s="232"/>
    </row>
    <row r="43" spans="1:6" ht="12" customHeight="1" thickBot="1">
      <c r="A43" s="222" t="s">
        <v>39</v>
      </c>
      <c r="B43" s="244" t="s">
        <v>275</v>
      </c>
      <c r="C43" s="225"/>
      <c r="D43" s="199"/>
      <c r="E43" s="199"/>
      <c r="F43" s="233"/>
    </row>
    <row r="44" spans="1:6" ht="12" customHeight="1" thickBot="1">
      <c r="A44" s="240" t="s">
        <v>7</v>
      </c>
      <c r="B44" s="229" t="s">
        <v>276</v>
      </c>
      <c r="C44" s="245"/>
      <c r="D44" s="200"/>
      <c r="E44" s="200"/>
      <c r="F44" s="246"/>
    </row>
    <row r="45" spans="1:6" ht="12" customHeight="1">
      <c r="A45" s="231" t="s">
        <v>40</v>
      </c>
      <c r="B45" s="243" t="s">
        <v>277</v>
      </c>
      <c r="C45" s="211"/>
      <c r="D45" s="201"/>
      <c r="E45" s="201"/>
      <c r="F45" s="238"/>
    </row>
    <row r="46" spans="1:6" ht="12" customHeight="1">
      <c r="A46" s="231" t="s">
        <v>41</v>
      </c>
      <c r="B46" s="243" t="s">
        <v>278</v>
      </c>
      <c r="C46" s="216"/>
      <c r="D46" s="202"/>
      <c r="E46" s="202"/>
      <c r="F46" s="232"/>
    </row>
    <row r="47" spans="1:6" ht="12" customHeight="1">
      <c r="A47" s="231" t="s">
        <v>160</v>
      </c>
      <c r="B47" s="243" t="s">
        <v>279</v>
      </c>
      <c r="C47" s="216"/>
      <c r="D47" s="202"/>
      <c r="E47" s="202"/>
      <c r="F47" s="232"/>
    </row>
    <row r="48" spans="1:6" ht="12" customHeight="1" thickBot="1">
      <c r="A48" s="222" t="s">
        <v>161</v>
      </c>
      <c r="B48" s="244" t="s">
        <v>280</v>
      </c>
      <c r="C48" s="225"/>
      <c r="D48" s="199"/>
      <c r="E48" s="225"/>
      <c r="F48" s="233"/>
    </row>
    <row r="49" spans="1:12" ht="12" customHeight="1" thickBot="1">
      <c r="A49" s="240" t="s">
        <v>8</v>
      </c>
      <c r="B49" s="241" t="s">
        <v>281</v>
      </c>
      <c r="C49" s="203">
        <f>SUM(C50:C54)</f>
        <v>11135</v>
      </c>
      <c r="D49" s="203">
        <f t="shared" ref="D49:E49" si="7">SUM(D50:D54)</f>
        <v>11018</v>
      </c>
      <c r="E49" s="203">
        <f t="shared" si="7"/>
        <v>10295</v>
      </c>
      <c r="F49" s="242">
        <f>SUM(F50:F60)</f>
        <v>193.43801052822653</v>
      </c>
    </row>
    <row r="50" spans="1:12" ht="12" customHeight="1">
      <c r="A50" s="231" t="s">
        <v>42</v>
      </c>
      <c r="B50" s="243" t="s">
        <v>282</v>
      </c>
      <c r="C50" s="211"/>
      <c r="D50" s="201"/>
      <c r="E50" s="201"/>
      <c r="F50" s="238"/>
    </row>
    <row r="51" spans="1:12" ht="12" customHeight="1">
      <c r="A51" s="231" t="s">
        <v>43</v>
      </c>
      <c r="B51" s="243" t="s">
        <v>283</v>
      </c>
      <c r="C51" s="216"/>
      <c r="D51" s="198">
        <f>SUM('Kiadások összesített 1.'!D51)</f>
        <v>723</v>
      </c>
      <c r="E51" s="198">
        <f>SUM('Kiadások összesített 1.'!E51)</f>
        <v>0</v>
      </c>
      <c r="F51" s="212">
        <f t="shared" ref="F51:F52" si="8">E51/D51*100</f>
        <v>0</v>
      </c>
    </row>
    <row r="52" spans="1:12" ht="12" customHeight="1">
      <c r="A52" s="231" t="s">
        <v>99</v>
      </c>
      <c r="B52" s="243" t="s">
        <v>364</v>
      </c>
      <c r="C52" s="216">
        <f>SUM('Kiadások összesített 1.'!C52)</f>
        <v>11135</v>
      </c>
      <c r="D52" s="216">
        <f>SUM('Kiadások összesített 1.'!D52)</f>
        <v>10295</v>
      </c>
      <c r="E52" s="216">
        <f>SUM('Kiadások összesített 1.'!E52)</f>
        <v>10295</v>
      </c>
      <c r="F52" s="212">
        <f t="shared" si="8"/>
        <v>100</v>
      </c>
    </row>
    <row r="53" spans="1:12" ht="12" customHeight="1">
      <c r="A53" s="231" t="s">
        <v>165</v>
      </c>
      <c r="B53" s="243" t="s">
        <v>284</v>
      </c>
      <c r="C53" s="216"/>
      <c r="D53" s="202"/>
      <c r="E53" s="202"/>
      <c r="F53" s="232"/>
    </row>
    <row r="54" spans="1:12" ht="12" customHeight="1" thickBot="1">
      <c r="A54" s="222" t="s">
        <v>365</v>
      </c>
      <c r="B54" s="244" t="s">
        <v>285</v>
      </c>
      <c r="C54" s="225"/>
      <c r="D54" s="199"/>
      <c r="E54" s="199"/>
      <c r="F54" s="248"/>
    </row>
    <row r="55" spans="1:12" ht="12" customHeight="1" thickBot="1">
      <c r="A55" s="240" t="s">
        <v>9</v>
      </c>
      <c r="B55" s="241" t="s">
        <v>286</v>
      </c>
      <c r="C55" s="245"/>
      <c r="D55" s="200"/>
      <c r="E55" s="200"/>
      <c r="F55" s="246"/>
    </row>
    <row r="56" spans="1:12" ht="12" customHeight="1">
      <c r="A56" s="231" t="s">
        <v>100</v>
      </c>
      <c r="B56" s="243" t="s">
        <v>287</v>
      </c>
      <c r="C56" s="211"/>
      <c r="D56" s="201"/>
      <c r="E56" s="201"/>
      <c r="F56" s="248"/>
    </row>
    <row r="57" spans="1:12" ht="12" customHeight="1">
      <c r="A57" s="231" t="s">
        <v>101</v>
      </c>
      <c r="B57" s="244" t="s">
        <v>288</v>
      </c>
      <c r="C57" s="216"/>
      <c r="D57" s="202"/>
      <c r="E57" s="202"/>
      <c r="F57" s="233"/>
    </row>
    <row r="58" spans="1:12" ht="12" customHeight="1">
      <c r="A58" s="231" t="s">
        <v>167</v>
      </c>
      <c r="B58" s="202" t="s">
        <v>289</v>
      </c>
      <c r="C58" s="216"/>
      <c r="D58" s="202"/>
      <c r="E58" s="202"/>
      <c r="F58" s="233"/>
    </row>
    <row r="59" spans="1:12" ht="12" customHeight="1" thickBot="1">
      <c r="A59" s="222" t="s">
        <v>168</v>
      </c>
      <c r="B59" s="199" t="s">
        <v>290</v>
      </c>
      <c r="C59" s="225"/>
      <c r="D59" s="199"/>
      <c r="E59" s="199"/>
      <c r="F59" s="233"/>
    </row>
    <row r="60" spans="1:12" ht="12" customHeight="1" thickBot="1">
      <c r="A60" s="240" t="s">
        <v>10</v>
      </c>
      <c r="B60" s="249" t="s">
        <v>291</v>
      </c>
      <c r="C60" s="250">
        <f>SUM(C40+C44+C49+C55)</f>
        <v>14723</v>
      </c>
      <c r="D60" s="250">
        <f t="shared" ref="D60:E60" si="9">SUM(D40+D44+D49+D55)</f>
        <v>11018</v>
      </c>
      <c r="E60" s="250">
        <f t="shared" si="9"/>
        <v>10295</v>
      </c>
      <c r="F60" s="296">
        <f t="shared" ref="F60:F61" si="10">E60/D60*100</f>
        <v>93.438010528226528</v>
      </c>
    </row>
    <row r="61" spans="1:12" ht="15" customHeight="1" thickBot="1">
      <c r="A61" s="228" t="s">
        <v>11</v>
      </c>
      <c r="B61" s="251" t="s">
        <v>292</v>
      </c>
      <c r="C61" s="207">
        <f>SUM(C39+C60)</f>
        <v>37112</v>
      </c>
      <c r="D61" s="207">
        <f>SUM(D39+D60)</f>
        <v>38734</v>
      </c>
      <c r="E61" s="207">
        <f>SUM(E39+E60)</f>
        <v>36392</v>
      </c>
      <c r="F61" s="296">
        <f t="shared" si="10"/>
        <v>93.953632467599519</v>
      </c>
      <c r="I61" s="22"/>
      <c r="J61" s="45"/>
      <c r="K61" s="45"/>
      <c r="L61" s="45"/>
    </row>
    <row r="62" spans="1:12" s="1" customFormat="1" ht="12.95" customHeight="1">
      <c r="A62" s="306"/>
      <c r="B62" s="306"/>
      <c r="C62" s="306"/>
      <c r="D62" s="306"/>
      <c r="E62" s="306"/>
      <c r="F62" s="306"/>
    </row>
    <row r="63" spans="1:12">
      <c r="A63" s="307" t="s">
        <v>293</v>
      </c>
      <c r="B63" s="307"/>
      <c r="C63" s="307"/>
      <c r="D63" s="307"/>
      <c r="E63" s="307"/>
      <c r="F63" s="307"/>
    </row>
    <row r="64" spans="1:12" ht="16.5" thickBot="1">
      <c r="A64" s="304" t="s">
        <v>71</v>
      </c>
      <c r="B64" s="304"/>
      <c r="C64" s="252"/>
      <c r="D64" s="252"/>
      <c r="E64" s="252"/>
      <c r="F64" s="253"/>
    </row>
    <row r="65" spans="1:7" ht="23.25" customHeight="1" thickBot="1">
      <c r="A65" s="228" t="s">
        <v>2</v>
      </c>
      <c r="B65" s="207" t="s">
        <v>294</v>
      </c>
      <c r="C65" s="204">
        <f>'Bevételek kötelező 1.A '!C65-'Kiadások kötelező 1.A'!C39</f>
        <v>7180</v>
      </c>
      <c r="D65" s="204">
        <f>'Bevételek kötelező 1.A '!D65-'Kiadások kötelező 1.A'!D39</f>
        <v>6928</v>
      </c>
      <c r="E65" s="204">
        <f>'Bevételek kötelező 1.A '!E65-'Kiadások kötelező 1.A'!E39</f>
        <v>10298</v>
      </c>
      <c r="F65" s="208"/>
      <c r="G65" s="61"/>
    </row>
    <row r="66" spans="1:7" ht="23.25" customHeight="1" thickBot="1">
      <c r="A66" s="228" t="s">
        <v>3</v>
      </c>
      <c r="B66" s="203" t="s">
        <v>297</v>
      </c>
      <c r="C66" s="204">
        <f>SUM('Bevételek kötelező 1.A '!C88-'Kiadások kötelező 1.A'!C60)</f>
        <v>-7824</v>
      </c>
      <c r="D66" s="204">
        <f>SUM('Bevételek kötelező 1.A '!D88-'Kiadások kötelező 1.A'!D60)</f>
        <v>-6984</v>
      </c>
      <c r="E66" s="204">
        <f>SUM('Bevételek kötelező 1.A '!E88-'Kiadások kötelező 1.A'!E60)</f>
        <v>-6221</v>
      </c>
      <c r="F66" s="208"/>
    </row>
  </sheetData>
  <mergeCells count="8">
    <mergeCell ref="A63:F63"/>
    <mergeCell ref="A64:B64"/>
    <mergeCell ref="A1:F1"/>
    <mergeCell ref="A2:B2"/>
    <mergeCell ref="C2:F2"/>
    <mergeCell ref="C3:E3"/>
    <mergeCell ref="F3:F4"/>
    <mergeCell ref="A62:F62"/>
  </mergeCells>
  <pageMargins left="0.31496062992125984" right="0.27559055118110237" top="0.70866141732283472" bottom="0.78740157480314965" header="0.19685039370078741" footer="0.15748031496062992"/>
  <pageSetup paperSize="9" scale="73" orientation="portrait" r:id="rId1"/>
  <headerFooter alignWithMargins="0">
    <oddHeader>&amp;R&amp;"Times New Roman CE,Dőlt"&amp;12 1.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M90"/>
  <sheetViews>
    <sheetView topLeftCell="A55" zoomScaleSheetLayoutView="130" workbookViewId="0">
      <selection activeCell="I48" sqref="I48"/>
    </sheetView>
  </sheetViews>
  <sheetFormatPr defaultRowHeight="15.75"/>
  <cols>
    <col min="1" max="1" width="7.5" style="20" customWidth="1"/>
    <col min="2" max="2" width="67.83203125" style="20" customWidth="1"/>
    <col min="3" max="6" width="12.1640625" style="20" customWidth="1"/>
    <col min="7" max="7" width="9" style="20" customWidth="1"/>
    <col min="8" max="16384" width="9.33203125" style="20"/>
  </cols>
  <sheetData>
    <row r="1" spans="1:6" ht="15.95" customHeight="1">
      <c r="A1" s="305" t="s">
        <v>372</v>
      </c>
      <c r="B1" s="305"/>
      <c r="C1" s="305"/>
      <c r="D1" s="305"/>
      <c r="E1" s="305"/>
      <c r="F1" s="305"/>
    </row>
    <row r="2" spans="1:6" ht="15.95" customHeight="1" thickBot="1">
      <c r="A2" s="297" t="s">
        <v>125</v>
      </c>
      <c r="B2" s="297"/>
      <c r="C2" s="303" t="s">
        <v>131</v>
      </c>
      <c r="D2" s="303"/>
      <c r="E2" s="303"/>
      <c r="F2" s="303"/>
    </row>
    <row r="3" spans="1:6" ht="24" customHeight="1" thickBot="1">
      <c r="A3" s="11" t="s">
        <v>35</v>
      </c>
      <c r="B3" s="289" t="s">
        <v>1</v>
      </c>
      <c r="C3" s="298" t="s">
        <v>133</v>
      </c>
      <c r="D3" s="299"/>
      <c r="E3" s="300"/>
      <c r="F3" s="301" t="s">
        <v>128</v>
      </c>
    </row>
    <row r="4" spans="1:6" ht="27" customHeight="1" thickBot="1">
      <c r="A4" s="11"/>
      <c r="B4" s="289"/>
      <c r="C4" s="12" t="s">
        <v>126</v>
      </c>
      <c r="D4" s="12" t="s">
        <v>127</v>
      </c>
      <c r="E4" s="12" t="s">
        <v>380</v>
      </c>
      <c r="F4" s="302"/>
    </row>
    <row r="5" spans="1:6" s="21" customFormat="1" ht="12" customHeight="1" thickBot="1">
      <c r="A5" s="16">
        <v>1</v>
      </c>
      <c r="B5" s="17">
        <v>2</v>
      </c>
      <c r="C5" s="84">
        <v>3</v>
      </c>
      <c r="D5" s="84">
        <v>4</v>
      </c>
      <c r="E5" s="17">
        <v>5</v>
      </c>
      <c r="F5" s="90">
        <v>6</v>
      </c>
    </row>
    <row r="6" spans="1:6" s="1" customFormat="1" ht="12" customHeight="1" thickBot="1">
      <c r="A6" s="9" t="s">
        <v>2</v>
      </c>
      <c r="B6" s="147" t="s">
        <v>157</v>
      </c>
      <c r="C6" s="254">
        <f>SUM(C7:C12)</f>
        <v>0</v>
      </c>
      <c r="D6" s="254">
        <f>SUM(D7:D12)</f>
        <v>0</v>
      </c>
      <c r="E6" s="254">
        <f>SUM(E7:E12)</f>
        <v>0</v>
      </c>
      <c r="F6" s="255"/>
    </row>
    <row r="7" spans="1:6" s="1" customFormat="1" ht="12" customHeight="1">
      <c r="A7" s="124" t="s">
        <v>134</v>
      </c>
      <c r="B7" s="131" t="s">
        <v>221</v>
      </c>
      <c r="C7" s="256"/>
      <c r="D7" s="256"/>
      <c r="E7" s="257"/>
      <c r="F7" s="212"/>
    </row>
    <row r="8" spans="1:6" s="1" customFormat="1" ht="12" customHeight="1">
      <c r="A8" s="125" t="s">
        <v>135</v>
      </c>
      <c r="B8" s="132" t="s">
        <v>222</v>
      </c>
      <c r="C8" s="258"/>
      <c r="D8" s="258"/>
      <c r="E8" s="258"/>
      <c r="F8" s="212"/>
    </row>
    <row r="9" spans="1:6" s="1" customFormat="1" ht="12" customHeight="1">
      <c r="A9" s="125" t="s">
        <v>136</v>
      </c>
      <c r="B9" s="132" t="s">
        <v>223</v>
      </c>
      <c r="C9" s="258"/>
      <c r="D9" s="258"/>
      <c r="E9" s="258"/>
      <c r="F9" s="212"/>
    </row>
    <row r="10" spans="1:6" s="1" customFormat="1" ht="12" customHeight="1">
      <c r="A10" s="125" t="s">
        <v>137</v>
      </c>
      <c r="B10" s="132" t="s">
        <v>224</v>
      </c>
      <c r="C10" s="258"/>
      <c r="D10" s="258"/>
      <c r="E10" s="258"/>
      <c r="F10" s="212"/>
    </row>
    <row r="11" spans="1:6" s="1" customFormat="1" ht="12" customHeight="1">
      <c r="A11" s="125" t="s">
        <v>55</v>
      </c>
      <c r="B11" s="132" t="s">
        <v>225</v>
      </c>
      <c r="C11" s="258"/>
      <c r="D11" s="258"/>
      <c r="E11" s="258"/>
      <c r="F11" s="212"/>
    </row>
    <row r="12" spans="1:6" s="1" customFormat="1" ht="12" customHeight="1" thickBot="1">
      <c r="A12" s="126" t="s">
        <v>138</v>
      </c>
      <c r="B12" s="133" t="s">
        <v>226</v>
      </c>
      <c r="C12" s="259"/>
      <c r="D12" s="259"/>
      <c r="E12" s="259"/>
      <c r="F12" s="212"/>
    </row>
    <row r="13" spans="1:6" s="1" customFormat="1" ht="12" customHeight="1" thickBot="1">
      <c r="A13" s="9" t="s">
        <v>3</v>
      </c>
      <c r="B13" s="88" t="s">
        <v>139</v>
      </c>
      <c r="C13" s="260">
        <f>SUM(C14:C19)</f>
        <v>447</v>
      </c>
      <c r="D13" s="260">
        <f>SUM(D14:D19)</f>
        <v>447</v>
      </c>
      <c r="E13" s="260">
        <f>SUM(E14:E19)</f>
        <v>447</v>
      </c>
      <c r="F13" s="230">
        <f>E13/D13*100</f>
        <v>100</v>
      </c>
    </row>
    <row r="14" spans="1:6" s="1" customFormat="1" ht="12" customHeight="1">
      <c r="A14" s="4" t="s">
        <v>50</v>
      </c>
      <c r="B14" s="129" t="s">
        <v>227</v>
      </c>
      <c r="C14" s="261"/>
      <c r="D14" s="261"/>
      <c r="E14" s="261"/>
      <c r="F14" s="212"/>
    </row>
    <row r="15" spans="1:6" s="1" customFormat="1" ht="12" customHeight="1">
      <c r="A15" s="4" t="s">
        <v>51</v>
      </c>
      <c r="B15" s="129" t="s">
        <v>228</v>
      </c>
      <c r="C15" s="262"/>
      <c r="D15" s="198"/>
      <c r="E15" s="198"/>
      <c r="F15" s="212"/>
    </row>
    <row r="16" spans="1:6" s="1" customFormat="1" ht="12" customHeight="1">
      <c r="A16" s="4" t="s">
        <v>52</v>
      </c>
      <c r="B16" s="129" t="s">
        <v>229</v>
      </c>
      <c r="C16" s="262"/>
      <c r="D16" s="262"/>
      <c r="E16" s="262"/>
      <c r="F16" s="212"/>
    </row>
    <row r="17" spans="1:6" s="1" customFormat="1" ht="12" customHeight="1">
      <c r="A17" s="4" t="s">
        <v>140</v>
      </c>
      <c r="B17" s="129" t="s">
        <v>230</v>
      </c>
      <c r="C17" s="262"/>
      <c r="D17" s="198"/>
      <c r="E17" s="198"/>
      <c r="F17" s="212"/>
    </row>
    <row r="18" spans="1:6" s="1" customFormat="1" ht="12" customHeight="1">
      <c r="A18" s="4" t="s">
        <v>141</v>
      </c>
      <c r="B18" s="129" t="s">
        <v>231</v>
      </c>
      <c r="C18" s="262">
        <v>447</v>
      </c>
      <c r="D18" s="198">
        <v>447</v>
      </c>
      <c r="E18" s="198">
        <v>447</v>
      </c>
      <c r="F18" s="212">
        <f t="shared" ref="F18" si="0">E18/D18*100</f>
        <v>100</v>
      </c>
    </row>
    <row r="19" spans="1:6" s="1" customFormat="1" ht="12" customHeight="1" thickBot="1">
      <c r="A19" s="4" t="s">
        <v>60</v>
      </c>
      <c r="B19" s="129" t="s">
        <v>232</v>
      </c>
      <c r="C19" s="262"/>
      <c r="D19" s="262"/>
      <c r="E19" s="262"/>
      <c r="F19" s="227"/>
    </row>
    <row r="20" spans="1:6" s="1" customFormat="1" ht="12" customHeight="1" thickBot="1">
      <c r="A20" s="10" t="s">
        <v>4</v>
      </c>
      <c r="B20" s="87" t="s">
        <v>156</v>
      </c>
      <c r="C20" s="263">
        <f>SUM(C21:C25)</f>
        <v>0</v>
      </c>
      <c r="D20" s="263">
        <f t="shared" ref="D20:E20" si="1">SUM(D21:D25)</f>
        <v>0</v>
      </c>
      <c r="E20" s="263">
        <f t="shared" si="1"/>
        <v>0</v>
      </c>
      <c r="F20" s="255"/>
    </row>
    <row r="21" spans="1:6" s="1" customFormat="1" ht="12" customHeight="1">
      <c r="A21" s="127" t="s">
        <v>142</v>
      </c>
      <c r="B21" s="134" t="s">
        <v>254</v>
      </c>
      <c r="C21" s="264"/>
      <c r="D21" s="264"/>
      <c r="E21" s="264"/>
      <c r="F21" s="265"/>
    </row>
    <row r="22" spans="1:6" s="1" customFormat="1" ht="12" customHeight="1">
      <c r="A22" s="125" t="s">
        <v>143</v>
      </c>
      <c r="B22" s="129" t="s">
        <v>255</v>
      </c>
      <c r="C22" s="258"/>
      <c r="D22" s="258"/>
      <c r="E22" s="258"/>
      <c r="F22" s="212"/>
    </row>
    <row r="23" spans="1:6" s="1" customFormat="1" ht="12" customHeight="1">
      <c r="A23" s="125" t="s">
        <v>144</v>
      </c>
      <c r="B23" s="129" t="s">
        <v>256</v>
      </c>
      <c r="C23" s="258"/>
      <c r="D23" s="258"/>
      <c r="E23" s="258"/>
      <c r="F23" s="212"/>
    </row>
    <row r="24" spans="1:6" s="1" customFormat="1" ht="12" customHeight="1">
      <c r="A24" s="125" t="s">
        <v>145</v>
      </c>
      <c r="B24" s="129" t="s">
        <v>258</v>
      </c>
      <c r="C24" s="258"/>
      <c r="D24" s="258"/>
      <c r="E24" s="258"/>
      <c r="F24" s="212"/>
    </row>
    <row r="25" spans="1:6" s="1" customFormat="1" ht="12" customHeight="1">
      <c r="A25" s="125" t="s">
        <v>146</v>
      </c>
      <c r="B25" s="135" t="s">
        <v>257</v>
      </c>
      <c r="C25" s="258"/>
      <c r="D25" s="258"/>
      <c r="E25" s="258"/>
      <c r="F25" s="212"/>
    </row>
    <row r="26" spans="1:6" s="1" customFormat="1" ht="12" customHeight="1" thickBot="1">
      <c r="A26" s="86" t="s">
        <v>147</v>
      </c>
      <c r="B26" s="136" t="s">
        <v>259</v>
      </c>
      <c r="C26" s="266"/>
      <c r="D26" s="266"/>
      <c r="E26" s="266"/>
      <c r="F26" s="267"/>
    </row>
    <row r="27" spans="1:6" s="1" customFormat="1" ht="12" hidden="1" customHeight="1">
      <c r="A27" s="3" t="s">
        <v>85</v>
      </c>
      <c r="B27" s="137" t="s">
        <v>89</v>
      </c>
      <c r="C27" s="261"/>
      <c r="D27" s="235"/>
      <c r="E27" s="235"/>
      <c r="F27" s="212" t="e">
        <f t="shared" ref="F27:F30" si="2">E27/D27*100</f>
        <v>#DIV/0!</v>
      </c>
    </row>
    <row r="28" spans="1:6" s="1" customFormat="1" ht="12" hidden="1" customHeight="1">
      <c r="A28" s="4" t="s">
        <v>86</v>
      </c>
      <c r="B28" s="129" t="s">
        <v>90</v>
      </c>
      <c r="C28" s="262"/>
      <c r="D28" s="218"/>
      <c r="E28" s="218"/>
      <c r="F28" s="212" t="e">
        <f t="shared" si="2"/>
        <v>#DIV/0!</v>
      </c>
    </row>
    <row r="29" spans="1:6" s="1" customFormat="1" ht="12" hidden="1" customHeight="1">
      <c r="A29" s="4" t="s">
        <v>87</v>
      </c>
      <c r="B29" s="129" t="s">
        <v>91</v>
      </c>
      <c r="C29" s="262"/>
      <c r="D29" s="218"/>
      <c r="E29" s="218"/>
      <c r="F29" s="212" t="e">
        <f t="shared" si="2"/>
        <v>#DIV/0!</v>
      </c>
    </row>
    <row r="30" spans="1:6" s="1" customFormat="1" ht="12" hidden="1" customHeight="1" thickBot="1">
      <c r="A30" s="5" t="s">
        <v>88</v>
      </c>
      <c r="B30" s="138" t="s">
        <v>92</v>
      </c>
      <c r="C30" s="268"/>
      <c r="D30" s="237"/>
      <c r="E30" s="237"/>
      <c r="F30" s="212" t="e">
        <f t="shared" si="2"/>
        <v>#DIV/0!</v>
      </c>
    </row>
    <row r="31" spans="1:6" s="1" customFormat="1" ht="12" customHeight="1" thickBot="1">
      <c r="A31" s="10" t="s">
        <v>93</v>
      </c>
      <c r="B31" s="87" t="s">
        <v>148</v>
      </c>
      <c r="C31" s="269">
        <f>SUM(C32+C35+C36+C37)</f>
        <v>0</v>
      </c>
      <c r="D31" s="269">
        <f>SUM(D32+D35+D36+D37)</f>
        <v>0</v>
      </c>
      <c r="E31" s="269">
        <f>SUM(E32+E35+E36+E37)</f>
        <v>0</v>
      </c>
      <c r="F31" s="227"/>
    </row>
    <row r="32" spans="1:6" s="1" customFormat="1" ht="12" customHeight="1">
      <c r="A32" s="127" t="s">
        <v>149</v>
      </c>
      <c r="B32" s="134" t="s">
        <v>233</v>
      </c>
      <c r="C32" s="270"/>
      <c r="D32" s="270"/>
      <c r="E32" s="270"/>
      <c r="F32" s="271"/>
    </row>
    <row r="33" spans="1:6" s="1" customFormat="1" ht="12" customHeight="1">
      <c r="A33" s="125" t="s">
        <v>150</v>
      </c>
      <c r="B33" s="139" t="s">
        <v>234</v>
      </c>
      <c r="C33" s="272"/>
      <c r="D33" s="272"/>
      <c r="E33" s="272"/>
      <c r="F33" s="212"/>
    </row>
    <row r="34" spans="1:6" s="1" customFormat="1" ht="12" customHeight="1">
      <c r="A34" s="125" t="s">
        <v>151</v>
      </c>
      <c r="B34" s="139" t="s">
        <v>235</v>
      </c>
      <c r="C34" s="272"/>
      <c r="D34" s="272"/>
      <c r="E34" s="272"/>
      <c r="F34" s="212"/>
    </row>
    <row r="35" spans="1:6" s="1" customFormat="1" ht="12" customHeight="1">
      <c r="A35" s="125" t="s">
        <v>152</v>
      </c>
      <c r="B35" s="139" t="s">
        <v>236</v>
      </c>
      <c r="C35" s="272"/>
      <c r="D35" s="272"/>
      <c r="E35" s="272"/>
      <c r="F35" s="212"/>
    </row>
    <row r="36" spans="1:6" s="1" customFormat="1" ht="12" customHeight="1">
      <c r="A36" s="125" t="s">
        <v>153</v>
      </c>
      <c r="B36" s="139" t="s">
        <v>237</v>
      </c>
      <c r="C36" s="272"/>
      <c r="D36" s="272"/>
      <c r="E36" s="272"/>
      <c r="F36" s="212"/>
    </row>
    <row r="37" spans="1:6" s="1" customFormat="1" ht="12" customHeight="1" thickBot="1">
      <c r="A37" s="86" t="s">
        <v>154</v>
      </c>
      <c r="B37" s="140" t="s">
        <v>238</v>
      </c>
      <c r="C37" s="266"/>
      <c r="D37" s="266"/>
      <c r="E37" s="266"/>
      <c r="F37" s="227"/>
    </row>
    <row r="38" spans="1:6" s="1" customFormat="1" ht="12" customHeight="1" thickBot="1">
      <c r="A38" s="9">
        <v>5</v>
      </c>
      <c r="B38" s="88" t="s">
        <v>155</v>
      </c>
      <c r="C38" s="254">
        <f>SUM(C39:C48)</f>
        <v>1673</v>
      </c>
      <c r="D38" s="254">
        <f>SUM(D39:D48)</f>
        <v>1373</v>
      </c>
      <c r="E38" s="254">
        <f>SUM(E39:E48)</f>
        <v>1357</v>
      </c>
      <c r="F38" s="230">
        <f>E38/D38*100</f>
        <v>98.83466860888565</v>
      </c>
    </row>
    <row r="39" spans="1:6" s="1" customFormat="1" ht="12" customHeight="1">
      <c r="A39" s="6" t="s">
        <v>37</v>
      </c>
      <c r="B39" s="131" t="s">
        <v>239</v>
      </c>
      <c r="C39" s="261"/>
      <c r="D39" s="261"/>
      <c r="E39" s="261"/>
      <c r="F39" s="212"/>
    </row>
    <row r="40" spans="1:6" s="1" customFormat="1" ht="12" customHeight="1">
      <c r="A40" s="4" t="s">
        <v>38</v>
      </c>
      <c r="B40" s="129" t="s">
        <v>240</v>
      </c>
      <c r="C40" s="262">
        <f>SUM('Bevételek összesített 1.'!C40)</f>
        <v>1653</v>
      </c>
      <c r="D40" s="262">
        <f>SUM('Bevételek összesített 1.'!D40)</f>
        <v>1</v>
      </c>
      <c r="E40" s="262">
        <f>SUM('Bevételek összesített 1.'!E40)</f>
        <v>1</v>
      </c>
      <c r="F40" s="212">
        <f t="shared" ref="F40:F42" si="3">E40/D40*100</f>
        <v>100</v>
      </c>
    </row>
    <row r="41" spans="1:6" s="1" customFormat="1" ht="12" customHeight="1">
      <c r="A41" s="4" t="s">
        <v>39</v>
      </c>
      <c r="B41" s="129" t="s">
        <v>241</v>
      </c>
      <c r="C41" s="262"/>
      <c r="D41" s="262"/>
      <c r="E41" s="262"/>
      <c r="F41" s="274"/>
    </row>
    <row r="42" spans="1:6" s="1" customFormat="1" ht="12" customHeight="1">
      <c r="A42" s="7" t="s">
        <v>95</v>
      </c>
      <c r="B42" s="129" t="s">
        <v>242</v>
      </c>
      <c r="C42" s="262">
        <f>SUM('Bevételek összesített 1.'!C42)</f>
        <v>20</v>
      </c>
      <c r="D42" s="262">
        <f>SUM('Bevételek összesített 1.'!D42)</f>
        <v>1372</v>
      </c>
      <c r="E42" s="262">
        <f>SUM('Bevételek összesített 1.'!E42)</f>
        <v>1356</v>
      </c>
      <c r="F42" s="212">
        <f t="shared" si="3"/>
        <v>98.833819241982511</v>
      </c>
    </row>
    <row r="43" spans="1:6" s="1" customFormat="1" ht="12" customHeight="1">
      <c r="A43" s="7" t="s">
        <v>96</v>
      </c>
      <c r="B43" s="129" t="s">
        <v>243</v>
      </c>
      <c r="C43" s="262"/>
      <c r="D43" s="262"/>
      <c r="E43" s="262"/>
      <c r="F43" s="274"/>
    </row>
    <row r="44" spans="1:6" s="1" customFormat="1" ht="12" customHeight="1">
      <c r="A44" s="7" t="s">
        <v>97</v>
      </c>
      <c r="B44" s="129" t="s">
        <v>244</v>
      </c>
      <c r="C44" s="262"/>
      <c r="D44" s="262"/>
      <c r="E44" s="262"/>
      <c r="F44" s="274"/>
    </row>
    <row r="45" spans="1:6" s="1" customFormat="1" ht="12" customHeight="1">
      <c r="A45" s="4" t="s">
        <v>98</v>
      </c>
      <c r="B45" s="129" t="s">
        <v>245</v>
      </c>
      <c r="C45" s="262"/>
      <c r="D45" s="262"/>
      <c r="E45" s="262"/>
      <c r="F45" s="274"/>
    </row>
    <row r="46" spans="1:6" s="1" customFormat="1" ht="12" customHeight="1">
      <c r="A46" s="4" t="s">
        <v>158</v>
      </c>
      <c r="B46" s="129" t="s">
        <v>246</v>
      </c>
      <c r="C46" s="272"/>
      <c r="D46" s="262"/>
      <c r="E46" s="262"/>
      <c r="F46" s="274"/>
    </row>
    <row r="47" spans="1:6" s="1" customFormat="1" ht="12" customHeight="1">
      <c r="A47" s="4" t="s">
        <v>129</v>
      </c>
      <c r="B47" s="129" t="s">
        <v>247</v>
      </c>
      <c r="C47" s="275"/>
      <c r="D47" s="268"/>
      <c r="E47" s="268"/>
      <c r="F47" s="274"/>
    </row>
    <row r="48" spans="1:6" s="1" customFormat="1" ht="12" customHeight="1" thickBot="1">
      <c r="A48" s="4" t="s">
        <v>159</v>
      </c>
      <c r="B48" s="129" t="s">
        <v>248</v>
      </c>
      <c r="C48" s="275"/>
      <c r="D48" s="268"/>
      <c r="E48" s="268"/>
      <c r="F48" s="227"/>
    </row>
    <row r="49" spans="1:13" s="1" customFormat="1" ht="12" customHeight="1" thickBot="1">
      <c r="A49" s="9" t="s">
        <v>7</v>
      </c>
      <c r="B49" s="141" t="s">
        <v>163</v>
      </c>
      <c r="C49" s="254">
        <f>SUM(C50:C54)</f>
        <v>0</v>
      </c>
      <c r="D49" s="254">
        <f>SUM(D50:D54)</f>
        <v>0</v>
      </c>
      <c r="E49" s="254">
        <f>SUM(E50:E54)</f>
        <v>0</v>
      </c>
      <c r="F49" s="273"/>
    </row>
    <row r="50" spans="1:13" s="1" customFormat="1" ht="12" customHeight="1">
      <c r="A50" s="4" t="s">
        <v>40</v>
      </c>
      <c r="B50" s="129" t="s">
        <v>249</v>
      </c>
      <c r="C50" s="272"/>
      <c r="D50" s="272"/>
      <c r="E50" s="272"/>
      <c r="F50" s="212"/>
    </row>
    <row r="51" spans="1:13" s="1" customFormat="1" ht="12" customHeight="1">
      <c r="A51" s="4" t="s">
        <v>41</v>
      </c>
      <c r="B51" s="129" t="s">
        <v>250</v>
      </c>
      <c r="C51" s="272"/>
      <c r="D51" s="202"/>
      <c r="E51" s="202"/>
      <c r="F51" s="274"/>
    </row>
    <row r="52" spans="1:13" s="1" customFormat="1" ht="12" customHeight="1">
      <c r="A52" s="4" t="s">
        <v>160</v>
      </c>
      <c r="B52" s="129" t="s">
        <v>251</v>
      </c>
      <c r="C52" s="272"/>
      <c r="D52" s="202"/>
      <c r="E52" s="202"/>
      <c r="F52" s="274"/>
    </row>
    <row r="53" spans="1:13" s="1" customFormat="1" ht="12" customHeight="1">
      <c r="A53" s="4" t="s">
        <v>161</v>
      </c>
      <c r="B53" s="129" t="s">
        <v>252</v>
      </c>
      <c r="C53" s="272"/>
      <c r="D53" s="202"/>
      <c r="E53" s="202"/>
      <c r="F53" s="274"/>
    </row>
    <row r="54" spans="1:13" s="1" customFormat="1" ht="12" customHeight="1" thickBot="1">
      <c r="A54" s="7" t="s">
        <v>162</v>
      </c>
      <c r="B54" s="130" t="s">
        <v>253</v>
      </c>
      <c r="C54" s="275"/>
      <c r="D54" s="199"/>
      <c r="E54" s="276"/>
      <c r="F54" s="227"/>
      <c r="M54" s="128"/>
    </row>
    <row r="55" spans="1:13" s="1" customFormat="1" ht="12" customHeight="1" thickBot="1">
      <c r="A55" s="39" t="s">
        <v>8</v>
      </c>
      <c r="B55" s="142" t="s">
        <v>164</v>
      </c>
      <c r="C55" s="277">
        <f>SUM(C56:C58)</f>
        <v>0</v>
      </c>
      <c r="D55" s="277">
        <f t="shared" ref="D55:E55" si="4">SUM(D56:D58)</f>
        <v>0</v>
      </c>
      <c r="E55" s="277">
        <f t="shared" si="4"/>
        <v>0</v>
      </c>
      <c r="F55" s="278"/>
    </row>
    <row r="56" spans="1:13" s="1" customFormat="1" ht="12" customHeight="1">
      <c r="A56" s="6" t="s">
        <v>42</v>
      </c>
      <c r="B56" s="131" t="s">
        <v>377</v>
      </c>
      <c r="C56" s="279"/>
      <c r="D56" s="201"/>
      <c r="E56" s="201"/>
      <c r="F56" s="212"/>
    </row>
    <row r="57" spans="1:13" s="1" customFormat="1" ht="12" customHeight="1">
      <c r="A57" s="3" t="s">
        <v>43</v>
      </c>
      <c r="B57" s="129" t="s">
        <v>378</v>
      </c>
      <c r="C57" s="272"/>
      <c r="D57" s="202"/>
      <c r="E57" s="202"/>
      <c r="F57" s="274"/>
    </row>
    <row r="58" spans="1:13" s="1" customFormat="1" ht="12" customHeight="1">
      <c r="A58" s="7" t="s">
        <v>99</v>
      </c>
      <c r="B58" s="129" t="s">
        <v>379</v>
      </c>
      <c r="C58" s="272"/>
      <c r="D58" s="202"/>
      <c r="E58" s="202"/>
      <c r="F58" s="274"/>
    </row>
    <row r="59" spans="1:13" s="1" customFormat="1" ht="12" customHeight="1" thickBot="1">
      <c r="A59" s="7" t="s">
        <v>165</v>
      </c>
      <c r="B59" s="143" t="s">
        <v>376</v>
      </c>
      <c r="C59" s="272"/>
      <c r="D59" s="202"/>
      <c r="E59" s="202"/>
      <c r="F59" s="227"/>
    </row>
    <row r="60" spans="1:13" s="1" customFormat="1" ht="12" customHeight="1" thickBot="1">
      <c r="A60" s="9" t="s">
        <v>9</v>
      </c>
      <c r="B60" s="88" t="s">
        <v>166</v>
      </c>
      <c r="C60" s="254">
        <f>SUM(C61:C63)</f>
        <v>0</v>
      </c>
      <c r="D60" s="254">
        <f t="shared" ref="D60:E60" si="5">SUM(D61:D63)</f>
        <v>0</v>
      </c>
      <c r="E60" s="254">
        <f t="shared" si="5"/>
        <v>0</v>
      </c>
      <c r="F60" s="278"/>
    </row>
    <row r="61" spans="1:13" s="1" customFormat="1" ht="12" customHeight="1">
      <c r="A61" s="6" t="s">
        <v>100</v>
      </c>
      <c r="B61" s="131" t="s">
        <v>260</v>
      </c>
      <c r="C61" s="279"/>
      <c r="D61" s="235"/>
      <c r="E61" s="235"/>
      <c r="F61" s="280"/>
    </row>
    <row r="62" spans="1:13" s="1" customFormat="1" ht="12" customHeight="1">
      <c r="A62" s="4" t="s">
        <v>101</v>
      </c>
      <c r="B62" s="129" t="s">
        <v>261</v>
      </c>
      <c r="C62" s="281"/>
      <c r="D62" s="282"/>
      <c r="E62" s="282"/>
      <c r="F62" s="274"/>
    </row>
    <row r="63" spans="1:13" s="1" customFormat="1" ht="12" customHeight="1">
      <c r="A63" s="4" t="s">
        <v>167</v>
      </c>
      <c r="B63" s="129" t="s">
        <v>262</v>
      </c>
      <c r="C63" s="272"/>
      <c r="D63" s="218"/>
      <c r="E63" s="218"/>
      <c r="F63" s="274"/>
    </row>
    <row r="64" spans="1:13" s="1" customFormat="1" ht="12" customHeight="1" thickBot="1">
      <c r="A64" s="8" t="s">
        <v>168</v>
      </c>
      <c r="B64" s="143" t="s">
        <v>263</v>
      </c>
      <c r="C64" s="275"/>
      <c r="D64" s="275"/>
      <c r="E64" s="275"/>
      <c r="F64" s="227"/>
    </row>
    <row r="65" spans="1:6" s="1" customFormat="1" ht="12" customHeight="1" thickBot="1">
      <c r="A65" s="9" t="s">
        <v>10</v>
      </c>
      <c r="B65" s="144" t="s">
        <v>169</v>
      </c>
      <c r="C65" s="283">
        <f>+C6+C38+C49+C60+C13+C20+C31+C55</f>
        <v>2120</v>
      </c>
      <c r="D65" s="283">
        <f t="shared" ref="D65:E65" si="6">+D6+D38+D49+D60+D13+D20+D31+D55</f>
        <v>1820</v>
      </c>
      <c r="E65" s="283">
        <f t="shared" si="6"/>
        <v>1804</v>
      </c>
      <c r="F65" s="284"/>
    </row>
    <row r="66" spans="1:6" s="1" customFormat="1" ht="12" customHeight="1" thickBot="1">
      <c r="A66" s="39" t="s">
        <v>11</v>
      </c>
      <c r="B66" s="141" t="s">
        <v>170</v>
      </c>
      <c r="C66" s="277">
        <f>SUM(C67:C69)</f>
        <v>0</v>
      </c>
      <c r="D66" s="277">
        <f>SUM(D67:D69)</f>
        <v>0</v>
      </c>
      <c r="E66" s="277">
        <f>SUM(E67:E69)</f>
        <v>0</v>
      </c>
      <c r="F66" s="278"/>
    </row>
    <row r="67" spans="1:6" s="1" customFormat="1" ht="12" customHeight="1">
      <c r="A67" s="82" t="s">
        <v>171</v>
      </c>
      <c r="B67" s="131" t="s">
        <v>174</v>
      </c>
      <c r="C67" s="281"/>
      <c r="D67" s="281"/>
      <c r="E67" s="281"/>
      <c r="F67" s="280"/>
    </row>
    <row r="68" spans="1:6" s="1" customFormat="1" ht="12" customHeight="1">
      <c r="A68" s="125" t="s">
        <v>172</v>
      </c>
      <c r="B68" s="131" t="s">
        <v>175</v>
      </c>
      <c r="C68" s="272"/>
      <c r="D68" s="272"/>
      <c r="E68" s="272"/>
      <c r="F68" s="274"/>
    </row>
    <row r="69" spans="1:6" s="1" customFormat="1" ht="12" customHeight="1" thickBot="1">
      <c r="A69" s="86" t="s">
        <v>173</v>
      </c>
      <c r="B69" s="145" t="s">
        <v>176</v>
      </c>
      <c r="C69" s="266"/>
      <c r="D69" s="266"/>
      <c r="E69" s="266"/>
      <c r="F69" s="227"/>
    </row>
    <row r="70" spans="1:6" s="1" customFormat="1" ht="12" customHeight="1" thickBot="1">
      <c r="A70" s="85" t="s">
        <v>177</v>
      </c>
      <c r="B70" s="146" t="s">
        <v>178</v>
      </c>
      <c r="C70" s="277">
        <f>SUM(C71:C74)</f>
        <v>0</v>
      </c>
      <c r="D70" s="277">
        <f>SUM(D71:D74)</f>
        <v>0</v>
      </c>
      <c r="E70" s="277">
        <f>SUM(E71:E74)</f>
        <v>0</v>
      </c>
      <c r="F70" s="278"/>
    </row>
    <row r="71" spans="1:6" s="1" customFormat="1" ht="12" customHeight="1">
      <c r="A71" s="6" t="s">
        <v>179</v>
      </c>
      <c r="B71" s="131" t="s">
        <v>182</v>
      </c>
      <c r="C71" s="272"/>
      <c r="D71" s="202"/>
      <c r="E71" s="272"/>
      <c r="F71" s="274"/>
    </row>
    <row r="72" spans="1:6" s="1" customFormat="1" ht="12" customHeight="1">
      <c r="A72" s="6" t="s">
        <v>64</v>
      </c>
      <c r="B72" s="131" t="s">
        <v>183</v>
      </c>
      <c r="C72" s="272"/>
      <c r="D72" s="202"/>
      <c r="E72" s="272"/>
      <c r="F72" s="274"/>
    </row>
    <row r="73" spans="1:6" s="1" customFormat="1" ht="12" customHeight="1">
      <c r="A73" s="6" t="s">
        <v>180</v>
      </c>
      <c r="B73" s="131" t="s">
        <v>184</v>
      </c>
      <c r="C73" s="272"/>
      <c r="D73" s="202"/>
      <c r="E73" s="272"/>
      <c r="F73" s="274"/>
    </row>
    <row r="74" spans="1:6" s="1" customFormat="1" ht="12" customHeight="1" thickBot="1">
      <c r="A74" s="3" t="s">
        <v>181</v>
      </c>
      <c r="B74" s="137" t="s">
        <v>185</v>
      </c>
      <c r="C74" s="275"/>
      <c r="D74" s="199"/>
      <c r="E74" s="275"/>
      <c r="F74" s="285"/>
    </row>
    <row r="75" spans="1:6" s="1" customFormat="1" ht="12" customHeight="1" thickBot="1">
      <c r="A75" s="39" t="s">
        <v>13</v>
      </c>
      <c r="B75" s="148" t="s">
        <v>186</v>
      </c>
      <c r="C75" s="283">
        <f>SUM(C76:C77)</f>
        <v>0</v>
      </c>
      <c r="D75" s="283">
        <f>SUM(D76:D77)</f>
        <v>0</v>
      </c>
      <c r="E75" s="283">
        <f>SUM(E76:E77)</f>
        <v>0</v>
      </c>
      <c r="F75" s="230"/>
    </row>
    <row r="76" spans="1:6" s="1" customFormat="1" ht="12" customHeight="1">
      <c r="A76" s="6" t="s">
        <v>102</v>
      </c>
      <c r="B76" s="131" t="s">
        <v>187</v>
      </c>
      <c r="C76" s="279"/>
      <c r="D76" s="286"/>
      <c r="E76" s="201"/>
      <c r="F76" s="212"/>
    </row>
    <row r="77" spans="1:6" s="1" customFormat="1" ht="12" customHeight="1" thickBot="1">
      <c r="A77" s="3" t="s">
        <v>103</v>
      </c>
      <c r="B77" s="137" t="s">
        <v>188</v>
      </c>
      <c r="C77" s="275"/>
      <c r="D77" s="199"/>
      <c r="E77" s="199"/>
      <c r="F77" s="285"/>
    </row>
    <row r="78" spans="1:6" s="1" customFormat="1" ht="12" customHeight="1" thickBot="1">
      <c r="A78" s="39" t="s">
        <v>14</v>
      </c>
      <c r="B78" s="150" t="s">
        <v>189</v>
      </c>
      <c r="C78" s="287">
        <f>SUM(C79:C81)</f>
        <v>0</v>
      </c>
      <c r="D78" s="287">
        <f>SUM(D79:D81)</f>
        <v>0</v>
      </c>
      <c r="E78" s="287">
        <f>SUM(E79:E81)</f>
        <v>0</v>
      </c>
      <c r="F78" s="230"/>
    </row>
    <row r="79" spans="1:6" s="1" customFormat="1" ht="12" customHeight="1">
      <c r="A79" s="6" t="s">
        <v>190</v>
      </c>
      <c r="B79" s="131" t="s">
        <v>193</v>
      </c>
      <c r="C79" s="279"/>
      <c r="D79" s="201"/>
      <c r="E79" s="201"/>
      <c r="F79" s="212"/>
    </row>
    <row r="80" spans="1:6" s="1" customFormat="1" ht="12" customHeight="1">
      <c r="A80" s="3" t="s">
        <v>191</v>
      </c>
      <c r="B80" s="131" t="s">
        <v>194</v>
      </c>
      <c r="C80" s="262"/>
      <c r="D80" s="202"/>
      <c r="E80" s="202"/>
      <c r="F80" s="274"/>
    </row>
    <row r="81" spans="1:7" s="1" customFormat="1" ht="12" customHeight="1" thickBot="1">
      <c r="A81" s="7" t="s">
        <v>192</v>
      </c>
      <c r="B81" s="130" t="s">
        <v>195</v>
      </c>
      <c r="C81" s="268"/>
      <c r="D81" s="199"/>
      <c r="E81" s="199"/>
      <c r="F81" s="285"/>
    </row>
    <row r="82" spans="1:7" s="1" customFormat="1" ht="12" customHeight="1" thickBot="1">
      <c r="A82" s="39" t="s">
        <v>15</v>
      </c>
      <c r="B82" s="150" t="s">
        <v>196</v>
      </c>
      <c r="C82" s="287">
        <f>SUM(C83:C86)</f>
        <v>0</v>
      </c>
      <c r="D82" s="287">
        <f>SUM(D83:D86)</f>
        <v>0</v>
      </c>
      <c r="E82" s="287">
        <f>SUM(E83:E86)</f>
        <v>0</v>
      </c>
      <c r="F82" s="230"/>
    </row>
    <row r="83" spans="1:7" s="1" customFormat="1" ht="12" customHeight="1">
      <c r="A83" s="6" t="s">
        <v>197</v>
      </c>
      <c r="B83" s="137" t="s">
        <v>201</v>
      </c>
      <c r="C83" s="261"/>
      <c r="D83" s="201"/>
      <c r="E83" s="201"/>
      <c r="F83" s="212"/>
    </row>
    <row r="84" spans="1:7" s="1" customFormat="1" ht="12" customHeight="1">
      <c r="A84" s="4" t="s">
        <v>198</v>
      </c>
      <c r="B84" s="91" t="s">
        <v>202</v>
      </c>
      <c r="C84" s="262"/>
      <c r="D84" s="202"/>
      <c r="E84" s="202"/>
      <c r="F84" s="274"/>
    </row>
    <row r="85" spans="1:7" s="1" customFormat="1" ht="12" customHeight="1">
      <c r="A85" s="4" t="s">
        <v>199</v>
      </c>
      <c r="B85" s="130" t="s">
        <v>203</v>
      </c>
      <c r="C85" s="262"/>
      <c r="D85" s="202"/>
      <c r="E85" s="202"/>
      <c r="F85" s="274"/>
    </row>
    <row r="86" spans="1:7" s="1" customFormat="1" ht="12" customHeight="1" thickBot="1">
      <c r="A86" s="7" t="s">
        <v>200</v>
      </c>
      <c r="B86" s="130" t="s">
        <v>204</v>
      </c>
      <c r="C86" s="268"/>
      <c r="D86" s="199"/>
      <c r="E86" s="199"/>
      <c r="F86" s="285"/>
    </row>
    <row r="87" spans="1:7" s="1" customFormat="1" ht="12" customHeight="1" thickBot="1">
      <c r="A87" s="39" t="s">
        <v>16</v>
      </c>
      <c r="B87" s="150" t="s">
        <v>205</v>
      </c>
      <c r="C87" s="287"/>
      <c r="D87" s="200"/>
      <c r="E87" s="200"/>
      <c r="F87" s="230"/>
    </row>
    <row r="88" spans="1:7" s="1" customFormat="1" ht="12" customHeight="1" thickBot="1">
      <c r="A88" s="149" t="s">
        <v>17</v>
      </c>
      <c r="B88" s="151" t="s">
        <v>206</v>
      </c>
      <c r="C88" s="288">
        <f>SUM(C66+C70+C75+C78+C82+C87)</f>
        <v>0</v>
      </c>
      <c r="D88" s="288">
        <f>SUM(D66+D70+D75+D78+D82+D87)</f>
        <v>0</v>
      </c>
      <c r="E88" s="288">
        <f>SUM(E66+E70+E75+E78+E82+E87)</f>
        <v>0</v>
      </c>
      <c r="F88" s="230"/>
    </row>
    <row r="89" spans="1:7" s="1" customFormat="1" ht="15" customHeight="1" thickBot="1">
      <c r="A89" s="9" t="s">
        <v>18</v>
      </c>
      <c r="B89" s="89" t="s">
        <v>207</v>
      </c>
      <c r="C89" s="254">
        <f>+C65+C88</f>
        <v>2120</v>
      </c>
      <c r="D89" s="254">
        <f>+D65+D88</f>
        <v>1820</v>
      </c>
      <c r="E89" s="254">
        <f>+E65+E88</f>
        <v>1804</v>
      </c>
      <c r="F89" s="273"/>
      <c r="G89" s="60"/>
    </row>
    <row r="90" spans="1:7">
      <c r="C90" s="253"/>
      <c r="D90" s="253"/>
      <c r="E90" s="253"/>
      <c r="F90" s="253"/>
    </row>
  </sheetData>
  <mergeCells count="5">
    <mergeCell ref="A2:B2"/>
    <mergeCell ref="C2:F2"/>
    <mergeCell ref="C3:E3"/>
    <mergeCell ref="F3:F4"/>
    <mergeCell ref="A1:F1"/>
  </mergeCells>
  <printOptions horizontalCentered="1"/>
  <pageMargins left="0.27559055118110237" right="0.27559055118110237" top="1.1811023622047245" bottom="1.1811023622047245" header="0.23622047244094491" footer="0.15748031496062992"/>
  <pageSetup paperSize="9" scale="73" fitToWidth="3" fitToHeight="2" orientation="portrait" r:id="rId1"/>
  <headerFooter alignWithMargins="0">
    <oddHeader xml:space="preserve">&amp;C&amp;"Times New Roman CE,Félkövér"&amp;12
BONYHÁDVARASD KÖZSÉG ÖNKORMÁNYZATA 
2014. ÉVI KÖLTSÉGVETÉSÉNEK MÉRLEGE
&amp;10
&amp;R&amp;"Times New Roman CE,Félkövér dőlt"&amp;11 1. számú melléklet </oddHeader>
  </headerFooter>
  <rowBreaks count="1" manualBreakCount="1">
    <brk id="65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L66"/>
  <sheetViews>
    <sheetView topLeftCell="A25" workbookViewId="0">
      <selection activeCell="L62" sqref="L62"/>
    </sheetView>
  </sheetViews>
  <sheetFormatPr defaultRowHeight="15.75"/>
  <cols>
    <col min="1" max="1" width="7.5" style="20" customWidth="1"/>
    <col min="2" max="2" width="91.6640625" style="20" customWidth="1"/>
    <col min="3" max="6" width="12.1640625" style="20" customWidth="1"/>
    <col min="7" max="7" width="9" style="20" customWidth="1"/>
    <col min="8" max="16384" width="9.33203125" style="20"/>
  </cols>
  <sheetData>
    <row r="1" spans="1:6" ht="16.5" customHeight="1">
      <c r="A1" s="305" t="s">
        <v>373</v>
      </c>
      <c r="B1" s="305"/>
      <c r="C1" s="305"/>
      <c r="D1" s="305"/>
      <c r="E1" s="305"/>
      <c r="F1" s="305"/>
    </row>
    <row r="2" spans="1:6" ht="16.5" customHeight="1" thickBot="1">
      <c r="A2" s="297" t="s">
        <v>70</v>
      </c>
      <c r="B2" s="297"/>
      <c r="C2" s="303" t="s">
        <v>131</v>
      </c>
      <c r="D2" s="303"/>
      <c r="E2" s="303"/>
      <c r="F2" s="303"/>
    </row>
    <row r="3" spans="1:6" ht="29.25" customHeight="1" thickBot="1">
      <c r="A3" s="11" t="s">
        <v>0</v>
      </c>
      <c r="B3" s="289" t="s">
        <v>24</v>
      </c>
      <c r="C3" s="298" t="s">
        <v>133</v>
      </c>
      <c r="D3" s="299"/>
      <c r="E3" s="300"/>
      <c r="F3" s="301" t="s">
        <v>128</v>
      </c>
    </row>
    <row r="4" spans="1:6" ht="27.75" customHeight="1" thickBot="1">
      <c r="A4" s="11"/>
      <c r="B4" s="289"/>
      <c r="C4" s="12" t="s">
        <v>126</v>
      </c>
      <c r="D4" s="12" t="s">
        <v>127</v>
      </c>
      <c r="E4" s="12" t="s">
        <v>380</v>
      </c>
      <c r="F4" s="302"/>
    </row>
    <row r="5" spans="1:6" s="21" customFormat="1" ht="12" customHeight="1" thickBot="1">
      <c r="A5" s="16">
        <v>1</v>
      </c>
      <c r="B5" s="84">
        <v>2</v>
      </c>
      <c r="C5" s="17">
        <v>3</v>
      </c>
      <c r="D5" s="17">
        <v>4</v>
      </c>
      <c r="E5" s="17">
        <v>5</v>
      </c>
      <c r="F5" s="90">
        <v>6</v>
      </c>
    </row>
    <row r="6" spans="1:6" ht="12" customHeight="1" thickBot="1">
      <c r="A6" s="205" t="s">
        <v>2</v>
      </c>
      <c r="B6" s="206" t="s">
        <v>295</v>
      </c>
      <c r="C6" s="207">
        <f>SUM(C7:C11)</f>
        <v>1476</v>
      </c>
      <c r="D6" s="207">
        <f>SUM(D7:D11)</f>
        <v>1764</v>
      </c>
      <c r="E6" s="207">
        <f>SUM(E7:E11)</f>
        <v>1339</v>
      </c>
      <c r="F6" s="230">
        <f t="shared" ref="F6:F8" si="0">E6/D6*100</f>
        <v>75.907029478458057</v>
      </c>
    </row>
    <row r="7" spans="1:6" ht="12" customHeight="1">
      <c r="A7" s="209" t="s">
        <v>44</v>
      </c>
      <c r="B7" s="210" t="s">
        <v>25</v>
      </c>
      <c r="C7" s="211">
        <v>807</v>
      </c>
      <c r="D7" s="211">
        <v>807</v>
      </c>
      <c r="E7" s="211">
        <v>567</v>
      </c>
      <c r="F7" s="212">
        <f t="shared" si="0"/>
        <v>70.260223048327148</v>
      </c>
    </row>
    <row r="8" spans="1:6" ht="12" customHeight="1">
      <c r="A8" s="213" t="s">
        <v>45</v>
      </c>
      <c r="B8" s="214" t="s">
        <v>105</v>
      </c>
      <c r="C8" s="211">
        <v>219</v>
      </c>
      <c r="D8" s="211">
        <v>219</v>
      </c>
      <c r="E8" s="211">
        <v>154</v>
      </c>
      <c r="F8" s="212">
        <f t="shared" si="0"/>
        <v>70.319634703196343</v>
      </c>
    </row>
    <row r="9" spans="1:6" ht="12" customHeight="1">
      <c r="A9" s="213" t="s">
        <v>46</v>
      </c>
      <c r="B9" s="214" t="s">
        <v>63</v>
      </c>
      <c r="C9" s="211"/>
      <c r="D9" s="211"/>
      <c r="E9" s="211"/>
      <c r="F9" s="212"/>
    </row>
    <row r="10" spans="1:6" ht="12" customHeight="1">
      <c r="A10" s="213" t="s">
        <v>47</v>
      </c>
      <c r="B10" s="215" t="s">
        <v>106</v>
      </c>
      <c r="C10" s="216"/>
      <c r="D10" s="198"/>
      <c r="E10" s="216"/>
      <c r="F10" s="212"/>
    </row>
    <row r="11" spans="1:6" ht="12" customHeight="1">
      <c r="A11" s="213" t="s">
        <v>55</v>
      </c>
      <c r="B11" s="217" t="s">
        <v>107</v>
      </c>
      <c r="C11" s="216">
        <f>SUM(C12:C21)</f>
        <v>450</v>
      </c>
      <c r="D11" s="216">
        <f t="shared" ref="D11:E11" si="1">SUM(D12:D21)</f>
        <v>738</v>
      </c>
      <c r="E11" s="216">
        <f t="shared" si="1"/>
        <v>618</v>
      </c>
      <c r="F11" s="212">
        <f t="shared" ref="F11" si="2">E11/D11*100</f>
        <v>83.739837398373979</v>
      </c>
    </row>
    <row r="12" spans="1:6" ht="12" customHeight="1">
      <c r="A12" s="213" t="s">
        <v>48</v>
      </c>
      <c r="B12" s="214" t="s">
        <v>208</v>
      </c>
      <c r="C12" s="216"/>
      <c r="D12" s="218"/>
      <c r="E12" s="216"/>
      <c r="F12" s="212"/>
    </row>
    <row r="13" spans="1:6" ht="12" customHeight="1">
      <c r="A13" s="213" t="s">
        <v>49</v>
      </c>
      <c r="B13" s="219" t="s">
        <v>209</v>
      </c>
      <c r="C13" s="216"/>
      <c r="D13" s="216"/>
      <c r="E13" s="216"/>
      <c r="F13" s="212"/>
    </row>
    <row r="14" spans="1:6" ht="12" customHeight="1">
      <c r="A14" s="213" t="s">
        <v>56</v>
      </c>
      <c r="B14" s="220" t="s">
        <v>210</v>
      </c>
      <c r="C14" s="216"/>
      <c r="D14" s="221"/>
      <c r="E14" s="216"/>
      <c r="F14" s="212"/>
    </row>
    <row r="15" spans="1:6" ht="12" customHeight="1">
      <c r="A15" s="213" t="s">
        <v>57</v>
      </c>
      <c r="B15" s="220" t="s">
        <v>211</v>
      </c>
      <c r="C15" s="216"/>
      <c r="D15" s="216"/>
      <c r="E15" s="216"/>
      <c r="F15" s="212"/>
    </row>
    <row r="16" spans="1:6" ht="12" customHeight="1">
      <c r="A16" s="213" t="s">
        <v>58</v>
      </c>
      <c r="B16" s="219" t="s">
        <v>212</v>
      </c>
      <c r="C16" s="211">
        <f>SUM('Kiadások összesített 1.'!C16)</f>
        <v>200</v>
      </c>
      <c r="D16" s="211">
        <f>SUM('Kiadások összesített 1.'!D16)</f>
        <v>488</v>
      </c>
      <c r="E16" s="211">
        <f>SUM('Kiadások összesített 1.'!E16)</f>
        <v>448</v>
      </c>
      <c r="F16" s="212">
        <f t="shared" ref="F16" si="3">E16/D16*100</f>
        <v>91.803278688524586</v>
      </c>
    </row>
    <row r="17" spans="1:6" ht="12" customHeight="1">
      <c r="A17" s="222" t="s">
        <v>59</v>
      </c>
      <c r="B17" s="219" t="s">
        <v>213</v>
      </c>
      <c r="C17" s="216"/>
      <c r="D17" s="223"/>
      <c r="E17" s="216"/>
      <c r="F17" s="212"/>
    </row>
    <row r="18" spans="1:6" ht="12" customHeight="1">
      <c r="A18" s="213" t="s">
        <v>61</v>
      </c>
      <c r="B18" s="220" t="s">
        <v>214</v>
      </c>
      <c r="C18" s="216"/>
      <c r="D18" s="223"/>
      <c r="E18" s="216"/>
      <c r="F18" s="212"/>
    </row>
    <row r="19" spans="1:6" ht="12" customHeight="1">
      <c r="A19" s="213" t="s">
        <v>108</v>
      </c>
      <c r="B19" s="219" t="s">
        <v>215</v>
      </c>
      <c r="C19" s="216"/>
      <c r="D19" s="223"/>
      <c r="E19" s="216"/>
      <c r="F19" s="212"/>
    </row>
    <row r="20" spans="1:6" ht="12" customHeight="1">
      <c r="A20" s="213" t="s">
        <v>218</v>
      </c>
      <c r="B20" s="219" t="s">
        <v>216</v>
      </c>
      <c r="C20" s="216"/>
      <c r="D20" s="223"/>
      <c r="E20" s="216"/>
      <c r="F20" s="212"/>
    </row>
    <row r="21" spans="1:6" ht="12" customHeight="1" thickBot="1">
      <c r="A21" s="224" t="s">
        <v>219</v>
      </c>
      <c r="B21" s="219" t="s">
        <v>217</v>
      </c>
      <c r="C21" s="225">
        <v>250</v>
      </c>
      <c r="D21" s="226">
        <v>250</v>
      </c>
      <c r="E21" s="216">
        <v>170</v>
      </c>
      <c r="F21" s="212">
        <f t="shared" ref="F21" si="4">E21/D21*100</f>
        <v>68</v>
      </c>
    </row>
    <row r="22" spans="1:6" ht="12" customHeight="1" thickBot="1">
      <c r="A22" s="228" t="s">
        <v>3</v>
      </c>
      <c r="B22" s="229" t="s">
        <v>363</v>
      </c>
      <c r="C22" s="207">
        <f>SUM(C23+C25+C27)</f>
        <v>0</v>
      </c>
      <c r="D22" s="207">
        <f t="shared" ref="D22:E22" si="5">SUM(D23+D25+D27)</f>
        <v>0</v>
      </c>
      <c r="E22" s="207">
        <f t="shared" si="5"/>
        <v>0</v>
      </c>
      <c r="F22" s="230"/>
    </row>
    <row r="23" spans="1:6" ht="12" customHeight="1">
      <c r="A23" s="231" t="s">
        <v>50</v>
      </c>
      <c r="B23" s="214" t="s">
        <v>220</v>
      </c>
      <c r="C23" s="211"/>
      <c r="D23" s="211"/>
      <c r="E23" s="211"/>
      <c r="F23" s="212"/>
    </row>
    <row r="24" spans="1:6" ht="12" customHeight="1">
      <c r="A24" s="231" t="s">
        <v>51</v>
      </c>
      <c r="B24" s="214" t="s">
        <v>264</v>
      </c>
      <c r="C24" s="216"/>
      <c r="D24" s="216"/>
      <c r="E24" s="216"/>
      <c r="F24" s="232"/>
    </row>
    <row r="25" spans="1:6" ht="12" customHeight="1">
      <c r="A25" s="231" t="s">
        <v>52</v>
      </c>
      <c r="B25" s="214" t="s">
        <v>109</v>
      </c>
      <c r="C25" s="216"/>
      <c r="D25" s="198"/>
      <c r="E25" s="198"/>
      <c r="F25" s="212"/>
    </row>
    <row r="26" spans="1:6" ht="12" customHeight="1">
      <c r="A26" s="231" t="s">
        <v>53</v>
      </c>
      <c r="B26" s="214" t="s">
        <v>265</v>
      </c>
      <c r="C26" s="216"/>
      <c r="D26" s="198"/>
      <c r="E26" s="198"/>
      <c r="F26" s="232"/>
    </row>
    <row r="27" spans="1:6" ht="12" customHeight="1">
      <c r="A27" s="231" t="s">
        <v>54</v>
      </c>
      <c r="B27" s="214" t="s">
        <v>112</v>
      </c>
      <c r="C27" s="216"/>
      <c r="D27" s="216"/>
      <c r="E27" s="216"/>
      <c r="F27" s="232"/>
    </row>
    <row r="28" spans="1:6" ht="12" customHeight="1">
      <c r="A28" s="231" t="s">
        <v>60</v>
      </c>
      <c r="B28" s="214" t="s">
        <v>267</v>
      </c>
      <c r="C28" s="216"/>
      <c r="D28" s="218"/>
      <c r="E28" s="218"/>
      <c r="F28" s="232"/>
    </row>
    <row r="29" spans="1:6" ht="12" customHeight="1">
      <c r="A29" s="231" t="s">
        <v>62</v>
      </c>
      <c r="B29" s="220" t="s">
        <v>210</v>
      </c>
      <c r="C29" s="216"/>
      <c r="D29" s="216"/>
      <c r="E29" s="216"/>
      <c r="F29" s="232"/>
    </row>
    <row r="30" spans="1:6" ht="12" customHeight="1">
      <c r="A30" s="231" t="s">
        <v>110</v>
      </c>
      <c r="B30" s="220" t="s">
        <v>211</v>
      </c>
      <c r="C30" s="216"/>
      <c r="D30" s="218"/>
      <c r="E30" s="218"/>
      <c r="F30" s="232"/>
    </row>
    <row r="31" spans="1:6" ht="12" customHeight="1">
      <c r="A31" s="231" t="s">
        <v>111</v>
      </c>
      <c r="B31" s="219" t="s">
        <v>268</v>
      </c>
      <c r="C31" s="216"/>
      <c r="D31" s="216"/>
      <c r="E31" s="216"/>
      <c r="F31" s="232"/>
    </row>
    <row r="32" spans="1:6" ht="12" customHeight="1">
      <c r="A32" s="213" t="s">
        <v>122</v>
      </c>
      <c r="B32" s="219" t="s">
        <v>213</v>
      </c>
      <c r="C32" s="216"/>
      <c r="D32" s="216"/>
      <c r="E32" s="216"/>
      <c r="F32" s="233"/>
    </row>
    <row r="33" spans="1:6" ht="12" customHeight="1">
      <c r="A33" s="213" t="s">
        <v>123</v>
      </c>
      <c r="B33" s="220" t="s">
        <v>214</v>
      </c>
      <c r="C33" s="216"/>
      <c r="D33" s="216"/>
      <c r="E33" s="216"/>
      <c r="F33" s="233"/>
    </row>
    <row r="34" spans="1:6" ht="12" customHeight="1">
      <c r="A34" s="213" t="s">
        <v>124</v>
      </c>
      <c r="B34" s="220" t="s">
        <v>270</v>
      </c>
      <c r="C34" s="216"/>
      <c r="D34" s="221"/>
      <c r="E34" s="221"/>
      <c r="F34" s="233"/>
    </row>
    <row r="35" spans="1:6" ht="12" customHeight="1" thickBot="1">
      <c r="A35" s="290" t="s">
        <v>266</v>
      </c>
      <c r="B35" s="219" t="s">
        <v>269</v>
      </c>
      <c r="C35" s="225"/>
      <c r="D35" s="225"/>
      <c r="E35" s="225"/>
      <c r="F35" s="233"/>
    </row>
    <row r="36" spans="1:6" ht="12" customHeight="1" thickBot="1">
      <c r="A36" s="228" t="s">
        <v>4</v>
      </c>
      <c r="B36" s="229" t="s">
        <v>296</v>
      </c>
      <c r="C36" s="207">
        <f>SUM(C37:C38)</f>
        <v>0</v>
      </c>
      <c r="D36" s="207">
        <f>SUM(D37:D38)</f>
        <v>0</v>
      </c>
      <c r="E36" s="207">
        <f>SUM(E37:E38)</f>
        <v>0</v>
      </c>
      <c r="F36" s="208"/>
    </row>
    <row r="37" spans="1:6" ht="12" customHeight="1">
      <c r="A37" s="231" t="s">
        <v>36</v>
      </c>
      <c r="B37" s="234" t="s">
        <v>29</v>
      </c>
      <c r="C37" s="211"/>
      <c r="D37" s="211"/>
      <c r="E37" s="235"/>
      <c r="F37" s="236"/>
    </row>
    <row r="38" spans="1:6" ht="12" customHeight="1" thickBot="1">
      <c r="A38" s="213" t="s">
        <v>271</v>
      </c>
      <c r="B38" s="214" t="s">
        <v>30</v>
      </c>
      <c r="C38" s="225"/>
      <c r="D38" s="237"/>
      <c r="E38" s="237"/>
      <c r="F38" s="238"/>
    </row>
    <row r="39" spans="1:6" ht="12" customHeight="1" thickBot="1">
      <c r="A39" s="228" t="s">
        <v>5</v>
      </c>
      <c r="B39" s="239" t="s">
        <v>272</v>
      </c>
      <c r="C39" s="207">
        <f>+C6+C22+C36</f>
        <v>1476</v>
      </c>
      <c r="D39" s="207">
        <f>+D6+D22+D36</f>
        <v>1764</v>
      </c>
      <c r="E39" s="207">
        <f>+E6+E22+E36</f>
        <v>1339</v>
      </c>
      <c r="F39" s="230">
        <f t="shared" ref="F39" si="6">E39/D39*100</f>
        <v>75.907029478458057</v>
      </c>
    </row>
    <row r="40" spans="1:6" ht="12" customHeight="1" thickBot="1">
      <c r="A40" s="240" t="s">
        <v>6</v>
      </c>
      <c r="B40" s="241" t="s">
        <v>273</v>
      </c>
      <c r="C40" s="203">
        <f>SUM(C41:C48)</f>
        <v>0</v>
      </c>
      <c r="D40" s="203">
        <f t="shared" ref="D40:E40" si="7">SUM(D41:D48)</f>
        <v>0</v>
      </c>
      <c r="E40" s="203">
        <f t="shared" si="7"/>
        <v>0</v>
      </c>
      <c r="F40" s="242">
        <f>SUM(F41:F48)</f>
        <v>0</v>
      </c>
    </row>
    <row r="41" spans="1:6" ht="12" customHeight="1">
      <c r="A41" s="231" t="s">
        <v>37</v>
      </c>
      <c r="B41" s="243" t="s">
        <v>274</v>
      </c>
      <c r="C41" s="211"/>
      <c r="D41" s="201"/>
      <c r="E41" s="201"/>
      <c r="F41" s="238"/>
    </row>
    <row r="42" spans="1:6" ht="12" customHeight="1">
      <c r="A42" s="231" t="s">
        <v>38</v>
      </c>
      <c r="B42" s="243" t="s">
        <v>369</v>
      </c>
      <c r="C42" s="216"/>
      <c r="D42" s="198"/>
      <c r="E42" s="202"/>
      <c r="F42" s="232"/>
    </row>
    <row r="43" spans="1:6" ht="12" customHeight="1" thickBot="1">
      <c r="A43" s="222" t="s">
        <v>39</v>
      </c>
      <c r="B43" s="244" t="s">
        <v>275</v>
      </c>
      <c r="C43" s="225"/>
      <c r="D43" s="199"/>
      <c r="E43" s="199"/>
      <c r="F43" s="233"/>
    </row>
    <row r="44" spans="1:6" ht="12" customHeight="1" thickBot="1">
      <c r="A44" s="240" t="s">
        <v>7</v>
      </c>
      <c r="B44" s="229" t="s">
        <v>276</v>
      </c>
      <c r="C44" s="245"/>
      <c r="D44" s="200"/>
      <c r="E44" s="200"/>
      <c r="F44" s="246"/>
    </row>
    <row r="45" spans="1:6" ht="12" customHeight="1">
      <c r="A45" s="231" t="s">
        <v>40</v>
      </c>
      <c r="B45" s="243" t="s">
        <v>277</v>
      </c>
      <c r="C45" s="211"/>
      <c r="D45" s="201"/>
      <c r="E45" s="201"/>
      <c r="F45" s="238"/>
    </row>
    <row r="46" spans="1:6" ht="12" customHeight="1">
      <c r="A46" s="231" t="s">
        <v>41</v>
      </c>
      <c r="B46" s="243" t="s">
        <v>278</v>
      </c>
      <c r="C46" s="216"/>
      <c r="D46" s="202"/>
      <c r="E46" s="202"/>
      <c r="F46" s="232"/>
    </row>
    <row r="47" spans="1:6" ht="12" customHeight="1">
      <c r="A47" s="231" t="s">
        <v>160</v>
      </c>
      <c r="B47" s="243" t="s">
        <v>279</v>
      </c>
      <c r="C47" s="216"/>
      <c r="D47" s="202"/>
      <c r="E47" s="202"/>
      <c r="F47" s="232"/>
    </row>
    <row r="48" spans="1:6" ht="12" customHeight="1" thickBot="1">
      <c r="A48" s="222" t="s">
        <v>161</v>
      </c>
      <c r="B48" s="244" t="s">
        <v>280</v>
      </c>
      <c r="C48" s="225"/>
      <c r="D48" s="199"/>
      <c r="E48" s="225"/>
      <c r="F48" s="233"/>
    </row>
    <row r="49" spans="1:12" ht="12" customHeight="1" thickBot="1">
      <c r="A49" s="240" t="s">
        <v>8</v>
      </c>
      <c r="B49" s="241" t="s">
        <v>281</v>
      </c>
      <c r="C49" s="203">
        <f>SUM(C50:C54)</f>
        <v>0</v>
      </c>
      <c r="D49" s="203">
        <f t="shared" ref="D49:E49" si="8">SUM(D50:D54)</f>
        <v>0</v>
      </c>
      <c r="E49" s="203">
        <f t="shared" si="8"/>
        <v>0</v>
      </c>
      <c r="F49" s="242">
        <f>SUM(F50:F60)</f>
        <v>0</v>
      </c>
    </row>
    <row r="50" spans="1:12" ht="12" customHeight="1">
      <c r="A50" s="231" t="s">
        <v>42</v>
      </c>
      <c r="B50" s="243" t="s">
        <v>282</v>
      </c>
      <c r="C50" s="211"/>
      <c r="D50" s="201"/>
      <c r="E50" s="201"/>
      <c r="F50" s="238"/>
    </row>
    <row r="51" spans="1:12" ht="12" customHeight="1">
      <c r="A51" s="231" t="s">
        <v>43</v>
      </c>
      <c r="B51" s="243" t="s">
        <v>283</v>
      </c>
      <c r="C51" s="216"/>
      <c r="D51" s="202"/>
      <c r="E51" s="202"/>
      <c r="F51" s="232"/>
    </row>
    <row r="52" spans="1:12" ht="12" customHeight="1">
      <c r="A52" s="231" t="s">
        <v>99</v>
      </c>
      <c r="B52" s="243" t="s">
        <v>364</v>
      </c>
      <c r="C52" s="216"/>
      <c r="D52" s="198"/>
      <c r="E52" s="247"/>
      <c r="F52" s="232"/>
    </row>
    <row r="53" spans="1:12" ht="12" customHeight="1">
      <c r="A53" s="231" t="s">
        <v>165</v>
      </c>
      <c r="B53" s="243" t="s">
        <v>284</v>
      </c>
      <c r="C53" s="216"/>
      <c r="D53" s="202"/>
      <c r="E53" s="202"/>
      <c r="F53" s="232"/>
    </row>
    <row r="54" spans="1:12" ht="12" customHeight="1" thickBot="1">
      <c r="A54" s="222" t="s">
        <v>365</v>
      </c>
      <c r="B54" s="244" t="s">
        <v>285</v>
      </c>
      <c r="C54" s="225"/>
      <c r="D54" s="199"/>
      <c r="E54" s="199"/>
      <c r="F54" s="248"/>
    </row>
    <row r="55" spans="1:12" ht="12" customHeight="1" thickBot="1">
      <c r="A55" s="240" t="s">
        <v>9</v>
      </c>
      <c r="B55" s="241" t="s">
        <v>286</v>
      </c>
      <c r="C55" s="245"/>
      <c r="D55" s="200"/>
      <c r="E55" s="200"/>
      <c r="F55" s="246"/>
    </row>
    <row r="56" spans="1:12" ht="12" customHeight="1">
      <c r="A56" s="231" t="s">
        <v>100</v>
      </c>
      <c r="B56" s="243" t="s">
        <v>287</v>
      </c>
      <c r="C56" s="211"/>
      <c r="D56" s="201"/>
      <c r="E56" s="201"/>
      <c r="F56" s="248"/>
    </row>
    <row r="57" spans="1:12" ht="12" customHeight="1">
      <c r="A57" s="231" t="s">
        <v>101</v>
      </c>
      <c r="B57" s="244" t="s">
        <v>288</v>
      </c>
      <c r="C57" s="216"/>
      <c r="D57" s="202"/>
      <c r="E57" s="202"/>
      <c r="F57" s="233"/>
    </row>
    <row r="58" spans="1:12" ht="12" customHeight="1">
      <c r="A58" s="231" t="s">
        <v>167</v>
      </c>
      <c r="B58" s="202" t="s">
        <v>289</v>
      </c>
      <c r="C58" s="216"/>
      <c r="D58" s="202"/>
      <c r="E58" s="202"/>
      <c r="F58" s="233"/>
    </row>
    <row r="59" spans="1:12" ht="12" customHeight="1" thickBot="1">
      <c r="A59" s="222" t="s">
        <v>168</v>
      </c>
      <c r="B59" s="199" t="s">
        <v>290</v>
      </c>
      <c r="C59" s="225"/>
      <c r="D59" s="199"/>
      <c r="E59" s="199"/>
      <c r="F59" s="233"/>
    </row>
    <row r="60" spans="1:12" ht="12" customHeight="1" thickBot="1">
      <c r="A60" s="240" t="s">
        <v>10</v>
      </c>
      <c r="B60" s="249" t="s">
        <v>291</v>
      </c>
      <c r="C60" s="250">
        <f>SUM(C40+C44+C49+C55)</f>
        <v>0</v>
      </c>
      <c r="D60" s="250">
        <f t="shared" ref="D60:E60" si="9">SUM(D40+D44+D49+D55)</f>
        <v>0</v>
      </c>
      <c r="E60" s="250">
        <f t="shared" si="9"/>
        <v>0</v>
      </c>
      <c r="F60" s="230"/>
    </row>
    <row r="61" spans="1:12" ht="15" customHeight="1" thickBot="1">
      <c r="A61" s="228" t="s">
        <v>11</v>
      </c>
      <c r="B61" s="251" t="s">
        <v>292</v>
      </c>
      <c r="C61" s="207">
        <f>SUM(C39+C60)</f>
        <v>1476</v>
      </c>
      <c r="D61" s="207">
        <f>SUM(D39+D60)</f>
        <v>1764</v>
      </c>
      <c r="E61" s="207">
        <f>SUM(E39+E60)</f>
        <v>1339</v>
      </c>
      <c r="F61" s="296">
        <f t="shared" ref="F61" si="10">E61/D61*100</f>
        <v>75.907029478458057</v>
      </c>
      <c r="I61" s="22"/>
      <c r="J61" s="45"/>
      <c r="K61" s="45"/>
      <c r="L61" s="45"/>
    </row>
    <row r="62" spans="1:12" s="1" customFormat="1" ht="12.95" customHeight="1">
      <c r="A62" s="306"/>
      <c r="B62" s="306"/>
      <c r="C62" s="306"/>
      <c r="D62" s="306"/>
      <c r="E62" s="306"/>
      <c r="F62" s="306"/>
    </row>
    <row r="63" spans="1:12">
      <c r="A63" s="307" t="s">
        <v>293</v>
      </c>
      <c r="B63" s="307"/>
      <c r="C63" s="307"/>
      <c r="D63" s="307"/>
      <c r="E63" s="307"/>
      <c r="F63" s="307"/>
    </row>
    <row r="64" spans="1:12" ht="16.5" thickBot="1">
      <c r="A64" s="304" t="s">
        <v>71</v>
      </c>
      <c r="B64" s="304"/>
      <c r="C64" s="252"/>
      <c r="D64" s="252"/>
      <c r="E64" s="252"/>
      <c r="F64" s="253"/>
    </row>
    <row r="65" spans="1:7" ht="23.25" customHeight="1" thickBot="1">
      <c r="A65" s="228" t="s">
        <v>2</v>
      </c>
      <c r="B65" s="207" t="s">
        <v>294</v>
      </c>
      <c r="C65" s="204">
        <f>'Bevételek önkéntes 1.B '!C65-'Kiadások önkéntes 1.B '!C39</f>
        <v>644</v>
      </c>
      <c r="D65" s="204">
        <f>'Bevételek önkéntes 1.B '!D65-'Kiadások önkéntes 1.B '!D39</f>
        <v>56</v>
      </c>
      <c r="E65" s="204">
        <f>'Bevételek önkéntes 1.B '!E65-'Kiadások önkéntes 1.B '!E39</f>
        <v>465</v>
      </c>
      <c r="F65" s="208"/>
      <c r="G65" s="61"/>
    </row>
    <row r="66" spans="1:7" ht="23.25" customHeight="1" thickBot="1">
      <c r="A66" s="228" t="s">
        <v>3</v>
      </c>
      <c r="B66" s="203" t="s">
        <v>297</v>
      </c>
      <c r="C66" s="204">
        <f>SUM('Bevételek önkéntes 1.B '!C88-'Kiadások önkéntes 1.B '!C60)</f>
        <v>0</v>
      </c>
      <c r="D66" s="204">
        <f>SUM('Bevételek önkéntes 1.B '!D88-'Kiadások önkéntes 1.B '!D60)</f>
        <v>0</v>
      </c>
      <c r="E66" s="204">
        <f>SUM('Bevételek önkéntes 1.B '!E88-'Kiadások önkéntes 1.B '!E60)</f>
        <v>0</v>
      </c>
      <c r="F66" s="208"/>
    </row>
  </sheetData>
  <mergeCells count="8">
    <mergeCell ref="A63:F63"/>
    <mergeCell ref="A64:B64"/>
    <mergeCell ref="A1:F1"/>
    <mergeCell ref="A2:B2"/>
    <mergeCell ref="C2:F2"/>
    <mergeCell ref="C3:E3"/>
    <mergeCell ref="F3:F4"/>
    <mergeCell ref="A62:F62"/>
  </mergeCells>
  <pageMargins left="0.31496062992125984" right="0.27559055118110237" top="0.70866141732283472" bottom="0.78740157480314965" header="0.19685039370078741" footer="0.15748031496062992"/>
  <pageSetup paperSize="9" scale="73" orientation="portrait" r:id="rId1"/>
  <headerFooter alignWithMargins="0">
    <oddHeader>&amp;R&amp;"Times New Roman CE,Dőlt"&amp;12 1.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90"/>
  <sheetViews>
    <sheetView zoomScaleSheetLayoutView="130" workbookViewId="0">
      <selection activeCell="E4" sqref="E4"/>
    </sheetView>
  </sheetViews>
  <sheetFormatPr defaultRowHeight="15.75"/>
  <cols>
    <col min="1" max="1" width="7.5" style="20" customWidth="1"/>
    <col min="2" max="2" width="67.83203125" style="20" customWidth="1"/>
    <col min="3" max="6" width="12.1640625" style="20" customWidth="1"/>
    <col min="7" max="7" width="9" style="20" customWidth="1"/>
    <col min="8" max="16384" width="9.33203125" style="20"/>
  </cols>
  <sheetData>
    <row r="1" spans="1:6" ht="15.95" customHeight="1">
      <c r="A1" s="305" t="s">
        <v>374</v>
      </c>
      <c r="B1" s="305"/>
      <c r="C1" s="305"/>
      <c r="D1" s="305"/>
      <c r="E1" s="305"/>
      <c r="F1" s="305"/>
    </row>
    <row r="2" spans="1:6" ht="15.95" customHeight="1" thickBot="1">
      <c r="A2" s="297" t="s">
        <v>125</v>
      </c>
      <c r="B2" s="297"/>
      <c r="C2" s="303" t="s">
        <v>131</v>
      </c>
      <c r="D2" s="303"/>
      <c r="E2" s="303"/>
      <c r="F2" s="303"/>
    </row>
    <row r="3" spans="1:6" ht="24" customHeight="1" thickBot="1">
      <c r="A3" s="11" t="s">
        <v>35</v>
      </c>
      <c r="B3" s="289" t="s">
        <v>1</v>
      </c>
      <c r="C3" s="298" t="s">
        <v>133</v>
      </c>
      <c r="D3" s="299"/>
      <c r="E3" s="300"/>
      <c r="F3" s="301" t="s">
        <v>128</v>
      </c>
    </row>
    <row r="4" spans="1:6" ht="27" customHeight="1" thickBot="1">
      <c r="A4" s="11"/>
      <c r="B4" s="289"/>
      <c r="C4" s="12" t="s">
        <v>126</v>
      </c>
      <c r="D4" s="12" t="s">
        <v>127</v>
      </c>
      <c r="E4" s="12" t="s">
        <v>380</v>
      </c>
      <c r="F4" s="302"/>
    </row>
    <row r="5" spans="1:6" s="21" customFormat="1" ht="12" customHeight="1" thickBot="1">
      <c r="A5" s="16">
        <v>1</v>
      </c>
      <c r="B5" s="17">
        <v>2</v>
      </c>
      <c r="C5" s="84">
        <v>3</v>
      </c>
      <c r="D5" s="84">
        <v>4</v>
      </c>
      <c r="E5" s="17">
        <v>5</v>
      </c>
      <c r="F5" s="90">
        <v>6</v>
      </c>
    </row>
    <row r="6" spans="1:6" s="1" customFormat="1" ht="12" customHeight="1" thickBot="1">
      <c r="A6" s="9" t="s">
        <v>2</v>
      </c>
      <c r="B6" s="147" t="s">
        <v>157</v>
      </c>
      <c r="C6" s="254">
        <f>SUM(C7:C12)</f>
        <v>0</v>
      </c>
      <c r="D6" s="254">
        <f>SUM(D7:D12)</f>
        <v>0</v>
      </c>
      <c r="E6" s="254">
        <f>SUM(E7:E12)</f>
        <v>0</v>
      </c>
      <c r="F6" s="255"/>
    </row>
    <row r="7" spans="1:6" s="1" customFormat="1" ht="12" customHeight="1">
      <c r="A7" s="124" t="s">
        <v>134</v>
      </c>
      <c r="B7" s="131" t="s">
        <v>221</v>
      </c>
      <c r="C7" s="256"/>
      <c r="D7" s="256"/>
      <c r="E7" s="257"/>
      <c r="F7" s="212"/>
    </row>
    <row r="8" spans="1:6" s="1" customFormat="1" ht="12" customHeight="1">
      <c r="A8" s="125" t="s">
        <v>135</v>
      </c>
      <c r="B8" s="132" t="s">
        <v>222</v>
      </c>
      <c r="C8" s="258"/>
      <c r="D8" s="258"/>
      <c r="E8" s="258"/>
      <c r="F8" s="212"/>
    </row>
    <row r="9" spans="1:6" s="1" customFormat="1" ht="12" customHeight="1">
      <c r="A9" s="125" t="s">
        <v>136</v>
      </c>
      <c r="B9" s="132" t="s">
        <v>223</v>
      </c>
      <c r="C9" s="258"/>
      <c r="D9" s="258"/>
      <c r="E9" s="258"/>
      <c r="F9" s="212"/>
    </row>
    <row r="10" spans="1:6" s="1" customFormat="1" ht="12" customHeight="1">
      <c r="A10" s="125" t="s">
        <v>137</v>
      </c>
      <c r="B10" s="132" t="s">
        <v>224</v>
      </c>
      <c r="C10" s="258"/>
      <c r="D10" s="258"/>
      <c r="E10" s="258"/>
      <c r="F10" s="212"/>
    </row>
    <row r="11" spans="1:6" s="1" customFormat="1" ht="12" customHeight="1">
      <c r="A11" s="125" t="s">
        <v>55</v>
      </c>
      <c r="B11" s="132" t="s">
        <v>225</v>
      </c>
      <c r="C11" s="258"/>
      <c r="D11" s="258"/>
      <c r="E11" s="258"/>
      <c r="F11" s="212"/>
    </row>
    <row r="12" spans="1:6" s="1" customFormat="1" ht="12" customHeight="1" thickBot="1">
      <c r="A12" s="126" t="s">
        <v>138</v>
      </c>
      <c r="B12" s="133" t="s">
        <v>226</v>
      </c>
      <c r="C12" s="259"/>
      <c r="D12" s="259"/>
      <c r="E12" s="259"/>
      <c r="F12" s="212"/>
    </row>
    <row r="13" spans="1:6" s="1" customFormat="1" ht="12" customHeight="1" thickBot="1">
      <c r="A13" s="9" t="s">
        <v>3</v>
      </c>
      <c r="B13" s="88" t="s">
        <v>139</v>
      </c>
      <c r="C13" s="260">
        <f>SUM(C14:C19)</f>
        <v>0</v>
      </c>
      <c r="D13" s="260">
        <f>SUM(D14:D19)</f>
        <v>0</v>
      </c>
      <c r="E13" s="260">
        <f>SUM(E14:E19)</f>
        <v>0</v>
      </c>
      <c r="F13" s="255"/>
    </row>
    <row r="14" spans="1:6" s="1" customFormat="1" ht="12" customHeight="1">
      <c r="A14" s="4" t="s">
        <v>50</v>
      </c>
      <c r="B14" s="129" t="s">
        <v>227</v>
      </c>
      <c r="C14" s="261"/>
      <c r="D14" s="261"/>
      <c r="E14" s="261"/>
      <c r="F14" s="212"/>
    </row>
    <row r="15" spans="1:6" s="1" customFormat="1" ht="12" customHeight="1">
      <c r="A15" s="4" t="s">
        <v>51</v>
      </c>
      <c r="B15" s="129" t="s">
        <v>228</v>
      </c>
      <c r="C15" s="262"/>
      <c r="D15" s="198"/>
      <c r="E15" s="198"/>
      <c r="F15" s="212"/>
    </row>
    <row r="16" spans="1:6" s="1" customFormat="1" ht="12" customHeight="1">
      <c r="A16" s="4" t="s">
        <v>52</v>
      </c>
      <c r="B16" s="129" t="s">
        <v>229</v>
      </c>
      <c r="C16" s="262"/>
      <c r="D16" s="262"/>
      <c r="E16" s="262"/>
      <c r="F16" s="212"/>
    </row>
    <row r="17" spans="1:6" s="1" customFormat="1" ht="12" customHeight="1">
      <c r="A17" s="4" t="s">
        <v>140</v>
      </c>
      <c r="B17" s="129" t="s">
        <v>230</v>
      </c>
      <c r="C17" s="262"/>
      <c r="D17" s="198"/>
      <c r="E17" s="198"/>
      <c r="F17" s="212"/>
    </row>
    <row r="18" spans="1:6" s="1" customFormat="1" ht="12" customHeight="1">
      <c r="A18" s="4" t="s">
        <v>141</v>
      </c>
      <c r="B18" s="129" t="s">
        <v>231</v>
      </c>
      <c r="C18" s="262"/>
      <c r="D18" s="198"/>
      <c r="E18" s="198"/>
      <c r="F18" s="212"/>
    </row>
    <row r="19" spans="1:6" s="1" customFormat="1" ht="12" customHeight="1" thickBot="1">
      <c r="A19" s="4" t="s">
        <v>60</v>
      </c>
      <c r="B19" s="129" t="s">
        <v>232</v>
      </c>
      <c r="C19" s="262"/>
      <c r="D19" s="262"/>
      <c r="E19" s="262"/>
      <c r="F19" s="227"/>
    </row>
    <row r="20" spans="1:6" s="1" customFormat="1" ht="12" customHeight="1" thickBot="1">
      <c r="A20" s="10" t="s">
        <v>4</v>
      </c>
      <c r="B20" s="87" t="s">
        <v>156</v>
      </c>
      <c r="C20" s="263">
        <f>SUM(C21:C25)</f>
        <v>0</v>
      </c>
      <c r="D20" s="263">
        <f t="shared" ref="D20:E20" si="0">SUM(D21:D25)</f>
        <v>0</v>
      </c>
      <c r="E20" s="263">
        <f t="shared" si="0"/>
        <v>0</v>
      </c>
      <c r="F20" s="255"/>
    </row>
    <row r="21" spans="1:6" s="1" customFormat="1" ht="12" customHeight="1">
      <c r="A21" s="127" t="s">
        <v>142</v>
      </c>
      <c r="B21" s="134" t="s">
        <v>254</v>
      </c>
      <c r="C21" s="264"/>
      <c r="D21" s="264"/>
      <c r="E21" s="264"/>
      <c r="F21" s="265"/>
    </row>
    <row r="22" spans="1:6" s="1" customFormat="1" ht="12" customHeight="1">
      <c r="A22" s="125" t="s">
        <v>143</v>
      </c>
      <c r="B22" s="129" t="s">
        <v>255</v>
      </c>
      <c r="C22" s="258"/>
      <c r="D22" s="258"/>
      <c r="E22" s="258"/>
      <c r="F22" s="212"/>
    </row>
    <row r="23" spans="1:6" s="1" customFormat="1" ht="12" customHeight="1">
      <c r="A23" s="125" t="s">
        <v>144</v>
      </c>
      <c r="B23" s="129" t="s">
        <v>256</v>
      </c>
      <c r="C23" s="258"/>
      <c r="D23" s="258"/>
      <c r="E23" s="258"/>
      <c r="F23" s="212"/>
    </row>
    <row r="24" spans="1:6" s="1" customFormat="1" ht="12" customHeight="1">
      <c r="A24" s="125" t="s">
        <v>145</v>
      </c>
      <c r="B24" s="129" t="s">
        <v>258</v>
      </c>
      <c r="C24" s="258"/>
      <c r="D24" s="258"/>
      <c r="E24" s="258"/>
      <c r="F24" s="212"/>
    </row>
    <row r="25" spans="1:6" s="1" customFormat="1" ht="12" customHeight="1">
      <c r="A25" s="125" t="s">
        <v>146</v>
      </c>
      <c r="B25" s="135" t="s">
        <v>257</v>
      </c>
      <c r="C25" s="258"/>
      <c r="D25" s="258"/>
      <c r="E25" s="258"/>
      <c r="F25" s="212"/>
    </row>
    <row r="26" spans="1:6" s="1" customFormat="1" ht="12" customHeight="1" thickBot="1">
      <c r="A26" s="86" t="s">
        <v>147</v>
      </c>
      <c r="B26" s="136" t="s">
        <v>259</v>
      </c>
      <c r="C26" s="266"/>
      <c r="D26" s="266"/>
      <c r="E26" s="266"/>
      <c r="F26" s="267"/>
    </row>
    <row r="27" spans="1:6" s="1" customFormat="1" ht="12" hidden="1" customHeight="1">
      <c r="A27" s="3" t="s">
        <v>85</v>
      </c>
      <c r="B27" s="137" t="s">
        <v>89</v>
      </c>
      <c r="C27" s="261"/>
      <c r="D27" s="235"/>
      <c r="E27" s="235"/>
      <c r="F27" s="212" t="e">
        <f t="shared" ref="F27:F30" si="1">E27/D27*100</f>
        <v>#DIV/0!</v>
      </c>
    </row>
    <row r="28" spans="1:6" s="1" customFormat="1" ht="12" hidden="1" customHeight="1">
      <c r="A28" s="4" t="s">
        <v>86</v>
      </c>
      <c r="B28" s="129" t="s">
        <v>90</v>
      </c>
      <c r="C28" s="262"/>
      <c r="D28" s="218"/>
      <c r="E28" s="218"/>
      <c r="F28" s="212" t="e">
        <f t="shared" si="1"/>
        <v>#DIV/0!</v>
      </c>
    </row>
    <row r="29" spans="1:6" s="1" customFormat="1" ht="12" hidden="1" customHeight="1">
      <c r="A29" s="4" t="s">
        <v>87</v>
      </c>
      <c r="B29" s="129" t="s">
        <v>91</v>
      </c>
      <c r="C29" s="262"/>
      <c r="D29" s="218"/>
      <c r="E29" s="218"/>
      <c r="F29" s="212" t="e">
        <f t="shared" si="1"/>
        <v>#DIV/0!</v>
      </c>
    </row>
    <row r="30" spans="1:6" s="1" customFormat="1" ht="12" hidden="1" customHeight="1" thickBot="1">
      <c r="A30" s="5" t="s">
        <v>88</v>
      </c>
      <c r="B30" s="138" t="s">
        <v>92</v>
      </c>
      <c r="C30" s="268"/>
      <c r="D30" s="237"/>
      <c r="E30" s="237"/>
      <c r="F30" s="212" t="e">
        <f t="shared" si="1"/>
        <v>#DIV/0!</v>
      </c>
    </row>
    <row r="31" spans="1:6" s="1" customFormat="1" ht="12" customHeight="1" thickBot="1">
      <c r="A31" s="10" t="s">
        <v>93</v>
      </c>
      <c r="B31" s="87" t="s">
        <v>148</v>
      </c>
      <c r="C31" s="269">
        <f>SUM(C32+C35+C36+C37)</f>
        <v>0</v>
      </c>
      <c r="D31" s="269">
        <f>SUM(D32+D35+D36+D37)</f>
        <v>0</v>
      </c>
      <c r="E31" s="269">
        <f>SUM(E32+E35+E36+E37)</f>
        <v>0</v>
      </c>
      <c r="F31" s="227"/>
    </row>
    <row r="32" spans="1:6" s="1" customFormat="1" ht="12" customHeight="1">
      <c r="A32" s="127" t="s">
        <v>149</v>
      </c>
      <c r="B32" s="134" t="s">
        <v>233</v>
      </c>
      <c r="C32" s="270"/>
      <c r="D32" s="270"/>
      <c r="E32" s="270"/>
      <c r="F32" s="271"/>
    </row>
    <row r="33" spans="1:6" s="1" customFormat="1" ht="12" customHeight="1">
      <c r="A33" s="125" t="s">
        <v>150</v>
      </c>
      <c r="B33" s="139" t="s">
        <v>234</v>
      </c>
      <c r="C33" s="272"/>
      <c r="D33" s="272"/>
      <c r="E33" s="272"/>
      <c r="F33" s="212"/>
    </row>
    <row r="34" spans="1:6" s="1" customFormat="1" ht="12" customHeight="1">
      <c r="A34" s="125" t="s">
        <v>151</v>
      </c>
      <c r="B34" s="139" t="s">
        <v>235</v>
      </c>
      <c r="C34" s="272"/>
      <c r="D34" s="272"/>
      <c r="E34" s="272"/>
      <c r="F34" s="212"/>
    </row>
    <row r="35" spans="1:6" s="1" customFormat="1" ht="12" customHeight="1">
      <c r="A35" s="125" t="s">
        <v>152</v>
      </c>
      <c r="B35" s="139" t="s">
        <v>236</v>
      </c>
      <c r="C35" s="272"/>
      <c r="D35" s="272"/>
      <c r="E35" s="272"/>
      <c r="F35" s="212"/>
    </row>
    <row r="36" spans="1:6" s="1" customFormat="1" ht="12" customHeight="1">
      <c r="A36" s="125" t="s">
        <v>153</v>
      </c>
      <c r="B36" s="139" t="s">
        <v>237</v>
      </c>
      <c r="C36" s="272"/>
      <c r="D36" s="272"/>
      <c r="E36" s="272"/>
      <c r="F36" s="212"/>
    </row>
    <row r="37" spans="1:6" s="1" customFormat="1" ht="12" customHeight="1" thickBot="1">
      <c r="A37" s="86" t="s">
        <v>154</v>
      </c>
      <c r="B37" s="140" t="s">
        <v>238</v>
      </c>
      <c r="C37" s="266"/>
      <c r="D37" s="266"/>
      <c r="E37" s="266"/>
      <c r="F37" s="227"/>
    </row>
    <row r="38" spans="1:6" s="1" customFormat="1" ht="12" customHeight="1" thickBot="1">
      <c r="A38" s="9">
        <v>5</v>
      </c>
      <c r="B38" s="88" t="s">
        <v>155</v>
      </c>
      <c r="C38" s="254">
        <f>SUM(C39:C48)</f>
        <v>0</v>
      </c>
      <c r="D38" s="254">
        <f>SUM(D39:D48)</f>
        <v>0</v>
      </c>
      <c r="E38" s="254">
        <f>SUM(E39:E48)</f>
        <v>0</v>
      </c>
      <c r="F38" s="273"/>
    </row>
    <row r="39" spans="1:6" s="1" customFormat="1" ht="12" customHeight="1">
      <c r="A39" s="6" t="s">
        <v>37</v>
      </c>
      <c r="B39" s="131" t="s">
        <v>239</v>
      </c>
      <c r="C39" s="261"/>
      <c r="D39" s="261"/>
      <c r="E39" s="261"/>
      <c r="F39" s="212"/>
    </row>
    <row r="40" spans="1:6" s="1" customFormat="1" ht="12" customHeight="1">
      <c r="A40" s="4" t="s">
        <v>38</v>
      </c>
      <c r="B40" s="129" t="s">
        <v>240</v>
      </c>
      <c r="C40" s="262"/>
      <c r="D40" s="262"/>
      <c r="E40" s="262"/>
      <c r="F40" s="274"/>
    </row>
    <row r="41" spans="1:6" s="1" customFormat="1" ht="12" customHeight="1">
      <c r="A41" s="4" t="s">
        <v>39</v>
      </c>
      <c r="B41" s="129" t="s">
        <v>241</v>
      </c>
      <c r="C41" s="262"/>
      <c r="D41" s="262"/>
      <c r="E41" s="262"/>
      <c r="F41" s="274"/>
    </row>
    <row r="42" spans="1:6" s="1" customFormat="1" ht="12" customHeight="1">
      <c r="A42" s="7" t="s">
        <v>95</v>
      </c>
      <c r="B42" s="129" t="s">
        <v>242</v>
      </c>
      <c r="C42" s="262"/>
      <c r="D42" s="262"/>
      <c r="E42" s="262"/>
      <c r="F42" s="274"/>
    </row>
    <row r="43" spans="1:6" s="1" customFormat="1" ht="12" customHeight="1">
      <c r="A43" s="7" t="s">
        <v>96</v>
      </c>
      <c r="B43" s="129" t="s">
        <v>243</v>
      </c>
      <c r="C43" s="262"/>
      <c r="D43" s="262"/>
      <c r="E43" s="262"/>
      <c r="F43" s="274"/>
    </row>
    <row r="44" spans="1:6" s="1" customFormat="1" ht="12" customHeight="1">
      <c r="A44" s="7" t="s">
        <v>97</v>
      </c>
      <c r="B44" s="129" t="s">
        <v>244</v>
      </c>
      <c r="C44" s="262"/>
      <c r="D44" s="262"/>
      <c r="E44" s="262"/>
      <c r="F44" s="274"/>
    </row>
    <row r="45" spans="1:6" s="1" customFormat="1" ht="12" customHeight="1">
      <c r="A45" s="4" t="s">
        <v>98</v>
      </c>
      <c r="B45" s="129" t="s">
        <v>245</v>
      </c>
      <c r="C45" s="262"/>
      <c r="D45" s="262"/>
      <c r="E45" s="262"/>
      <c r="F45" s="274"/>
    </row>
    <row r="46" spans="1:6" s="1" customFormat="1" ht="12" customHeight="1">
      <c r="A46" s="4" t="s">
        <v>158</v>
      </c>
      <c r="B46" s="129" t="s">
        <v>246</v>
      </c>
      <c r="C46" s="272"/>
      <c r="D46" s="262"/>
      <c r="E46" s="262"/>
      <c r="F46" s="274"/>
    </row>
    <row r="47" spans="1:6" s="1" customFormat="1" ht="12" customHeight="1">
      <c r="A47" s="4" t="s">
        <v>129</v>
      </c>
      <c r="B47" s="129" t="s">
        <v>247</v>
      </c>
      <c r="C47" s="275"/>
      <c r="D47" s="268"/>
      <c r="E47" s="268"/>
      <c r="F47" s="274"/>
    </row>
    <row r="48" spans="1:6" s="1" customFormat="1" ht="12" customHeight="1" thickBot="1">
      <c r="A48" s="4" t="s">
        <v>159</v>
      </c>
      <c r="B48" s="129" t="s">
        <v>248</v>
      </c>
      <c r="C48" s="275"/>
      <c r="D48" s="268"/>
      <c r="E48" s="268"/>
      <c r="F48" s="227"/>
    </row>
    <row r="49" spans="1:13" s="1" customFormat="1" ht="12" customHeight="1" thickBot="1">
      <c r="A49" s="9" t="s">
        <v>7</v>
      </c>
      <c r="B49" s="141" t="s">
        <v>163</v>
      </c>
      <c r="C49" s="254">
        <f>SUM(C50:C54)</f>
        <v>0</v>
      </c>
      <c r="D49" s="254">
        <f>SUM(D50:D54)</f>
        <v>0</v>
      </c>
      <c r="E49" s="254">
        <f>SUM(E50:E54)</f>
        <v>0</v>
      </c>
      <c r="F49" s="273"/>
    </row>
    <row r="50" spans="1:13" s="1" customFormat="1" ht="12" customHeight="1">
      <c r="A50" s="4" t="s">
        <v>40</v>
      </c>
      <c r="B50" s="129" t="s">
        <v>249</v>
      </c>
      <c r="C50" s="272"/>
      <c r="D50" s="272"/>
      <c r="E50" s="272"/>
      <c r="F50" s="212"/>
    </row>
    <row r="51" spans="1:13" s="1" customFormat="1" ht="12" customHeight="1">
      <c r="A51" s="4" t="s">
        <v>41</v>
      </c>
      <c r="B51" s="129" t="s">
        <v>250</v>
      </c>
      <c r="C51" s="272"/>
      <c r="D51" s="202"/>
      <c r="E51" s="202"/>
      <c r="F51" s="274"/>
    </row>
    <row r="52" spans="1:13" s="1" customFormat="1" ht="12" customHeight="1">
      <c r="A52" s="4" t="s">
        <v>160</v>
      </c>
      <c r="B52" s="129" t="s">
        <v>251</v>
      </c>
      <c r="C52" s="272"/>
      <c r="D52" s="202"/>
      <c r="E52" s="202"/>
      <c r="F52" s="274"/>
    </row>
    <row r="53" spans="1:13" s="1" customFormat="1" ht="12" customHeight="1">
      <c r="A53" s="4" t="s">
        <v>161</v>
      </c>
      <c r="B53" s="129" t="s">
        <v>252</v>
      </c>
      <c r="C53" s="272"/>
      <c r="D53" s="202"/>
      <c r="E53" s="202"/>
      <c r="F53" s="274"/>
    </row>
    <row r="54" spans="1:13" s="1" customFormat="1" ht="12" customHeight="1" thickBot="1">
      <c r="A54" s="7" t="s">
        <v>162</v>
      </c>
      <c r="B54" s="130" t="s">
        <v>253</v>
      </c>
      <c r="C54" s="275"/>
      <c r="D54" s="199"/>
      <c r="E54" s="276"/>
      <c r="F54" s="227"/>
      <c r="M54" s="128"/>
    </row>
    <row r="55" spans="1:13" s="1" customFormat="1" ht="12" customHeight="1" thickBot="1">
      <c r="A55" s="39" t="s">
        <v>8</v>
      </c>
      <c r="B55" s="142" t="s">
        <v>164</v>
      </c>
      <c r="C55" s="277">
        <f>SUM(C56:C59)</f>
        <v>0</v>
      </c>
      <c r="D55" s="277">
        <f>SUM(D56:D59)</f>
        <v>0</v>
      </c>
      <c r="E55" s="277">
        <f>SUM(E56:E59)</f>
        <v>0</v>
      </c>
      <c r="F55" s="278"/>
    </row>
    <row r="56" spans="1:13" s="1" customFormat="1" ht="12" customHeight="1">
      <c r="A56" s="6" t="s">
        <v>42</v>
      </c>
      <c r="B56" s="131" t="s">
        <v>377</v>
      </c>
      <c r="C56" s="279"/>
      <c r="D56" s="201"/>
      <c r="E56" s="201"/>
      <c r="F56" s="212"/>
    </row>
    <row r="57" spans="1:13" s="1" customFormat="1" ht="12" customHeight="1">
      <c r="A57" s="3" t="s">
        <v>43</v>
      </c>
      <c r="B57" s="129" t="s">
        <v>378</v>
      </c>
      <c r="C57" s="272"/>
      <c r="D57" s="202"/>
      <c r="E57" s="202"/>
      <c r="F57" s="274"/>
    </row>
    <row r="58" spans="1:13" s="1" customFormat="1" ht="12" customHeight="1">
      <c r="A58" s="7" t="s">
        <v>99</v>
      </c>
      <c r="B58" s="129" t="s">
        <v>379</v>
      </c>
      <c r="C58" s="272"/>
      <c r="D58" s="202"/>
      <c r="E58" s="202"/>
      <c r="F58" s="274"/>
    </row>
    <row r="59" spans="1:13" s="1" customFormat="1" ht="12" customHeight="1" thickBot="1">
      <c r="A59" s="7" t="s">
        <v>165</v>
      </c>
      <c r="B59" s="143" t="s">
        <v>376</v>
      </c>
      <c r="C59" s="272"/>
      <c r="D59" s="202"/>
      <c r="E59" s="202"/>
      <c r="F59" s="227"/>
    </row>
    <row r="60" spans="1:13" s="1" customFormat="1" ht="12" customHeight="1" thickBot="1">
      <c r="A60" s="9" t="s">
        <v>9</v>
      </c>
      <c r="B60" s="88" t="s">
        <v>166</v>
      </c>
      <c r="C60" s="254">
        <f>+C61+C64</f>
        <v>0</v>
      </c>
      <c r="D60" s="254">
        <f>+D61+D64</f>
        <v>0</v>
      </c>
      <c r="E60" s="254">
        <f>+E61+E64</f>
        <v>0</v>
      </c>
      <c r="F60" s="278"/>
    </row>
    <row r="61" spans="1:13" s="1" customFormat="1" ht="12" customHeight="1">
      <c r="A61" s="6" t="s">
        <v>100</v>
      </c>
      <c r="B61" s="131" t="s">
        <v>260</v>
      </c>
      <c r="C61" s="279"/>
      <c r="D61" s="235"/>
      <c r="E61" s="235"/>
      <c r="F61" s="280"/>
    </row>
    <row r="62" spans="1:13" s="1" customFormat="1" ht="12" customHeight="1">
      <c r="A62" s="4" t="s">
        <v>101</v>
      </c>
      <c r="B62" s="129" t="s">
        <v>261</v>
      </c>
      <c r="C62" s="281"/>
      <c r="D62" s="282"/>
      <c r="E62" s="282"/>
      <c r="F62" s="274"/>
    </row>
    <row r="63" spans="1:13" s="1" customFormat="1" ht="12" customHeight="1">
      <c r="A63" s="4" t="s">
        <v>167</v>
      </c>
      <c r="B63" s="129" t="s">
        <v>262</v>
      </c>
      <c r="C63" s="272"/>
      <c r="D63" s="218"/>
      <c r="E63" s="218"/>
      <c r="F63" s="274"/>
    </row>
    <row r="64" spans="1:13" s="1" customFormat="1" ht="12" customHeight="1" thickBot="1">
      <c r="A64" s="8" t="s">
        <v>168</v>
      </c>
      <c r="B64" s="143" t="s">
        <v>263</v>
      </c>
      <c r="C64" s="275"/>
      <c r="D64" s="275"/>
      <c r="E64" s="275"/>
      <c r="F64" s="227"/>
    </row>
    <row r="65" spans="1:6" s="1" customFormat="1" ht="12" customHeight="1" thickBot="1">
      <c r="A65" s="9" t="s">
        <v>10</v>
      </c>
      <c r="B65" s="144" t="s">
        <v>169</v>
      </c>
      <c r="C65" s="283">
        <f>+C6+C38+C49+C60+C13+C20+C31+C55</f>
        <v>0</v>
      </c>
      <c r="D65" s="283">
        <f t="shared" ref="D65:E65" si="2">+D6+D38+D49+D60+D13+D20+D31+D55</f>
        <v>0</v>
      </c>
      <c r="E65" s="283">
        <f t="shared" si="2"/>
        <v>0</v>
      </c>
      <c r="F65" s="284"/>
    </row>
    <row r="66" spans="1:6" s="1" customFormat="1" ht="12" customHeight="1" thickBot="1">
      <c r="A66" s="39" t="s">
        <v>11</v>
      </c>
      <c r="B66" s="141" t="s">
        <v>170</v>
      </c>
      <c r="C66" s="277">
        <f>SUM(C67:C69)</f>
        <v>0</v>
      </c>
      <c r="D66" s="277">
        <f>SUM(D67:D69)</f>
        <v>0</v>
      </c>
      <c r="E66" s="277">
        <f>SUM(E67:E69)</f>
        <v>0</v>
      </c>
      <c r="F66" s="278"/>
    </row>
    <row r="67" spans="1:6" s="1" customFormat="1" ht="12" customHeight="1">
      <c r="A67" s="82" t="s">
        <v>171</v>
      </c>
      <c r="B67" s="131" t="s">
        <v>174</v>
      </c>
      <c r="C67" s="281"/>
      <c r="D67" s="281"/>
      <c r="E67" s="281"/>
      <c r="F67" s="280"/>
    </row>
    <row r="68" spans="1:6" s="1" customFormat="1" ht="12" customHeight="1">
      <c r="A68" s="125" t="s">
        <v>172</v>
      </c>
      <c r="B68" s="131" t="s">
        <v>175</v>
      </c>
      <c r="C68" s="272"/>
      <c r="D68" s="272"/>
      <c r="E68" s="272"/>
      <c r="F68" s="274"/>
    </row>
    <row r="69" spans="1:6" s="1" customFormat="1" ht="12" customHeight="1" thickBot="1">
      <c r="A69" s="86" t="s">
        <v>173</v>
      </c>
      <c r="B69" s="145" t="s">
        <v>176</v>
      </c>
      <c r="C69" s="266"/>
      <c r="D69" s="266"/>
      <c r="E69" s="266"/>
      <c r="F69" s="227"/>
    </row>
    <row r="70" spans="1:6" s="1" customFormat="1" ht="12" customHeight="1" thickBot="1">
      <c r="A70" s="85" t="s">
        <v>177</v>
      </c>
      <c r="B70" s="146" t="s">
        <v>178</v>
      </c>
      <c r="C70" s="277">
        <f>SUM(C71:C74)</f>
        <v>0</v>
      </c>
      <c r="D70" s="277">
        <f>SUM(D71:D74)</f>
        <v>0</v>
      </c>
      <c r="E70" s="277">
        <f>SUM(E71:E74)</f>
        <v>0</v>
      </c>
      <c r="F70" s="278"/>
    </row>
    <row r="71" spans="1:6" s="1" customFormat="1" ht="12" customHeight="1">
      <c r="A71" s="6" t="s">
        <v>179</v>
      </c>
      <c r="B71" s="131" t="s">
        <v>182</v>
      </c>
      <c r="C71" s="272"/>
      <c r="D71" s="202"/>
      <c r="E71" s="272"/>
      <c r="F71" s="274"/>
    </row>
    <row r="72" spans="1:6" s="1" customFormat="1" ht="12" customHeight="1">
      <c r="A72" s="6" t="s">
        <v>64</v>
      </c>
      <c r="B72" s="131" t="s">
        <v>183</v>
      </c>
      <c r="C72" s="272"/>
      <c r="D72" s="202"/>
      <c r="E72" s="272"/>
      <c r="F72" s="274"/>
    </row>
    <row r="73" spans="1:6" s="1" customFormat="1" ht="12" customHeight="1">
      <c r="A73" s="6" t="s">
        <v>180</v>
      </c>
      <c r="B73" s="131" t="s">
        <v>184</v>
      </c>
      <c r="C73" s="272"/>
      <c r="D73" s="202"/>
      <c r="E73" s="272"/>
      <c r="F73" s="274"/>
    </row>
    <row r="74" spans="1:6" s="1" customFormat="1" ht="12" customHeight="1" thickBot="1">
      <c r="A74" s="3" t="s">
        <v>181</v>
      </c>
      <c r="B74" s="137" t="s">
        <v>185</v>
      </c>
      <c r="C74" s="275"/>
      <c r="D74" s="199"/>
      <c r="E74" s="275"/>
      <c r="F74" s="285"/>
    </row>
    <row r="75" spans="1:6" s="1" customFormat="1" ht="12" customHeight="1" thickBot="1">
      <c r="A75" s="39" t="s">
        <v>13</v>
      </c>
      <c r="B75" s="148" t="s">
        <v>186</v>
      </c>
      <c r="C75" s="283">
        <f>SUM(C76:C77)</f>
        <v>0</v>
      </c>
      <c r="D75" s="283">
        <f>SUM(D76:D77)</f>
        <v>0</v>
      </c>
      <c r="E75" s="283">
        <f>SUM(E76:E77)</f>
        <v>0</v>
      </c>
      <c r="F75" s="230"/>
    </row>
    <row r="76" spans="1:6" s="1" customFormat="1" ht="12" customHeight="1">
      <c r="A76" s="6" t="s">
        <v>102</v>
      </c>
      <c r="B76" s="131" t="s">
        <v>187</v>
      </c>
      <c r="C76" s="279"/>
      <c r="D76" s="286"/>
      <c r="E76" s="201"/>
      <c r="F76" s="212"/>
    </row>
    <row r="77" spans="1:6" s="1" customFormat="1" ht="12" customHeight="1" thickBot="1">
      <c r="A77" s="3" t="s">
        <v>103</v>
      </c>
      <c r="B77" s="137" t="s">
        <v>188</v>
      </c>
      <c r="C77" s="275"/>
      <c r="D77" s="199"/>
      <c r="E77" s="199"/>
      <c r="F77" s="285"/>
    </row>
    <row r="78" spans="1:6" s="1" customFormat="1" ht="12" customHeight="1" thickBot="1">
      <c r="A78" s="39" t="s">
        <v>14</v>
      </c>
      <c r="B78" s="150" t="s">
        <v>189</v>
      </c>
      <c r="C78" s="287">
        <f>SUM(C79:C81)</f>
        <v>0</v>
      </c>
      <c r="D78" s="287">
        <f>SUM(D79:D81)</f>
        <v>0</v>
      </c>
      <c r="E78" s="287">
        <f>SUM(E79:E81)</f>
        <v>0</v>
      </c>
      <c r="F78" s="230"/>
    </row>
    <row r="79" spans="1:6" s="1" customFormat="1" ht="12" customHeight="1">
      <c r="A79" s="6" t="s">
        <v>190</v>
      </c>
      <c r="B79" s="131" t="s">
        <v>193</v>
      </c>
      <c r="C79" s="279"/>
      <c r="D79" s="201"/>
      <c r="E79" s="201"/>
      <c r="F79" s="212"/>
    </row>
    <row r="80" spans="1:6" s="1" customFormat="1" ht="12" customHeight="1">
      <c r="A80" s="3" t="s">
        <v>191</v>
      </c>
      <c r="B80" s="131" t="s">
        <v>194</v>
      </c>
      <c r="C80" s="262"/>
      <c r="D80" s="202"/>
      <c r="E80" s="202"/>
      <c r="F80" s="274"/>
    </row>
    <row r="81" spans="1:7" s="1" customFormat="1" ht="12" customHeight="1" thickBot="1">
      <c r="A81" s="7" t="s">
        <v>192</v>
      </c>
      <c r="B81" s="130" t="s">
        <v>195</v>
      </c>
      <c r="C81" s="268"/>
      <c r="D81" s="199"/>
      <c r="E81" s="199"/>
      <c r="F81" s="285"/>
    </row>
    <row r="82" spans="1:7" s="1" customFormat="1" ht="12" customHeight="1" thickBot="1">
      <c r="A82" s="39" t="s">
        <v>15</v>
      </c>
      <c r="B82" s="150" t="s">
        <v>196</v>
      </c>
      <c r="C82" s="287">
        <f>SUM(C83:C86)</f>
        <v>0</v>
      </c>
      <c r="D82" s="287">
        <f>SUM(D83:D86)</f>
        <v>0</v>
      </c>
      <c r="E82" s="287">
        <f>SUM(E83:E86)</f>
        <v>0</v>
      </c>
      <c r="F82" s="230"/>
    </row>
    <row r="83" spans="1:7" s="1" customFormat="1" ht="12" customHeight="1">
      <c r="A83" s="6" t="s">
        <v>197</v>
      </c>
      <c r="B83" s="137" t="s">
        <v>201</v>
      </c>
      <c r="C83" s="261"/>
      <c r="D83" s="201"/>
      <c r="E83" s="201"/>
      <c r="F83" s="212"/>
    </row>
    <row r="84" spans="1:7" s="1" customFormat="1" ht="12" customHeight="1">
      <c r="A84" s="4" t="s">
        <v>198</v>
      </c>
      <c r="B84" s="91" t="s">
        <v>202</v>
      </c>
      <c r="C84" s="262"/>
      <c r="D84" s="202"/>
      <c r="E84" s="202"/>
      <c r="F84" s="274"/>
    </row>
    <row r="85" spans="1:7" s="1" customFormat="1" ht="12" customHeight="1">
      <c r="A85" s="4" t="s">
        <v>199</v>
      </c>
      <c r="B85" s="130" t="s">
        <v>203</v>
      </c>
      <c r="C85" s="262"/>
      <c r="D85" s="202"/>
      <c r="E85" s="202"/>
      <c r="F85" s="274"/>
    </row>
    <row r="86" spans="1:7" s="1" customFormat="1" ht="12" customHeight="1" thickBot="1">
      <c r="A86" s="7" t="s">
        <v>200</v>
      </c>
      <c r="B86" s="130" t="s">
        <v>204</v>
      </c>
      <c r="C86" s="268"/>
      <c r="D86" s="199"/>
      <c r="E86" s="199"/>
      <c r="F86" s="285"/>
    </row>
    <row r="87" spans="1:7" s="1" customFormat="1" ht="12" customHeight="1" thickBot="1">
      <c r="A87" s="39" t="s">
        <v>16</v>
      </c>
      <c r="B87" s="150" t="s">
        <v>205</v>
      </c>
      <c r="C87" s="287"/>
      <c r="D87" s="200"/>
      <c r="E87" s="200"/>
      <c r="F87" s="230"/>
    </row>
    <row r="88" spans="1:7" s="1" customFormat="1" ht="12" customHeight="1" thickBot="1">
      <c r="A88" s="149" t="s">
        <v>17</v>
      </c>
      <c r="B88" s="151" t="s">
        <v>206</v>
      </c>
      <c r="C88" s="288">
        <f>SUM(C66+C70+C75+C78+C82+C87)</f>
        <v>0</v>
      </c>
      <c r="D88" s="288">
        <f>SUM(D66+D70+D75+D78+D82+D87)</f>
        <v>0</v>
      </c>
      <c r="E88" s="288">
        <f>SUM(E66+E70+E75+E78+E82+E87)</f>
        <v>0</v>
      </c>
      <c r="F88" s="230"/>
    </row>
    <row r="89" spans="1:7" s="1" customFormat="1" ht="15" customHeight="1" thickBot="1">
      <c r="A89" s="9" t="s">
        <v>18</v>
      </c>
      <c r="B89" s="89" t="s">
        <v>207</v>
      </c>
      <c r="C89" s="254">
        <f>+C65+C88</f>
        <v>0</v>
      </c>
      <c r="D89" s="254">
        <f>+D65+D88</f>
        <v>0</v>
      </c>
      <c r="E89" s="254">
        <f>+E65+E88</f>
        <v>0</v>
      </c>
      <c r="F89" s="273"/>
      <c r="G89" s="60"/>
    </row>
    <row r="90" spans="1:7">
      <c r="C90" s="253"/>
      <c r="D90" s="253"/>
      <c r="E90" s="253"/>
      <c r="F90" s="253"/>
    </row>
  </sheetData>
  <mergeCells count="5">
    <mergeCell ref="A2:B2"/>
    <mergeCell ref="C2:F2"/>
    <mergeCell ref="C3:E3"/>
    <mergeCell ref="F3:F4"/>
    <mergeCell ref="A1:F1"/>
  </mergeCells>
  <printOptions horizontalCentered="1"/>
  <pageMargins left="0.27559055118110237" right="0.27559055118110237" top="1.1811023622047245" bottom="1.1811023622047245" header="0.23622047244094491" footer="0.15748031496062992"/>
  <pageSetup paperSize="9" scale="73" fitToWidth="3" fitToHeight="2" orientation="portrait" r:id="rId1"/>
  <headerFooter alignWithMargins="0">
    <oddHeader xml:space="preserve">&amp;C&amp;"Times New Roman CE,Félkövér"&amp;12BONYHÁDVARASD KÖZSÉG ÖNKORMÁNYZATA 
2014. ÉVI KÖLTSÉGVETÉSÉNEK MÉRLEGE
&amp;10
&amp;R&amp;"Times New Roman CE,Félkövér dőlt"&amp;11 1. számú melléklet </oddHeader>
  </headerFooter>
  <rowBreaks count="1" manualBreakCount="1">
    <brk id="65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L66"/>
  <sheetViews>
    <sheetView workbookViewId="0">
      <selection activeCell="J21" sqref="J21"/>
    </sheetView>
  </sheetViews>
  <sheetFormatPr defaultRowHeight="15.75"/>
  <cols>
    <col min="1" max="1" width="7.5" style="20" customWidth="1"/>
    <col min="2" max="2" width="91.6640625" style="20" customWidth="1"/>
    <col min="3" max="6" width="12.1640625" style="20" customWidth="1"/>
    <col min="7" max="7" width="9" style="20" customWidth="1"/>
    <col min="8" max="16384" width="9.33203125" style="20"/>
  </cols>
  <sheetData>
    <row r="1" spans="1:6" ht="16.5" customHeight="1">
      <c r="A1" s="305" t="s">
        <v>375</v>
      </c>
      <c r="B1" s="305"/>
      <c r="C1" s="305"/>
      <c r="D1" s="305"/>
      <c r="E1" s="305"/>
      <c r="F1" s="305"/>
    </row>
    <row r="2" spans="1:6" ht="16.5" customHeight="1" thickBot="1">
      <c r="A2" s="297" t="s">
        <v>70</v>
      </c>
      <c r="B2" s="297"/>
      <c r="C2" s="303" t="s">
        <v>131</v>
      </c>
      <c r="D2" s="303"/>
      <c r="E2" s="303"/>
      <c r="F2" s="303"/>
    </row>
    <row r="3" spans="1:6" ht="29.25" customHeight="1" thickBot="1">
      <c r="A3" s="11" t="s">
        <v>0</v>
      </c>
      <c r="B3" s="289" t="s">
        <v>24</v>
      </c>
      <c r="C3" s="298" t="s">
        <v>133</v>
      </c>
      <c r="D3" s="299"/>
      <c r="E3" s="300"/>
      <c r="F3" s="301" t="s">
        <v>128</v>
      </c>
    </row>
    <row r="4" spans="1:6" ht="27.75" customHeight="1" thickBot="1">
      <c r="A4" s="11"/>
      <c r="B4" s="289"/>
      <c r="C4" s="12" t="s">
        <v>126</v>
      </c>
      <c r="D4" s="12" t="s">
        <v>127</v>
      </c>
      <c r="E4" s="12" t="s">
        <v>380</v>
      </c>
      <c r="F4" s="302"/>
    </row>
    <row r="5" spans="1:6" s="21" customFormat="1" ht="12" customHeight="1" thickBot="1">
      <c r="A5" s="16">
        <v>1</v>
      </c>
      <c r="B5" s="84">
        <v>2</v>
      </c>
      <c r="C5" s="17">
        <v>3</v>
      </c>
      <c r="D5" s="17">
        <v>4</v>
      </c>
      <c r="E5" s="17">
        <v>5</v>
      </c>
      <c r="F5" s="90">
        <v>6</v>
      </c>
    </row>
    <row r="6" spans="1:6" ht="12" customHeight="1" thickBot="1">
      <c r="A6" s="205" t="s">
        <v>2</v>
      </c>
      <c r="B6" s="206" t="s">
        <v>295</v>
      </c>
      <c r="C6" s="207">
        <f>SUM(C7:C11)</f>
        <v>0</v>
      </c>
      <c r="D6" s="207">
        <f>SUM(D7:D11)</f>
        <v>0</v>
      </c>
      <c r="E6" s="207">
        <f>SUM(E7:E11)</f>
        <v>0</v>
      </c>
      <c r="F6" s="242">
        <f>SUM(F7:F14)</f>
        <v>0</v>
      </c>
    </row>
    <row r="7" spans="1:6" ht="12" customHeight="1">
      <c r="A7" s="209" t="s">
        <v>44</v>
      </c>
      <c r="B7" s="210" t="s">
        <v>25</v>
      </c>
      <c r="C7" s="211"/>
      <c r="D7" s="211"/>
      <c r="E7" s="211"/>
      <c r="F7" s="212"/>
    </row>
    <row r="8" spans="1:6" ht="12" customHeight="1">
      <c r="A8" s="213" t="s">
        <v>45</v>
      </c>
      <c r="B8" s="214" t="s">
        <v>105</v>
      </c>
      <c r="C8" s="211"/>
      <c r="D8" s="211"/>
      <c r="E8" s="211"/>
      <c r="F8" s="212"/>
    </row>
    <row r="9" spans="1:6" ht="12" customHeight="1">
      <c r="A9" s="213" t="s">
        <v>46</v>
      </c>
      <c r="B9" s="214" t="s">
        <v>63</v>
      </c>
      <c r="C9" s="211"/>
      <c r="D9" s="211"/>
      <c r="E9" s="211"/>
      <c r="F9" s="212"/>
    </row>
    <row r="10" spans="1:6" ht="12" customHeight="1">
      <c r="A10" s="213" t="s">
        <v>47</v>
      </c>
      <c r="B10" s="215" t="s">
        <v>106</v>
      </c>
      <c r="C10" s="216"/>
      <c r="D10" s="198"/>
      <c r="E10" s="216"/>
      <c r="F10" s="212"/>
    </row>
    <row r="11" spans="1:6" ht="12" customHeight="1">
      <c r="A11" s="213" t="s">
        <v>55</v>
      </c>
      <c r="B11" s="217" t="s">
        <v>107</v>
      </c>
      <c r="C11" s="216"/>
      <c r="D11" s="216"/>
      <c r="E11" s="216"/>
      <c r="F11" s="212"/>
    </row>
    <row r="12" spans="1:6" ht="12" customHeight="1">
      <c r="A12" s="213" t="s">
        <v>48</v>
      </c>
      <c r="B12" s="214" t="s">
        <v>208</v>
      </c>
      <c r="C12" s="216"/>
      <c r="D12" s="218"/>
      <c r="E12" s="216"/>
      <c r="F12" s="212"/>
    </row>
    <row r="13" spans="1:6" ht="12" customHeight="1">
      <c r="A13" s="213" t="s">
        <v>49</v>
      </c>
      <c r="B13" s="219" t="s">
        <v>209</v>
      </c>
      <c r="C13" s="216"/>
      <c r="D13" s="216"/>
      <c r="E13" s="216"/>
      <c r="F13" s="212"/>
    </row>
    <row r="14" spans="1:6" ht="12" customHeight="1">
      <c r="A14" s="213" t="s">
        <v>56</v>
      </c>
      <c r="B14" s="220" t="s">
        <v>210</v>
      </c>
      <c r="C14" s="216"/>
      <c r="D14" s="221"/>
      <c r="E14" s="216"/>
      <c r="F14" s="212"/>
    </row>
    <row r="15" spans="1:6" ht="12" customHeight="1">
      <c r="A15" s="213" t="s">
        <v>57</v>
      </c>
      <c r="B15" s="220" t="s">
        <v>211</v>
      </c>
      <c r="C15" s="216"/>
      <c r="D15" s="216"/>
      <c r="E15" s="216"/>
      <c r="F15" s="212"/>
    </row>
    <row r="16" spans="1:6" ht="12" customHeight="1">
      <c r="A16" s="213" t="s">
        <v>58</v>
      </c>
      <c r="B16" s="219" t="s">
        <v>212</v>
      </c>
      <c r="C16" s="216"/>
      <c r="D16" s="216"/>
      <c r="E16" s="216"/>
      <c r="F16" s="212"/>
    </row>
    <row r="17" spans="1:6" ht="12" customHeight="1">
      <c r="A17" s="222" t="s">
        <v>59</v>
      </c>
      <c r="B17" s="219" t="s">
        <v>213</v>
      </c>
      <c r="C17" s="216"/>
      <c r="D17" s="223"/>
      <c r="E17" s="216"/>
      <c r="F17" s="212"/>
    </row>
    <row r="18" spans="1:6" ht="12" customHeight="1">
      <c r="A18" s="213" t="s">
        <v>61</v>
      </c>
      <c r="B18" s="220" t="s">
        <v>214</v>
      </c>
      <c r="C18" s="216"/>
      <c r="D18" s="223"/>
      <c r="E18" s="216"/>
      <c r="F18" s="212"/>
    </row>
    <row r="19" spans="1:6" ht="12" customHeight="1">
      <c r="A19" s="213" t="s">
        <v>108</v>
      </c>
      <c r="B19" s="219" t="s">
        <v>215</v>
      </c>
      <c r="C19" s="216"/>
      <c r="D19" s="223"/>
      <c r="E19" s="216"/>
      <c r="F19" s="212"/>
    </row>
    <row r="20" spans="1:6" ht="12" customHeight="1">
      <c r="A20" s="213" t="s">
        <v>218</v>
      </c>
      <c r="B20" s="219" t="s">
        <v>216</v>
      </c>
      <c r="C20" s="216"/>
      <c r="D20" s="223"/>
      <c r="E20" s="216"/>
      <c r="F20" s="212"/>
    </row>
    <row r="21" spans="1:6" ht="12" customHeight="1" thickBot="1">
      <c r="A21" s="224" t="s">
        <v>219</v>
      </c>
      <c r="B21" s="219" t="s">
        <v>217</v>
      </c>
      <c r="C21" s="225"/>
      <c r="D21" s="226"/>
      <c r="E21" s="216"/>
      <c r="F21" s="227"/>
    </row>
    <row r="22" spans="1:6" ht="12" customHeight="1" thickBot="1">
      <c r="A22" s="228" t="s">
        <v>3</v>
      </c>
      <c r="B22" s="229" t="s">
        <v>363</v>
      </c>
      <c r="C22" s="207">
        <f>SUM(C23+C25+C27)</f>
        <v>0</v>
      </c>
      <c r="D22" s="207">
        <f t="shared" ref="D22:E22" si="0">SUM(D23+D25+D27)</f>
        <v>0</v>
      </c>
      <c r="E22" s="207">
        <f t="shared" si="0"/>
        <v>0</v>
      </c>
      <c r="F22" s="242">
        <f>SUM(F23:F30)</f>
        <v>0</v>
      </c>
    </row>
    <row r="23" spans="1:6" ht="12" customHeight="1">
      <c r="A23" s="231" t="s">
        <v>50</v>
      </c>
      <c r="B23" s="214" t="s">
        <v>220</v>
      </c>
      <c r="C23" s="211"/>
      <c r="D23" s="211"/>
      <c r="E23" s="211"/>
      <c r="F23" s="212"/>
    </row>
    <row r="24" spans="1:6" ht="12" customHeight="1">
      <c r="A24" s="231" t="s">
        <v>51</v>
      </c>
      <c r="B24" s="214" t="s">
        <v>264</v>
      </c>
      <c r="C24" s="216"/>
      <c r="D24" s="216"/>
      <c r="E24" s="216"/>
      <c r="F24" s="232"/>
    </row>
    <row r="25" spans="1:6" ht="12" customHeight="1">
      <c r="A25" s="231" t="s">
        <v>52</v>
      </c>
      <c r="B25" s="214" t="s">
        <v>109</v>
      </c>
      <c r="C25" s="216"/>
      <c r="D25" s="198"/>
      <c r="E25" s="198"/>
      <c r="F25" s="212"/>
    </row>
    <row r="26" spans="1:6" ht="12" customHeight="1">
      <c r="A26" s="231" t="s">
        <v>53</v>
      </c>
      <c r="B26" s="214" t="s">
        <v>265</v>
      </c>
      <c r="C26" s="216"/>
      <c r="D26" s="198"/>
      <c r="E26" s="198"/>
      <c r="F26" s="232"/>
    </row>
    <row r="27" spans="1:6" ht="12" customHeight="1">
      <c r="A27" s="231" t="s">
        <v>54</v>
      </c>
      <c r="B27" s="214" t="s">
        <v>112</v>
      </c>
      <c r="C27" s="216"/>
      <c r="D27" s="216"/>
      <c r="E27" s="216"/>
      <c r="F27" s="232"/>
    </row>
    <row r="28" spans="1:6" ht="12" customHeight="1">
      <c r="A28" s="231" t="s">
        <v>60</v>
      </c>
      <c r="B28" s="214" t="s">
        <v>267</v>
      </c>
      <c r="C28" s="216"/>
      <c r="D28" s="218"/>
      <c r="E28" s="218"/>
      <c r="F28" s="232"/>
    </row>
    <row r="29" spans="1:6" ht="12" customHeight="1">
      <c r="A29" s="231" t="s">
        <v>62</v>
      </c>
      <c r="B29" s="220" t="s">
        <v>210</v>
      </c>
      <c r="C29" s="216"/>
      <c r="D29" s="216"/>
      <c r="E29" s="216"/>
      <c r="F29" s="232"/>
    </row>
    <row r="30" spans="1:6" ht="12" customHeight="1">
      <c r="A30" s="231" t="s">
        <v>110</v>
      </c>
      <c r="B30" s="220" t="s">
        <v>211</v>
      </c>
      <c r="C30" s="216"/>
      <c r="D30" s="218"/>
      <c r="E30" s="218"/>
      <c r="F30" s="232"/>
    </row>
    <row r="31" spans="1:6" ht="12" customHeight="1">
      <c r="A31" s="231" t="s">
        <v>111</v>
      </c>
      <c r="B31" s="219" t="s">
        <v>268</v>
      </c>
      <c r="C31" s="216"/>
      <c r="D31" s="216"/>
      <c r="E31" s="216"/>
      <c r="F31" s="232"/>
    </row>
    <row r="32" spans="1:6" ht="12" customHeight="1">
      <c r="A32" s="213" t="s">
        <v>122</v>
      </c>
      <c r="B32" s="219" t="s">
        <v>213</v>
      </c>
      <c r="C32" s="216"/>
      <c r="D32" s="216"/>
      <c r="E32" s="216"/>
      <c r="F32" s="233"/>
    </row>
    <row r="33" spans="1:6" ht="12" customHeight="1">
      <c r="A33" s="213" t="s">
        <v>123</v>
      </c>
      <c r="B33" s="220" t="s">
        <v>214</v>
      </c>
      <c r="C33" s="216"/>
      <c r="D33" s="216"/>
      <c r="E33" s="216"/>
      <c r="F33" s="233"/>
    </row>
    <row r="34" spans="1:6" ht="12" customHeight="1">
      <c r="A34" s="213" t="s">
        <v>124</v>
      </c>
      <c r="B34" s="220" t="s">
        <v>270</v>
      </c>
      <c r="C34" s="216"/>
      <c r="D34" s="221"/>
      <c r="E34" s="221"/>
      <c r="F34" s="233"/>
    </row>
    <row r="35" spans="1:6" ht="12" customHeight="1" thickBot="1">
      <c r="A35" s="290" t="s">
        <v>266</v>
      </c>
      <c r="B35" s="219" t="s">
        <v>269</v>
      </c>
      <c r="C35" s="225"/>
      <c r="D35" s="225"/>
      <c r="E35" s="225"/>
      <c r="F35" s="233"/>
    </row>
    <row r="36" spans="1:6" ht="12" customHeight="1" thickBot="1">
      <c r="A36" s="228" t="s">
        <v>4</v>
      </c>
      <c r="B36" s="229" t="s">
        <v>296</v>
      </c>
      <c r="C36" s="207">
        <f>SUM(C37:C38)</f>
        <v>0</v>
      </c>
      <c r="D36" s="207">
        <f>SUM(D37:D38)</f>
        <v>0</v>
      </c>
      <c r="E36" s="207">
        <f>SUM(E37:E38)</f>
        <v>0</v>
      </c>
      <c r="F36" s="242">
        <f>SUM(F37:F44)</f>
        <v>0</v>
      </c>
    </row>
    <row r="37" spans="1:6" ht="12" customHeight="1">
      <c r="A37" s="231" t="s">
        <v>36</v>
      </c>
      <c r="B37" s="234" t="s">
        <v>29</v>
      </c>
      <c r="C37" s="211"/>
      <c r="D37" s="211"/>
      <c r="E37" s="235"/>
      <c r="F37" s="236"/>
    </row>
    <row r="38" spans="1:6" ht="12" customHeight="1" thickBot="1">
      <c r="A38" s="213" t="s">
        <v>271</v>
      </c>
      <c r="B38" s="214" t="s">
        <v>30</v>
      </c>
      <c r="C38" s="225"/>
      <c r="D38" s="237"/>
      <c r="E38" s="237"/>
      <c r="F38" s="238"/>
    </row>
    <row r="39" spans="1:6" ht="12" customHeight="1" thickBot="1">
      <c r="A39" s="228" t="s">
        <v>5</v>
      </c>
      <c r="B39" s="239" t="s">
        <v>272</v>
      </c>
      <c r="C39" s="207">
        <f>+C6+C22+C36</f>
        <v>0</v>
      </c>
      <c r="D39" s="207">
        <f>+D6+D22+D36</f>
        <v>0</v>
      </c>
      <c r="E39" s="207">
        <f>+E6+E22+E36</f>
        <v>0</v>
      </c>
      <c r="F39" s="242">
        <f>SUM(F40:F47)</f>
        <v>0</v>
      </c>
    </row>
    <row r="40" spans="1:6" ht="12" customHeight="1" thickBot="1">
      <c r="A40" s="240" t="s">
        <v>6</v>
      </c>
      <c r="B40" s="241" t="s">
        <v>273</v>
      </c>
      <c r="C40" s="203">
        <f>SUM(C41:C48)</f>
        <v>0</v>
      </c>
      <c r="D40" s="203">
        <f t="shared" ref="D40:E40" si="1">SUM(D41:D48)</f>
        <v>0</v>
      </c>
      <c r="E40" s="203">
        <f t="shared" si="1"/>
        <v>0</v>
      </c>
      <c r="F40" s="242">
        <f>SUM(F41:F48)</f>
        <v>0</v>
      </c>
    </row>
    <row r="41" spans="1:6" ht="12" customHeight="1">
      <c r="A41" s="231" t="s">
        <v>37</v>
      </c>
      <c r="B41" s="243" t="s">
        <v>274</v>
      </c>
      <c r="C41" s="211"/>
      <c r="D41" s="201"/>
      <c r="E41" s="201"/>
      <c r="F41" s="238"/>
    </row>
    <row r="42" spans="1:6" ht="12" customHeight="1">
      <c r="A42" s="231" t="s">
        <v>38</v>
      </c>
      <c r="B42" s="243" t="s">
        <v>369</v>
      </c>
      <c r="C42" s="216"/>
      <c r="D42" s="198"/>
      <c r="E42" s="202"/>
      <c r="F42" s="232"/>
    </row>
    <row r="43" spans="1:6" ht="12" customHeight="1" thickBot="1">
      <c r="A43" s="222" t="s">
        <v>39</v>
      </c>
      <c r="B43" s="244" t="s">
        <v>275</v>
      </c>
      <c r="C43" s="225"/>
      <c r="D43" s="199"/>
      <c r="E43" s="199"/>
      <c r="F43" s="233"/>
    </row>
    <row r="44" spans="1:6" ht="12" customHeight="1" thickBot="1">
      <c r="A44" s="240" t="s">
        <v>7</v>
      </c>
      <c r="B44" s="229" t="s">
        <v>276</v>
      </c>
      <c r="C44" s="245"/>
      <c r="D44" s="200"/>
      <c r="E44" s="200"/>
      <c r="F44" s="246"/>
    </row>
    <row r="45" spans="1:6" ht="12" customHeight="1">
      <c r="A45" s="231" t="s">
        <v>40</v>
      </c>
      <c r="B45" s="243" t="s">
        <v>277</v>
      </c>
      <c r="C45" s="211"/>
      <c r="D45" s="201"/>
      <c r="E45" s="201"/>
      <c r="F45" s="238"/>
    </row>
    <row r="46" spans="1:6" ht="12" customHeight="1">
      <c r="A46" s="231" t="s">
        <v>41</v>
      </c>
      <c r="B46" s="243" t="s">
        <v>278</v>
      </c>
      <c r="C46" s="216"/>
      <c r="D46" s="202"/>
      <c r="E46" s="202"/>
      <c r="F46" s="232"/>
    </row>
    <row r="47" spans="1:6" ht="12" customHeight="1">
      <c r="A47" s="231" t="s">
        <v>160</v>
      </c>
      <c r="B47" s="243" t="s">
        <v>279</v>
      </c>
      <c r="C47" s="216"/>
      <c r="D47" s="202"/>
      <c r="E47" s="202"/>
      <c r="F47" s="232"/>
    </row>
    <row r="48" spans="1:6" ht="12" customHeight="1" thickBot="1">
      <c r="A48" s="222" t="s">
        <v>161</v>
      </c>
      <c r="B48" s="244" t="s">
        <v>280</v>
      </c>
      <c r="C48" s="225"/>
      <c r="D48" s="199"/>
      <c r="E48" s="225"/>
      <c r="F48" s="233"/>
    </row>
    <row r="49" spans="1:12" ht="12" customHeight="1" thickBot="1">
      <c r="A49" s="240" t="s">
        <v>8</v>
      </c>
      <c r="B49" s="241" t="s">
        <v>281</v>
      </c>
      <c r="C49" s="203">
        <f>SUM(C50:C54)</f>
        <v>0</v>
      </c>
      <c r="D49" s="203">
        <f t="shared" ref="D49:E49" si="2">SUM(D50:D54)</f>
        <v>0</v>
      </c>
      <c r="E49" s="203">
        <f t="shared" si="2"/>
        <v>0</v>
      </c>
      <c r="F49" s="242">
        <f>SUM(F50:F60)</f>
        <v>0</v>
      </c>
    </row>
    <row r="50" spans="1:12" ht="12" customHeight="1">
      <c r="A50" s="231" t="s">
        <v>42</v>
      </c>
      <c r="B50" s="243" t="s">
        <v>282</v>
      </c>
      <c r="C50" s="211"/>
      <c r="D50" s="201"/>
      <c r="E50" s="201"/>
      <c r="F50" s="238"/>
    </row>
    <row r="51" spans="1:12" ht="12" customHeight="1">
      <c r="A51" s="231" t="s">
        <v>43</v>
      </c>
      <c r="B51" s="243" t="s">
        <v>283</v>
      </c>
      <c r="C51" s="216"/>
      <c r="D51" s="202"/>
      <c r="E51" s="202"/>
      <c r="F51" s="232"/>
    </row>
    <row r="52" spans="1:12" ht="12" customHeight="1">
      <c r="A52" s="231" t="s">
        <v>99</v>
      </c>
      <c r="B52" s="243" t="s">
        <v>364</v>
      </c>
      <c r="C52" s="216"/>
      <c r="D52" s="198"/>
      <c r="E52" s="247"/>
      <c r="F52" s="232"/>
    </row>
    <row r="53" spans="1:12" ht="12" customHeight="1">
      <c r="A53" s="231" t="s">
        <v>165</v>
      </c>
      <c r="B53" s="243" t="s">
        <v>284</v>
      </c>
      <c r="C53" s="216"/>
      <c r="D53" s="202"/>
      <c r="E53" s="202"/>
      <c r="F53" s="232"/>
    </row>
    <row r="54" spans="1:12" ht="12" customHeight="1" thickBot="1">
      <c r="A54" s="222" t="s">
        <v>365</v>
      </c>
      <c r="B54" s="244" t="s">
        <v>285</v>
      </c>
      <c r="C54" s="225"/>
      <c r="D54" s="199"/>
      <c r="E54" s="199"/>
      <c r="F54" s="248"/>
    </row>
    <row r="55" spans="1:12" ht="12" customHeight="1" thickBot="1">
      <c r="A55" s="240" t="s">
        <v>9</v>
      </c>
      <c r="B55" s="241" t="s">
        <v>286</v>
      </c>
      <c r="C55" s="245"/>
      <c r="D55" s="200"/>
      <c r="E55" s="200"/>
      <c r="F55" s="246"/>
    </row>
    <row r="56" spans="1:12" ht="12" customHeight="1">
      <c r="A56" s="231" t="s">
        <v>100</v>
      </c>
      <c r="B56" s="243" t="s">
        <v>287</v>
      </c>
      <c r="C56" s="211"/>
      <c r="D56" s="201"/>
      <c r="E56" s="201"/>
      <c r="F56" s="248"/>
    </row>
    <row r="57" spans="1:12" ht="12" customHeight="1">
      <c r="A57" s="231" t="s">
        <v>101</v>
      </c>
      <c r="B57" s="244" t="s">
        <v>288</v>
      </c>
      <c r="C57" s="216"/>
      <c r="D57" s="202"/>
      <c r="E57" s="202"/>
      <c r="F57" s="233"/>
    </row>
    <row r="58" spans="1:12" ht="12" customHeight="1">
      <c r="A58" s="231" t="s">
        <v>167</v>
      </c>
      <c r="B58" s="202" t="s">
        <v>289</v>
      </c>
      <c r="C58" s="216"/>
      <c r="D58" s="202"/>
      <c r="E58" s="202"/>
      <c r="F58" s="233"/>
    </row>
    <row r="59" spans="1:12" ht="12" customHeight="1" thickBot="1">
      <c r="A59" s="222" t="s">
        <v>168</v>
      </c>
      <c r="B59" s="199" t="s">
        <v>290</v>
      </c>
      <c r="C59" s="225"/>
      <c r="D59" s="199"/>
      <c r="E59" s="199"/>
      <c r="F59" s="233"/>
    </row>
    <row r="60" spans="1:12" ht="12" customHeight="1" thickBot="1">
      <c r="A60" s="240" t="s">
        <v>10</v>
      </c>
      <c r="B60" s="249" t="s">
        <v>291</v>
      </c>
      <c r="C60" s="250">
        <f>SUM(C40+C44+C49+C55)</f>
        <v>0</v>
      </c>
      <c r="D60" s="250">
        <f t="shared" ref="D60:E60" si="3">SUM(D40+D44+D49+D55)</f>
        <v>0</v>
      </c>
      <c r="E60" s="250">
        <f t="shared" si="3"/>
        <v>0</v>
      </c>
      <c r="F60" s="242">
        <f>SUM(F61:F68)</f>
        <v>0</v>
      </c>
    </row>
    <row r="61" spans="1:12" ht="15" customHeight="1" thickBot="1">
      <c r="A61" s="228" t="s">
        <v>11</v>
      </c>
      <c r="B61" s="251" t="s">
        <v>292</v>
      </c>
      <c r="C61" s="207">
        <f>SUM(C39+C60)</f>
        <v>0</v>
      </c>
      <c r="D61" s="207">
        <f>SUM(D39+D60)</f>
        <v>0</v>
      </c>
      <c r="E61" s="207">
        <f>SUM(E39+E60)</f>
        <v>0</v>
      </c>
      <c r="F61" s="242">
        <f>SUM(F62:F69)</f>
        <v>0</v>
      </c>
      <c r="I61" s="22"/>
      <c r="J61" s="45"/>
      <c r="K61" s="45"/>
      <c r="L61" s="45"/>
    </row>
    <row r="62" spans="1:12" s="1" customFormat="1" ht="12.95" customHeight="1">
      <c r="A62" s="306"/>
      <c r="B62" s="306"/>
      <c r="C62" s="306"/>
      <c r="D62" s="306"/>
      <c r="E62" s="306"/>
      <c r="F62" s="306"/>
    </row>
    <row r="63" spans="1:12">
      <c r="A63" s="307" t="s">
        <v>293</v>
      </c>
      <c r="B63" s="307"/>
      <c r="C63" s="307"/>
      <c r="D63" s="307"/>
      <c r="E63" s="307"/>
      <c r="F63" s="307"/>
    </row>
    <row r="64" spans="1:12" ht="16.5" thickBot="1">
      <c r="A64" s="304" t="s">
        <v>71</v>
      </c>
      <c r="B64" s="304"/>
      <c r="C64" s="252"/>
      <c r="D64" s="252"/>
      <c r="E64" s="252"/>
      <c r="F64" s="253"/>
    </row>
    <row r="65" spans="1:7" ht="23.25" customHeight="1" thickBot="1">
      <c r="A65" s="228" t="s">
        <v>2</v>
      </c>
      <c r="B65" s="207" t="s">
        <v>294</v>
      </c>
      <c r="C65" s="204"/>
      <c r="D65" s="204"/>
      <c r="E65" s="204"/>
      <c r="F65" s="208"/>
      <c r="G65" s="61"/>
    </row>
    <row r="66" spans="1:7" ht="23.25" customHeight="1" thickBot="1">
      <c r="A66" s="228" t="s">
        <v>3</v>
      </c>
      <c r="B66" s="203" t="s">
        <v>297</v>
      </c>
      <c r="C66" s="204"/>
      <c r="D66" s="204"/>
      <c r="E66" s="204"/>
      <c r="F66" s="208"/>
    </row>
  </sheetData>
  <mergeCells count="8">
    <mergeCell ref="A63:F63"/>
    <mergeCell ref="A64:B64"/>
    <mergeCell ref="A1:F1"/>
    <mergeCell ref="A2:B2"/>
    <mergeCell ref="C2:F2"/>
    <mergeCell ref="C3:E3"/>
    <mergeCell ref="F3:F4"/>
    <mergeCell ref="A62:F62"/>
  </mergeCells>
  <pageMargins left="0.31496062992125984" right="0.27559055118110237" top="0.70866141732283472" bottom="0.78740157480314965" header="0.19685039370078741" footer="0.15748031496062992"/>
  <pageSetup paperSize="9" scale="73" orientation="portrait" r:id="rId1"/>
  <headerFooter alignWithMargins="0">
    <oddHeader>&amp;R&amp;"Times New Roman CE,Dőlt"&amp;12 1.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9</vt:i4>
      </vt:variant>
    </vt:vector>
  </HeadingPairs>
  <TitlesOfParts>
    <vt:vector size="20" baseType="lpstr">
      <vt:lpstr>ÖSSZEFÜGGÉSEK</vt:lpstr>
      <vt:lpstr>Bevételek összesített 1.</vt:lpstr>
      <vt:lpstr>Kiadások összesített 1.</vt:lpstr>
      <vt:lpstr>Bevételek kötelező 1.A </vt:lpstr>
      <vt:lpstr>Kiadások kötelező 1.A</vt:lpstr>
      <vt:lpstr>Bevételek önkéntes 1.B </vt:lpstr>
      <vt:lpstr>Kiadások önkéntes 1.B </vt:lpstr>
      <vt:lpstr>Bevételek államigazgatási 1.C</vt:lpstr>
      <vt:lpstr>Kiadások államigazgatási 1.C</vt:lpstr>
      <vt:lpstr>Mérleg 2.sz.mell  </vt:lpstr>
      <vt:lpstr>ELLENŐRZÉS-1.sz.2.a.sz.2.b. (2)</vt:lpstr>
      <vt:lpstr>'Bevételek államigazgatási 1.C'!Nyomtatási_terület</vt:lpstr>
      <vt:lpstr>'Bevételek kötelező 1.A '!Nyomtatási_terület</vt:lpstr>
      <vt:lpstr>'Bevételek önkéntes 1.B '!Nyomtatási_terület</vt:lpstr>
      <vt:lpstr>'Bevételek összesített 1.'!Nyomtatási_terület</vt:lpstr>
      <vt:lpstr>'Kiadások államigazgatási 1.C'!Nyomtatási_terület</vt:lpstr>
      <vt:lpstr>'Kiadások kötelező 1.A'!Nyomtatási_terület</vt:lpstr>
      <vt:lpstr>'Kiadások önkéntes 1.B '!Nyomtatási_terület</vt:lpstr>
      <vt:lpstr>'Kiadások összesített 1.'!Nyomtatási_terület</vt:lpstr>
      <vt:lpstr>'Mérleg 2.sz.mell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agi</cp:lastModifiedBy>
  <cp:lastPrinted>2015-04-23T08:32:31Z</cp:lastPrinted>
  <dcterms:created xsi:type="dcterms:W3CDTF">1999-10-30T10:30:45Z</dcterms:created>
  <dcterms:modified xsi:type="dcterms:W3CDTF">2015-04-24T06:18:55Z</dcterms:modified>
</cp:coreProperties>
</file>