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12105" windowHeight="10290" tabRatio="929" firstSheet="6" activeTab="12"/>
  </bookViews>
  <sheets>
    <sheet name="1. MÉRLEG" sheetId="1" r:id="rId1"/>
    <sheet name="1.1. KÖTELEZŐ" sheetId="2" r:id="rId2"/>
    <sheet name="1.2. ÖNK.VÁLL." sheetId="3" r:id="rId3"/>
    <sheet name="1.3. ÁLL. ÁLLIG." sheetId="4" r:id="rId4"/>
    <sheet name="2. MŰKÖDÉSI" sheetId="5" r:id="rId5"/>
    <sheet name="3. FELHALMOZÁSI" sheetId="6" r:id="rId6"/>
    <sheet name="4.ADÓSSÁG.KÖT." sheetId="7" r:id="rId7"/>
    <sheet name="5.SAJÁT_BEVÉTEL" sheetId="8" r:id="rId8"/>
    <sheet name="6.FEJLESZTÉSI_CÉLOK" sheetId="9" r:id="rId9"/>
    <sheet name="7. NORMATÍVÁK" sheetId="10" r:id="rId10"/>
    <sheet name="8.BERUHÁZÁSOK " sheetId="11" r:id="rId11"/>
    <sheet name="9.FELÚJÍTÁSOK" sheetId="12" r:id="rId12"/>
    <sheet name="10.EGYÉB_TÁM" sheetId="13" r:id="rId13"/>
    <sheet name="11. EU_TÁM" sheetId="14" r:id="rId14"/>
  </sheets>
  <definedNames>
    <definedName name="_xlfn.IFERROR" hidden="1">#NAME?</definedName>
    <definedName name="_xlnm.Print_Area" localSheetId="0">'1. MÉRLEG'!$A$1:$F$159</definedName>
    <definedName name="_xlnm.Print_Area" localSheetId="1">'1.1. KÖTELEZŐ'!$A$1:$F$158</definedName>
    <definedName name="_xlnm.Print_Area" localSheetId="2">'1.2. ÖNK.VÁLL.'!$A$1:$F$158</definedName>
    <definedName name="_xlnm.Print_Area" localSheetId="3">'1.3. ÁLL. ÁLLIG.'!$A$1:$F$158</definedName>
    <definedName name="_xlnm.Print_Area" localSheetId="5">'3. FELHALMOZÁSI'!$A$1:$L$34</definedName>
    <definedName name="_xlnm.Print_Area" localSheetId="6">'4.ADÓSSÁG.KÖT.'!$A$1:$F$11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<sst xmlns="http://schemas.openxmlformats.org/spreadsheetml/2006/main" count="1664" uniqueCount="482">
  <si>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</si>
  <si>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</si>
  <si>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</si>
  <si>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</si>
  <si>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</si>
  <si>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</si>
  <si>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I.1.d) Egyéb kötelező önkormányzati feladatok támogatása</t>
  </si>
  <si>
    <t>II. A települési önkormányzatok egyes köznevelési és gyermekétkeztetési feladatainak támogatása</t>
  </si>
  <si>
    <t>III.</t>
  </si>
  <si>
    <t>III. A települési önkormányzatok szociális és gyermekjóléti feladatainak támogatása</t>
  </si>
  <si>
    <t>IV.</t>
  </si>
  <si>
    <t>IV. A települési önkormányzatok kulturális feladatainak támogatása</t>
  </si>
  <si>
    <t>IV.1. Könyvtári, közművelődési és múzeumi feladatok támogatása összesen</t>
  </si>
  <si>
    <t>IV.1.d) Települési önkormányzatok támogatása a nyilvános könyvtári ellátási és közművelődési feladatokhoz</t>
  </si>
  <si>
    <t>Egyéb tervezett felújítások</t>
  </si>
  <si>
    <t>A</t>
  </si>
  <si>
    <t xml:space="preserve">B 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</si>
  <si>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</si>
  <si>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</si>
  <si>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</si>
  <si>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</si>
  <si>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</si>
  <si>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</si>
  <si>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</si>
  <si>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</si>
  <si>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>Egyéb külső finanszírozási kiadások (korábban felvett hitelek törlesztésére)</t>
  </si>
  <si>
    <t>1.10.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</si>
  <si>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</si>
  <si>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</si>
  <si>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</si>
  <si>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</si>
  <si>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</si>
  <si>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</si>
  <si>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</si>
  <si>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</si>
  <si>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</si>
  <si>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</si>
  <si>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</si>
  <si>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</si>
  <si>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</si>
  <si>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</si>
  <si>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</si>
  <si>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</si>
  <si>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</si>
  <si>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</si>
  <si>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</si>
  <si>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</si>
  <si>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</si>
  <si>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</si>
  <si>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</si>
  <si>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</si>
  <si>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</si>
  <si>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</si>
  <si>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</si>
  <si>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</si>
  <si>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</si>
  <si>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</si>
  <si>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</si>
  <si>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</si>
  <si>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</si>
  <si>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</si>
  <si>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</si>
  <si>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</si>
  <si>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</si>
  <si>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</si>
  <si>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</si>
  <si>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</si>
  <si>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</si>
  <si>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</si>
  <si>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</si>
  <si>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</si>
  <si>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</si>
  <si>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</si>
  <si>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</si>
  <si>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</si>
  <si>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</si>
  <si>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</si>
  <si>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</si>
  <si>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</si>
  <si>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</si>
  <si>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</si>
  <si>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</si>
  <si>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</si>
  <si>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</si>
  <si>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</si>
  <si>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</si>
  <si>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</si>
  <si>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</si>
  <si>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</si>
  <si>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</si>
  <si>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</si>
  <si>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</si>
  <si>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</si>
  <si>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</si>
  <si>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</si>
  <si>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</si>
  <si>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</si>
  <si>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</si>
  <si>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</si>
  <si>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</si>
  <si>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</si>
  <si>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</si>
  <si>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</si>
  <si>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</si>
  <si>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</si>
  <si>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</si>
  <si>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</si>
  <si>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</si>
  <si>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</si>
  <si>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</si>
  <si>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</si>
  <si>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</si>
  <si>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</si>
  <si>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</si>
  <si>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</si>
  <si>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</si>
  <si>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</si>
  <si>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</si>
  <si>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</si>
  <si>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</si>
  <si>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</si>
  <si>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</si>
  <si>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</si>
  <si>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</si>
  <si>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</si>
  <si>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</si>
  <si>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</si>
  <si>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</si>
  <si>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</si>
  <si>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</si>
  <si>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</si>
  <si>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</si>
  <si>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</si>
  <si>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</si>
  <si>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</si>
  <si>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</si>
  <si>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</si>
  <si>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</si>
  <si>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</si>
  <si>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</si>
  <si>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</si>
  <si>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</si>
  <si>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</si>
  <si>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</si>
  <si>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</si>
  <si>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</si>
  <si>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</si>
  <si>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</si>
  <si>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</si>
  <si>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</si>
  <si>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</si>
  <si>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</si>
  <si>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</si>
  <si>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</si>
  <si>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</si>
  <si>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</si>
  <si>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</si>
  <si>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</si>
  <si>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</si>
  <si>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</si>
  <si>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</si>
  <si>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</si>
  <si>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</si>
  <si>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</si>
  <si>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</si>
  <si>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</si>
  <si>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</si>
  <si>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</si>
  <si>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</si>
  <si>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</si>
  <si>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</si>
  <si>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</si>
  <si>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</si>
  <si>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</si>
  <si>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</si>
  <si>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</si>
  <si>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</si>
  <si>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</si>
  <si>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</si>
  <si>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</si>
  <si>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</si>
  <si>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</si>
  <si>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</si>
  <si>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</si>
  <si>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</si>
  <si>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</si>
  <si>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</si>
  <si>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</si>
  <si>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</si>
  <si>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</si>
  <si>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</si>
  <si>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</si>
  <si>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</si>
  <si>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</si>
  <si>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</si>
  <si>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</si>
  <si>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</si>
  <si>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</si>
  <si>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</si>
  <si>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</si>
  <si>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</si>
  <si>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</si>
  <si>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</si>
  <si>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</si>
  <si>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</si>
  <si>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</si>
  <si>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</si>
  <si>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</si>
  <si>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</si>
  <si>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</si>
  <si>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</si>
  <si>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</si>
  <si>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</si>
  <si>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</si>
  <si>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</si>
  <si>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</si>
  <si>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</si>
  <si>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</si>
  <si>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</si>
  <si>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</si>
  <si>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</si>
  <si>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</si>
  <si>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</si>
  <si>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</si>
  <si>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</si>
  <si>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</si>
  <si>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</si>
  <si>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</si>
  <si>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</si>
  <si>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</si>
  <si>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</si>
  <si>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</si>
  <si>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</si>
  <si>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</si>
  <si>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</si>
  <si>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</si>
  <si>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</si>
  <si>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</si>
  <si>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</si>
  <si>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</si>
  <si>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</si>
  <si>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</si>
  <si>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</si>
  <si>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</si>
  <si>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</si>
  <si>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</si>
  <si>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</si>
  <si>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</si>
  <si>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</si>
  <si>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</si>
  <si>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</si>
  <si>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</si>
  <si>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</si>
  <si>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</si>
  <si>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</si>
  <si>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</si>
  <si>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</si>
  <si>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</si>
  <si>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</si>
  <si>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</si>
  <si>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</si>
  <si>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</si>
  <si>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</si>
  <si>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</si>
  <si>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</si>
  <si>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</si>
  <si>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</si>
  <si>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</si>
  <si>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</si>
  <si>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</si>
  <si>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</si>
  <si>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</si>
  <si>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</si>
  <si>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</si>
  <si>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</si>
  <si>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</si>
  <si>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</si>
  <si>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</si>
  <si>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</si>
  <si>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</si>
  <si>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</si>
  <si>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</si>
  <si>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</si>
  <si>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</si>
  <si>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</si>
  <si>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</si>
  <si>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</si>
  <si>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</si>
  <si>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</si>
  <si>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</si>
  <si>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</si>
  <si>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</si>
  <si>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</si>
  <si>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</si>
  <si>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Összesen</t>
  </si>
  <si>
    <t>Jogcím</t>
  </si>
  <si>
    <t>E Ft</t>
  </si>
  <si>
    <t>Összesen:</t>
  </si>
  <si>
    <t>Ezer forintban !</t>
  </si>
  <si>
    <t>Bevételek</t>
  </si>
  <si>
    <t>Helyi adók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</si>
  <si>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</si>
  <si>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</si>
  <si>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</si>
  <si>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</si>
  <si>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</si>
  <si>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</si>
  <si>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</si>
  <si>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</si>
  <si>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</si>
  <si>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</si>
  <si>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</si>
  <si>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</si>
  <si>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</si>
  <si>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</si>
  <si>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</si>
  <si>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</si>
  <si>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</si>
  <si>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</si>
  <si>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</si>
  <si>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</si>
  <si>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</si>
  <si>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</si>
  <si>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</si>
  <si>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</si>
  <si>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</si>
  <si>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</si>
  <si>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</si>
  <si>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Támogatott szervezet neve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</si>
  <si>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</si>
  <si>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</si>
  <si>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</si>
  <si>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</si>
  <si>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</si>
  <si>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</si>
  <si>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</si>
  <si>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</si>
  <si>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</si>
  <si>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</si>
  <si>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</si>
  <si>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</si>
  <si>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</si>
  <si>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</si>
  <si>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</si>
  <si>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</si>
  <si>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</si>
  <si>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</si>
  <si>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</si>
  <si>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</si>
  <si>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</si>
  <si>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</si>
  <si>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</si>
  <si>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</si>
  <si>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</si>
  <si>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</si>
  <si>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</si>
  <si>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</si>
  <si>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</si>
  <si>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</si>
  <si>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</si>
  <si>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</si>
  <si>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</si>
  <si>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</si>
  <si>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Bevételi jogcímek</t>
  </si>
  <si>
    <t>Kezességvállalással kapcsolatos megtérülés</t>
  </si>
  <si>
    <t>MEGNEVEZÉS</t>
  </si>
  <si>
    <t>Évek</t>
  </si>
  <si>
    <t>Összesen
(7=3+4+5+6)</t>
  </si>
  <si>
    <t>ÖSSZES KÖTELEZETTSÉG</t>
  </si>
  <si>
    <t>SAJÁT BEVÉTELEK ÖSSZESEN*</t>
  </si>
  <si>
    <t>Fejlesztési cél leírása</t>
  </si>
  <si>
    <t>ADÓSSÁGOT KELETKEZTETŐ ÜGYLETEK VÁRHATÓ EGYÜTTES ÖSSZEGE</t>
  </si>
  <si>
    <t>Száma</t>
  </si>
  <si>
    <t>Éves engedélyezett létszám előirányzat (fő)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</si>
  <si>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</si>
  <si>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</si>
  <si>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</si>
  <si>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>Megnevezése</t>
  </si>
  <si>
    <t>I.</t>
  </si>
  <si>
    <t>II.</t>
  </si>
  <si>
    <t>13.1.</t>
  </si>
  <si>
    <t>13.2.</t>
  </si>
  <si>
    <t>6.3.</t>
  </si>
  <si>
    <t>Sorszám</t>
  </si>
  <si>
    <t>Támogatás összege</t>
  </si>
  <si>
    <t>Mindösszesen</t>
  </si>
  <si>
    <t>Szilárdhulladék-gazdálkodási Társulás éves tagdíja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</si>
  <si>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</si>
  <si>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</si>
  <si>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</si>
  <si>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</si>
  <si>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</si>
  <si>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</si>
  <si>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</si>
  <si>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</si>
  <si>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</si>
  <si>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</si>
  <si>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</si>
  <si>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</si>
  <si>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</si>
  <si>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Felhalmozási célú hitelfelvétel folyamatban lévő beruházások, felújítások önerejének biztosítására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</si>
  <si>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</si>
  <si>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</si>
  <si>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</si>
  <si>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</si>
  <si>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</si>
  <si>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</si>
  <si>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</si>
  <si>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</si>
  <si>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</si>
  <si>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</si>
  <si>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</si>
  <si>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</si>
  <si>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</si>
  <si>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</si>
  <si>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</si>
  <si>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</si>
  <si>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</si>
  <si>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</si>
  <si>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2014. ÉVI KÖLTSÉGVETÉSÉNEK MÉRLEGE</t>
  </si>
  <si>
    <t>OLCSVA KÖZSÉG ÖNKORMÁNYZATA
I. Működési célú bevételek és kiadások mérlege
(Önkormányzati szinten)</t>
  </si>
  <si>
    <t>Olcsva Község Önkormányzata adósságot keletkeztető ügyleteiből és kezességvállalásaiból fennálló kötelezettségei</t>
  </si>
  <si>
    <t>Olcsva Község Önkormányzata saját bevételeinek részletezése az adósságot keletkeztető ügyleteiből származó tárgyévi fizetési kötelezettségének megállapításához</t>
  </si>
  <si>
    <t>Olcsva Község Önkormányzatának
beruházási (felhalmozási) kiadási előirányzata beruházásonként</t>
  </si>
  <si>
    <t>Olcsva Község Önkormányzatának
felújítási (felhalmozási) kiadási előirányzata felújításonként</t>
  </si>
  <si>
    <t>Szeméttelep rekultivációs terv</t>
  </si>
  <si>
    <t xml:space="preserve">Államháztartáson kívülre összesen </t>
  </si>
  <si>
    <t>Államháztartáson belülre összesen (3.+ …+6.)</t>
  </si>
  <si>
    <t>BEREGTÖT tagi és feladatellátási hozzájárulás</t>
  </si>
  <si>
    <t>Óvoda fenntartó társulás hozzájárulás</t>
  </si>
  <si>
    <t>Módosított</t>
  </si>
  <si>
    <t>II. módosítás</t>
  </si>
  <si>
    <t>I. módosított</t>
  </si>
  <si>
    <t>I módosított</t>
  </si>
  <si>
    <t>II.módosítás</t>
  </si>
  <si>
    <t>II módosítás</t>
  </si>
  <si>
    <t xml:space="preserve">II.módosítás </t>
  </si>
  <si>
    <t>H</t>
  </si>
  <si>
    <t>I</t>
  </si>
  <si>
    <t>J</t>
  </si>
  <si>
    <t>K</t>
  </si>
  <si>
    <t>III.2. A települési önkormányzatok szzociális feladatainak egyéb támogatása</t>
  </si>
  <si>
    <t>V.</t>
  </si>
  <si>
    <t>Beszámítás, kiegészítés</t>
  </si>
  <si>
    <t>Rákóczi utca- Kraszna köz útfelújítás</t>
  </si>
  <si>
    <t>1.1. melléklet a …../2017.  (…. …..) önkormányzati rendelethez</t>
  </si>
  <si>
    <t>1. melléklet a …../2017.  (…. …..) önkormányzati rendelethez</t>
  </si>
  <si>
    <t>1.2. melléklet a …../2017.  (…. …..) önkormányzati rendelethez</t>
  </si>
  <si>
    <t>1.3. melléklet a …../2017.  (…. …..) önkormányzati rendelethez</t>
  </si>
  <si>
    <t xml:space="preserve">2. melléklet a ……./2017. (... ....) önkormányzati rendelethez     </t>
  </si>
  <si>
    <t xml:space="preserve">3. melléklet a ……./2017. (... ....) önkormányzati rendelethez     </t>
  </si>
  <si>
    <t>4. melléklet a …/2017.(… ... ) önkormányzati rendelethez</t>
  </si>
  <si>
    <t>5. melléklet a …/2017.(… ... ) önkormányzati rendelethez</t>
  </si>
  <si>
    <t>6. melléklet a …/2017.(… ... ) önkormányzati rendelethez</t>
  </si>
  <si>
    <t>7. melléklet a …/2017. (… ....) önkormányzati rendelethez</t>
  </si>
  <si>
    <t>8. melléklet a …./2017. (… ...) önkormányzati rendelethez</t>
  </si>
  <si>
    <t>9. melléklet a …./2017. (… ….) önkormányzati rendelethez</t>
  </si>
  <si>
    <t>10. melléklet a …./2017. (…. ….) önkormányzati rendelethez</t>
  </si>
  <si>
    <t>2017.</t>
  </si>
  <si>
    <t>A beszámítás, kiegészítés összege a 1.d) támogatás összegében szerepel)</t>
  </si>
  <si>
    <t>OLCSVA KÖZSÉG ÖNKORMÁNYZATA
2017. ÉVI KÖLTSÉGVETÉSÉNEK MÉRLEGE</t>
  </si>
  <si>
    <t>2017. évi előirányzat</t>
  </si>
  <si>
    <t>2017.évi előirányzat</t>
  </si>
  <si>
    <t>Olcsva Község Önkormányzata 2017. évi adósságot keletkeztető fejlesztési céljai</t>
  </si>
  <si>
    <t>A 2017. évi normatív  hozzájárulások alakulása jogcímenként</t>
  </si>
  <si>
    <t>Tervezett előirányzat 2017. év</t>
  </si>
  <si>
    <t>Felhasználás
2016. XII. 31-ig</t>
  </si>
  <si>
    <t xml:space="preserve">
2017. év utáni szükséglet
</t>
  </si>
  <si>
    <t>2017-2017</t>
  </si>
  <si>
    <t>2017. év utáni szükséglet
(6=2 - 4 - 5)</t>
  </si>
  <si>
    <t>Olcsva Község Önkormányzata
2017. évi működési célú egyéb támogatás kiadási előirányzata</t>
  </si>
  <si>
    <t>2018.</t>
  </si>
  <si>
    <t>2018. után</t>
  </si>
  <si>
    <t>A 2016. évi költségvetési törvény 2. melléklete szerinti jogcímek</t>
  </si>
  <si>
    <t>I.5. A 2016.évről áthúzódó bérkompenzáció</t>
  </si>
  <si>
    <t>III.6. A rászoruló gyermekek szünidei étkeztetésének támogatása</t>
  </si>
  <si>
    <t>Külterületi helyi közutak fejlesztése</t>
  </si>
  <si>
    <t>Felhasználás
2015. XII. 31-ig</t>
  </si>
  <si>
    <t>Hatályos módosított</t>
  </si>
  <si>
    <t>Tárgyi eszközök beszerzése</t>
  </si>
  <si>
    <t>I.módosított</t>
  </si>
  <si>
    <t>Közfoglalkoztatáshoz hozzájárulás Ecsediláp Krasznabalp.Vízg. Társ., Felső-Tisza Völgye Egyesület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</si>
</sst>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\-"/>
    <numFmt numFmtId="169" formatCode="_-* #,##0.0\ _F_t_-;\-* #,##0.0\ _F_t_-;_-* &quot;-&quot;\ _F_t_-;_-@_-"/>
    <numFmt numFmtId="170" formatCode="_-* #,##0.00\ _F_t_-;\-* #,##0.00\ _F_t_-;_-* &quot;-&quot;\ _F_t_-;_-@_-"/>
    <numFmt numFmtId="171" formatCode="_-* #,##0.000\ _F_t_-;\-* #,##0.000\ _F_t_-;_-* &quot;-&quot;\ _F_t_-;_-@_-"/>
    <numFmt numFmtId="172" formatCode="_-* #,##0.0000\ _F_t_-;\-* #,##0.0000\ _F_t_-;_-* &quot;-&quot;\ _F_t_-;_-@_-"/>
    <numFmt numFmtId="173" formatCode="_-* #,##0.00000\ _F_t_-;\-* #,##0.00000\ _F_t_-;_-* &quot;-&quot;\ _F_t_-;_-@_-"/>
    <numFmt numFmtId="174" formatCode="_-* #,##0.0\ _F_t_-;\-* #,##0.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9"/>
      <name val="Times New Roman CE"/>
      <family val="0"/>
    </font>
    <font>
      <b/>
      <sz val="14"/>
      <name val="Times New Roman"/>
      <family val="1"/>
    </font>
    <font>
      <sz val="9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2" fillId="0" borderId="17" xfId="58" applyFont="1" applyFill="1" applyBorder="1" applyAlignment="1" applyProtection="1">
      <alignment horizontal="center" vertical="center" wrapText="1"/>
      <protection/>
    </xf>
    <xf numFmtId="0" fontId="12" fillId="0" borderId="18" xfId="58" applyFont="1" applyFill="1" applyBorder="1" applyAlignment="1" applyProtection="1">
      <alignment horizontal="center" vertical="center" wrapText="1"/>
      <protection/>
    </xf>
    <xf numFmtId="0" fontId="14" fillId="0" borderId="14" xfId="58" applyFont="1" applyFill="1" applyBorder="1" applyAlignment="1" applyProtection="1">
      <alignment horizontal="center" vertical="center"/>
      <protection/>
    </xf>
    <xf numFmtId="0" fontId="14" fillId="0" borderId="15" xfId="58" applyFont="1" applyFill="1" applyBorder="1" applyAlignment="1" applyProtection="1">
      <alignment horizontal="center" vertical="center"/>
      <protection/>
    </xf>
    <xf numFmtId="0" fontId="14" fillId="0" borderId="10" xfId="58" applyFont="1" applyFill="1" applyBorder="1" applyAlignment="1" applyProtection="1">
      <alignment horizontal="center" vertical="center"/>
      <protection/>
    </xf>
    <xf numFmtId="0" fontId="14" fillId="0" borderId="16" xfId="58" applyFont="1" applyFill="1" applyBorder="1" applyAlignment="1" applyProtection="1">
      <alignment horizontal="center" vertical="center"/>
      <protection/>
    </xf>
    <xf numFmtId="0" fontId="14" fillId="0" borderId="19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/>
    </xf>
    <xf numFmtId="0" fontId="14" fillId="0" borderId="21" xfId="58" applyFont="1" applyFill="1" applyBorder="1" applyAlignment="1" applyProtection="1">
      <alignment horizontal="center" vertical="center"/>
      <protection/>
    </xf>
    <xf numFmtId="0" fontId="14" fillId="0" borderId="13" xfId="58" applyFont="1" applyFill="1" applyBorder="1" applyProtection="1">
      <alignment/>
      <protection/>
    </xf>
    <xf numFmtId="166" fontId="12" fillId="0" borderId="10" xfId="40" applyNumberFormat="1" applyFont="1" applyFill="1" applyBorder="1" applyAlignment="1" applyProtection="1">
      <alignment/>
      <protection/>
    </xf>
    <xf numFmtId="166" fontId="14" fillId="0" borderId="18" xfId="40" applyNumberFormat="1" applyFont="1" applyFill="1" applyBorder="1" applyAlignment="1" applyProtection="1">
      <alignment/>
      <protection locked="0"/>
    </xf>
    <xf numFmtId="166" fontId="14" fillId="0" borderId="22" xfId="40" applyNumberFormat="1" applyFont="1" applyFill="1" applyBorder="1" applyAlignment="1" applyProtection="1">
      <alignment/>
      <protection locked="0"/>
    </xf>
    <xf numFmtId="166" fontId="14" fillId="0" borderId="23" xfId="4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58" applyFont="1" applyFill="1">
      <alignment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49" fontId="2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7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vertical="center" wrapText="1" indent="1"/>
      <protection/>
    </xf>
    <xf numFmtId="0" fontId="2" fillId="0" borderId="26" xfId="58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Fill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3" fontId="22" fillId="0" borderId="22" xfId="0" applyNumberFormat="1" applyFont="1" applyBorder="1" applyAlignment="1" applyProtection="1">
      <alignment horizontal="right" vertical="center" indent="1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22" fillId="0" borderId="2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right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2" fillId="0" borderId="33" xfId="58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vertical="center"/>
    </xf>
    <xf numFmtId="41" fontId="20" fillId="0" borderId="0" xfId="0" applyNumberFormat="1" applyFont="1" applyAlignment="1" applyProtection="1">
      <alignment horizontal="right" vertical="top"/>
      <protection locked="0"/>
    </xf>
    <xf numFmtId="41" fontId="19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58" applyNumberFormat="1" applyFont="1" applyFill="1">
      <alignment/>
      <protection/>
    </xf>
    <xf numFmtId="41" fontId="12" fillId="0" borderId="20" xfId="0" applyNumberFormat="1" applyFont="1" applyFill="1" applyBorder="1" applyAlignment="1" applyProtection="1">
      <alignment vertical="center" wrapText="1"/>
      <protection locked="0"/>
    </xf>
    <xf numFmtId="41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22" xfId="0" applyNumberFormat="1" applyFont="1" applyFill="1" applyBorder="1" applyAlignment="1" applyProtection="1">
      <alignment vertical="center" wrapText="1"/>
      <protection/>
    </xf>
    <xf numFmtId="41" fontId="12" fillId="0" borderId="15" xfId="0" applyNumberFormat="1" applyFont="1" applyFill="1" applyBorder="1" applyAlignment="1" applyProtection="1">
      <alignment vertical="center" wrapText="1"/>
      <protection/>
    </xf>
    <xf numFmtId="41" fontId="12" fillId="33" borderId="15" xfId="0" applyNumberFormat="1" applyFont="1" applyFill="1" applyBorder="1" applyAlignment="1" applyProtection="1">
      <alignment vertical="center" wrapText="1"/>
      <protection/>
    </xf>
    <xf numFmtId="41" fontId="12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Fill="1" applyAlignment="1" applyProtection="1">
      <alignment/>
      <protection/>
    </xf>
    <xf numFmtId="41" fontId="0" fillId="0" borderId="0" xfId="0" applyNumberFormat="1" applyFill="1" applyAlignment="1">
      <alignment/>
    </xf>
    <xf numFmtId="41" fontId="6" fillId="0" borderId="0" xfId="0" applyNumberFormat="1" applyFont="1" applyFill="1" applyAlignment="1" applyProtection="1">
      <alignment/>
      <protection/>
    </xf>
    <xf numFmtId="41" fontId="7" fillId="0" borderId="27" xfId="0" applyNumberFormat="1" applyFont="1" applyFill="1" applyBorder="1" applyAlignment="1" applyProtection="1">
      <alignment vertical="center"/>
      <protection/>
    </xf>
    <xf numFmtId="41" fontId="7" fillId="0" borderId="28" xfId="0" applyNumberFormat="1" applyFont="1" applyFill="1" applyBorder="1" applyAlignment="1" applyProtection="1">
      <alignment horizontal="center" vertical="center"/>
      <protection/>
    </xf>
    <xf numFmtId="41" fontId="7" fillId="0" borderId="29" xfId="0" applyNumberFormat="1" applyFont="1" applyFill="1" applyBorder="1" applyAlignment="1" applyProtection="1">
      <alignment horizontal="center" vertical="center"/>
      <protection/>
    </xf>
    <xf numFmtId="41" fontId="14" fillId="0" borderId="16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/>
      <protection locked="0"/>
    </xf>
    <xf numFmtId="41" fontId="14" fillId="0" borderId="18" xfId="0" applyNumberFormat="1" applyFont="1" applyFill="1" applyBorder="1" applyAlignment="1" applyProtection="1">
      <alignment vertical="center"/>
      <protection/>
    </xf>
    <xf numFmtId="41" fontId="17" fillId="0" borderId="19" xfId="0" applyNumberFormat="1" applyFont="1" applyFill="1" applyBorder="1" applyAlignment="1" applyProtection="1" quotePrefix="1">
      <alignment horizontal="left" vertical="center" indent="1"/>
      <protection/>
    </xf>
    <xf numFmtId="41" fontId="17" fillId="0" borderId="20" xfId="0" applyNumberFormat="1" applyFont="1" applyFill="1" applyBorder="1" applyAlignment="1" applyProtection="1">
      <alignment vertical="center"/>
      <protection locked="0"/>
    </xf>
    <xf numFmtId="41" fontId="17" fillId="0" borderId="22" xfId="0" applyNumberFormat="1" applyFont="1" applyFill="1" applyBorder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vertical="center"/>
      <protection/>
    </xf>
    <xf numFmtId="41" fontId="14" fillId="0" borderId="20" xfId="0" applyNumberFormat="1" applyFont="1" applyFill="1" applyBorder="1" applyAlignment="1" applyProtection="1">
      <alignment vertical="center"/>
      <protection locked="0"/>
    </xf>
    <xf numFmtId="41" fontId="14" fillId="0" borderId="22" xfId="0" applyNumberFormat="1" applyFont="1" applyFill="1" applyBorder="1" applyAlignment="1" applyProtection="1">
      <alignment vertical="center"/>
      <protection/>
    </xf>
    <xf numFmtId="41" fontId="7" fillId="0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>
      <alignment horizontal="right" vertical="center" wrapText="1"/>
    </xf>
    <xf numFmtId="0" fontId="22" fillId="0" borderId="36" xfId="0" applyFont="1" applyBorder="1" applyAlignment="1" applyProtection="1">
      <alignment vertical="center"/>
      <protection locked="0"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33" xfId="58" applyFont="1" applyFill="1" applyBorder="1" applyProtection="1">
      <alignment/>
      <protection locked="0"/>
    </xf>
    <xf numFmtId="166" fontId="0" fillId="0" borderId="33" xfId="40" applyNumberFormat="1" applyFont="1" applyFill="1" applyBorder="1" applyAlignment="1" applyProtection="1">
      <alignment/>
      <protection locked="0"/>
    </xf>
    <xf numFmtId="166" fontId="0" fillId="0" borderId="37" xfId="40" applyNumberFormat="1" applyFont="1" applyFill="1" applyBorder="1" applyAlignment="1">
      <alignment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0" xfId="58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166" fontId="0" fillId="0" borderId="22" xfId="40" applyNumberFormat="1" applyFont="1" applyFill="1" applyBorder="1" applyAlignment="1">
      <alignment/>
    </xf>
    <xf numFmtId="0" fontId="0" fillId="0" borderId="20" xfId="58" applyFont="1" applyFill="1" applyBorder="1" applyAlignment="1" applyProtection="1">
      <alignment wrapText="1"/>
      <protection locked="0"/>
    </xf>
    <xf numFmtId="0" fontId="1" fillId="0" borderId="0" xfId="58" applyFont="1" applyFill="1">
      <alignment/>
      <protection/>
    </xf>
    <xf numFmtId="0" fontId="14" fillId="0" borderId="20" xfId="58" applyFont="1" applyFill="1" applyBorder="1" applyAlignment="1" applyProtection="1">
      <alignment wrapText="1"/>
      <protection/>
    </xf>
    <xf numFmtId="41" fontId="12" fillId="0" borderId="38" xfId="0" applyNumberFormat="1" applyFont="1" applyFill="1" applyBorder="1" applyAlignment="1" applyProtection="1">
      <alignment vertical="center" wrapText="1"/>
      <protection locked="0"/>
    </xf>
    <xf numFmtId="41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39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6" fillId="34" borderId="34" xfId="0" applyFont="1" applyFill="1" applyBorder="1" applyAlignment="1" applyProtection="1">
      <alignment vertical="center" wrapText="1"/>
      <protection/>
    </xf>
    <xf numFmtId="0" fontId="26" fillId="34" borderId="35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>
      <alignment vertical="center"/>
    </xf>
    <xf numFmtId="0" fontId="11" fillId="0" borderId="40" xfId="0" applyFont="1" applyFill="1" applyBorder="1" applyAlignment="1" applyProtection="1">
      <alignment horizontal="left" vertical="center" wrapText="1"/>
      <protection locked="0"/>
    </xf>
    <xf numFmtId="16" fontId="20" fillId="0" borderId="41" xfId="0" applyNumberFormat="1" applyFont="1" applyFill="1" applyBorder="1" applyAlignment="1" applyProtection="1" quotePrefix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 indent="4"/>
      <protection locked="0"/>
    </xf>
    <xf numFmtId="0" fontId="20" fillId="0" borderId="41" xfId="0" applyFont="1" applyFill="1" applyBorder="1" applyAlignment="1" applyProtection="1" quotePrefix="1">
      <alignment horizontal="left" vertical="center" wrapText="1"/>
      <protection locked="0"/>
    </xf>
    <xf numFmtId="0" fontId="11" fillId="0" borderId="41" xfId="0" applyFont="1" applyFill="1" applyBorder="1" applyAlignment="1" applyProtection="1">
      <alignment horizontal="left" vertical="center" wrapText="1"/>
      <protection locked="0"/>
    </xf>
    <xf numFmtId="0" fontId="26" fillId="34" borderId="14" xfId="0" applyFont="1" applyFill="1" applyBorder="1" applyAlignment="1" applyProtection="1">
      <alignment vertical="center" wrapText="1"/>
      <protection/>
    </xf>
    <xf numFmtId="164" fontId="26" fillId="34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14" fillId="0" borderId="27" xfId="58" applyFont="1" applyFill="1" applyBorder="1" applyAlignment="1" applyProtection="1">
      <alignment horizontal="center" vertical="center"/>
      <protection/>
    </xf>
    <xf numFmtId="0" fontId="14" fillId="0" borderId="28" xfId="58" applyFont="1" applyFill="1" applyBorder="1" applyAlignment="1" applyProtection="1">
      <alignment horizontal="center" vertical="center"/>
      <protection/>
    </xf>
    <xf numFmtId="0" fontId="14" fillId="0" borderId="29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 locked="0"/>
    </xf>
    <xf numFmtId="0" fontId="14" fillId="0" borderId="17" xfId="58" applyFont="1" applyFill="1" applyBorder="1" applyAlignment="1" applyProtection="1">
      <alignment horizontal="left" vertical="center"/>
      <protection/>
    </xf>
    <xf numFmtId="0" fontId="12" fillId="0" borderId="42" xfId="58" applyFont="1" applyFill="1" applyBorder="1" applyAlignment="1" applyProtection="1">
      <alignment horizontal="left" vertical="center" wrapText="1"/>
      <protection/>
    </xf>
    <xf numFmtId="3" fontId="18" fillId="0" borderId="22" xfId="0" applyNumberFormat="1" applyFont="1" applyBorder="1" applyAlignment="1" applyProtection="1">
      <alignment horizontal="right" vertical="center" indent="1"/>
      <protection locked="0"/>
    </xf>
    <xf numFmtId="0" fontId="12" fillId="0" borderId="43" xfId="58" applyFont="1" applyFill="1" applyBorder="1" applyAlignment="1" applyProtection="1">
      <alignment horizontal="center" vertical="center"/>
      <protection/>
    </xf>
    <xf numFmtId="166" fontId="12" fillId="0" borderId="44" xfId="40" applyNumberFormat="1" applyFont="1" applyFill="1" applyBorder="1" applyAlignment="1" applyProtection="1">
      <alignment/>
      <protection/>
    </xf>
    <xf numFmtId="0" fontId="4" fillId="0" borderId="0" xfId="58" applyFont="1" applyFill="1">
      <alignment/>
      <protection/>
    </xf>
    <xf numFmtId="41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0" xfId="58" applyNumberFormat="1" applyFont="1" applyFill="1" applyAlignment="1">
      <alignment horizontal="right"/>
      <protection/>
    </xf>
    <xf numFmtId="0" fontId="3" fillId="0" borderId="11" xfId="58" applyFont="1" applyFill="1" applyBorder="1">
      <alignment/>
      <protection/>
    </xf>
    <xf numFmtId="166" fontId="0" fillId="0" borderId="11" xfId="58" applyNumberFormat="1" applyFont="1" applyFill="1" applyBorder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" fillId="0" borderId="38" xfId="58" applyFont="1" applyFill="1" applyBorder="1" applyAlignment="1" applyProtection="1">
      <alignment horizontal="left" vertical="center" wrapText="1" inden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left" vertical="center" wrapText="1"/>
      <protection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7" xfId="0" applyNumberFormat="1" applyFont="1" applyFill="1" applyBorder="1" applyAlignment="1">
      <alignment horizontal="center" vertical="center" wrapText="1"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3" xfId="0" applyFont="1" applyBorder="1" applyAlignment="1" applyProtection="1">
      <alignment horizontal="left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0" xfId="0" applyFont="1" applyBorder="1" applyAlignment="1" applyProtection="1">
      <alignment horizontal="left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wrapTex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wrapText="1"/>
      <protection/>
    </xf>
    <xf numFmtId="0" fontId="11" fillId="0" borderId="11" xfId="0" applyFont="1" applyBorder="1" applyAlignment="1" applyProtection="1">
      <alignment wrapText="1"/>
      <protection/>
    </xf>
    <xf numFmtId="0" fontId="6" fillId="0" borderId="27" xfId="58" applyFont="1" applyFill="1" applyBorder="1" applyAlignment="1" applyProtection="1">
      <alignment horizontal="center" vertical="center" wrapText="1"/>
      <protection/>
    </xf>
    <xf numFmtId="0" fontId="6" fillId="0" borderId="28" xfId="58" applyFont="1" applyFill="1" applyBorder="1" applyAlignment="1" applyProtection="1">
      <alignment vertical="center" wrapText="1"/>
      <protection/>
    </xf>
    <xf numFmtId="164" fontId="6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indent="6"/>
      <protection/>
    </xf>
    <xf numFmtId="0" fontId="2" fillId="0" borderId="20" xfId="58" applyFont="1" applyFill="1" applyBorder="1" applyAlignment="1" applyProtection="1">
      <alignment horizontal="left" vertical="center" wrapText="1" indent="6"/>
      <protection/>
    </xf>
    <xf numFmtId="0" fontId="2" fillId="0" borderId="13" xfId="58" applyFont="1" applyFill="1" applyBorder="1" applyAlignment="1" applyProtection="1">
      <alignment horizontal="left" vertical="center" wrapText="1" indent="6"/>
      <protection/>
    </xf>
    <xf numFmtId="0" fontId="2" fillId="0" borderId="42" xfId="58" applyFont="1" applyFill="1" applyBorder="1" applyAlignment="1" applyProtection="1">
      <alignment horizontal="left" vertical="center" wrapText="1" indent="6"/>
      <protection/>
    </xf>
    <xf numFmtId="164" fontId="2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5" xfId="58" applyFont="1" applyFill="1" applyBorder="1" applyAlignment="1" applyProtection="1">
      <alignment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vertical="center" wrapText="1" indent="1"/>
      <protection/>
    </xf>
    <xf numFmtId="0" fontId="20" fillId="0" borderId="20" xfId="0" applyFont="1" applyBorder="1" applyAlignment="1" applyProtection="1">
      <alignment horizontal="left" vertical="center" wrapText="1" indent="1"/>
      <protection/>
    </xf>
    <xf numFmtId="0" fontId="2" fillId="0" borderId="33" xfId="58" applyFont="1" applyFill="1" applyBorder="1" applyAlignment="1" applyProtection="1">
      <alignment horizontal="left" vertical="center" wrapText="1" indent="6"/>
      <protection/>
    </xf>
    <xf numFmtId="164" fontId="2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Border="1" applyAlignment="1" applyProtection="1">
      <alignment horizontal="right" vertical="center" wrapText="1" indent="1"/>
      <protection/>
    </xf>
    <xf numFmtId="164" fontId="11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4" fillId="0" borderId="33" xfId="58" applyFont="1" applyFill="1" applyBorder="1" applyProtection="1">
      <alignment/>
      <protection/>
    </xf>
    <xf numFmtId="0" fontId="0" fillId="0" borderId="43" xfId="58" applyFont="1" applyFill="1" applyBorder="1" applyAlignment="1">
      <alignment horizontal="center" vertical="center"/>
      <protection/>
    </xf>
    <xf numFmtId="166" fontId="0" fillId="0" borderId="44" xfId="58" applyNumberFormat="1" applyFont="1" applyFill="1" applyBorder="1">
      <alignment/>
      <protection/>
    </xf>
    <xf numFmtId="0" fontId="2" fillId="0" borderId="0" xfId="58" applyFill="1" applyProtection="1">
      <alignment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0" fontId="6" fillId="0" borderId="29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14" xfId="58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wrapText="1"/>
      <protection/>
    </xf>
    <xf numFmtId="0" fontId="20" fillId="0" borderId="24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0" fillId="0" borderId="21" xfId="0" applyFont="1" applyBorder="1" applyAlignment="1" applyProtection="1">
      <alignment wrapText="1"/>
      <protection/>
    </xf>
    <xf numFmtId="0" fontId="11" fillId="0" borderId="50" xfId="0" applyFont="1" applyBorder="1" applyAlignment="1" applyProtection="1">
      <alignment wrapText="1"/>
      <protection/>
    </xf>
    <xf numFmtId="0" fontId="16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9" fillId="0" borderId="51" xfId="0" applyFont="1" applyFill="1" applyBorder="1" applyAlignment="1" applyProtection="1">
      <alignment horizontal="right"/>
      <protection/>
    </xf>
    <xf numFmtId="0" fontId="2" fillId="0" borderId="0" xfId="58" applyFont="1" applyFill="1" applyAlignment="1" applyProtection="1">
      <alignment/>
      <protection/>
    </xf>
    <xf numFmtId="0" fontId="6" fillId="0" borderId="27" xfId="58" applyFont="1" applyFill="1" applyBorder="1" applyAlignment="1" applyProtection="1">
      <alignment horizontal="left" vertical="center" wrapText="1" indent="1"/>
      <protection/>
    </xf>
    <xf numFmtId="49" fontId="2" fillId="0" borderId="43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50" xfId="0" applyFont="1" applyBorder="1" applyAlignment="1" applyProtection="1">
      <alignment horizontal="left" vertical="center" wrapText="1" indent="1"/>
      <protection/>
    </xf>
    <xf numFmtId="0" fontId="19" fillId="0" borderId="51" xfId="0" applyFont="1" applyFill="1" applyBorder="1" applyAlignment="1" applyProtection="1">
      <alignment horizontal="right" vertical="center"/>
      <protection/>
    </xf>
    <xf numFmtId="0" fontId="2" fillId="0" borderId="0" xfId="58" applyFont="1" applyFill="1" applyBorder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right" vertical="center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7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 horizontal="right" indent="1"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54" xfId="0" applyFont="1" applyFill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 quotePrefix="1">
      <alignment horizontal="left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43" xfId="0" applyNumberFormat="1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left"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 locked="0"/>
    </xf>
    <xf numFmtId="166" fontId="12" fillId="0" borderId="38" xfId="40" applyNumberFormat="1" applyFont="1" applyFill="1" applyBorder="1" applyAlignment="1" applyProtection="1">
      <alignment horizontal="center" vertical="center" wrapText="1"/>
      <protection/>
    </xf>
    <xf numFmtId="166" fontId="12" fillId="0" borderId="38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22" xfId="40" applyNumberFormat="1" applyFont="1" applyFill="1" applyBorder="1" applyAlignment="1" applyProtection="1">
      <alignment horizontal="right" vertical="center" wrapText="1"/>
      <protection/>
    </xf>
    <xf numFmtId="166" fontId="7" fillId="0" borderId="15" xfId="40" applyNumberFormat="1" applyFont="1" applyFill="1" applyBorder="1" applyAlignment="1" applyProtection="1">
      <alignment horizontal="right" vertical="center" wrapText="1"/>
      <protection/>
    </xf>
    <xf numFmtId="166" fontId="7" fillId="33" borderId="15" xfId="40" applyNumberFormat="1" applyFont="1" applyFill="1" applyBorder="1" applyAlignment="1" applyProtection="1">
      <alignment horizontal="right" vertical="center" wrapText="1"/>
      <protection/>
    </xf>
    <xf numFmtId="166" fontId="7" fillId="0" borderId="10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Alignment="1">
      <alignment/>
    </xf>
    <xf numFmtId="0" fontId="18" fillId="0" borderId="20" xfId="0" applyFont="1" applyBorder="1" applyAlignment="1" applyProtection="1">
      <alignment vertical="center"/>
      <protection locked="0"/>
    </xf>
    <xf numFmtId="3" fontId="18" fillId="0" borderId="59" xfId="0" applyNumberFormat="1" applyFont="1" applyBorder="1" applyAlignment="1" applyProtection="1">
      <alignment horizontal="right" vertical="center" indent="1"/>
      <protection locked="0"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vertical="center"/>
      <protection locked="0"/>
    </xf>
    <xf numFmtId="3" fontId="18" fillId="0" borderId="35" xfId="0" applyNumberFormat="1" applyFont="1" applyBorder="1" applyAlignment="1" applyProtection="1">
      <alignment horizontal="right" vertical="center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Border="1" applyAlignment="1" applyProtection="1">
      <alignment horizontal="right"/>
      <protection/>
    </xf>
    <xf numFmtId="164" fontId="11" fillId="0" borderId="0" xfId="0" applyNumberFormat="1" applyFont="1" applyBorder="1" applyAlignment="1" applyProtection="1">
      <alignment horizontal="right" vertical="center" wrapText="1" indent="1"/>
      <protection/>
    </xf>
    <xf numFmtId="164" fontId="11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0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0" xfId="0" applyNumberFormat="1" applyFont="1" applyBorder="1" applyAlignment="1" applyProtection="1">
      <alignment horizontal="right" vertical="center" wrapText="1" indent="1"/>
      <protection/>
    </xf>
    <xf numFmtId="164" fontId="11" fillId="0" borderId="60" xfId="0" applyNumberFormat="1" applyFont="1" applyBorder="1" applyAlignment="1" applyProtection="1" quotePrefix="1">
      <alignment horizontal="right" vertical="center" wrapText="1" indent="1"/>
      <protection/>
    </xf>
    <xf numFmtId="3" fontId="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41" fontId="20" fillId="0" borderId="53" xfId="0" applyNumberFormat="1" applyFont="1" applyBorder="1" applyAlignment="1" applyProtection="1">
      <alignment horizontal="right" vertical="top"/>
      <protection locked="0"/>
    </xf>
    <xf numFmtId="164" fontId="6" fillId="0" borderId="53" xfId="58" applyNumberFormat="1" applyFont="1" applyFill="1" applyBorder="1" applyAlignment="1" applyProtection="1">
      <alignment horizontal="center" vertical="center"/>
      <protection/>
    </xf>
    <xf numFmtId="0" fontId="6" fillId="0" borderId="53" xfId="58" applyFont="1" applyFill="1" applyBorder="1" applyAlignment="1" applyProtection="1">
      <alignment horizontal="center"/>
      <protection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5" xfId="58" applyFont="1" applyFill="1" applyBorder="1" applyAlignment="1" applyProtection="1">
      <alignment horizontal="center" vertical="center" wrapTex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2" xfId="58" applyFont="1" applyFill="1" applyBorder="1" applyAlignment="1">
      <alignment horizontal="center"/>
      <protection/>
    </xf>
    <xf numFmtId="0" fontId="19" fillId="0" borderId="67" xfId="0" applyFont="1" applyFill="1" applyBorder="1" applyAlignment="1" applyProtection="1">
      <alignment horizontal="right"/>
      <protection/>
    </xf>
    <xf numFmtId="164" fontId="11" fillId="0" borderId="35" xfId="0" applyNumberFormat="1" applyFont="1" applyBorder="1" applyAlignment="1" applyProtection="1">
      <alignment horizontal="right" vertical="center" wrapText="1" indent="1"/>
      <protection/>
    </xf>
    <xf numFmtId="0" fontId="2" fillId="0" borderId="52" xfId="58" applyFont="1" applyFill="1" applyBorder="1" applyAlignment="1" applyProtection="1">
      <alignment horizontal="right" vertical="center" indent="1"/>
      <protection/>
    </xf>
    <xf numFmtId="0" fontId="19" fillId="0" borderId="67" xfId="0" applyFont="1" applyFill="1" applyBorder="1" applyAlignment="1" applyProtection="1">
      <alignment horizontal="right" vertical="center"/>
      <protection/>
    </xf>
    <xf numFmtId="164" fontId="6" fillId="0" borderId="68" xfId="58" applyNumberFormat="1" applyFont="1" applyFill="1" applyBorder="1" applyAlignment="1" applyProtection="1">
      <alignment horizontal="right" vertical="center" wrapText="1" indent="1"/>
      <protection/>
    </xf>
    <xf numFmtId="41" fontId="2" fillId="0" borderId="35" xfId="58" applyNumberFormat="1" applyFont="1" applyFill="1" applyBorder="1" applyAlignment="1">
      <alignment horizontal="right"/>
      <protection/>
    </xf>
    <xf numFmtId="3" fontId="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1" fontId="2" fillId="0" borderId="69" xfId="58" applyNumberFormat="1" applyFont="1" applyFill="1" applyBorder="1" applyAlignment="1">
      <alignment horizontal="right"/>
      <protection/>
    </xf>
    <xf numFmtId="164" fontId="2" fillId="35" borderId="0" xfId="0" applyNumberFormat="1" applyFont="1" applyFill="1" applyAlignment="1" applyProtection="1">
      <alignment vertical="center" wrapText="1"/>
      <protection locked="0"/>
    </xf>
    <xf numFmtId="0" fontId="6" fillId="35" borderId="0" xfId="0" applyFont="1" applyFill="1" applyAlignment="1" applyProtection="1">
      <alignment vertical="center"/>
      <protection locked="0"/>
    </xf>
    <xf numFmtId="0" fontId="2" fillId="35" borderId="0" xfId="58" applyFont="1" applyFill="1" applyProtection="1">
      <alignment/>
      <protection locked="0"/>
    </xf>
    <xf numFmtId="0" fontId="2" fillId="35" borderId="0" xfId="58" applyFont="1" applyFill="1" applyProtection="1">
      <alignment/>
      <protection locked="0"/>
    </xf>
    <xf numFmtId="0" fontId="2" fillId="35" borderId="0" xfId="58" applyFill="1" applyProtection="1">
      <alignment/>
      <protection locked="0"/>
    </xf>
    <xf numFmtId="0" fontId="2" fillId="35" borderId="0" xfId="58" applyFont="1" applyFill="1" applyAlignment="1" applyProtection="1">
      <alignment/>
      <protection locked="0"/>
    </xf>
    <xf numFmtId="0" fontId="2" fillId="35" borderId="0" xfId="58" applyFont="1" applyFill="1" applyBorder="1" applyProtection="1">
      <alignment/>
      <protection locked="0"/>
    </xf>
    <xf numFmtId="41" fontId="20" fillId="0" borderId="0" xfId="0" applyNumberFormat="1" applyFont="1" applyFill="1" applyAlignment="1" applyProtection="1">
      <alignment horizontal="right" vertical="top"/>
      <protection locked="0"/>
    </xf>
    <xf numFmtId="41" fontId="20" fillId="0" borderId="53" xfId="0" applyNumberFormat="1" applyFont="1" applyFill="1" applyBorder="1" applyAlignment="1" applyProtection="1">
      <alignment horizontal="right" vertical="top"/>
      <protection locked="0"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35" xfId="0" applyNumberFormat="1" applyFont="1" applyFill="1" applyBorder="1" applyAlignment="1" applyProtection="1" quotePrefix="1">
      <alignment horizontal="right" vertical="center" wrapText="1" inden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right" vertical="top"/>
      <protection locked="0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1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58" applyFont="1" applyFill="1" applyBorder="1" applyAlignment="1">
      <alignment horizontal="justify" vertical="center" wrapText="1"/>
      <protection/>
    </xf>
    <xf numFmtId="0" fontId="12" fillId="0" borderId="72" xfId="58" applyFont="1" applyFill="1" applyBorder="1" applyAlignment="1" applyProtection="1">
      <alignment horizontal="center" vertical="center" wrapText="1"/>
      <protection/>
    </xf>
    <xf numFmtId="0" fontId="14" fillId="0" borderId="73" xfId="58" applyFont="1" applyFill="1" applyBorder="1" applyAlignment="1" applyProtection="1">
      <alignment horizontal="center" vertical="center"/>
      <protection/>
    </xf>
    <xf numFmtId="0" fontId="14" fillId="0" borderId="44" xfId="58" applyFont="1" applyFill="1" applyBorder="1" applyAlignment="1" applyProtection="1">
      <alignment horizontal="center" vertical="center"/>
      <protection/>
    </xf>
    <xf numFmtId="166" fontId="14" fillId="0" borderId="44" xfId="4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34" borderId="24" xfId="0" applyFont="1" applyFill="1" applyBorder="1" applyAlignment="1" applyProtection="1">
      <alignment horizontal="left" vertical="center"/>
      <protection/>
    </xf>
    <xf numFmtId="0" fontId="18" fillId="34" borderId="33" xfId="0" applyFont="1" applyFill="1" applyBorder="1" applyAlignment="1" applyProtection="1">
      <alignment horizontal="left" vertical="center"/>
      <protection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3" fontId="22" fillId="0" borderId="20" xfId="0" applyNumberFormat="1" applyFont="1" applyBorder="1" applyAlignment="1" applyProtection="1">
      <alignment horizontal="right" vertical="center" indent="1"/>
      <protection locked="0"/>
    </xf>
    <xf numFmtId="3" fontId="18" fillId="0" borderId="20" xfId="0" applyNumberFormat="1" applyFont="1" applyBorder="1" applyAlignment="1" applyProtection="1">
      <alignment horizontal="right" vertical="center" inden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2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4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64" fontId="11" fillId="0" borderId="29" xfId="0" applyNumberFormat="1" applyFont="1" applyFill="1" applyBorder="1" applyAlignment="1" applyProtection="1">
      <alignment horizontal="right" vertical="center" wrapText="1"/>
      <protection/>
    </xf>
    <xf numFmtId="164" fontId="11" fillId="0" borderId="39" xfId="0" applyNumberFormat="1" applyFont="1" applyFill="1" applyBorder="1" applyAlignment="1" applyProtection="1">
      <alignment horizontal="right" vertical="center" wrapText="1"/>
      <protection/>
    </xf>
    <xf numFmtId="164" fontId="20" fillId="0" borderId="39" xfId="0" applyNumberFormat="1" applyFont="1" applyFill="1" applyBorder="1" applyAlignment="1" applyProtection="1">
      <alignment horizontal="right" vertical="center" wrapText="1"/>
      <protection/>
    </xf>
    <xf numFmtId="164" fontId="11" fillId="0" borderId="12" xfId="0" applyNumberFormat="1" applyFont="1" applyFill="1" applyBorder="1" applyAlignment="1" applyProtection="1">
      <alignment horizontal="right" vertical="center" wrapText="1"/>
      <protection/>
    </xf>
    <xf numFmtId="164" fontId="20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11" fillId="0" borderId="75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164" fontId="11" fillId="0" borderId="76" xfId="0" applyNumberFormat="1" applyFont="1" applyFill="1" applyBorder="1" applyAlignment="1" applyProtection="1">
      <alignment horizontal="right" vertical="center" wrapText="1"/>
      <protection/>
    </xf>
    <xf numFmtId="164" fontId="20" fillId="0" borderId="76" xfId="0" applyNumberFormat="1" applyFont="1" applyFill="1" applyBorder="1" applyAlignment="1" applyProtection="1">
      <alignment horizontal="right" vertical="center" wrapText="1"/>
      <protection/>
    </xf>
    <xf numFmtId="164" fontId="26" fillId="34" borderId="34" xfId="0" applyNumberFormat="1" applyFont="1" applyFill="1" applyBorder="1" applyAlignment="1" applyProtection="1">
      <alignment horizontal="right" vertical="center" wrapText="1"/>
      <protection/>
    </xf>
    <xf numFmtId="164" fontId="11" fillId="0" borderId="28" xfId="0" applyNumberFormat="1" applyFont="1" applyFill="1" applyBorder="1" applyAlignment="1" applyProtection="1">
      <alignment horizontal="right" vertical="center" wrapText="1"/>
      <protection/>
    </xf>
    <xf numFmtId="164" fontId="11" fillId="0" borderId="38" xfId="0" applyNumberFormat="1" applyFont="1" applyFill="1" applyBorder="1" applyAlignment="1" applyProtection="1">
      <alignment horizontal="right" vertical="center" wrapText="1"/>
      <protection/>
    </xf>
    <xf numFmtId="164" fontId="20" fillId="0" borderId="38" xfId="0" applyNumberFormat="1" applyFont="1" applyFill="1" applyBorder="1" applyAlignment="1" applyProtection="1">
      <alignment horizontal="right" vertical="center" wrapText="1"/>
      <protection/>
    </xf>
    <xf numFmtId="164" fontId="11" fillId="0" borderId="11" xfId="0" applyNumberFormat="1" applyFont="1" applyFill="1" applyBorder="1" applyAlignment="1" applyProtection="1">
      <alignment horizontal="right" vertical="center" wrapText="1"/>
      <protection/>
    </xf>
    <xf numFmtId="164" fontId="26" fillId="34" borderId="15" xfId="0" applyNumberFormat="1" applyFont="1" applyFill="1" applyBorder="1" applyAlignment="1" applyProtection="1">
      <alignment horizontal="right" vertical="center" wrapText="1"/>
      <protection/>
    </xf>
    <xf numFmtId="164" fontId="20" fillId="0" borderId="11" xfId="0" applyNumberFormat="1" applyFont="1" applyFill="1" applyBorder="1" applyAlignment="1" applyProtection="1">
      <alignment horizontal="right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2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7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78" xfId="58" applyFont="1" applyFill="1" applyBorder="1" applyAlignment="1" applyProtection="1">
      <alignment horizontal="center" vertical="center" wrapText="1"/>
      <protection/>
    </xf>
    <xf numFmtId="0" fontId="14" fillId="0" borderId="79" xfId="58" applyFont="1" applyFill="1" applyBorder="1" applyAlignment="1" applyProtection="1">
      <alignment horizontal="center" vertical="center"/>
      <protection/>
    </xf>
    <xf numFmtId="166" fontId="14" fillId="0" borderId="78" xfId="40" applyNumberFormat="1" applyFont="1" applyFill="1" applyBorder="1" applyAlignment="1" applyProtection="1">
      <alignment/>
      <protection locked="0"/>
    </xf>
    <xf numFmtId="166" fontId="14" fillId="0" borderId="36" xfId="40" applyNumberFormat="1" applyFont="1" applyFill="1" applyBorder="1" applyAlignment="1" applyProtection="1">
      <alignment/>
      <protection locked="0"/>
    </xf>
    <xf numFmtId="166" fontId="14" fillId="0" borderId="79" xfId="40" applyNumberFormat="1" applyFont="1" applyFill="1" applyBorder="1" applyAlignment="1" applyProtection="1">
      <alignment/>
      <protection locked="0"/>
    </xf>
    <xf numFmtId="0" fontId="18" fillId="0" borderId="75" xfId="0" applyFont="1" applyBorder="1" applyAlignment="1" applyProtection="1">
      <alignment horizontal="center" vertical="center" wrapText="1"/>
      <protection/>
    </xf>
    <xf numFmtId="0" fontId="18" fillId="34" borderId="71" xfId="0" applyFont="1" applyFill="1" applyBorder="1" applyAlignment="1" applyProtection="1">
      <alignment horizontal="left" vertical="center"/>
      <protection/>
    </xf>
    <xf numFmtId="3" fontId="22" fillId="0" borderId="26" xfId="0" applyNumberFormat="1" applyFont="1" applyBorder="1" applyAlignment="1" applyProtection="1">
      <alignment horizontal="right" vertical="center" indent="1"/>
      <protection locked="0"/>
    </xf>
    <xf numFmtId="164" fontId="26" fillId="34" borderId="35" xfId="0" applyNumberFormat="1" applyFont="1" applyFill="1" applyBorder="1" applyAlignment="1" applyProtection="1">
      <alignment horizontal="right" vertical="center" wrapText="1"/>
      <protection/>
    </xf>
    <xf numFmtId="166" fontId="14" fillId="0" borderId="16" xfId="40" applyNumberFormat="1" applyFont="1" applyFill="1" applyBorder="1" applyAlignment="1" applyProtection="1">
      <alignment/>
      <protection locked="0"/>
    </xf>
    <xf numFmtId="166" fontId="14" fillId="0" borderId="19" xfId="40" applyNumberFormat="1" applyFont="1" applyFill="1" applyBorder="1" applyAlignment="1" applyProtection="1">
      <alignment/>
      <protection locked="0"/>
    </xf>
    <xf numFmtId="166" fontId="14" fillId="0" borderId="43" xfId="40" applyNumberFormat="1" applyFont="1" applyFill="1" applyBorder="1" applyAlignment="1" applyProtection="1">
      <alignment/>
      <protection locked="0"/>
    </xf>
    <xf numFmtId="164" fontId="20" fillId="34" borderId="76" xfId="0" applyNumberFormat="1" applyFont="1" applyFill="1" applyBorder="1" applyAlignment="1" applyProtection="1">
      <alignment horizontal="right" vertical="center" wrapText="1"/>
      <protection/>
    </xf>
    <xf numFmtId="41" fontId="20" fillId="0" borderId="0" xfId="0" applyNumberFormat="1" applyFont="1" applyFill="1" applyAlignment="1" applyProtection="1">
      <alignment horizontal="right" vertical="top"/>
      <protection locked="0"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164" fontId="11" fillId="0" borderId="61" xfId="0" applyNumberFormat="1" applyFont="1" applyFill="1" applyBorder="1" applyAlignment="1" applyProtection="1">
      <alignment horizontal="right" vertical="center" wrapText="1"/>
      <protection/>
    </xf>
    <xf numFmtId="164" fontId="11" fillId="0" borderId="76" xfId="0" applyNumberFormat="1" applyFont="1" applyFill="1" applyBorder="1" applyAlignment="1" applyProtection="1">
      <alignment horizontal="right" vertical="center" wrapText="1"/>
      <protection/>
    </xf>
    <xf numFmtId="164" fontId="20" fillId="0" borderId="58" xfId="0" applyNumberFormat="1" applyFont="1" applyFill="1" applyBorder="1" applyAlignment="1" applyProtection="1">
      <alignment horizontal="right" vertical="center" wrapText="1"/>
      <protection/>
    </xf>
    <xf numFmtId="164" fontId="11" fillId="0" borderId="80" xfId="0" applyNumberFormat="1" applyFont="1" applyFill="1" applyBorder="1" applyAlignment="1" applyProtection="1">
      <alignment horizontal="right" vertical="center" wrapText="1"/>
      <protection/>
    </xf>
    <xf numFmtId="164" fontId="11" fillId="0" borderId="58" xfId="0" applyNumberFormat="1" applyFont="1" applyFill="1" applyBorder="1" applyAlignment="1" applyProtection="1">
      <alignment horizontal="right" vertical="center" wrapText="1"/>
      <protection/>
    </xf>
    <xf numFmtId="164" fontId="20" fillId="0" borderId="8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11" fillId="0" borderId="81" xfId="0" applyFont="1" applyFill="1" applyBorder="1" applyAlignment="1" applyProtection="1">
      <alignment horizontal="center" vertical="center" wrapText="1"/>
      <protection/>
    </xf>
    <xf numFmtId="164" fontId="11" fillId="0" borderId="82" xfId="0" applyNumberFormat="1" applyFont="1" applyFill="1" applyBorder="1" applyAlignment="1" applyProtection="1">
      <alignment horizontal="right" vertical="center" wrapText="1"/>
      <protection/>
    </xf>
    <xf numFmtId="164" fontId="26" fillId="34" borderId="35" xfId="0" applyNumberFormat="1" applyFont="1" applyFill="1" applyBorder="1" applyAlignment="1" applyProtection="1">
      <alignment horizontal="right" vertical="center" wrapText="1"/>
      <protection/>
    </xf>
    <xf numFmtId="164" fontId="11" fillId="0" borderId="83" xfId="0" applyNumberFormat="1" applyFont="1" applyFill="1" applyBorder="1" applyAlignment="1" applyProtection="1">
      <alignment horizontal="right" vertical="center" wrapText="1"/>
      <protection/>
    </xf>
    <xf numFmtId="164" fontId="26" fillId="34" borderId="60" xfId="0" applyNumberFormat="1" applyFont="1" applyFill="1" applyBorder="1" applyAlignment="1" applyProtection="1">
      <alignment horizontal="right" vertical="center" wrapText="1"/>
      <protection/>
    </xf>
    <xf numFmtId="164" fontId="26" fillId="34" borderId="34" xfId="0" applyNumberFormat="1" applyFont="1" applyFill="1" applyBorder="1" applyAlignment="1" applyProtection="1">
      <alignment horizontal="right" vertical="center" wrapText="1"/>
      <protection/>
    </xf>
    <xf numFmtId="164" fontId="26" fillId="34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84" xfId="0" applyFont="1" applyFill="1" applyBorder="1" applyAlignment="1" applyProtection="1">
      <alignment horizontal="left" vertical="center" wrapText="1"/>
      <protection locked="0"/>
    </xf>
    <xf numFmtId="16" fontId="20" fillId="34" borderId="85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85" xfId="0" applyFont="1" applyFill="1" applyBorder="1" applyAlignment="1" applyProtection="1">
      <alignment horizontal="left" vertical="center" wrapText="1" indent="4"/>
      <protection locked="0"/>
    </xf>
    <xf numFmtId="164" fontId="20" fillId="34" borderId="86" xfId="0" applyNumberFormat="1" applyFont="1" applyFill="1" applyBorder="1" applyAlignment="1" applyProtection="1">
      <alignment horizontal="right" vertical="center" wrapText="1"/>
      <protection/>
    </xf>
    <xf numFmtId="164" fontId="20" fillId="34" borderId="83" xfId="0" applyNumberFormat="1" applyFont="1" applyFill="1" applyBorder="1" applyAlignment="1" applyProtection="1">
      <alignment horizontal="right" vertical="center" wrapText="1"/>
      <protection/>
    </xf>
    <xf numFmtId="0" fontId="11" fillId="0" borderId="87" xfId="0" applyFont="1" applyFill="1" applyBorder="1" applyAlignment="1" applyProtection="1">
      <alignment horizontal="left" vertical="center" wrapText="1"/>
      <protection locked="0"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12" fillId="0" borderId="80" xfId="0" applyNumberFormat="1" applyFont="1" applyFill="1" applyBorder="1" applyAlignment="1" applyProtection="1">
      <alignment horizontal="center" vertical="center" wrapText="1"/>
      <protection/>
    </xf>
    <xf numFmtId="41" fontId="12" fillId="0" borderId="55" xfId="0" applyNumberFormat="1" applyFont="1" applyFill="1" applyBorder="1" applyAlignment="1" applyProtection="1">
      <alignment vertical="center" wrapText="1"/>
      <protection locked="0"/>
    </xf>
    <xf numFmtId="164" fontId="3" fillId="0" borderId="19" xfId="0" applyNumberFormat="1" applyFont="1" applyFill="1" applyBorder="1" applyAlignment="1">
      <alignment horizontal="center" vertical="center" wrapText="1"/>
    </xf>
    <xf numFmtId="41" fontId="12" fillId="0" borderId="58" xfId="0" applyNumberFormat="1" applyFont="1" applyFill="1" applyBorder="1" applyAlignment="1" applyProtection="1">
      <alignment vertical="center" wrapText="1"/>
      <protection locked="0"/>
    </xf>
    <xf numFmtId="0" fontId="22" fillId="0" borderId="20" xfId="0" applyFont="1" applyBorder="1" applyAlignment="1" applyProtection="1">
      <alignment vertical="center" wrapText="1" shrinkToFit="1"/>
      <protection locked="0"/>
    </xf>
    <xf numFmtId="164" fontId="19" fillId="0" borderId="51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5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textRotation="180" wrapText="1"/>
    </xf>
    <xf numFmtId="164" fontId="6" fillId="0" borderId="88" xfId="0" applyNumberFormat="1" applyFont="1" applyFill="1" applyBorder="1" applyAlignment="1" applyProtection="1">
      <alignment horizontal="center" vertical="center" wrapText="1"/>
      <protection/>
    </xf>
    <xf numFmtId="164" fontId="6" fillId="0" borderId="89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right" textRotation="180" wrapText="1"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left"/>
      <protection/>
    </xf>
    <xf numFmtId="0" fontId="7" fillId="0" borderId="15" xfId="58" applyFont="1" applyFill="1" applyBorder="1" applyAlignment="1" applyProtection="1">
      <alignment horizontal="left"/>
      <protection/>
    </xf>
    <xf numFmtId="0" fontId="14" fillId="0" borderId="31" xfId="58" applyFont="1" applyFill="1" applyBorder="1" applyAlignment="1">
      <alignment horizontal="justify" vertical="center" wrapText="1"/>
      <protection/>
    </xf>
    <xf numFmtId="0" fontId="26" fillId="34" borderId="54" xfId="0" applyFont="1" applyFill="1" applyBorder="1" applyAlignment="1" applyProtection="1">
      <alignment horizontal="center" vertical="center" wrapText="1"/>
      <protection/>
    </xf>
    <xf numFmtId="0" fontId="26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5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90" xfId="0" applyFont="1" applyFill="1" applyBorder="1" applyAlignment="1" applyProtection="1">
      <alignment horizontal="center" vertical="center" wrapText="1"/>
      <protection/>
    </xf>
    <xf numFmtId="0" fontId="11" fillId="0" borderId="8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58" xfId="0" applyFont="1" applyBorder="1" applyAlignment="1" applyProtection="1">
      <alignment horizontal="center" vertical="center"/>
      <protection/>
    </xf>
    <xf numFmtId="0" fontId="18" fillId="34" borderId="34" xfId="0" applyFont="1" applyFill="1" applyBorder="1" applyAlignment="1" applyProtection="1">
      <alignment horizontal="left" vertical="center"/>
      <protection/>
    </xf>
    <xf numFmtId="0" fontId="18" fillId="34" borderId="57" xfId="0" applyFont="1" applyFill="1" applyBorder="1" applyAlignment="1" applyProtection="1">
      <alignment horizontal="left" vertical="center"/>
      <protection/>
    </xf>
    <xf numFmtId="0" fontId="18" fillId="34" borderId="16" xfId="0" applyFont="1" applyFill="1" applyBorder="1" applyAlignment="1" applyProtection="1">
      <alignment horizontal="left" vertical="center"/>
      <protection/>
    </xf>
    <xf numFmtId="0" fontId="18" fillId="34" borderId="17" xfId="0" applyFont="1" applyFill="1" applyBorder="1" applyAlignment="1" applyProtection="1">
      <alignment horizontal="left" vertical="center"/>
      <protection/>
    </xf>
    <xf numFmtId="0" fontId="18" fillId="34" borderId="18" xfId="0" applyFont="1" applyFill="1" applyBorder="1" applyAlignment="1" applyProtection="1">
      <alignment horizontal="left" vertical="center"/>
      <protection/>
    </xf>
    <xf numFmtId="41" fontId="3" fillId="0" borderId="0" xfId="0" applyNumberFormat="1" applyFont="1" applyFill="1" applyAlignment="1" applyProtection="1">
      <alignment horizont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59"/>
  <sheetViews>
    <sheetView zoomScale="75" zoomScaleNormal="75" zoomScaleSheetLayoutView="70" zoomScalePageLayoutView="0" workbookViewId="0" topLeftCell="C1">
      <selection activeCell="E100" sqref="E100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6" width="22.50390625" style="154" customWidth="1"/>
    <col min="7" max="7" width="9.00390625" style="41" customWidth="1"/>
    <col min="8" max="16384" width="9.375" style="41" customWidth="1"/>
  </cols>
  <sheetData>
    <row r="1" spans="1:6" s="1" customFormat="1" ht="26.25" customHeight="1">
      <c r="A1" s="85"/>
      <c r="C1" s="83" t="s">
        <v>446</v>
      </c>
      <c r="D1" s="83"/>
      <c r="E1" s="83"/>
      <c r="F1" s="83"/>
    </row>
    <row r="2" spans="1:6" s="12" customFormat="1" ht="28.5" customHeight="1">
      <c r="A2" s="507" t="s">
        <v>460</v>
      </c>
      <c r="B2" s="507"/>
      <c r="C2" s="507"/>
      <c r="D2" s="326"/>
      <c r="E2" s="326"/>
      <c r="F2" s="326"/>
    </row>
    <row r="3" spans="1:6" s="12" customFormat="1" ht="15.75">
      <c r="A3" s="86"/>
      <c r="B3" s="40"/>
      <c r="C3" s="153"/>
      <c r="D3" s="153"/>
      <c r="E3" s="153"/>
      <c r="F3" s="153"/>
    </row>
    <row r="4" spans="1:6" ht="15.75">
      <c r="A4" s="509" t="s">
        <v>271</v>
      </c>
      <c r="B4" s="509"/>
      <c r="C4" s="509"/>
      <c r="D4" s="328"/>
      <c r="E4" s="328"/>
      <c r="F4" s="328"/>
    </row>
    <row r="5" spans="1:6" ht="16.5" thickBot="1">
      <c r="A5" s="504" t="s">
        <v>346</v>
      </c>
      <c r="B5" s="504"/>
      <c r="C5" s="84" t="s">
        <v>298</v>
      </c>
      <c r="D5" s="84"/>
      <c r="E5" s="84"/>
      <c r="F5" s="84"/>
    </row>
    <row r="6" spans="1:6" s="215" customFormat="1" ht="32.25" thickBot="1">
      <c r="A6" s="171" t="s">
        <v>310</v>
      </c>
      <c r="B6" s="42" t="s">
        <v>273</v>
      </c>
      <c r="C6" s="341" t="s">
        <v>461</v>
      </c>
      <c r="D6" s="367" t="s">
        <v>432</v>
      </c>
      <c r="E6" s="367" t="s">
        <v>431</v>
      </c>
      <c r="F6" s="367" t="s">
        <v>430</v>
      </c>
    </row>
    <row r="7" spans="1:6" s="218" customFormat="1" ht="16.5" thickBot="1">
      <c r="A7" s="190" t="s">
        <v>15</v>
      </c>
      <c r="B7" s="216" t="s">
        <v>19</v>
      </c>
      <c r="C7" s="342" t="s">
        <v>17</v>
      </c>
      <c r="D7" s="367" t="s">
        <v>21</v>
      </c>
      <c r="E7" s="367" t="s">
        <v>22</v>
      </c>
      <c r="F7" s="367" t="s">
        <v>23</v>
      </c>
    </row>
    <row r="8" spans="1:6" s="218" customFormat="1" ht="16.5" thickBot="1">
      <c r="A8" s="219" t="s">
        <v>274</v>
      </c>
      <c r="B8" s="172" t="s">
        <v>101</v>
      </c>
      <c r="C8" s="343">
        <f>+C9+C10+C11+C12+C13+C14</f>
        <v>31975</v>
      </c>
      <c r="D8" s="343">
        <f>+D9+D10+D11+D12+D13+D14</f>
        <v>29180</v>
      </c>
      <c r="E8" s="343">
        <f>+E9+E10+E11+E12+E13+E14</f>
        <v>1359</v>
      </c>
      <c r="F8" s="343">
        <f>+F9+F10+F11+F12+F13+F14</f>
        <v>30539</v>
      </c>
    </row>
    <row r="9" spans="1:6" s="218" customFormat="1" ht="15.75">
      <c r="A9" s="43" t="s">
        <v>317</v>
      </c>
      <c r="B9" s="174" t="s">
        <v>102</v>
      </c>
      <c r="C9" s="344">
        <v>12210</v>
      </c>
      <c r="D9" s="366">
        <v>12221</v>
      </c>
      <c r="E9" s="366"/>
      <c r="F9" s="361">
        <f aca="true" t="shared" si="0" ref="F9:F14">SUM(D9:E9)</f>
        <v>12221</v>
      </c>
    </row>
    <row r="10" spans="1:6" s="218" customFormat="1" ht="15.75">
      <c r="A10" s="44" t="s">
        <v>318</v>
      </c>
      <c r="B10" s="176" t="s">
        <v>103</v>
      </c>
      <c r="C10" s="344"/>
      <c r="D10" s="361"/>
      <c r="E10" s="361"/>
      <c r="F10" s="361">
        <f t="shared" si="0"/>
        <v>0</v>
      </c>
    </row>
    <row r="11" spans="1:6" s="218" customFormat="1" ht="15.75">
      <c r="A11" s="44" t="s">
        <v>319</v>
      </c>
      <c r="B11" s="176" t="s">
        <v>104</v>
      </c>
      <c r="C11" s="344">
        <v>9006</v>
      </c>
      <c r="D11" s="361">
        <v>9006</v>
      </c>
      <c r="E11" s="361">
        <v>-18</v>
      </c>
      <c r="F11" s="361">
        <f t="shared" si="0"/>
        <v>8988</v>
      </c>
    </row>
    <row r="12" spans="1:6" s="218" customFormat="1" ht="15.75">
      <c r="A12" s="44" t="s">
        <v>320</v>
      </c>
      <c r="B12" s="176" t="s">
        <v>105</v>
      </c>
      <c r="C12" s="344">
        <v>1200</v>
      </c>
      <c r="D12" s="361">
        <v>1200</v>
      </c>
      <c r="E12" s="361"/>
      <c r="F12" s="361">
        <f t="shared" si="0"/>
        <v>1200</v>
      </c>
    </row>
    <row r="13" spans="1:6" s="218" customFormat="1" ht="15.75">
      <c r="A13" s="44" t="s">
        <v>345</v>
      </c>
      <c r="B13" s="176" t="s">
        <v>106</v>
      </c>
      <c r="C13" s="344"/>
      <c r="D13" s="361"/>
      <c r="E13" s="361"/>
      <c r="F13" s="361">
        <f t="shared" si="0"/>
        <v>0</v>
      </c>
    </row>
    <row r="14" spans="1:6" s="218" customFormat="1" ht="16.5" thickBot="1">
      <c r="A14" s="45" t="s">
        <v>321</v>
      </c>
      <c r="B14" s="178" t="s">
        <v>107</v>
      </c>
      <c r="C14" s="344">
        <v>9559</v>
      </c>
      <c r="D14" s="369">
        <v>6753</v>
      </c>
      <c r="E14" s="369">
        <v>1377</v>
      </c>
      <c r="F14" s="361">
        <f t="shared" si="0"/>
        <v>8130</v>
      </c>
    </row>
    <row r="15" spans="1:6" s="218" customFormat="1" ht="16.5" thickBot="1">
      <c r="A15" s="219" t="s">
        <v>275</v>
      </c>
      <c r="B15" s="179" t="s">
        <v>108</v>
      </c>
      <c r="C15" s="343">
        <f>+C16+C17+C18+C19+C20</f>
        <v>3918</v>
      </c>
      <c r="D15" s="343">
        <f>+D16+D17+D18+D19+D20</f>
        <v>22418</v>
      </c>
      <c r="E15" s="343">
        <f>+E16+E17+E18+E19+E20</f>
        <v>1569</v>
      </c>
      <c r="F15" s="343">
        <f>+F16+F17+F18+F19+F20</f>
        <v>23987</v>
      </c>
    </row>
    <row r="16" spans="1:6" s="218" customFormat="1" ht="15.75">
      <c r="A16" s="43" t="s">
        <v>323</v>
      </c>
      <c r="B16" s="174" t="s">
        <v>92</v>
      </c>
      <c r="C16" s="344"/>
      <c r="D16" s="366"/>
      <c r="E16" s="366"/>
      <c r="F16" s="366"/>
    </row>
    <row r="17" spans="1:6" s="218" customFormat="1" ht="15.75">
      <c r="A17" s="44" t="s">
        <v>324</v>
      </c>
      <c r="B17" s="176" t="s">
        <v>109</v>
      </c>
      <c r="C17" s="345"/>
      <c r="D17" s="361"/>
      <c r="E17" s="361"/>
      <c r="F17" s="361"/>
    </row>
    <row r="18" spans="1:6" s="218" customFormat="1" ht="15.75">
      <c r="A18" s="44" t="s">
        <v>325</v>
      </c>
      <c r="B18" s="176" t="s">
        <v>110</v>
      </c>
      <c r="C18" s="345"/>
      <c r="D18" s="361"/>
      <c r="E18" s="361"/>
      <c r="F18" s="361"/>
    </row>
    <row r="19" spans="1:6" s="218" customFormat="1" ht="15.75">
      <c r="A19" s="44" t="s">
        <v>326</v>
      </c>
      <c r="B19" s="176" t="s">
        <v>111</v>
      </c>
      <c r="C19" s="345"/>
      <c r="D19" s="361"/>
      <c r="E19" s="361"/>
      <c r="F19" s="361"/>
    </row>
    <row r="20" spans="1:6" s="218" customFormat="1" ht="15.75">
      <c r="A20" s="44" t="s">
        <v>327</v>
      </c>
      <c r="B20" s="176" t="s">
        <v>112</v>
      </c>
      <c r="C20" s="345">
        <v>3918</v>
      </c>
      <c r="D20" s="361">
        <v>22418</v>
      </c>
      <c r="E20" s="361">
        <v>1569</v>
      </c>
      <c r="F20" s="361">
        <f>SUM(D20:E20)</f>
        <v>23987</v>
      </c>
    </row>
    <row r="21" spans="1:6" s="218" customFormat="1" ht="16.5" thickBot="1">
      <c r="A21" s="45" t="s">
        <v>113</v>
      </c>
      <c r="B21" s="178" t="s">
        <v>114</v>
      </c>
      <c r="C21" s="346"/>
      <c r="D21" s="369"/>
      <c r="E21" s="369"/>
      <c r="F21" s="369"/>
    </row>
    <row r="22" spans="1:6" s="218" customFormat="1" ht="16.5" thickBot="1">
      <c r="A22" s="219" t="s">
        <v>276</v>
      </c>
      <c r="B22" s="172" t="s">
        <v>115</v>
      </c>
      <c r="C22" s="343">
        <f>+C23+C24+C25+C26+C27</f>
        <v>49756</v>
      </c>
      <c r="D22" s="343">
        <f>+D23+D24+D25+D26+D27</f>
        <v>49756</v>
      </c>
      <c r="E22" s="368">
        <f>SUM(E23:E28)</f>
        <v>0</v>
      </c>
      <c r="F22" s="368">
        <f>SUM(F23:F28)</f>
        <v>49756</v>
      </c>
    </row>
    <row r="23" spans="1:6" s="218" customFormat="1" ht="15.75">
      <c r="A23" s="43" t="s">
        <v>311</v>
      </c>
      <c r="B23" s="174" t="s">
        <v>116</v>
      </c>
      <c r="C23" s="344"/>
      <c r="D23" s="366"/>
      <c r="E23" s="366"/>
      <c r="F23" s="366">
        <f aca="true" t="shared" si="1" ref="F23:F28">SUM(D23:E23)</f>
        <v>0</v>
      </c>
    </row>
    <row r="24" spans="1:6" s="218" customFormat="1" ht="15.75">
      <c r="A24" s="44" t="s">
        <v>312</v>
      </c>
      <c r="B24" s="176" t="s">
        <v>117</v>
      </c>
      <c r="C24" s="345"/>
      <c r="D24" s="361"/>
      <c r="E24" s="361"/>
      <c r="F24" s="366">
        <f t="shared" si="1"/>
        <v>0</v>
      </c>
    </row>
    <row r="25" spans="1:6" s="218" customFormat="1" ht="15.75">
      <c r="A25" s="44" t="s">
        <v>313</v>
      </c>
      <c r="B25" s="176" t="s">
        <v>118</v>
      </c>
      <c r="C25" s="345"/>
      <c r="D25" s="361"/>
      <c r="E25" s="361"/>
      <c r="F25" s="366">
        <f t="shared" si="1"/>
        <v>0</v>
      </c>
    </row>
    <row r="26" spans="1:6" s="218" customFormat="1" ht="15.75">
      <c r="A26" s="44" t="s">
        <v>119</v>
      </c>
      <c r="B26" s="176" t="s">
        <v>120</v>
      </c>
      <c r="C26" s="345"/>
      <c r="D26" s="361"/>
      <c r="E26" s="361"/>
      <c r="F26" s="366">
        <f t="shared" si="1"/>
        <v>0</v>
      </c>
    </row>
    <row r="27" spans="1:6" s="218" customFormat="1" ht="15.75">
      <c r="A27" s="44" t="s">
        <v>121</v>
      </c>
      <c r="B27" s="176" t="s">
        <v>122</v>
      </c>
      <c r="C27" s="345">
        <v>49756</v>
      </c>
      <c r="D27" s="361">
        <v>49756</v>
      </c>
      <c r="E27" s="361"/>
      <c r="F27" s="366">
        <f t="shared" si="1"/>
        <v>49756</v>
      </c>
    </row>
    <row r="28" spans="1:6" s="218" customFormat="1" ht="16.5" thickBot="1">
      <c r="A28" s="45" t="s">
        <v>123</v>
      </c>
      <c r="B28" s="178" t="s">
        <v>124</v>
      </c>
      <c r="C28" s="345"/>
      <c r="D28" s="369"/>
      <c r="E28" s="369"/>
      <c r="F28" s="366">
        <f t="shared" si="1"/>
        <v>0</v>
      </c>
    </row>
    <row r="29" spans="1:6" s="218" customFormat="1" ht="16.5" thickBot="1">
      <c r="A29" s="219" t="s">
        <v>125</v>
      </c>
      <c r="B29" s="172" t="s">
        <v>30</v>
      </c>
      <c r="C29" s="347">
        <f>C30+C34+C35+C36+C37</f>
        <v>2309</v>
      </c>
      <c r="D29" s="347">
        <f>D30+D34+D35+D36+D37</f>
        <v>2309</v>
      </c>
      <c r="E29" s="347">
        <f>E30+E34+E35+E36+E37</f>
        <v>0</v>
      </c>
      <c r="F29" s="347">
        <f>F30+F34+F35+F36+F37</f>
        <v>2309</v>
      </c>
    </row>
    <row r="30" spans="1:6" s="218" customFormat="1" ht="15.75">
      <c r="A30" s="43" t="s">
        <v>390</v>
      </c>
      <c r="B30" s="174" t="s">
        <v>31</v>
      </c>
      <c r="C30" s="348">
        <f>+C31+C33+C32</f>
        <v>709</v>
      </c>
      <c r="D30" s="348">
        <f>+D31+D33+D32</f>
        <v>709</v>
      </c>
      <c r="E30" s="348">
        <f>+E31+E33+E32</f>
        <v>0</v>
      </c>
      <c r="F30" s="348">
        <f>+F31+F33+F32</f>
        <v>709</v>
      </c>
    </row>
    <row r="31" spans="1:6" s="218" customFormat="1" ht="15.75">
      <c r="A31" s="44" t="s">
        <v>269</v>
      </c>
      <c r="B31" s="176" t="s">
        <v>126</v>
      </c>
      <c r="C31" s="345">
        <v>709</v>
      </c>
      <c r="D31" s="361">
        <v>709</v>
      </c>
      <c r="E31" s="361"/>
      <c r="F31" s="361">
        <f>SUM(D31:E31)</f>
        <v>709</v>
      </c>
    </row>
    <row r="32" spans="1:6" s="218" customFormat="1" ht="15.75">
      <c r="A32" s="44" t="s">
        <v>270</v>
      </c>
      <c r="B32" s="300" t="s">
        <v>29</v>
      </c>
      <c r="C32" s="345"/>
      <c r="D32" s="361"/>
      <c r="E32" s="361"/>
      <c r="F32" s="361"/>
    </row>
    <row r="33" spans="1:6" s="218" customFormat="1" ht="15.75">
      <c r="A33" s="44" t="s">
        <v>27</v>
      </c>
      <c r="B33" s="300" t="s">
        <v>127</v>
      </c>
      <c r="C33" s="345"/>
      <c r="D33" s="361"/>
      <c r="E33" s="361"/>
      <c r="F33" s="361"/>
    </row>
    <row r="34" spans="1:6" s="218" customFormat="1" ht="15.75">
      <c r="A34" s="44" t="s">
        <v>391</v>
      </c>
      <c r="B34" s="176" t="s">
        <v>28</v>
      </c>
      <c r="C34" s="345"/>
      <c r="D34" s="361"/>
      <c r="E34" s="361"/>
      <c r="F34" s="361"/>
    </row>
    <row r="35" spans="1:6" s="218" customFormat="1" ht="15.75">
      <c r="A35" s="44" t="s">
        <v>395</v>
      </c>
      <c r="B35" s="176" t="s">
        <v>128</v>
      </c>
      <c r="C35" s="345"/>
      <c r="D35" s="361"/>
      <c r="E35" s="361"/>
      <c r="F35" s="361"/>
    </row>
    <row r="36" spans="1:6" s="218" customFormat="1" ht="15.75">
      <c r="A36" s="44" t="s">
        <v>396</v>
      </c>
      <c r="B36" s="176" t="s">
        <v>394</v>
      </c>
      <c r="C36" s="345">
        <v>1575</v>
      </c>
      <c r="D36" s="361">
        <v>1575</v>
      </c>
      <c r="E36" s="361"/>
      <c r="F36" s="361">
        <f>SUM(D36:E36)</f>
        <v>1575</v>
      </c>
    </row>
    <row r="37" spans="1:6" s="218" customFormat="1" ht="16.5" thickBot="1">
      <c r="A37" s="45" t="s">
        <v>397</v>
      </c>
      <c r="B37" s="178" t="s">
        <v>129</v>
      </c>
      <c r="C37" s="345">
        <v>25</v>
      </c>
      <c r="D37" s="369">
        <v>25</v>
      </c>
      <c r="E37" s="369"/>
      <c r="F37" s="361">
        <f>SUM(D37:E37)</f>
        <v>25</v>
      </c>
    </row>
    <row r="38" spans="1:6" s="218" customFormat="1" ht="16.5" thickBot="1">
      <c r="A38" s="219" t="s">
        <v>278</v>
      </c>
      <c r="B38" s="172" t="s">
        <v>130</v>
      </c>
      <c r="C38" s="343">
        <f>SUM(C39:C48)</f>
        <v>266</v>
      </c>
      <c r="D38" s="343">
        <f>SUM(D39:D48)</f>
        <v>1430</v>
      </c>
      <c r="E38" s="343">
        <f>SUM(E39:E48)</f>
        <v>0</v>
      </c>
      <c r="F38" s="343">
        <f>SUM(F39:F48)</f>
        <v>1430</v>
      </c>
    </row>
    <row r="39" spans="1:6" s="218" customFormat="1" ht="15.75">
      <c r="A39" s="43" t="s">
        <v>93</v>
      </c>
      <c r="B39" s="174" t="s">
        <v>84</v>
      </c>
      <c r="C39" s="344"/>
      <c r="D39" s="366">
        <v>1164</v>
      </c>
      <c r="E39" s="366"/>
      <c r="F39" s="361">
        <f>SUM(D39:E39)</f>
        <v>1164</v>
      </c>
    </row>
    <row r="40" spans="1:6" s="218" customFormat="1" ht="15.75">
      <c r="A40" s="44" t="s">
        <v>95</v>
      </c>
      <c r="B40" s="176" t="s">
        <v>85</v>
      </c>
      <c r="C40" s="345">
        <v>14</v>
      </c>
      <c r="D40" s="361">
        <v>14</v>
      </c>
      <c r="E40" s="361"/>
      <c r="F40" s="361">
        <f>SUM(D40:E40)</f>
        <v>14</v>
      </c>
    </row>
    <row r="41" spans="1:6" s="218" customFormat="1" ht="15.75">
      <c r="A41" s="44" t="s">
        <v>97</v>
      </c>
      <c r="B41" s="176" t="s">
        <v>86</v>
      </c>
      <c r="C41" s="345"/>
      <c r="D41" s="361"/>
      <c r="E41" s="361"/>
      <c r="F41" s="361"/>
    </row>
    <row r="42" spans="1:6" s="218" customFormat="1" ht="15.75">
      <c r="A42" s="44" t="s">
        <v>131</v>
      </c>
      <c r="B42" s="176" t="s">
        <v>87</v>
      </c>
      <c r="C42" s="345">
        <v>252</v>
      </c>
      <c r="D42" s="361">
        <v>252</v>
      </c>
      <c r="E42" s="361"/>
      <c r="F42" s="361">
        <f>SUM(D42:E42)</f>
        <v>252</v>
      </c>
    </row>
    <row r="43" spans="1:6" s="218" customFormat="1" ht="15.75">
      <c r="A43" s="44" t="s">
        <v>132</v>
      </c>
      <c r="B43" s="176" t="s">
        <v>88</v>
      </c>
      <c r="C43" s="345"/>
      <c r="D43" s="361"/>
      <c r="E43" s="361"/>
      <c r="F43" s="361"/>
    </row>
    <row r="44" spans="1:6" s="218" customFormat="1" ht="15.75">
      <c r="A44" s="44" t="s">
        <v>133</v>
      </c>
      <c r="B44" s="176" t="s">
        <v>134</v>
      </c>
      <c r="C44" s="345"/>
      <c r="D44" s="361"/>
      <c r="E44" s="361"/>
      <c r="F44" s="361"/>
    </row>
    <row r="45" spans="1:6" s="218" customFormat="1" ht="15.75">
      <c r="A45" s="44" t="s">
        <v>135</v>
      </c>
      <c r="B45" s="176" t="s">
        <v>136</v>
      </c>
      <c r="C45" s="345"/>
      <c r="D45" s="361"/>
      <c r="E45" s="361"/>
      <c r="F45" s="361"/>
    </row>
    <row r="46" spans="1:6" s="218" customFormat="1" ht="15.75">
      <c r="A46" s="44" t="s">
        <v>137</v>
      </c>
      <c r="B46" s="176" t="s">
        <v>89</v>
      </c>
      <c r="C46" s="345"/>
      <c r="D46" s="361"/>
      <c r="E46" s="361"/>
      <c r="F46" s="361"/>
    </row>
    <row r="47" spans="1:6" s="218" customFormat="1" ht="15.75">
      <c r="A47" s="44" t="s">
        <v>138</v>
      </c>
      <c r="B47" s="176" t="s">
        <v>90</v>
      </c>
      <c r="C47" s="349"/>
      <c r="D47" s="362"/>
      <c r="E47" s="362"/>
      <c r="F47" s="362"/>
    </row>
    <row r="48" spans="1:6" s="218" customFormat="1" ht="16.5" thickBot="1">
      <c r="A48" s="45" t="s">
        <v>139</v>
      </c>
      <c r="B48" s="178" t="s">
        <v>91</v>
      </c>
      <c r="C48" s="350"/>
      <c r="D48" s="372"/>
      <c r="E48" s="372"/>
      <c r="F48" s="372">
        <f>SUM(D48:E48)</f>
        <v>0</v>
      </c>
    </row>
    <row r="49" spans="1:6" s="218" customFormat="1" ht="16.5" thickBot="1">
      <c r="A49" s="219" t="s">
        <v>279</v>
      </c>
      <c r="B49" s="172" t="s">
        <v>140</v>
      </c>
      <c r="C49" s="343">
        <f>SUM(C50:C54)</f>
        <v>0</v>
      </c>
      <c r="D49" s="343">
        <f>SUM(D50:D54)</f>
        <v>0</v>
      </c>
      <c r="E49" s="343">
        <f>SUM(E50:E54)</f>
        <v>0</v>
      </c>
      <c r="F49" s="343">
        <f>SUM(F50:F54)</f>
        <v>0</v>
      </c>
    </row>
    <row r="50" spans="1:6" s="218" customFormat="1" ht="15.75">
      <c r="A50" s="43" t="s">
        <v>314</v>
      </c>
      <c r="B50" s="174" t="s">
        <v>94</v>
      </c>
      <c r="C50" s="351"/>
      <c r="D50" s="373"/>
      <c r="E50" s="373"/>
      <c r="F50" s="373"/>
    </row>
    <row r="51" spans="1:6" s="218" customFormat="1" ht="15.75">
      <c r="A51" s="44" t="s">
        <v>315</v>
      </c>
      <c r="B51" s="176" t="s">
        <v>96</v>
      </c>
      <c r="C51" s="349"/>
      <c r="D51" s="362"/>
      <c r="E51" s="362"/>
      <c r="F51" s="362">
        <f>SUM(D51:E51)</f>
        <v>0</v>
      </c>
    </row>
    <row r="52" spans="1:6" s="218" customFormat="1" ht="15.75">
      <c r="A52" s="44" t="s">
        <v>382</v>
      </c>
      <c r="B52" s="176" t="s">
        <v>98</v>
      </c>
      <c r="C52" s="349"/>
      <c r="D52" s="362"/>
      <c r="E52" s="362"/>
      <c r="F52" s="362">
        <f>SUM(D52:E52)</f>
        <v>0</v>
      </c>
    </row>
    <row r="53" spans="1:6" s="218" customFormat="1" ht="15.75">
      <c r="A53" s="44" t="s">
        <v>398</v>
      </c>
      <c r="B53" s="176" t="s">
        <v>141</v>
      </c>
      <c r="C53" s="349"/>
      <c r="D53" s="362"/>
      <c r="E53" s="362"/>
      <c r="F53" s="362"/>
    </row>
    <row r="54" spans="1:6" s="218" customFormat="1" ht="16.5" thickBot="1">
      <c r="A54" s="45" t="s">
        <v>399</v>
      </c>
      <c r="B54" s="178" t="s">
        <v>142</v>
      </c>
      <c r="C54" s="350"/>
      <c r="D54" s="372"/>
      <c r="E54" s="372"/>
      <c r="F54" s="372"/>
    </row>
    <row r="55" spans="1:6" s="218" customFormat="1" ht="16.5" thickBot="1">
      <c r="A55" s="219" t="s">
        <v>143</v>
      </c>
      <c r="B55" s="172" t="s">
        <v>144</v>
      </c>
      <c r="C55" s="343">
        <f>SUM(C56:C58)</f>
        <v>0</v>
      </c>
      <c r="D55" s="368"/>
      <c r="E55" s="368"/>
      <c r="F55" s="368"/>
    </row>
    <row r="56" spans="1:6" s="218" customFormat="1" ht="15.75">
      <c r="A56" s="43" t="s">
        <v>316</v>
      </c>
      <c r="B56" s="174" t="s">
        <v>145</v>
      </c>
      <c r="C56" s="344"/>
      <c r="D56" s="366"/>
      <c r="E56" s="366"/>
      <c r="F56" s="366"/>
    </row>
    <row r="57" spans="1:6" s="218" customFormat="1" ht="15.75">
      <c r="A57" s="44" t="s">
        <v>393</v>
      </c>
      <c r="B57" s="176" t="s">
        <v>146</v>
      </c>
      <c r="C57" s="345"/>
      <c r="D57" s="361"/>
      <c r="E57" s="361"/>
      <c r="F57" s="361"/>
    </row>
    <row r="58" spans="1:6" s="218" customFormat="1" ht="15.75">
      <c r="A58" s="44" t="s">
        <v>147</v>
      </c>
      <c r="B58" s="176" t="s">
        <v>148</v>
      </c>
      <c r="C58" s="345"/>
      <c r="D58" s="361"/>
      <c r="E58" s="361"/>
      <c r="F58" s="361"/>
    </row>
    <row r="59" spans="1:6" s="218" customFormat="1" ht="16.5" thickBot="1">
      <c r="A59" s="45" t="s">
        <v>149</v>
      </c>
      <c r="B59" s="178" t="s">
        <v>150</v>
      </c>
      <c r="C59" s="346"/>
      <c r="D59" s="369"/>
      <c r="E59" s="369"/>
      <c r="F59" s="369"/>
    </row>
    <row r="60" spans="1:6" s="218" customFormat="1" ht="16.5" thickBot="1">
      <c r="A60" s="219" t="s">
        <v>281</v>
      </c>
      <c r="B60" s="179" t="s">
        <v>151</v>
      </c>
      <c r="C60" s="343">
        <f>SUM(C61:C63)</f>
        <v>0</v>
      </c>
      <c r="D60" s="368"/>
      <c r="E60" s="368"/>
      <c r="F60" s="368"/>
    </row>
    <row r="61" spans="1:6" s="218" customFormat="1" ht="15.75">
      <c r="A61" s="43" t="s">
        <v>354</v>
      </c>
      <c r="B61" s="174" t="s">
        <v>152</v>
      </c>
      <c r="C61" s="349"/>
      <c r="D61" s="373"/>
      <c r="E61" s="373"/>
      <c r="F61" s="373"/>
    </row>
    <row r="62" spans="1:6" s="218" customFormat="1" ht="15.75">
      <c r="A62" s="44" t="s">
        <v>355</v>
      </c>
      <c r="B62" s="176" t="s">
        <v>153</v>
      </c>
      <c r="C62" s="349"/>
      <c r="D62" s="362"/>
      <c r="E62" s="362"/>
      <c r="F62" s="362"/>
    </row>
    <row r="63" spans="1:6" s="218" customFormat="1" ht="15.75">
      <c r="A63" s="44" t="s">
        <v>154</v>
      </c>
      <c r="B63" s="176" t="s">
        <v>155</v>
      </c>
      <c r="C63" s="349"/>
      <c r="D63" s="362"/>
      <c r="E63" s="362"/>
      <c r="F63" s="362"/>
    </row>
    <row r="64" spans="1:6" s="218" customFormat="1" ht="16.5" thickBot="1">
      <c r="A64" s="45" t="s">
        <v>156</v>
      </c>
      <c r="B64" s="178" t="s">
        <v>157</v>
      </c>
      <c r="C64" s="349"/>
      <c r="D64" s="372"/>
      <c r="E64" s="372"/>
      <c r="F64" s="372"/>
    </row>
    <row r="65" spans="1:6" s="218" customFormat="1" ht="16.5" thickBot="1">
      <c r="A65" s="219" t="s">
        <v>282</v>
      </c>
      <c r="B65" s="172" t="s">
        <v>158</v>
      </c>
      <c r="C65" s="347">
        <f>+C8+C15+C22+C29+C38+C49+C55+C60</f>
        <v>88224</v>
      </c>
      <c r="D65" s="347">
        <f>+D8+D15+D22+D29+D38+D49+D55+D60</f>
        <v>105093</v>
      </c>
      <c r="E65" s="347">
        <f>+E8+E15+E22+E29+E38+E49+E55+E60</f>
        <v>2928</v>
      </c>
      <c r="F65" s="347">
        <f>+F8+F15+F22+F29+F38+F49+F55+F60</f>
        <v>108021</v>
      </c>
    </row>
    <row r="66" spans="1:6" s="218" customFormat="1" ht="16.5" thickBot="1">
      <c r="A66" s="220" t="s">
        <v>262</v>
      </c>
      <c r="B66" s="179" t="s">
        <v>159</v>
      </c>
      <c r="C66" s="343">
        <f>SUM(C67:C69)</f>
        <v>0</v>
      </c>
      <c r="D66" s="374"/>
      <c r="E66" s="374"/>
      <c r="F66" s="374"/>
    </row>
    <row r="67" spans="1:6" s="218" customFormat="1" ht="15.75">
      <c r="A67" s="43" t="s">
        <v>160</v>
      </c>
      <c r="B67" s="174" t="s">
        <v>161</v>
      </c>
      <c r="C67" s="349"/>
      <c r="D67" s="362"/>
      <c r="E67" s="362"/>
      <c r="F67" s="362"/>
    </row>
    <row r="68" spans="1:6" s="218" customFormat="1" ht="15.75">
      <c r="A68" s="44" t="s">
        <v>162</v>
      </c>
      <c r="B68" s="176" t="s">
        <v>163</v>
      </c>
      <c r="C68" s="349"/>
      <c r="D68" s="362"/>
      <c r="E68" s="362"/>
      <c r="F68" s="362"/>
    </row>
    <row r="69" spans="1:6" s="218" customFormat="1" ht="16.5" thickBot="1">
      <c r="A69" s="45" t="s">
        <v>164</v>
      </c>
      <c r="B69" s="186" t="s">
        <v>268</v>
      </c>
      <c r="C69" s="349"/>
      <c r="D69" s="372"/>
      <c r="E69" s="372"/>
      <c r="F69" s="372"/>
    </row>
    <row r="70" spans="1:6" s="218" customFormat="1" ht="16.5" thickBot="1">
      <c r="A70" s="220" t="s">
        <v>166</v>
      </c>
      <c r="B70" s="179" t="s">
        <v>167</v>
      </c>
      <c r="C70" s="343">
        <f>SUM(C71:C74)</f>
        <v>0</v>
      </c>
      <c r="D70" s="368"/>
      <c r="E70" s="368"/>
      <c r="F70" s="368"/>
    </row>
    <row r="71" spans="1:6" s="218" customFormat="1" ht="15.75">
      <c r="A71" s="43" t="s">
        <v>168</v>
      </c>
      <c r="B71" s="174" t="s">
        <v>169</v>
      </c>
      <c r="C71" s="349"/>
      <c r="D71" s="373"/>
      <c r="E71" s="373"/>
      <c r="F71" s="373"/>
    </row>
    <row r="72" spans="1:6" s="218" customFormat="1" ht="15.75">
      <c r="A72" s="44" t="s">
        <v>170</v>
      </c>
      <c r="B72" s="176" t="s">
        <v>171</v>
      </c>
      <c r="C72" s="349"/>
      <c r="D72" s="362"/>
      <c r="E72" s="362"/>
      <c r="F72" s="362"/>
    </row>
    <row r="73" spans="1:6" s="218" customFormat="1" ht="15.75">
      <c r="A73" s="44" t="s">
        <v>172</v>
      </c>
      <c r="B73" s="176" t="s">
        <v>173</v>
      </c>
      <c r="C73" s="349"/>
      <c r="D73" s="362"/>
      <c r="E73" s="362"/>
      <c r="F73" s="362"/>
    </row>
    <row r="74" spans="1:6" s="218" customFormat="1" ht="16.5" thickBot="1">
      <c r="A74" s="45" t="s">
        <v>174</v>
      </c>
      <c r="B74" s="178" t="s">
        <v>175</v>
      </c>
      <c r="C74" s="349"/>
      <c r="D74" s="372"/>
      <c r="E74" s="372"/>
      <c r="F74" s="372"/>
    </row>
    <row r="75" spans="1:6" s="218" customFormat="1" ht="16.5" thickBot="1">
      <c r="A75" s="220" t="s">
        <v>176</v>
      </c>
      <c r="B75" s="179" t="s">
        <v>177</v>
      </c>
      <c r="C75" s="343">
        <f>SUM(C76:C77)</f>
        <v>13618</v>
      </c>
      <c r="D75" s="343">
        <f>SUM(D76:D77)</f>
        <v>16997</v>
      </c>
      <c r="E75" s="343">
        <f>SUM(E76:E77)</f>
        <v>0</v>
      </c>
      <c r="F75" s="343">
        <f>SUM(F76:F77)</f>
        <v>16997</v>
      </c>
    </row>
    <row r="76" spans="1:6" s="218" customFormat="1" ht="15.75">
      <c r="A76" s="43" t="s">
        <v>356</v>
      </c>
      <c r="B76" s="174" t="s">
        <v>178</v>
      </c>
      <c r="C76" s="349">
        <v>13618</v>
      </c>
      <c r="D76" s="373">
        <v>16997</v>
      </c>
      <c r="E76" s="373"/>
      <c r="F76" s="373">
        <f>SUM(D76:E76)</f>
        <v>16997</v>
      </c>
    </row>
    <row r="77" spans="1:6" s="218" customFormat="1" ht="16.5" thickBot="1">
      <c r="A77" s="45" t="s">
        <v>357</v>
      </c>
      <c r="B77" s="178" t="s">
        <v>179</v>
      </c>
      <c r="C77" s="349"/>
      <c r="D77" s="372"/>
      <c r="E77" s="372"/>
      <c r="F77" s="372"/>
    </row>
    <row r="78" spans="1:6" s="218" customFormat="1" ht="16.5" thickBot="1">
      <c r="A78" s="220" t="s">
        <v>180</v>
      </c>
      <c r="B78" s="179" t="s">
        <v>181</v>
      </c>
      <c r="C78" s="343">
        <f>SUM(C79:C81)</f>
        <v>0</v>
      </c>
      <c r="D78" s="343">
        <f>SUM(D79:D81)</f>
        <v>0</v>
      </c>
      <c r="E78" s="343">
        <f>SUM(E79:E81)</f>
        <v>0</v>
      </c>
      <c r="F78" s="343">
        <f>SUM(F79:F81)</f>
        <v>0</v>
      </c>
    </row>
    <row r="79" spans="1:6" s="218" customFormat="1" ht="15.75">
      <c r="A79" s="43" t="s">
        <v>380</v>
      </c>
      <c r="B79" s="174" t="s">
        <v>182</v>
      </c>
      <c r="C79" s="349"/>
      <c r="D79" s="373"/>
      <c r="E79" s="373"/>
      <c r="F79" s="373"/>
    </row>
    <row r="80" spans="1:6" s="218" customFormat="1" ht="15.75">
      <c r="A80" s="44" t="s">
        <v>381</v>
      </c>
      <c r="B80" s="176" t="s">
        <v>183</v>
      </c>
      <c r="C80" s="349"/>
      <c r="D80" s="362"/>
      <c r="E80" s="362"/>
      <c r="F80" s="362"/>
    </row>
    <row r="81" spans="1:6" s="218" customFormat="1" ht="16.5" thickBot="1">
      <c r="A81" s="45" t="s">
        <v>184</v>
      </c>
      <c r="B81" s="178" t="s">
        <v>185</v>
      </c>
      <c r="C81" s="349"/>
      <c r="D81" s="372"/>
      <c r="E81" s="372"/>
      <c r="F81" s="372"/>
    </row>
    <row r="82" spans="1:6" s="218" customFormat="1" ht="16.5" thickBot="1">
      <c r="A82" s="220" t="s">
        <v>186</v>
      </c>
      <c r="B82" s="179" t="s">
        <v>187</v>
      </c>
      <c r="C82" s="343">
        <f>SUM(C83:C86)</f>
        <v>0</v>
      </c>
      <c r="D82" s="368"/>
      <c r="E82" s="368"/>
      <c r="F82" s="368"/>
    </row>
    <row r="83" spans="1:6" s="218" customFormat="1" ht="15.75">
      <c r="A83" s="221" t="s">
        <v>188</v>
      </c>
      <c r="B83" s="174" t="s">
        <v>189</v>
      </c>
      <c r="C83" s="349"/>
      <c r="D83" s="373"/>
      <c r="E83" s="373"/>
      <c r="F83" s="373"/>
    </row>
    <row r="84" spans="1:6" s="218" customFormat="1" ht="15.75">
      <c r="A84" s="222" t="s">
        <v>190</v>
      </c>
      <c r="B84" s="176" t="s">
        <v>191</v>
      </c>
      <c r="C84" s="349"/>
      <c r="D84" s="362"/>
      <c r="E84" s="362"/>
      <c r="F84" s="362"/>
    </row>
    <row r="85" spans="1:6" s="218" customFormat="1" ht="15.75">
      <c r="A85" s="222" t="s">
        <v>192</v>
      </c>
      <c r="B85" s="176" t="s">
        <v>193</v>
      </c>
      <c r="C85" s="349"/>
      <c r="D85" s="362"/>
      <c r="E85" s="362"/>
      <c r="F85" s="362"/>
    </row>
    <row r="86" spans="1:6" s="218" customFormat="1" ht="16.5" thickBot="1">
      <c r="A86" s="223" t="s">
        <v>194</v>
      </c>
      <c r="B86" s="178" t="s">
        <v>195</v>
      </c>
      <c r="C86" s="349"/>
      <c r="D86" s="372"/>
      <c r="E86" s="372"/>
      <c r="F86" s="372"/>
    </row>
    <row r="87" spans="1:6" s="218" customFormat="1" ht="16.5" thickBot="1">
      <c r="A87" s="220" t="s">
        <v>196</v>
      </c>
      <c r="B87" s="179" t="s">
        <v>197</v>
      </c>
      <c r="C87" s="352"/>
      <c r="D87" s="375"/>
      <c r="E87" s="375"/>
      <c r="F87" s="375"/>
    </row>
    <row r="88" spans="1:6" s="218" customFormat="1" ht="16.5" thickBot="1">
      <c r="A88" s="220" t="s">
        <v>198</v>
      </c>
      <c r="B88" s="188" t="s">
        <v>199</v>
      </c>
      <c r="C88" s="347">
        <f>+C66+C70+C75+C78+C82+C87</f>
        <v>13618</v>
      </c>
      <c r="D88" s="347">
        <f>+D66+D70+D75+D78+D82+D87</f>
        <v>16997</v>
      </c>
      <c r="E88" s="347">
        <f>+E66+E70+E75+E78+E82+E87</f>
        <v>0</v>
      </c>
      <c r="F88" s="347">
        <f>+F66+F70+F75+F78+F82+F87</f>
        <v>16997</v>
      </c>
    </row>
    <row r="89" spans="1:6" s="218" customFormat="1" ht="16.5" thickBot="1">
      <c r="A89" s="224" t="s">
        <v>200</v>
      </c>
      <c r="B89" s="189" t="s">
        <v>263</v>
      </c>
      <c r="C89" s="347">
        <f>+C65+C88</f>
        <v>101842</v>
      </c>
      <c r="D89" s="347">
        <f>+D65+D88</f>
        <v>122090</v>
      </c>
      <c r="E89" s="347">
        <f>+E65+E88</f>
        <v>2928</v>
      </c>
      <c r="F89" s="347">
        <f>+F65+F88</f>
        <v>125018</v>
      </c>
    </row>
    <row r="90" spans="1:6" ht="15.75">
      <c r="A90" s="508"/>
      <c r="B90" s="508"/>
      <c r="C90" s="508"/>
      <c r="D90" s="376"/>
      <c r="E90" s="376"/>
      <c r="F90" s="376"/>
    </row>
    <row r="91" spans="1:6" ht="15.75">
      <c r="A91" s="506" t="s">
        <v>446</v>
      </c>
      <c r="B91" s="506"/>
      <c r="C91" s="506"/>
      <c r="D91" s="363"/>
      <c r="E91" s="363"/>
      <c r="F91" s="363"/>
    </row>
    <row r="92" spans="1:6" s="213" customFormat="1" ht="16.5" customHeight="1">
      <c r="A92" s="505" t="s">
        <v>290</v>
      </c>
      <c r="B92" s="505"/>
      <c r="C92" s="505"/>
      <c r="D92" s="364"/>
      <c r="E92" s="364"/>
      <c r="F92" s="364"/>
    </row>
    <row r="93" spans="1:6" s="229" customFormat="1" ht="16.5" thickBot="1">
      <c r="A93" s="510" t="s">
        <v>347</v>
      </c>
      <c r="B93" s="510"/>
      <c r="C93" s="228" t="s">
        <v>264</v>
      </c>
      <c r="D93" s="377"/>
      <c r="E93" s="377"/>
      <c r="F93" s="377"/>
    </row>
    <row r="94" spans="1:6" s="215" customFormat="1" ht="32.25" thickBot="1">
      <c r="A94" s="171" t="s">
        <v>310</v>
      </c>
      <c r="B94" s="42" t="s">
        <v>291</v>
      </c>
      <c r="C94" s="341" t="s">
        <v>461</v>
      </c>
      <c r="D94" s="367" t="s">
        <v>432</v>
      </c>
      <c r="E94" s="367" t="s">
        <v>431</v>
      </c>
      <c r="F94" s="367" t="s">
        <v>430</v>
      </c>
    </row>
    <row r="95" spans="1:6" s="218" customFormat="1" ht="16.5" thickBot="1">
      <c r="A95" s="171" t="s">
        <v>15</v>
      </c>
      <c r="B95" s="42" t="s">
        <v>19</v>
      </c>
      <c r="C95" s="341" t="s">
        <v>17</v>
      </c>
      <c r="D95" s="367"/>
      <c r="E95" s="367"/>
      <c r="F95" s="367"/>
    </row>
    <row r="96" spans="1:6" s="215" customFormat="1" ht="16.5" thickBot="1">
      <c r="A96" s="230" t="s">
        <v>274</v>
      </c>
      <c r="B96" s="191" t="s">
        <v>256</v>
      </c>
      <c r="C96" s="353">
        <f>SUM(C97:C101)</f>
        <v>37570</v>
      </c>
      <c r="D96" s="353">
        <f>SUM(D97:D101)</f>
        <v>56491</v>
      </c>
      <c r="E96" s="353">
        <f>SUM(E97:E101)</f>
        <v>2867</v>
      </c>
      <c r="F96" s="353">
        <f>SUM(F97:F101)</f>
        <v>59358</v>
      </c>
    </row>
    <row r="97" spans="1:6" s="215" customFormat="1" ht="15.75">
      <c r="A97" s="46" t="s">
        <v>317</v>
      </c>
      <c r="B97" s="48" t="s">
        <v>292</v>
      </c>
      <c r="C97" s="354">
        <v>10314</v>
      </c>
      <c r="D97" s="366">
        <v>24065</v>
      </c>
      <c r="E97" s="366">
        <v>730</v>
      </c>
      <c r="F97" s="366">
        <f>SUM(D97:E97)</f>
        <v>24795</v>
      </c>
    </row>
    <row r="98" spans="1:6" s="215" customFormat="1" ht="15.75">
      <c r="A98" s="44" t="s">
        <v>318</v>
      </c>
      <c r="B98" s="49" t="s">
        <v>358</v>
      </c>
      <c r="C98" s="345">
        <v>1985</v>
      </c>
      <c r="D98" s="361">
        <v>3498</v>
      </c>
      <c r="E98" s="361">
        <v>161</v>
      </c>
      <c r="F98" s="366">
        <f aca="true" t="shared" si="2" ref="F98:F106">SUM(D98:E98)</f>
        <v>3659</v>
      </c>
    </row>
    <row r="99" spans="1:6" s="215" customFormat="1" ht="15.75">
      <c r="A99" s="44" t="s">
        <v>319</v>
      </c>
      <c r="B99" s="49" t="s">
        <v>338</v>
      </c>
      <c r="C99" s="346">
        <v>13390</v>
      </c>
      <c r="D99" s="361">
        <v>16083</v>
      </c>
      <c r="E99" s="361">
        <v>49</v>
      </c>
      <c r="F99" s="366">
        <f t="shared" si="2"/>
        <v>16132</v>
      </c>
    </row>
    <row r="100" spans="1:6" s="215" customFormat="1" ht="15.75">
      <c r="A100" s="44" t="s">
        <v>320</v>
      </c>
      <c r="B100" s="50" t="s">
        <v>359</v>
      </c>
      <c r="C100" s="346">
        <v>6676</v>
      </c>
      <c r="D100" s="361">
        <v>6676</v>
      </c>
      <c r="E100" s="361">
        <v>678</v>
      </c>
      <c r="F100" s="366">
        <f t="shared" si="2"/>
        <v>7354</v>
      </c>
    </row>
    <row r="101" spans="1:6" s="215" customFormat="1" ht="15.75">
      <c r="A101" s="44" t="s">
        <v>201</v>
      </c>
      <c r="B101" s="194" t="s">
        <v>360</v>
      </c>
      <c r="C101" s="346">
        <f>SUM(C102:C111)</f>
        <v>5205</v>
      </c>
      <c r="D101" s="346">
        <f>SUM(D102:D111)</f>
        <v>6169</v>
      </c>
      <c r="E101" s="346">
        <f>SUM(E102:E111)</f>
        <v>1249</v>
      </c>
      <c r="F101" s="366">
        <f t="shared" si="2"/>
        <v>7418</v>
      </c>
    </row>
    <row r="102" spans="1:6" s="215" customFormat="1" ht="15.75">
      <c r="A102" s="44" t="s">
        <v>321</v>
      </c>
      <c r="B102" s="49" t="s">
        <v>202</v>
      </c>
      <c r="C102" s="346"/>
      <c r="D102" s="361">
        <v>946</v>
      </c>
      <c r="E102" s="361">
        <v>1098</v>
      </c>
      <c r="F102" s="366">
        <f t="shared" si="2"/>
        <v>2044</v>
      </c>
    </row>
    <row r="103" spans="1:6" s="215" customFormat="1" ht="15.75">
      <c r="A103" s="44" t="s">
        <v>322</v>
      </c>
      <c r="B103" s="195" t="s">
        <v>203</v>
      </c>
      <c r="C103" s="346"/>
      <c r="D103" s="361"/>
      <c r="E103" s="361"/>
      <c r="F103" s="366">
        <f t="shared" si="2"/>
        <v>0</v>
      </c>
    </row>
    <row r="104" spans="1:6" s="215" customFormat="1" ht="15.75">
      <c r="A104" s="44" t="s">
        <v>387</v>
      </c>
      <c r="B104" s="196" t="s">
        <v>204</v>
      </c>
      <c r="C104" s="346"/>
      <c r="D104" s="361"/>
      <c r="E104" s="361"/>
      <c r="F104" s="366">
        <f t="shared" si="2"/>
        <v>0</v>
      </c>
    </row>
    <row r="105" spans="1:6" s="215" customFormat="1" ht="15.75">
      <c r="A105" s="44" t="s">
        <v>388</v>
      </c>
      <c r="B105" s="196" t="s">
        <v>205</v>
      </c>
      <c r="C105" s="346"/>
      <c r="D105" s="361"/>
      <c r="E105" s="361"/>
      <c r="F105" s="366">
        <f t="shared" si="2"/>
        <v>0</v>
      </c>
    </row>
    <row r="106" spans="1:6" s="215" customFormat="1" ht="15.75">
      <c r="A106" s="44" t="s">
        <v>26</v>
      </c>
      <c r="B106" s="195" t="s">
        <v>206</v>
      </c>
      <c r="C106" s="346">
        <v>5205</v>
      </c>
      <c r="D106" s="361">
        <v>5205</v>
      </c>
      <c r="E106" s="361"/>
      <c r="F106" s="366">
        <f t="shared" si="2"/>
        <v>5205</v>
      </c>
    </row>
    <row r="107" spans="1:6" s="215" customFormat="1" ht="15.75">
      <c r="A107" s="44" t="s">
        <v>207</v>
      </c>
      <c r="B107" s="195" t="s">
        <v>208</v>
      </c>
      <c r="C107" s="346"/>
      <c r="D107" s="361"/>
      <c r="E107" s="361"/>
      <c r="F107" s="361"/>
    </row>
    <row r="108" spans="1:6" s="215" customFormat="1" ht="15.75">
      <c r="A108" s="44" t="s">
        <v>209</v>
      </c>
      <c r="B108" s="196" t="s">
        <v>210</v>
      </c>
      <c r="C108" s="346"/>
      <c r="D108" s="361"/>
      <c r="E108" s="361"/>
      <c r="F108" s="361"/>
    </row>
    <row r="109" spans="1:6" s="215" customFormat="1" ht="15.75">
      <c r="A109" s="47" t="s">
        <v>211</v>
      </c>
      <c r="B109" s="197" t="s">
        <v>212</v>
      </c>
      <c r="C109" s="346"/>
      <c r="D109" s="361"/>
      <c r="E109" s="361"/>
      <c r="F109" s="361"/>
    </row>
    <row r="110" spans="1:6" s="215" customFormat="1" ht="15.75">
      <c r="A110" s="44" t="s">
        <v>213</v>
      </c>
      <c r="B110" s="197" t="s">
        <v>214</v>
      </c>
      <c r="C110" s="346"/>
      <c r="D110" s="361"/>
      <c r="E110" s="361"/>
      <c r="F110" s="361"/>
    </row>
    <row r="111" spans="1:6" s="215" customFormat="1" ht="16.5" thickBot="1">
      <c r="A111" s="231" t="s">
        <v>215</v>
      </c>
      <c r="B111" s="198" t="s">
        <v>216</v>
      </c>
      <c r="C111" s="355"/>
      <c r="D111" s="369">
        <v>18</v>
      </c>
      <c r="E111" s="369">
        <v>151</v>
      </c>
      <c r="F111" s="369">
        <f>SUM(D111:E111)</f>
        <v>169</v>
      </c>
    </row>
    <row r="112" spans="1:6" s="215" customFormat="1" ht="16.5" thickBot="1">
      <c r="A112" s="219" t="s">
        <v>275</v>
      </c>
      <c r="B112" s="200" t="s">
        <v>257</v>
      </c>
      <c r="C112" s="343">
        <f>+C113+C115+C117</f>
        <v>63175</v>
      </c>
      <c r="D112" s="343">
        <f>+D113+D115+D117</f>
        <v>64502</v>
      </c>
      <c r="E112" s="343">
        <f>+E113+E115+E117</f>
        <v>61</v>
      </c>
      <c r="F112" s="343">
        <f>+F113+F115+F117</f>
        <v>64563</v>
      </c>
    </row>
    <row r="113" spans="1:6" s="215" customFormat="1" ht="15.75">
      <c r="A113" s="43" t="s">
        <v>323</v>
      </c>
      <c r="B113" s="49" t="s">
        <v>100</v>
      </c>
      <c r="C113" s="344">
        <v>53175</v>
      </c>
      <c r="D113" s="366">
        <v>54502</v>
      </c>
      <c r="E113" s="366">
        <v>61</v>
      </c>
      <c r="F113" s="366">
        <f>SUM(D113:E113)</f>
        <v>54563</v>
      </c>
    </row>
    <row r="114" spans="1:6" s="215" customFormat="1" ht="15.75">
      <c r="A114" s="43" t="s">
        <v>324</v>
      </c>
      <c r="B114" s="201" t="s">
        <v>217</v>
      </c>
      <c r="C114" s="344"/>
      <c r="D114" s="361"/>
      <c r="E114" s="361"/>
      <c r="F114" s="361"/>
    </row>
    <row r="115" spans="1:6" s="215" customFormat="1" ht="15.75">
      <c r="A115" s="43" t="s">
        <v>325</v>
      </c>
      <c r="B115" s="201" t="s">
        <v>361</v>
      </c>
      <c r="C115" s="345">
        <v>10000</v>
      </c>
      <c r="D115" s="361">
        <v>10000</v>
      </c>
      <c r="E115" s="361"/>
      <c r="F115" s="361">
        <f>SUM(D115:E115)</f>
        <v>10000</v>
      </c>
    </row>
    <row r="116" spans="1:6" s="215" customFormat="1" ht="15.75">
      <c r="A116" s="43" t="s">
        <v>326</v>
      </c>
      <c r="B116" s="201" t="s">
        <v>218</v>
      </c>
      <c r="C116" s="356"/>
      <c r="D116" s="361"/>
      <c r="E116" s="361"/>
      <c r="F116" s="361"/>
    </row>
    <row r="117" spans="1:6" s="215" customFormat="1" ht="15.75">
      <c r="A117" s="43" t="s">
        <v>327</v>
      </c>
      <c r="B117" s="203" t="s">
        <v>219</v>
      </c>
      <c r="C117" s="356">
        <f>SUM(C118:C125)</f>
        <v>0</v>
      </c>
      <c r="D117" s="361"/>
      <c r="E117" s="361"/>
      <c r="F117" s="361"/>
    </row>
    <row r="118" spans="1:6" s="215" customFormat="1" ht="15.75">
      <c r="A118" s="43" t="s">
        <v>113</v>
      </c>
      <c r="B118" s="204" t="s">
        <v>57</v>
      </c>
      <c r="C118" s="356"/>
      <c r="D118" s="361"/>
      <c r="E118" s="361"/>
      <c r="F118" s="361"/>
    </row>
    <row r="119" spans="1:6" s="215" customFormat="1" ht="15.75">
      <c r="A119" s="43" t="s">
        <v>221</v>
      </c>
      <c r="B119" s="205" t="s">
        <v>222</v>
      </c>
      <c r="C119" s="356"/>
      <c r="D119" s="361"/>
      <c r="E119" s="361"/>
      <c r="F119" s="361"/>
    </row>
    <row r="120" spans="1:6" s="215" customFormat="1" ht="15.75">
      <c r="A120" s="43" t="s">
        <v>223</v>
      </c>
      <c r="B120" s="196" t="s">
        <v>205</v>
      </c>
      <c r="C120" s="356"/>
      <c r="D120" s="361"/>
      <c r="E120" s="361"/>
      <c r="F120" s="361"/>
    </row>
    <row r="121" spans="1:6" s="215" customFormat="1" ht="15.75">
      <c r="A121" s="43" t="s">
        <v>224</v>
      </c>
      <c r="B121" s="196" t="s">
        <v>225</v>
      </c>
      <c r="C121" s="356"/>
      <c r="D121" s="361"/>
      <c r="E121" s="361"/>
      <c r="F121" s="361"/>
    </row>
    <row r="122" spans="1:6" s="215" customFormat="1" ht="15.75">
      <c r="A122" s="43" t="s">
        <v>226</v>
      </c>
      <c r="B122" s="196" t="s">
        <v>227</v>
      </c>
      <c r="C122" s="356"/>
      <c r="D122" s="361"/>
      <c r="E122" s="361"/>
      <c r="F122" s="361"/>
    </row>
    <row r="123" spans="1:6" s="215" customFormat="1" ht="15.75">
      <c r="A123" s="43" t="s">
        <v>228</v>
      </c>
      <c r="B123" s="196" t="s">
        <v>210</v>
      </c>
      <c r="C123" s="356"/>
      <c r="D123" s="361"/>
      <c r="E123" s="361"/>
      <c r="F123" s="361"/>
    </row>
    <row r="124" spans="1:6" s="215" customFormat="1" ht="15.75">
      <c r="A124" s="43" t="s">
        <v>229</v>
      </c>
      <c r="B124" s="196" t="s">
        <v>230</v>
      </c>
      <c r="C124" s="356"/>
      <c r="D124" s="361"/>
      <c r="E124" s="361"/>
      <c r="F124" s="361"/>
    </row>
    <row r="125" spans="1:6" s="215" customFormat="1" ht="16.5" thickBot="1">
      <c r="A125" s="47" t="s">
        <v>231</v>
      </c>
      <c r="B125" s="196" t="s">
        <v>232</v>
      </c>
      <c r="C125" s="357"/>
      <c r="D125" s="369"/>
      <c r="E125" s="369"/>
      <c r="F125" s="369"/>
    </row>
    <row r="126" spans="1:6" s="215" customFormat="1" ht="16.5" thickBot="1">
      <c r="A126" s="219" t="s">
        <v>276</v>
      </c>
      <c r="B126" s="159" t="s">
        <v>233</v>
      </c>
      <c r="C126" s="343">
        <f>+C127+C128</f>
        <v>200</v>
      </c>
      <c r="D126" s="343">
        <f>+D127+D128</f>
        <v>200</v>
      </c>
      <c r="E126" s="343">
        <f>+E127+E128</f>
        <v>0</v>
      </c>
      <c r="F126" s="343">
        <f>+F127+F128</f>
        <v>200</v>
      </c>
    </row>
    <row r="127" spans="1:6" s="215" customFormat="1" ht="15.75">
      <c r="A127" s="43" t="s">
        <v>311</v>
      </c>
      <c r="B127" s="68" t="s">
        <v>389</v>
      </c>
      <c r="C127" s="344">
        <v>200</v>
      </c>
      <c r="D127" s="366">
        <v>200</v>
      </c>
      <c r="E127" s="366"/>
      <c r="F127" s="366">
        <f>SUM(D127:E127)</f>
        <v>200</v>
      </c>
    </row>
    <row r="128" spans="1:6" s="215" customFormat="1" ht="16.5" thickBot="1">
      <c r="A128" s="45" t="s">
        <v>312</v>
      </c>
      <c r="B128" s="201" t="s">
        <v>392</v>
      </c>
      <c r="C128" s="344"/>
      <c r="D128" s="369"/>
      <c r="E128" s="369"/>
      <c r="F128" s="369"/>
    </row>
    <row r="129" spans="1:6" s="215" customFormat="1" ht="16.5" thickBot="1">
      <c r="A129" s="219" t="s">
        <v>277</v>
      </c>
      <c r="B129" s="159" t="s">
        <v>234</v>
      </c>
      <c r="C129" s="343">
        <f>+C96+C112+C126</f>
        <v>100945</v>
      </c>
      <c r="D129" s="343">
        <f>+D96+D112+D126</f>
        <v>121193</v>
      </c>
      <c r="E129" s="343">
        <f>+E96+E112+E126</f>
        <v>2928</v>
      </c>
      <c r="F129" s="343">
        <f>+F96+F112+F126</f>
        <v>124121</v>
      </c>
    </row>
    <row r="130" spans="1:6" s="215" customFormat="1" ht="16.5" thickBot="1">
      <c r="A130" s="219" t="s">
        <v>278</v>
      </c>
      <c r="B130" s="159" t="s">
        <v>235</v>
      </c>
      <c r="C130" s="343">
        <f>+C131+C132+C133</f>
        <v>0</v>
      </c>
      <c r="D130" s="368"/>
      <c r="E130" s="368"/>
      <c r="F130" s="368"/>
    </row>
    <row r="131" spans="1:6" s="215" customFormat="1" ht="15.75">
      <c r="A131" s="43" t="s">
        <v>93</v>
      </c>
      <c r="B131" s="68" t="s">
        <v>236</v>
      </c>
      <c r="C131" s="356"/>
      <c r="D131" s="366"/>
      <c r="E131" s="366"/>
      <c r="F131" s="366"/>
    </row>
    <row r="132" spans="1:6" s="215" customFormat="1" ht="15.75">
      <c r="A132" s="43" t="s">
        <v>95</v>
      </c>
      <c r="B132" s="68" t="s">
        <v>237</v>
      </c>
      <c r="C132" s="356"/>
      <c r="D132" s="361"/>
      <c r="E132" s="361"/>
      <c r="F132" s="361"/>
    </row>
    <row r="133" spans="1:6" s="215" customFormat="1" ht="16.5" thickBot="1">
      <c r="A133" s="47" t="s">
        <v>97</v>
      </c>
      <c r="B133" s="158" t="s">
        <v>238</v>
      </c>
      <c r="C133" s="356"/>
      <c r="D133" s="369"/>
      <c r="E133" s="369"/>
      <c r="F133" s="369"/>
    </row>
    <row r="134" spans="1:6" s="215" customFormat="1" ht="16.5" thickBot="1">
      <c r="A134" s="219" t="s">
        <v>279</v>
      </c>
      <c r="B134" s="159" t="s">
        <v>239</v>
      </c>
      <c r="C134" s="343">
        <f>+C135+C136+C137+C138</f>
        <v>0</v>
      </c>
      <c r="D134" s="368"/>
      <c r="E134" s="368"/>
      <c r="F134" s="368"/>
    </row>
    <row r="135" spans="1:6" s="215" customFormat="1" ht="15.75">
      <c r="A135" s="43" t="s">
        <v>314</v>
      </c>
      <c r="B135" s="68" t="s">
        <v>240</v>
      </c>
      <c r="C135" s="356"/>
      <c r="D135" s="366"/>
      <c r="E135" s="366"/>
      <c r="F135" s="366"/>
    </row>
    <row r="136" spans="1:6" s="215" customFormat="1" ht="15.75">
      <c r="A136" s="43" t="s">
        <v>315</v>
      </c>
      <c r="B136" s="68" t="s">
        <v>241</v>
      </c>
      <c r="C136" s="356"/>
      <c r="D136" s="361"/>
      <c r="E136" s="361"/>
      <c r="F136" s="361"/>
    </row>
    <row r="137" spans="1:6" s="215" customFormat="1" ht="15.75">
      <c r="A137" s="43" t="s">
        <v>382</v>
      </c>
      <c r="B137" s="68" t="s">
        <v>242</v>
      </c>
      <c r="C137" s="356"/>
      <c r="D137" s="361"/>
      <c r="E137" s="361"/>
      <c r="F137" s="361"/>
    </row>
    <row r="138" spans="1:6" s="215" customFormat="1" ht="16.5" thickBot="1">
      <c r="A138" s="47" t="s">
        <v>398</v>
      </c>
      <c r="B138" s="158" t="s">
        <v>243</v>
      </c>
      <c r="C138" s="356"/>
      <c r="D138" s="369"/>
      <c r="E138" s="369"/>
      <c r="F138" s="369"/>
    </row>
    <row r="139" spans="1:6" s="215" customFormat="1" ht="16.5" thickBot="1">
      <c r="A139" s="219" t="s">
        <v>280</v>
      </c>
      <c r="B139" s="159" t="s">
        <v>244</v>
      </c>
      <c r="C139" s="347">
        <f>+C140+C141+C142+C143</f>
        <v>897</v>
      </c>
      <c r="D139" s="347">
        <f>+D140+D141+D142+D143</f>
        <v>897</v>
      </c>
      <c r="E139" s="347">
        <f>+E140+E141+E142+E143</f>
        <v>0</v>
      </c>
      <c r="F139" s="347">
        <f>+F140+F141+F142+F143</f>
        <v>897</v>
      </c>
    </row>
    <row r="140" spans="1:6" s="215" customFormat="1" ht="15.75">
      <c r="A140" s="43" t="s">
        <v>316</v>
      </c>
      <c r="B140" s="68" t="s">
        <v>245</v>
      </c>
      <c r="C140" s="356"/>
      <c r="D140" s="366"/>
      <c r="E140" s="366"/>
      <c r="F140" s="366"/>
    </row>
    <row r="141" spans="1:6" s="215" customFormat="1" ht="15.75">
      <c r="A141" s="43" t="s">
        <v>393</v>
      </c>
      <c r="B141" s="68" t="s">
        <v>246</v>
      </c>
      <c r="C141" s="356">
        <v>897</v>
      </c>
      <c r="D141" s="361">
        <v>897</v>
      </c>
      <c r="E141" s="361"/>
      <c r="F141" s="361">
        <f>SUM(D141:E141)</f>
        <v>897</v>
      </c>
    </row>
    <row r="142" spans="1:6" s="215" customFormat="1" ht="15.75">
      <c r="A142" s="43" t="s">
        <v>147</v>
      </c>
      <c r="B142" s="68" t="s">
        <v>247</v>
      </c>
      <c r="C142" s="356"/>
      <c r="D142" s="361"/>
      <c r="E142" s="361"/>
      <c r="F142" s="361"/>
    </row>
    <row r="143" spans="1:6" s="215" customFormat="1" ht="16.5" thickBot="1">
      <c r="A143" s="47" t="s">
        <v>149</v>
      </c>
      <c r="B143" s="158" t="s">
        <v>248</v>
      </c>
      <c r="C143" s="356"/>
      <c r="D143" s="369"/>
      <c r="E143" s="369"/>
      <c r="F143" s="369"/>
    </row>
    <row r="144" spans="1:6" s="215" customFormat="1" ht="16.5" thickBot="1">
      <c r="A144" s="219" t="s">
        <v>281</v>
      </c>
      <c r="B144" s="159" t="s">
        <v>249</v>
      </c>
      <c r="C144" s="358">
        <f>+C145+C146+C147+C148</f>
        <v>0</v>
      </c>
      <c r="D144" s="378"/>
      <c r="E144" s="378"/>
      <c r="F144" s="378"/>
    </row>
    <row r="145" spans="1:6" s="215" customFormat="1" ht="15.75">
      <c r="A145" s="43" t="s">
        <v>354</v>
      </c>
      <c r="B145" s="68" t="s">
        <v>250</v>
      </c>
      <c r="C145" s="356"/>
      <c r="D145" s="366"/>
      <c r="E145" s="366"/>
      <c r="F145" s="366"/>
    </row>
    <row r="146" spans="1:6" s="215" customFormat="1" ht="15.75">
      <c r="A146" s="43" t="s">
        <v>355</v>
      </c>
      <c r="B146" s="68" t="s">
        <v>251</v>
      </c>
      <c r="C146" s="356"/>
      <c r="D146" s="361"/>
      <c r="E146" s="361"/>
      <c r="F146" s="361"/>
    </row>
    <row r="147" spans="1:6" s="215" customFormat="1" ht="15.75">
      <c r="A147" s="43" t="s">
        <v>154</v>
      </c>
      <c r="B147" s="68" t="s">
        <v>252</v>
      </c>
      <c r="C147" s="356"/>
      <c r="D147" s="361"/>
      <c r="E147" s="361"/>
      <c r="F147" s="361"/>
    </row>
    <row r="148" spans="1:6" s="215" customFormat="1" ht="16.5" thickBot="1">
      <c r="A148" s="43" t="s">
        <v>156</v>
      </c>
      <c r="B148" s="68" t="s">
        <v>253</v>
      </c>
      <c r="C148" s="356"/>
      <c r="D148" s="369"/>
      <c r="E148" s="369"/>
      <c r="F148" s="369"/>
    </row>
    <row r="149" spans="1:12" s="215" customFormat="1" ht="16.5" thickBot="1">
      <c r="A149" s="219" t="s">
        <v>282</v>
      </c>
      <c r="B149" s="159" t="s">
        <v>254</v>
      </c>
      <c r="C149" s="359">
        <f>+C130+C134+C139+C144</f>
        <v>897</v>
      </c>
      <c r="D149" s="359">
        <f>+D130+D134+D139+D144</f>
        <v>897</v>
      </c>
      <c r="E149" s="359">
        <f>+E130+E134+E139+E144</f>
        <v>0</v>
      </c>
      <c r="F149" s="359">
        <f>+F130+F134+F139+F144</f>
        <v>897</v>
      </c>
      <c r="I149" s="225"/>
      <c r="J149" s="226"/>
      <c r="K149" s="226"/>
      <c r="L149" s="226"/>
    </row>
    <row r="150" spans="1:6" s="218" customFormat="1" ht="16.5" thickBot="1">
      <c r="A150" s="232" t="s">
        <v>283</v>
      </c>
      <c r="B150" s="209" t="s">
        <v>255</v>
      </c>
      <c r="C150" s="359">
        <f>+C129+C149</f>
        <v>101842</v>
      </c>
      <c r="D150" s="359">
        <f>+D129+D149</f>
        <v>122090</v>
      </c>
      <c r="E150" s="359">
        <f>+E129+E149</f>
        <v>2928</v>
      </c>
      <c r="F150" s="359">
        <f>+F129+F149</f>
        <v>125018</v>
      </c>
    </row>
    <row r="151" spans="3:6" s="215" customFormat="1" ht="15.75">
      <c r="C151" s="227"/>
      <c r="D151" s="379"/>
      <c r="E151" s="379"/>
      <c r="F151" s="379"/>
    </row>
    <row r="152" spans="1:6" s="215" customFormat="1" ht="15.75">
      <c r="A152" s="511" t="s">
        <v>265</v>
      </c>
      <c r="B152" s="511"/>
      <c r="C152" s="511"/>
      <c r="D152" s="365"/>
      <c r="E152" s="365"/>
      <c r="F152" s="365"/>
    </row>
    <row r="153" spans="1:6" s="215" customFormat="1" ht="16.5" thickBot="1">
      <c r="A153" s="504" t="s">
        <v>348</v>
      </c>
      <c r="B153" s="504"/>
      <c r="C153" s="233" t="s">
        <v>264</v>
      </c>
      <c r="D153" s="380"/>
      <c r="E153" s="380"/>
      <c r="F153" s="380"/>
    </row>
    <row r="154" spans="1:7" s="215" customFormat="1" ht="16.5" thickBot="1">
      <c r="A154" s="219">
        <v>1</v>
      </c>
      <c r="B154" s="200" t="s">
        <v>266</v>
      </c>
      <c r="C154" s="343">
        <f>+C65-C129</f>
        <v>-12721</v>
      </c>
      <c r="D154" s="343">
        <f>+D65-D129</f>
        <v>-16100</v>
      </c>
      <c r="E154" s="343">
        <f>+E65-E129</f>
        <v>0</v>
      </c>
      <c r="F154" s="343">
        <f>+F65-F129</f>
        <v>-16100</v>
      </c>
      <c r="G154" s="234"/>
    </row>
    <row r="155" spans="1:6" s="215" customFormat="1" ht="16.5" thickBot="1">
      <c r="A155" s="219" t="s">
        <v>275</v>
      </c>
      <c r="B155" s="200" t="s">
        <v>267</v>
      </c>
      <c r="C155" s="343">
        <f>+C88-C149</f>
        <v>12721</v>
      </c>
      <c r="D155" s="343">
        <f>+D88-D149</f>
        <v>16100</v>
      </c>
      <c r="E155" s="343">
        <f>+E88-E149</f>
        <v>0</v>
      </c>
      <c r="F155" s="343">
        <f>+F88-F149</f>
        <v>16100</v>
      </c>
    </row>
    <row r="156" spans="4:6" ht="16.5" thickBot="1">
      <c r="D156" s="382"/>
      <c r="E156" s="382"/>
      <c r="F156" s="382"/>
    </row>
    <row r="157" spans="1:6" ht="16.5" thickBot="1">
      <c r="A157" s="160" t="s">
        <v>373</v>
      </c>
      <c r="B157" s="161"/>
      <c r="C157" s="360">
        <v>2</v>
      </c>
      <c r="D157" s="383">
        <v>2</v>
      </c>
      <c r="E157" s="383"/>
      <c r="F157" s="383">
        <v>2</v>
      </c>
    </row>
    <row r="158" spans="1:6" ht="16.5" thickBot="1">
      <c r="A158" s="160" t="s">
        <v>374</v>
      </c>
      <c r="B158" s="161"/>
      <c r="C158" s="360">
        <v>13</v>
      </c>
      <c r="D158" s="383">
        <v>16</v>
      </c>
      <c r="E158" s="383"/>
      <c r="F158" s="383">
        <v>35</v>
      </c>
    </row>
    <row r="159" spans="4:6" ht="16.5" thickBot="1">
      <c r="D159" s="384"/>
      <c r="E159" s="384"/>
      <c r="F159" s="384"/>
    </row>
  </sheetData>
  <sheetProtection/>
  <mergeCells count="9">
    <mergeCell ref="A153:B153"/>
    <mergeCell ref="A92:C92"/>
    <mergeCell ref="A91:C91"/>
    <mergeCell ref="A2:C2"/>
    <mergeCell ref="A90:C90"/>
    <mergeCell ref="A4:C4"/>
    <mergeCell ref="A93:B93"/>
    <mergeCell ref="A5:B5"/>
    <mergeCell ref="A152:C152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44" r:id="rId1"/>
  <rowBreaks count="1" manualBreakCount="1">
    <brk id="9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36"/>
  <sheetViews>
    <sheetView zoomScale="75" zoomScaleNormal="75" workbookViewId="0" topLeftCell="B10">
      <selection activeCell="E30" sqref="E30"/>
    </sheetView>
  </sheetViews>
  <sheetFormatPr defaultColWidth="9.00390625" defaultRowHeight="12.75"/>
  <cols>
    <col min="1" max="1" width="8.50390625" style="75" bestFit="1" customWidth="1"/>
    <col min="2" max="2" width="111.125" style="75" customWidth="1"/>
    <col min="3" max="3" width="30.125" style="75" customWidth="1"/>
    <col min="4" max="4" width="26.50390625" style="75" customWidth="1"/>
    <col min="5" max="5" width="26.50390625" style="484" customWidth="1"/>
    <col min="6" max="6" width="23.625" style="75" customWidth="1"/>
    <col min="7" max="7" width="10.125" style="75" bestFit="1" customWidth="1"/>
    <col min="8" max="16384" width="9.375" style="75" customWidth="1"/>
  </cols>
  <sheetData>
    <row r="1" spans="3:6" ht="15.75">
      <c r="C1" s="83" t="s">
        <v>454</v>
      </c>
      <c r="D1" s="83"/>
      <c r="E1" s="472"/>
      <c r="F1" s="83"/>
    </row>
    <row r="3" spans="1:6" ht="21" customHeight="1">
      <c r="A3" s="541" t="s">
        <v>464</v>
      </c>
      <c r="B3" s="541"/>
      <c r="C3" s="541"/>
      <c r="D3" s="396"/>
      <c r="E3" s="473"/>
      <c r="F3" s="396"/>
    </row>
    <row r="4" spans="1:6" ht="16.5" thickBot="1">
      <c r="A4" s="36"/>
      <c r="B4" s="36"/>
      <c r="C4" s="37"/>
      <c r="D4" s="37"/>
      <c r="E4" s="474"/>
      <c r="F4" s="37"/>
    </row>
    <row r="5" spans="1:6" s="76" customFormat="1" ht="15.75">
      <c r="A5" s="542" t="s">
        <v>295</v>
      </c>
      <c r="B5" s="539"/>
      <c r="C5" s="537" t="s">
        <v>465</v>
      </c>
      <c r="D5" s="537" t="s">
        <v>433</v>
      </c>
      <c r="E5" s="537" t="s">
        <v>436</v>
      </c>
      <c r="F5" s="539" t="s">
        <v>430</v>
      </c>
    </row>
    <row r="6" spans="1:6" s="77" customFormat="1" ht="15.75">
      <c r="A6" s="543"/>
      <c r="B6" s="540"/>
      <c r="C6" s="538"/>
      <c r="D6" s="538"/>
      <c r="E6" s="546"/>
      <c r="F6" s="540"/>
    </row>
    <row r="7" spans="1:6" s="77" customFormat="1" ht="15.75">
      <c r="A7" s="543"/>
      <c r="B7" s="540"/>
      <c r="C7" s="538"/>
      <c r="D7" s="538"/>
      <c r="E7" s="546"/>
      <c r="F7" s="540"/>
    </row>
    <row r="8" spans="1:6" s="77" customFormat="1" ht="16.5" thickBot="1">
      <c r="A8" s="544"/>
      <c r="B8" s="545"/>
      <c r="C8" s="443" t="s">
        <v>296</v>
      </c>
      <c r="D8" s="443" t="s">
        <v>296</v>
      </c>
      <c r="E8" s="475"/>
      <c r="F8" s="485" t="s">
        <v>296</v>
      </c>
    </row>
    <row r="9" spans="1:6" s="77" customFormat="1" ht="16.5" thickBot="1">
      <c r="A9" s="78" t="s">
        <v>372</v>
      </c>
      <c r="B9" s="79" t="s">
        <v>377</v>
      </c>
      <c r="C9" s="443"/>
      <c r="D9" s="445"/>
      <c r="E9" s="476"/>
      <c r="F9" s="436"/>
    </row>
    <row r="10" spans="1:6" s="82" customFormat="1" ht="16.5" thickBot="1">
      <c r="A10" s="80" t="s">
        <v>18</v>
      </c>
      <c r="B10" s="81" t="s">
        <v>19</v>
      </c>
      <c r="C10" s="444" t="s">
        <v>17</v>
      </c>
      <c r="D10" s="446" t="s">
        <v>21</v>
      </c>
      <c r="E10" s="477" t="s">
        <v>22</v>
      </c>
      <c r="F10" s="437" t="s">
        <v>23</v>
      </c>
    </row>
    <row r="11" spans="1:6" s="82" customFormat="1" ht="28.5" customHeight="1" thickBot="1">
      <c r="A11" s="534" t="s">
        <v>473</v>
      </c>
      <c r="B11" s="535"/>
      <c r="C11" s="535"/>
      <c r="D11" s="536"/>
      <c r="E11" s="536"/>
      <c r="F11" s="536"/>
    </row>
    <row r="12" spans="1:6" s="134" customFormat="1" ht="38.25" thickBot="1">
      <c r="A12" s="132" t="s">
        <v>378</v>
      </c>
      <c r="B12" s="133" t="s">
        <v>418</v>
      </c>
      <c r="C12" s="467">
        <f>C19+C13+C14+C20+C21</f>
        <v>12210</v>
      </c>
      <c r="D12" s="467">
        <f>D19+D13+D14+D20+D21</f>
        <v>12221</v>
      </c>
      <c r="E12" s="467">
        <f>E19+E13+E14+E20+E21</f>
        <v>0</v>
      </c>
      <c r="F12" s="467">
        <f>F19+F13+F14+F20+F21</f>
        <v>12221</v>
      </c>
    </row>
    <row r="13" spans="1:6" s="11" customFormat="1" ht="15.75">
      <c r="A13" s="135" t="s">
        <v>274</v>
      </c>
      <c r="B13" s="135" t="s">
        <v>0</v>
      </c>
      <c r="C13" s="447"/>
      <c r="D13" s="450"/>
      <c r="E13" s="478"/>
      <c r="F13" s="438"/>
    </row>
    <row r="14" spans="1:6" s="11" customFormat="1" ht="15.75">
      <c r="A14" s="139" t="s">
        <v>275</v>
      </c>
      <c r="B14" s="139" t="s">
        <v>1</v>
      </c>
      <c r="C14" s="447">
        <f>SUM(C15:C18)</f>
        <v>5347</v>
      </c>
      <c r="D14" s="447">
        <f>SUM(D15:D18)</f>
        <v>5347</v>
      </c>
      <c r="E14" s="447">
        <f>SUM(E15:E18)</f>
        <v>0</v>
      </c>
      <c r="F14" s="486">
        <f>SUM(F15:F18)</f>
        <v>5347</v>
      </c>
    </row>
    <row r="15" spans="1:6" ht="15.75">
      <c r="A15" s="138" t="s">
        <v>323</v>
      </c>
      <c r="B15" s="137" t="s">
        <v>2</v>
      </c>
      <c r="C15" s="448">
        <v>2598</v>
      </c>
      <c r="D15" s="452">
        <v>2598</v>
      </c>
      <c r="E15" s="480"/>
      <c r="F15" s="440">
        <v>2598</v>
      </c>
    </row>
    <row r="16" spans="1:6" ht="15.75">
      <c r="A16" s="138" t="s">
        <v>324</v>
      </c>
      <c r="B16" s="137" t="s">
        <v>3</v>
      </c>
      <c r="C16" s="448">
        <v>1696</v>
      </c>
      <c r="D16" s="452">
        <v>1696</v>
      </c>
      <c r="E16" s="480"/>
      <c r="F16" s="440">
        <v>1696</v>
      </c>
    </row>
    <row r="17" spans="1:6" ht="15.75">
      <c r="A17" s="138" t="s">
        <v>325</v>
      </c>
      <c r="B17" s="137" t="s">
        <v>4</v>
      </c>
      <c r="C17" s="448">
        <v>100</v>
      </c>
      <c r="D17" s="452">
        <v>100</v>
      </c>
      <c r="E17" s="480"/>
      <c r="F17" s="440">
        <v>100</v>
      </c>
    </row>
    <row r="18" spans="1:6" ht="15.75">
      <c r="A18" s="138" t="s">
        <v>326</v>
      </c>
      <c r="B18" s="137" t="s">
        <v>5</v>
      </c>
      <c r="C18" s="448">
        <v>953</v>
      </c>
      <c r="D18" s="452">
        <v>953</v>
      </c>
      <c r="E18" s="480"/>
      <c r="F18" s="440">
        <v>953</v>
      </c>
    </row>
    <row r="19" spans="1:6" s="11" customFormat="1" ht="15.75">
      <c r="A19" s="139" t="s">
        <v>276</v>
      </c>
      <c r="B19" s="139" t="s">
        <v>6</v>
      </c>
      <c r="C19" s="447">
        <v>5000</v>
      </c>
      <c r="D19" s="451">
        <v>5000</v>
      </c>
      <c r="E19" s="482"/>
      <c r="F19" s="439">
        <f>SUM(D19:E19)</f>
        <v>5000</v>
      </c>
    </row>
    <row r="20" spans="1:6" s="11" customFormat="1" ht="16.5" thickBot="1">
      <c r="A20" s="492" t="s">
        <v>277</v>
      </c>
      <c r="B20" s="497" t="s">
        <v>474</v>
      </c>
      <c r="C20" s="422"/>
      <c r="D20" s="453">
        <v>11</v>
      </c>
      <c r="E20" s="481"/>
      <c r="F20" s="439">
        <f>SUM(D20:E20)</f>
        <v>11</v>
      </c>
    </row>
    <row r="21" spans="1:6" ht="15.75">
      <c r="A21" s="493" t="s">
        <v>442</v>
      </c>
      <c r="B21" s="494" t="s">
        <v>443</v>
      </c>
      <c r="C21" s="495">
        <f>SUM(C22)</f>
        <v>1863</v>
      </c>
      <c r="D21" s="471">
        <f>SUM(D22)</f>
        <v>1863</v>
      </c>
      <c r="E21" s="471">
        <f>SUM(E22)</f>
        <v>0</v>
      </c>
      <c r="F21" s="496">
        <f>SUM(F22)</f>
        <v>1863</v>
      </c>
    </row>
    <row r="22" spans="1:6" ht="16.5" thickBot="1">
      <c r="A22" s="75" t="s">
        <v>286</v>
      </c>
      <c r="B22" s="137" t="s">
        <v>459</v>
      </c>
      <c r="C22" s="448">
        <v>1863</v>
      </c>
      <c r="D22" s="455">
        <v>1863</v>
      </c>
      <c r="E22" s="483"/>
      <c r="F22" s="442">
        <f>SUM(D22:E22)</f>
        <v>1863</v>
      </c>
    </row>
    <row r="23" spans="1:6" s="51" customFormat="1" ht="38.25" thickBot="1">
      <c r="A23" s="132" t="s">
        <v>379</v>
      </c>
      <c r="B23" s="132" t="s">
        <v>7</v>
      </c>
      <c r="C23" s="449">
        <f>SUM(C24:C25)</f>
        <v>0</v>
      </c>
      <c r="D23" s="454"/>
      <c r="E23" s="489"/>
      <c r="F23" s="141"/>
    </row>
    <row r="24" spans="1:6" s="11" customFormat="1" ht="15.75">
      <c r="A24" s="135" t="s">
        <v>278</v>
      </c>
      <c r="B24" s="135"/>
      <c r="C24" s="447"/>
      <c r="D24" s="450"/>
      <c r="E24" s="478"/>
      <c r="F24" s="438"/>
    </row>
    <row r="25" spans="1:6" s="11" customFormat="1" ht="16.5" thickBot="1">
      <c r="A25" s="139" t="s">
        <v>279</v>
      </c>
      <c r="B25" s="139"/>
      <c r="C25" s="447"/>
      <c r="D25" s="453"/>
      <c r="E25" s="481"/>
      <c r="F25" s="441"/>
    </row>
    <row r="26" spans="1:6" s="51" customFormat="1" ht="38.25" thickBot="1">
      <c r="A26" s="132" t="s">
        <v>8</v>
      </c>
      <c r="B26" s="132" t="s">
        <v>9</v>
      </c>
      <c r="C26" s="449">
        <f>SUM(C27:C31)</f>
        <v>9006</v>
      </c>
      <c r="D26" s="449">
        <f>SUM(D27:D31)</f>
        <v>9006</v>
      </c>
      <c r="E26" s="490">
        <f>SUM(E27:E31)</f>
        <v>-18</v>
      </c>
      <c r="F26" s="487">
        <f>SUM(F27:F31)</f>
        <v>8988</v>
      </c>
    </row>
    <row r="27" spans="1:6" s="11" customFormat="1" ht="15.75">
      <c r="A27" s="135" t="s">
        <v>280</v>
      </c>
      <c r="B27" s="135"/>
      <c r="C27" s="447"/>
      <c r="D27" s="450"/>
      <c r="E27" s="478"/>
      <c r="F27" s="438">
        <f>SUM(D27:E27)</f>
        <v>0</v>
      </c>
    </row>
    <row r="28" spans="1:6" s="11" customFormat="1" ht="15.75">
      <c r="A28" s="135" t="s">
        <v>281</v>
      </c>
      <c r="B28" s="139" t="s">
        <v>441</v>
      </c>
      <c r="C28" s="447">
        <v>6676</v>
      </c>
      <c r="D28" s="451">
        <v>6676</v>
      </c>
      <c r="E28" s="482"/>
      <c r="F28" s="439">
        <f>SUM(D28:E28)</f>
        <v>6676</v>
      </c>
    </row>
    <row r="29" spans="1:6" s="11" customFormat="1" ht="15.75">
      <c r="A29" s="135" t="s">
        <v>282</v>
      </c>
      <c r="B29" s="139" t="s">
        <v>475</v>
      </c>
      <c r="C29" s="447">
        <v>2330</v>
      </c>
      <c r="D29" s="451">
        <v>2330</v>
      </c>
      <c r="E29" s="482">
        <v>-18</v>
      </c>
      <c r="F29" s="439">
        <f>SUM(D29:E29)</f>
        <v>2312</v>
      </c>
    </row>
    <row r="30" spans="1:6" s="11" customFormat="1" ht="15.75">
      <c r="A30" s="135" t="s">
        <v>283</v>
      </c>
      <c r="B30" s="139"/>
      <c r="C30" s="447"/>
      <c r="D30" s="451"/>
      <c r="E30" s="482"/>
      <c r="F30" s="439"/>
    </row>
    <row r="31" spans="1:6" s="11" customFormat="1" ht="16.5" thickBot="1">
      <c r="A31" s="135" t="s">
        <v>284</v>
      </c>
      <c r="B31" s="299"/>
      <c r="C31" s="422"/>
      <c r="D31" s="453"/>
      <c r="E31" s="481"/>
      <c r="F31" s="441"/>
    </row>
    <row r="32" spans="1:6" s="51" customFormat="1" ht="19.5" thickBot="1">
      <c r="A32" s="132" t="s">
        <v>10</v>
      </c>
      <c r="B32" s="132" t="s">
        <v>11</v>
      </c>
      <c r="C32" s="449">
        <f>C33</f>
        <v>1200</v>
      </c>
      <c r="D32" s="449">
        <f>D33</f>
        <v>1200</v>
      </c>
      <c r="E32" s="490"/>
      <c r="F32" s="449">
        <f>F33</f>
        <v>1200</v>
      </c>
    </row>
    <row r="33" spans="1:6" s="11" customFormat="1" ht="15.75">
      <c r="A33" s="135">
        <v>12</v>
      </c>
      <c r="B33" s="135" t="s">
        <v>12</v>
      </c>
      <c r="C33" s="447">
        <f>SUM(C34:C35)</f>
        <v>1200</v>
      </c>
      <c r="D33" s="447">
        <f>SUM(D34:D35)</f>
        <v>1200</v>
      </c>
      <c r="E33" s="479">
        <f>SUM(E34:E35)</f>
        <v>0</v>
      </c>
      <c r="F33" s="488">
        <f>SUM(F34:F35)</f>
        <v>1200</v>
      </c>
    </row>
    <row r="34" spans="1:6" ht="31.5">
      <c r="A34" s="136" t="s">
        <v>356</v>
      </c>
      <c r="B34" s="137" t="s">
        <v>13</v>
      </c>
      <c r="C34" s="448">
        <v>1200</v>
      </c>
      <c r="D34" s="452">
        <v>1200</v>
      </c>
      <c r="E34" s="480"/>
      <c r="F34" s="440">
        <v>1200</v>
      </c>
    </row>
    <row r="35" spans="1:6" ht="16.5" thickBot="1">
      <c r="A35" s="136" t="s">
        <v>170</v>
      </c>
      <c r="B35" s="137"/>
      <c r="C35" s="448"/>
      <c r="D35" s="452"/>
      <c r="E35" s="480"/>
      <c r="F35" s="440"/>
    </row>
    <row r="36" spans="1:6" s="142" customFormat="1" ht="19.5" thickBot="1">
      <c r="A36" s="140"/>
      <c r="B36" s="140" t="s">
        <v>297</v>
      </c>
      <c r="C36" s="141">
        <f>C12+C23+C26+C32</f>
        <v>22416</v>
      </c>
      <c r="D36" s="141">
        <f>D12+D23+D26+D32</f>
        <v>22427</v>
      </c>
      <c r="E36" s="491">
        <f>E12+E23+E26+E32</f>
        <v>-18</v>
      </c>
      <c r="F36" s="141">
        <f>F12+F23+F26+F32</f>
        <v>22409</v>
      </c>
    </row>
  </sheetData>
  <sheetProtection/>
  <mergeCells count="7">
    <mergeCell ref="A11:F11"/>
    <mergeCell ref="D5:D7"/>
    <mergeCell ref="F5:F7"/>
    <mergeCell ref="A3:C3"/>
    <mergeCell ref="A5:B8"/>
    <mergeCell ref="C5:C7"/>
    <mergeCell ref="E5:E7"/>
  </mergeCells>
  <printOptions horizontalCentered="1"/>
  <pageMargins left="0.38" right="0.4" top="0.62" bottom="0.984251968503937" header="0.38" footer="0.7874015748031497"/>
  <pageSetup fitToHeight="1" fitToWidth="1" horizontalDpi="600" verticalDpi="600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J13"/>
  <sheetViews>
    <sheetView zoomScalePageLayoutView="0" workbookViewId="0" topLeftCell="C1">
      <selection activeCell="F11" sqref="F11"/>
    </sheetView>
  </sheetViews>
  <sheetFormatPr defaultColWidth="9.00390625" defaultRowHeight="12.75"/>
  <cols>
    <col min="1" max="1" width="9.375" style="2" customWidth="1"/>
    <col min="2" max="2" width="47.125" style="3" customWidth="1"/>
    <col min="3" max="3" width="15.625" style="2" customWidth="1"/>
    <col min="4" max="4" width="16.375" style="2" customWidth="1"/>
    <col min="5" max="5" width="18.00390625" style="2" customWidth="1"/>
    <col min="6" max="9" width="16.625" style="2" customWidth="1"/>
    <col min="10" max="10" width="18.875" style="9" customWidth="1"/>
    <col min="11" max="12" width="12.875" style="2" customWidth="1"/>
    <col min="13" max="13" width="13.875" style="2" customWidth="1"/>
    <col min="14" max="16384" width="9.375" style="2" customWidth="1"/>
  </cols>
  <sheetData>
    <row r="1" ht="15.75">
      <c r="J1" s="83" t="s">
        <v>455</v>
      </c>
    </row>
    <row r="3" spans="2:10" ht="39.75" customHeight="1">
      <c r="B3" s="547" t="s">
        <v>423</v>
      </c>
      <c r="C3" s="547"/>
      <c r="D3" s="547"/>
      <c r="E3" s="547"/>
      <c r="F3" s="547"/>
      <c r="G3" s="547"/>
      <c r="H3" s="547"/>
      <c r="I3" s="547"/>
      <c r="J3" s="547"/>
    </row>
    <row r="4" spans="2:10" ht="35.25" customHeight="1" thickBot="1">
      <c r="B4" s="38"/>
      <c r="C4" s="9"/>
      <c r="D4" s="9"/>
      <c r="E4" s="9"/>
      <c r="F4" s="9"/>
      <c r="G4" s="9"/>
      <c r="H4" s="9"/>
      <c r="I4" s="9"/>
      <c r="J4" s="5" t="s">
        <v>302</v>
      </c>
    </row>
    <row r="5" spans="1:10" s="4" customFormat="1" ht="44.25" customHeight="1" thickBot="1">
      <c r="A5" s="170" t="s">
        <v>383</v>
      </c>
      <c r="B5" s="163" t="s">
        <v>306</v>
      </c>
      <c r="C5" s="39" t="s">
        <v>307</v>
      </c>
      <c r="D5" s="39" t="s">
        <v>308</v>
      </c>
      <c r="E5" s="39" t="s">
        <v>477</v>
      </c>
      <c r="F5" s="39" t="s">
        <v>461</v>
      </c>
      <c r="G5" s="498" t="s">
        <v>480</v>
      </c>
      <c r="H5" s="498" t="s">
        <v>431</v>
      </c>
      <c r="I5" s="498" t="s">
        <v>478</v>
      </c>
      <c r="J5" s="6" t="s">
        <v>467</v>
      </c>
    </row>
    <row r="6" spans="1:10" s="9" customFormat="1" ht="12" customHeight="1" thickBot="1">
      <c r="A6" s="303" t="s">
        <v>15</v>
      </c>
      <c r="B6" s="164" t="s">
        <v>16</v>
      </c>
      <c r="C6" s="7" t="s">
        <v>17</v>
      </c>
      <c r="D6" s="7" t="s">
        <v>21</v>
      </c>
      <c r="E6" s="7" t="s">
        <v>22</v>
      </c>
      <c r="F6" s="7" t="s">
        <v>23</v>
      </c>
      <c r="G6" s="499"/>
      <c r="H6" s="499"/>
      <c r="I6" s="499"/>
      <c r="J6" s="8" t="s">
        <v>24</v>
      </c>
    </row>
    <row r="7" spans="1:10" s="67" customFormat="1" ht="47.25" customHeight="1">
      <c r="A7" s="304" t="s">
        <v>274</v>
      </c>
      <c r="B7" s="168" t="s">
        <v>425</v>
      </c>
      <c r="C7" s="88">
        <v>800</v>
      </c>
      <c r="D7" s="89" t="s">
        <v>468</v>
      </c>
      <c r="E7" s="88">
        <v>0</v>
      </c>
      <c r="F7" s="88">
        <v>800</v>
      </c>
      <c r="G7" s="500">
        <v>800</v>
      </c>
      <c r="H7" s="500"/>
      <c r="I7" s="500">
        <f aca="true" t="shared" si="0" ref="I7:I12">SUM(G7:H7)</f>
        <v>800</v>
      </c>
      <c r="J7" s="90">
        <f>C7-E7-I7</f>
        <v>0</v>
      </c>
    </row>
    <row r="8" spans="1:10" s="67" customFormat="1" ht="47.25" customHeight="1">
      <c r="A8" s="304" t="s">
        <v>275</v>
      </c>
      <c r="B8" s="168" t="s">
        <v>476</v>
      </c>
      <c r="C8" s="88">
        <v>52375</v>
      </c>
      <c r="D8" s="89" t="s">
        <v>468</v>
      </c>
      <c r="E8" s="88"/>
      <c r="F8" s="88">
        <v>52375</v>
      </c>
      <c r="G8" s="500">
        <v>52375</v>
      </c>
      <c r="H8" s="500"/>
      <c r="I8" s="500">
        <f t="shared" si="0"/>
        <v>52375</v>
      </c>
      <c r="J8" s="90">
        <f>C8-E8-I8</f>
        <v>0</v>
      </c>
    </row>
    <row r="9" spans="1:10" s="67" customFormat="1" ht="47.25" customHeight="1">
      <c r="A9" s="304" t="s">
        <v>276</v>
      </c>
      <c r="B9" s="168" t="s">
        <v>479</v>
      </c>
      <c r="C9" s="88">
        <v>1388</v>
      </c>
      <c r="D9" s="89" t="s">
        <v>468</v>
      </c>
      <c r="E9" s="88">
        <v>0</v>
      </c>
      <c r="F9" s="88"/>
      <c r="G9" s="500">
        <v>1327</v>
      </c>
      <c r="H9" s="500">
        <v>61</v>
      </c>
      <c r="I9" s="500">
        <f t="shared" si="0"/>
        <v>1388</v>
      </c>
      <c r="J9" s="90">
        <f>C9-E9-I9</f>
        <v>0</v>
      </c>
    </row>
    <row r="10" spans="1:10" s="67" customFormat="1" ht="47.25" customHeight="1">
      <c r="A10" s="501" t="s">
        <v>277</v>
      </c>
      <c r="B10" s="168"/>
      <c r="C10" s="88"/>
      <c r="D10" s="89"/>
      <c r="E10" s="88"/>
      <c r="F10" s="88"/>
      <c r="G10" s="500"/>
      <c r="H10" s="500"/>
      <c r="I10" s="500">
        <f t="shared" si="0"/>
        <v>0</v>
      </c>
      <c r="J10" s="90"/>
    </row>
    <row r="11" spans="1:10" s="67" customFormat="1" ht="47.25" customHeight="1" thickBot="1">
      <c r="A11" s="304" t="s">
        <v>278</v>
      </c>
      <c r="B11" s="169"/>
      <c r="C11" s="127"/>
      <c r="D11" s="128"/>
      <c r="E11" s="127">
        <v>0</v>
      </c>
      <c r="F11" s="127"/>
      <c r="G11" s="502"/>
      <c r="H11" s="502"/>
      <c r="I11" s="500">
        <f t="shared" si="0"/>
        <v>0</v>
      </c>
      <c r="J11" s="129">
        <f>C11-E11-F11</f>
        <v>0</v>
      </c>
    </row>
    <row r="12" spans="1:10" s="10" customFormat="1" ht="18" customHeight="1" thickBot="1">
      <c r="A12" s="167"/>
      <c r="B12" s="165" t="s">
        <v>305</v>
      </c>
      <c r="C12" s="91">
        <f>SUM(C7:C11)</f>
        <v>54563</v>
      </c>
      <c r="D12" s="92"/>
      <c r="E12" s="91">
        <f>SUM(E7:E11)</f>
        <v>0</v>
      </c>
      <c r="F12" s="91">
        <f>SUM(F7:F11)</f>
        <v>53175</v>
      </c>
      <c r="G12" s="91">
        <f>SUM(G7:G11)</f>
        <v>54502</v>
      </c>
      <c r="H12" s="91"/>
      <c r="I12" s="500">
        <f t="shared" si="0"/>
        <v>54502</v>
      </c>
      <c r="J12" s="93">
        <f>SUM(J7:J11)</f>
        <v>0</v>
      </c>
    </row>
    <row r="13" ht="12.75">
      <c r="I13" s="500"/>
    </row>
  </sheetData>
  <sheetProtection/>
  <mergeCells count="1">
    <mergeCell ref="B3:J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75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9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9.375" style="2" customWidth="1"/>
    <col min="2" max="2" width="60.6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2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83" t="s">
        <v>456</v>
      </c>
    </row>
    <row r="3" spans="2:7" ht="40.5" customHeight="1">
      <c r="B3" s="547" t="s">
        <v>424</v>
      </c>
      <c r="C3" s="547"/>
      <c r="D3" s="547"/>
      <c r="E3" s="547"/>
      <c r="F3" s="547"/>
      <c r="G3" s="547"/>
    </row>
    <row r="4" spans="2:7" ht="23.25" customHeight="1" thickBot="1">
      <c r="B4" s="38"/>
      <c r="C4" s="9"/>
      <c r="D4" s="9"/>
      <c r="E4" s="9"/>
      <c r="F4" s="9"/>
      <c r="G4" s="5" t="s">
        <v>302</v>
      </c>
    </row>
    <row r="5" spans="1:7" s="4" customFormat="1" ht="48.75" customHeight="1" thickBot="1">
      <c r="A5" s="166" t="s">
        <v>383</v>
      </c>
      <c r="B5" s="163" t="s">
        <v>309</v>
      </c>
      <c r="C5" s="39" t="s">
        <v>307</v>
      </c>
      <c r="D5" s="39" t="s">
        <v>308</v>
      </c>
      <c r="E5" s="39" t="s">
        <v>466</v>
      </c>
      <c r="F5" s="39" t="s">
        <v>461</v>
      </c>
      <c r="G5" s="6" t="s">
        <v>469</v>
      </c>
    </row>
    <row r="6" spans="1:7" s="9" customFormat="1" ht="15" customHeight="1" thickBot="1">
      <c r="A6" s="305" t="s">
        <v>15</v>
      </c>
      <c r="B6" s="164" t="s">
        <v>19</v>
      </c>
      <c r="C6" s="7" t="s">
        <v>17</v>
      </c>
      <c r="D6" s="7" t="s">
        <v>21</v>
      </c>
      <c r="E6" s="7" t="s">
        <v>22</v>
      </c>
      <c r="F6" s="7" t="s">
        <v>23</v>
      </c>
      <c r="G6" s="8" t="s">
        <v>24</v>
      </c>
    </row>
    <row r="7" spans="1:7" s="9" customFormat="1" ht="22.5" customHeight="1">
      <c r="A7" s="306" t="s">
        <v>274</v>
      </c>
      <c r="B7" s="308" t="s">
        <v>444</v>
      </c>
      <c r="C7" s="311">
        <v>10000</v>
      </c>
      <c r="D7" s="310"/>
      <c r="E7" s="312">
        <v>0</v>
      </c>
      <c r="F7" s="311">
        <v>10000</v>
      </c>
      <c r="G7" s="312">
        <v>0</v>
      </c>
    </row>
    <row r="8" spans="1:7" s="67" customFormat="1" ht="31.5" customHeight="1" thickBot="1">
      <c r="A8" s="307"/>
      <c r="B8" s="309"/>
      <c r="C8" s="312"/>
      <c r="D8" s="317"/>
      <c r="E8" s="312">
        <v>0</v>
      </c>
      <c r="F8" s="312"/>
      <c r="G8" s="313">
        <f>C8-E8-F8</f>
        <v>0</v>
      </c>
    </row>
    <row r="9" spans="1:7" s="10" customFormat="1" ht="18" customHeight="1" thickBot="1">
      <c r="A9" s="167"/>
      <c r="B9" s="165" t="s">
        <v>305</v>
      </c>
      <c r="C9" s="314">
        <f>SUM(C7:C8)</f>
        <v>10000</v>
      </c>
      <c r="D9" s="315"/>
      <c r="E9" s="314">
        <f>SUM(E7:E8)</f>
        <v>0</v>
      </c>
      <c r="F9" s="314">
        <f>SUM(F7:F8)</f>
        <v>10000</v>
      </c>
      <c r="G9" s="316">
        <f>SUM(G7:G8)</f>
        <v>0</v>
      </c>
    </row>
  </sheetData>
  <sheetProtection/>
  <mergeCells count="1">
    <mergeCell ref="B3:G3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2" r:id="rId1"/>
  <headerFooter alignWithMargins="0">
    <oddHeader xml:space="preserve">&amp;R&amp;"Times New Roman CE,Félkövér dőlt"&amp;12 &amp;11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17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8.375" style="60" bestFit="1" customWidth="1"/>
    <col min="2" max="2" width="90.625" style="53" customWidth="1"/>
    <col min="3" max="3" width="26.375" style="53" customWidth="1"/>
    <col min="4" max="5" width="21.875" style="53" customWidth="1"/>
    <col min="6" max="6" width="22.00390625" style="53" customWidth="1"/>
    <col min="7" max="16384" width="9.375" style="53" customWidth="1"/>
  </cols>
  <sheetData>
    <row r="1" spans="1:6" ht="18.75">
      <c r="A1" s="548" t="s">
        <v>457</v>
      </c>
      <c r="B1" s="548"/>
      <c r="C1" s="548"/>
      <c r="D1" s="399"/>
      <c r="E1" s="399"/>
      <c r="F1" s="399"/>
    </row>
    <row r="3" spans="1:6" ht="54.75" customHeight="1">
      <c r="A3" s="549" t="s">
        <v>470</v>
      </c>
      <c r="B3" s="550"/>
      <c r="C3" s="550"/>
      <c r="D3" s="400"/>
      <c r="E3" s="400"/>
      <c r="F3" s="400"/>
    </row>
    <row r="4" spans="1:7" ht="20.25" thickBot="1">
      <c r="A4" s="59"/>
      <c r="B4" s="52"/>
      <c r="C4" s="62" t="s">
        <v>330</v>
      </c>
      <c r="D4" s="62"/>
      <c r="E4" s="62"/>
      <c r="F4" s="62"/>
      <c r="G4" s="66"/>
    </row>
    <row r="5" spans="1:6" ht="38.25" thickBot="1">
      <c r="A5" s="54" t="s">
        <v>310</v>
      </c>
      <c r="B5" s="55" t="s">
        <v>328</v>
      </c>
      <c r="C5" s="56" t="s">
        <v>384</v>
      </c>
      <c r="D5" s="367" t="s">
        <v>433</v>
      </c>
      <c r="E5" s="367" t="s">
        <v>434</v>
      </c>
      <c r="F5" s="367" t="s">
        <v>430</v>
      </c>
    </row>
    <row r="6" spans="1:6" ht="19.5" thickBot="1">
      <c r="A6" s="63" t="s">
        <v>15</v>
      </c>
      <c r="B6" s="64" t="s">
        <v>19</v>
      </c>
      <c r="C6" s="65" t="s">
        <v>17</v>
      </c>
      <c r="D6" s="424" t="s">
        <v>21</v>
      </c>
      <c r="E6" s="464" t="s">
        <v>22</v>
      </c>
      <c r="F6" s="425" t="s">
        <v>23</v>
      </c>
    </row>
    <row r="7" spans="1:6" ht="18.75">
      <c r="A7" s="556" t="s">
        <v>303</v>
      </c>
      <c r="B7" s="557"/>
      <c r="C7" s="558"/>
      <c r="D7" s="426"/>
      <c r="E7" s="465"/>
      <c r="F7" s="427"/>
    </row>
    <row r="8" spans="1:6" ht="42.75" customHeight="1">
      <c r="A8" s="58" t="s">
        <v>274</v>
      </c>
      <c r="B8" s="503" t="s">
        <v>481</v>
      </c>
      <c r="C8" s="57"/>
      <c r="D8" s="428">
        <v>18</v>
      </c>
      <c r="E8" s="466">
        <v>151</v>
      </c>
      <c r="F8" s="429">
        <f>SUM(D8:E8)</f>
        <v>169</v>
      </c>
    </row>
    <row r="9" spans="1:6" ht="18.75">
      <c r="A9" s="58" t="s">
        <v>275</v>
      </c>
      <c r="B9" s="319" t="s">
        <v>426</v>
      </c>
      <c r="C9" s="149">
        <f>SUM(C8:C8)</f>
        <v>0</v>
      </c>
      <c r="D9" s="149">
        <f>SUM(D8:D8)</f>
        <v>18</v>
      </c>
      <c r="E9" s="149">
        <f>SUM(E8:E8)</f>
        <v>151</v>
      </c>
      <c r="F9" s="149">
        <f>SUM(F8:F8)</f>
        <v>169</v>
      </c>
    </row>
    <row r="10" spans="1:6" ht="18.75">
      <c r="A10" s="58" t="s">
        <v>276</v>
      </c>
      <c r="B10" s="61" t="s">
        <v>386</v>
      </c>
      <c r="C10" s="57">
        <v>22</v>
      </c>
      <c r="D10" s="428">
        <v>22</v>
      </c>
      <c r="E10" s="466"/>
      <c r="F10" s="430">
        <f aca="true" t="shared" si="0" ref="F10:F15">SUM(D10:E10)</f>
        <v>22</v>
      </c>
    </row>
    <row r="11" spans="1:6" ht="18.75">
      <c r="A11" s="58" t="s">
        <v>277</v>
      </c>
      <c r="B11" s="61" t="s">
        <v>428</v>
      </c>
      <c r="C11" s="57">
        <v>1461</v>
      </c>
      <c r="D11" s="428">
        <v>1461</v>
      </c>
      <c r="E11" s="466"/>
      <c r="F11" s="430">
        <f t="shared" si="0"/>
        <v>1461</v>
      </c>
    </row>
    <row r="12" spans="1:6" ht="18.75">
      <c r="A12" s="58" t="s">
        <v>278</v>
      </c>
      <c r="B12" s="115" t="s">
        <v>429</v>
      </c>
      <c r="C12" s="57">
        <v>3722</v>
      </c>
      <c r="D12" s="428">
        <v>3722</v>
      </c>
      <c r="E12" s="466"/>
      <c r="F12" s="430">
        <f t="shared" si="0"/>
        <v>3722</v>
      </c>
    </row>
    <row r="13" spans="1:6" ht="18.75">
      <c r="A13" s="58" t="s">
        <v>279</v>
      </c>
      <c r="B13" s="115"/>
      <c r="C13" s="57"/>
      <c r="D13" s="428"/>
      <c r="E13" s="466"/>
      <c r="F13" s="430">
        <f t="shared" si="0"/>
        <v>0</v>
      </c>
    </row>
    <row r="14" spans="1:6" ht="19.5" thickBot="1">
      <c r="A14" s="321" t="s">
        <v>289</v>
      </c>
      <c r="B14" s="322" t="s">
        <v>427</v>
      </c>
      <c r="C14" s="320">
        <f>SUM(C10:C13)</f>
        <v>5205</v>
      </c>
      <c r="D14" s="320">
        <f>SUM(D10:D13)</f>
        <v>5205</v>
      </c>
      <c r="E14" s="320">
        <f>SUM(E10:E13)</f>
        <v>0</v>
      </c>
      <c r="F14" s="430">
        <f t="shared" si="0"/>
        <v>5205</v>
      </c>
    </row>
    <row r="15" spans="1:6" ht="19.5" thickBot="1">
      <c r="A15" s="554" t="s">
        <v>385</v>
      </c>
      <c r="B15" s="555"/>
      <c r="C15" s="323">
        <f>C9+C14</f>
        <v>5205</v>
      </c>
      <c r="D15" s="323">
        <f>D9+D14</f>
        <v>5223</v>
      </c>
      <c r="E15" s="323">
        <f>E9+E14</f>
        <v>151</v>
      </c>
      <c r="F15" s="430">
        <f t="shared" si="0"/>
        <v>5374</v>
      </c>
    </row>
    <row r="16" spans="1:6" ht="18.75">
      <c r="A16" s="551"/>
      <c r="B16" s="552"/>
      <c r="C16" s="553"/>
      <c r="D16" s="423"/>
      <c r="E16" s="423"/>
      <c r="F16" s="423"/>
    </row>
    <row r="17" spans="3:6" ht="18.75">
      <c r="C17" s="318"/>
      <c r="D17" s="318"/>
      <c r="E17" s="318"/>
      <c r="F17" s="318"/>
    </row>
  </sheetData>
  <sheetProtection/>
  <mergeCells count="5">
    <mergeCell ref="A1:C1"/>
    <mergeCell ref="A3:C3"/>
    <mergeCell ref="A16:C16"/>
    <mergeCell ref="A15:B15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20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0.375" style="95" customWidth="1"/>
    <col min="2" max="2" width="24.625" style="95" customWidth="1"/>
    <col min="3" max="5" width="17.125" style="95" customWidth="1"/>
    <col min="6" max="7" width="9.375" style="95" customWidth="1"/>
    <col min="8" max="8" width="10.375" style="95" bestFit="1" customWidth="1"/>
    <col min="9" max="16384" width="9.375" style="95" customWidth="1"/>
  </cols>
  <sheetData>
    <row r="1" ht="15.75">
      <c r="E1" s="83"/>
    </row>
    <row r="2" spans="1:5" ht="12.75">
      <c r="A2" s="94"/>
      <c r="B2" s="94"/>
      <c r="C2" s="94"/>
      <c r="D2" s="94"/>
      <c r="E2" s="94"/>
    </row>
    <row r="3" spans="1:5" ht="35.25" customHeight="1">
      <c r="A3" s="96" t="s">
        <v>337</v>
      </c>
      <c r="B3" s="559"/>
      <c r="C3" s="559"/>
      <c r="D3" s="559"/>
      <c r="E3" s="559"/>
    </row>
    <row r="4" spans="1:5" ht="14.25" thickBot="1">
      <c r="A4" s="94"/>
      <c r="B4" s="94"/>
      <c r="C4" s="94"/>
      <c r="D4" s="560" t="s">
        <v>330</v>
      </c>
      <c r="E4" s="560"/>
    </row>
    <row r="5" spans="1:5" ht="15" customHeight="1" thickBot="1">
      <c r="A5" s="97" t="s">
        <v>329</v>
      </c>
      <c r="B5" s="98" t="s">
        <v>458</v>
      </c>
      <c r="C5" s="98" t="s">
        <v>471</v>
      </c>
      <c r="D5" s="98" t="s">
        <v>472</v>
      </c>
      <c r="E5" s="99" t="s">
        <v>294</v>
      </c>
    </row>
    <row r="6" spans="1:5" ht="12.75">
      <c r="A6" s="100" t="s">
        <v>331</v>
      </c>
      <c r="B6" s="101">
        <v>0</v>
      </c>
      <c r="C6" s="101">
        <v>0</v>
      </c>
      <c r="D6" s="101">
        <v>0</v>
      </c>
      <c r="E6" s="102">
        <f aca="true" t="shared" si="0" ref="E6:E11">SUM(B6:D6)</f>
        <v>0</v>
      </c>
    </row>
    <row r="7" spans="1:5" ht="12.75">
      <c r="A7" s="103" t="s">
        <v>343</v>
      </c>
      <c r="B7" s="104">
        <v>0</v>
      </c>
      <c r="C7" s="104">
        <v>0</v>
      </c>
      <c r="D7" s="104">
        <v>0</v>
      </c>
      <c r="E7" s="105">
        <f t="shared" si="0"/>
        <v>0</v>
      </c>
    </row>
    <row r="8" spans="1:5" ht="12.75">
      <c r="A8" s="106" t="s">
        <v>332</v>
      </c>
      <c r="B8" s="107"/>
      <c r="C8" s="107">
        <v>0</v>
      </c>
      <c r="D8" s="107">
        <v>0</v>
      </c>
      <c r="E8" s="108">
        <f t="shared" si="0"/>
        <v>0</v>
      </c>
    </row>
    <row r="9" spans="1:5" ht="12.75">
      <c r="A9" s="106" t="s">
        <v>344</v>
      </c>
      <c r="B9" s="107">
        <v>0</v>
      </c>
      <c r="C9" s="107">
        <v>0</v>
      </c>
      <c r="D9" s="107">
        <v>0</v>
      </c>
      <c r="E9" s="108">
        <f t="shared" si="0"/>
        <v>0</v>
      </c>
    </row>
    <row r="10" spans="1:5" ht="12.75">
      <c r="A10" s="106" t="s">
        <v>333</v>
      </c>
      <c r="B10" s="107">
        <v>0</v>
      </c>
      <c r="C10" s="107">
        <v>0</v>
      </c>
      <c r="D10" s="107">
        <v>0</v>
      </c>
      <c r="E10" s="108">
        <f t="shared" si="0"/>
        <v>0</v>
      </c>
    </row>
    <row r="11" spans="1:5" ht="13.5" thickBot="1">
      <c r="A11" s="106" t="s">
        <v>334</v>
      </c>
      <c r="B11" s="107">
        <v>0</v>
      </c>
      <c r="C11" s="107">
        <v>0</v>
      </c>
      <c r="D11" s="107">
        <v>0</v>
      </c>
      <c r="E11" s="108">
        <f t="shared" si="0"/>
        <v>0</v>
      </c>
    </row>
    <row r="12" spans="1:5" ht="13.5" thickBot="1">
      <c r="A12" s="109" t="s">
        <v>336</v>
      </c>
      <c r="B12" s="110">
        <f>B6+SUM(B8:B11)</f>
        <v>0</v>
      </c>
      <c r="C12" s="110">
        <f>C6+SUM(C8:C11)</f>
        <v>0</v>
      </c>
      <c r="D12" s="110">
        <f>D6+SUM(D8:D11)</f>
        <v>0</v>
      </c>
      <c r="E12" s="111">
        <f>E6+SUM(E8:E11)</f>
        <v>0</v>
      </c>
    </row>
    <row r="13" spans="1:5" ht="13.5" thickBot="1">
      <c r="A13" s="112"/>
      <c r="B13" s="112"/>
      <c r="C13" s="112"/>
      <c r="D13" s="112"/>
      <c r="E13" s="112"/>
    </row>
    <row r="14" spans="1:5" ht="15" customHeight="1" thickBot="1">
      <c r="A14" s="97" t="s">
        <v>335</v>
      </c>
      <c r="B14" s="98" t="s">
        <v>458</v>
      </c>
      <c r="C14" s="98">
        <v>2018</v>
      </c>
      <c r="D14" s="98" t="s">
        <v>472</v>
      </c>
      <c r="E14" s="99" t="s">
        <v>294</v>
      </c>
    </row>
    <row r="15" spans="1:5" ht="12.75">
      <c r="A15" s="100" t="s">
        <v>339</v>
      </c>
      <c r="B15" s="101"/>
      <c r="C15" s="101">
        <v>0</v>
      </c>
      <c r="D15" s="101">
        <v>0</v>
      </c>
      <c r="E15" s="102">
        <f>SUM(B15:D15)</f>
        <v>0</v>
      </c>
    </row>
    <row r="16" spans="1:5" ht="12.75">
      <c r="A16" s="113" t="s">
        <v>340</v>
      </c>
      <c r="B16" s="107"/>
      <c r="C16" s="107">
        <v>0</v>
      </c>
      <c r="D16" s="107">
        <v>0</v>
      </c>
      <c r="E16" s="108">
        <f>SUM(B16:D16)</f>
        <v>0</v>
      </c>
    </row>
    <row r="17" spans="1:5" ht="12.75">
      <c r="A17" s="106" t="s">
        <v>341</v>
      </c>
      <c r="B17" s="107"/>
      <c r="C17" s="107">
        <v>0</v>
      </c>
      <c r="D17" s="107">
        <v>0</v>
      </c>
      <c r="E17" s="108">
        <f>SUM(B17:D17)</f>
        <v>0</v>
      </c>
    </row>
    <row r="18" spans="1:5" ht="13.5" thickBot="1">
      <c r="A18" s="106" t="s">
        <v>342</v>
      </c>
      <c r="B18" s="107"/>
      <c r="C18" s="107"/>
      <c r="D18" s="107">
        <v>0</v>
      </c>
      <c r="E18" s="108">
        <f>SUM(B18:D18)</f>
        <v>0</v>
      </c>
    </row>
    <row r="19" spans="1:5" ht="13.5" thickBot="1">
      <c r="A19" s="109" t="s">
        <v>297</v>
      </c>
      <c r="B19" s="110">
        <f>SUM(B15:B18)</f>
        <v>0</v>
      </c>
      <c r="C19" s="110">
        <f>SUM(C15:C18)</f>
        <v>0</v>
      </c>
      <c r="D19" s="110">
        <f>SUM(D15:D18)</f>
        <v>0</v>
      </c>
      <c r="E19" s="111">
        <f>SUM(E15:E18)</f>
        <v>0</v>
      </c>
    </row>
    <row r="20" spans="1:5" ht="12.75">
      <c r="A20" s="94"/>
      <c r="B20" s="94"/>
      <c r="C20" s="94"/>
      <c r="D20" s="94"/>
      <c r="E20" s="94"/>
    </row>
  </sheetData>
  <sheetProtection/>
  <mergeCells count="2">
    <mergeCell ref="B3:E3"/>
    <mergeCell ref="D4:E4"/>
  </mergeCells>
  <conditionalFormatting sqref="E15:E18 B19:E19 E6:E12 B12:D12">
    <cfRule type="cellIs" priority="1" dxfId="1" operator="equal" stopIfTrue="1">
      <formula>0</formula>
    </cfRule>
  </conditionalFormatting>
  <printOptions horizontalCentered="1" verticalCentered="1"/>
  <pageMargins left="0.4" right="0.39" top="0.4330708661417323" bottom="0.2362204724409449" header="0.15748031496062992" footer="0.15748031496062992"/>
  <pageSetup fitToHeight="1" fitToWidth="1" horizontalDpi="600" verticalDpi="600" orientation="portrait" paperSize="9" scale="91" r:id="rId1"/>
  <headerFooter alignWithMargins="0">
    <oddHeader xml:space="preserve">&amp;C&amp;"Times New Roman CE,Félkövér"&amp;12
Európai uniós támogatással megvalósuló projektek 
bevételei, kiadásai, és hozzájárulások más projektekhez&amp;R&amp;"Times New Roman CE,Félkövér dőlt"&amp;11 11. melléklet a ..../2017. (... ...) önkormányzati rendelethez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O158"/>
  <sheetViews>
    <sheetView view="pageBreakPreview" zoomScale="75" zoomScaleSheetLayoutView="75" zoomScalePageLayoutView="0" workbookViewId="0" topLeftCell="A133">
      <selection activeCell="C94" sqref="C94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3" width="22.375" style="154" customWidth="1"/>
    <col min="4" max="9" width="22.50390625" style="154" customWidth="1"/>
    <col min="10" max="10" width="9.00390625" style="387" customWidth="1"/>
    <col min="11" max="11" width="9.375" style="387" customWidth="1"/>
    <col min="12" max="16384" width="9.375" style="41" customWidth="1"/>
  </cols>
  <sheetData>
    <row r="1" spans="1:11" s="1" customFormat="1" ht="15.75">
      <c r="A1" s="85"/>
      <c r="C1" s="83" t="s">
        <v>445</v>
      </c>
      <c r="D1" s="392"/>
      <c r="E1" s="392"/>
      <c r="F1" s="392"/>
      <c r="G1" s="83"/>
      <c r="H1" s="83"/>
      <c r="I1" s="83"/>
      <c r="J1" s="385"/>
      <c r="K1" s="385"/>
    </row>
    <row r="2" spans="1:11" s="12" customFormat="1" ht="15.75">
      <c r="A2" s="507" t="s">
        <v>419</v>
      </c>
      <c r="B2" s="507"/>
      <c r="C2" s="507"/>
      <c r="D2" s="326"/>
      <c r="E2" s="326"/>
      <c r="F2" s="326"/>
      <c r="G2" s="326"/>
      <c r="H2" s="326"/>
      <c r="I2" s="326"/>
      <c r="J2" s="386"/>
      <c r="K2" s="386"/>
    </row>
    <row r="3" spans="1:11" s="12" customFormat="1" ht="15.75">
      <c r="A3" s="86"/>
      <c r="B3" s="40"/>
      <c r="C3" s="153"/>
      <c r="D3" s="153"/>
      <c r="E3" s="153"/>
      <c r="F3" s="153"/>
      <c r="G3" s="153"/>
      <c r="H3" s="153"/>
      <c r="I3" s="153"/>
      <c r="J3" s="386"/>
      <c r="K3" s="386"/>
    </row>
    <row r="4" spans="1:9" ht="15.75">
      <c r="A4" s="509" t="s">
        <v>271</v>
      </c>
      <c r="B4" s="509"/>
      <c r="C4" s="509"/>
      <c r="D4" s="328"/>
      <c r="E4" s="328"/>
      <c r="F4" s="328"/>
      <c r="G4" s="328"/>
      <c r="H4" s="328"/>
      <c r="I4" s="328"/>
    </row>
    <row r="5" spans="1:9" ht="16.5" thickBot="1">
      <c r="A5" s="504" t="s">
        <v>346</v>
      </c>
      <c r="B5" s="504"/>
      <c r="C5" s="84" t="s">
        <v>298</v>
      </c>
      <c r="D5" s="84"/>
      <c r="E5" s="84"/>
      <c r="F5" s="84"/>
      <c r="G5" s="84"/>
      <c r="H5" s="84"/>
      <c r="I5" s="84"/>
    </row>
    <row r="6" spans="1:11" s="215" customFormat="1" ht="32.25" thickBot="1">
      <c r="A6" s="171" t="s">
        <v>310</v>
      </c>
      <c r="B6" s="42" t="s">
        <v>273</v>
      </c>
      <c r="C6" s="214" t="s">
        <v>461</v>
      </c>
      <c r="D6" s="367" t="s">
        <v>433</v>
      </c>
      <c r="E6" s="367" t="s">
        <v>431</v>
      </c>
      <c r="F6" s="367" t="s">
        <v>430</v>
      </c>
      <c r="G6" s="329"/>
      <c r="H6" s="329"/>
      <c r="I6" s="329"/>
      <c r="J6" s="387"/>
      <c r="K6" s="387"/>
    </row>
    <row r="7" spans="1:11" s="218" customFormat="1" ht="16.5" thickBot="1">
      <c r="A7" s="190" t="s">
        <v>15</v>
      </c>
      <c r="B7" s="216" t="s">
        <v>19</v>
      </c>
      <c r="C7" s="217" t="s">
        <v>17</v>
      </c>
      <c r="D7" s="367" t="s">
        <v>21</v>
      </c>
      <c r="E7" s="367" t="s">
        <v>22</v>
      </c>
      <c r="F7" s="367" t="s">
        <v>23</v>
      </c>
      <c r="G7" s="329"/>
      <c r="H7" s="329"/>
      <c r="I7" s="329"/>
      <c r="J7" s="388"/>
      <c r="K7" s="388"/>
    </row>
    <row r="8" spans="1:11" s="218" customFormat="1" ht="16.5" thickBot="1">
      <c r="A8" s="219" t="s">
        <v>274</v>
      </c>
      <c r="B8" s="172" t="s">
        <v>101</v>
      </c>
      <c r="C8" s="175">
        <f>'1. MÉRLEG'!C8-'1.2. ÖNK.VÁLL.'!C8-'1.3. ÁLL. ÁLLIG.'!C8</f>
        <v>31975</v>
      </c>
      <c r="D8" s="175">
        <f>'1. MÉRLEG'!D8-'1.2. ÖNK.VÁLL.'!D8-'1.3. ÁLL. ÁLLIG.'!D8</f>
        <v>29180</v>
      </c>
      <c r="E8" s="175">
        <f>'1. MÉRLEG'!E8-'1.2. ÖNK.VÁLL.'!E8-'1.3. ÁLL. ÁLLIG.'!E8</f>
        <v>1359</v>
      </c>
      <c r="F8" s="175">
        <f>'1. MÉRLEG'!F8-'1.2. ÖNK.VÁLL.'!F8-'1.3. ÁLL. ÁLLIG.'!F8</f>
        <v>30539</v>
      </c>
      <c r="G8" s="330"/>
      <c r="H8" s="330"/>
      <c r="I8" s="330"/>
      <c r="J8" s="388"/>
      <c r="K8" s="388"/>
    </row>
    <row r="9" spans="1:11" s="218" customFormat="1" ht="15.75">
      <c r="A9" s="43" t="s">
        <v>317</v>
      </c>
      <c r="B9" s="174" t="s">
        <v>102</v>
      </c>
      <c r="C9" s="175">
        <f>'1. MÉRLEG'!C9-'1.2. ÖNK.VÁLL.'!C9-'1.3. ÁLL. ÁLLIG.'!C9</f>
        <v>12210</v>
      </c>
      <c r="D9" s="175">
        <f>'1. MÉRLEG'!D9-'1.2. ÖNK.VÁLL.'!D9-'1.3. ÁLL. ÁLLIG.'!D9</f>
        <v>12221</v>
      </c>
      <c r="E9" s="175">
        <f>'1. MÉRLEG'!E9-'1.2. ÖNK.VÁLL.'!E9-'1.3. ÁLL. ÁLLIG.'!E9</f>
        <v>0</v>
      </c>
      <c r="F9" s="175">
        <f>'1. MÉRLEG'!F9-'1.2. ÖNK.VÁLL.'!F9-'1.3. ÁLL. ÁLLIG.'!F9</f>
        <v>12221</v>
      </c>
      <c r="G9" s="331"/>
      <c r="H9" s="331"/>
      <c r="I9" s="331"/>
      <c r="J9" s="388"/>
      <c r="K9" s="388"/>
    </row>
    <row r="10" spans="1:11" s="218" customFormat="1" ht="15.75">
      <c r="A10" s="44" t="s">
        <v>318</v>
      </c>
      <c r="B10" s="176" t="s">
        <v>103</v>
      </c>
      <c r="C10" s="177">
        <f>'1. MÉRLEG'!C10-'1.2. ÖNK.VÁLL.'!C10-'1.3. ÁLL. ÁLLIG.'!C10</f>
        <v>0</v>
      </c>
      <c r="D10" s="361"/>
      <c r="E10" s="361"/>
      <c r="F10" s="361"/>
      <c r="G10" s="331"/>
      <c r="H10" s="331"/>
      <c r="I10" s="331"/>
      <c r="J10" s="388"/>
      <c r="K10" s="388"/>
    </row>
    <row r="11" spans="1:11" s="218" customFormat="1" ht="15.75">
      <c r="A11" s="44" t="s">
        <v>319</v>
      </c>
      <c r="B11" s="176" t="s">
        <v>104</v>
      </c>
      <c r="C11" s="177">
        <f>'1. MÉRLEG'!C11-'1.2. ÖNK.VÁLL.'!C11-'1.3. ÁLL. ÁLLIG.'!C11</f>
        <v>9006</v>
      </c>
      <c r="D11" s="177">
        <f>'1. MÉRLEG'!D11-'1.2. ÖNK.VÁLL.'!D11-'1.3. ÁLL. ÁLLIG.'!D11</f>
        <v>9006</v>
      </c>
      <c r="E11" s="177">
        <f>'1. MÉRLEG'!E11-'1.2. ÖNK.VÁLL.'!E11-'1.3. ÁLL. ÁLLIG.'!E11</f>
        <v>-18</v>
      </c>
      <c r="F11" s="177">
        <f>'1. MÉRLEG'!F11-'1.2. ÖNK.VÁLL.'!F11-'1.3. ÁLL. ÁLLIG.'!F11</f>
        <v>8988</v>
      </c>
      <c r="G11" s="331"/>
      <c r="H11" s="331"/>
      <c r="I11" s="331"/>
      <c r="J11" s="388"/>
      <c r="K11" s="388"/>
    </row>
    <row r="12" spans="1:11" s="218" customFormat="1" ht="15.75">
      <c r="A12" s="44" t="s">
        <v>320</v>
      </c>
      <c r="B12" s="176" t="s">
        <v>105</v>
      </c>
      <c r="C12" s="177">
        <f>'1. MÉRLEG'!C12-'1.2. ÖNK.VÁLL.'!C12-'1.3. ÁLL. ÁLLIG.'!C12</f>
        <v>1200</v>
      </c>
      <c r="D12" s="177">
        <f>'1. MÉRLEG'!D12-'1.2. ÖNK.VÁLL.'!D12-'1.3. ÁLL. ÁLLIG.'!D12</f>
        <v>1200</v>
      </c>
      <c r="E12" s="177">
        <f>'1. MÉRLEG'!E12-'1.2. ÖNK.VÁLL.'!E12-'1.3. ÁLL. ÁLLIG.'!E12</f>
        <v>0</v>
      </c>
      <c r="F12" s="177">
        <f>'1. MÉRLEG'!F12-'1.2. ÖNK.VÁLL.'!F12-'1.3. ÁLL. ÁLLIG.'!F12</f>
        <v>1200</v>
      </c>
      <c r="G12" s="331"/>
      <c r="H12" s="331"/>
      <c r="I12" s="331"/>
      <c r="J12" s="388"/>
      <c r="K12" s="388"/>
    </row>
    <row r="13" spans="1:11" s="218" customFormat="1" ht="15.75">
      <c r="A13" s="44" t="s">
        <v>345</v>
      </c>
      <c r="B13" s="176" t="s">
        <v>106</v>
      </c>
      <c r="C13" s="177">
        <f>'1. MÉRLEG'!C13-'1.2. ÖNK.VÁLL.'!C13-'1.3. ÁLL. ÁLLIG.'!C13</f>
        <v>0</v>
      </c>
      <c r="D13" s="177">
        <f>'1. MÉRLEG'!D13-'1.2. ÖNK.VÁLL.'!D13-'1.3. ÁLL. ÁLLIG.'!D13</f>
        <v>0</v>
      </c>
      <c r="E13" s="177">
        <f>'1. MÉRLEG'!E13-'1.2. ÖNK.VÁLL.'!E13-'1.3. ÁLL. ÁLLIG.'!E13</f>
        <v>0</v>
      </c>
      <c r="F13" s="177">
        <f>'1. MÉRLEG'!F13-'1.2. ÖNK.VÁLL.'!F13-'1.3. ÁLL. ÁLLIG.'!F13</f>
        <v>0</v>
      </c>
      <c r="G13" s="331"/>
      <c r="H13" s="331"/>
      <c r="I13" s="331"/>
      <c r="J13" s="388"/>
      <c r="K13" s="388"/>
    </row>
    <row r="14" spans="1:11" s="218" customFormat="1" ht="16.5" thickBot="1">
      <c r="A14" s="45" t="s">
        <v>321</v>
      </c>
      <c r="B14" s="178" t="s">
        <v>107</v>
      </c>
      <c r="C14" s="177">
        <f>'1. MÉRLEG'!C14-'1.2. ÖNK.VÁLL.'!C14-'1.3. ÁLL. ÁLLIG.'!C14</f>
        <v>9559</v>
      </c>
      <c r="D14" s="177">
        <f>'1. MÉRLEG'!D14-'1.2. ÖNK.VÁLL.'!D14-'1.3. ÁLL. ÁLLIG.'!D14</f>
        <v>6753</v>
      </c>
      <c r="E14" s="177">
        <f>'1. MÉRLEG'!E14-'1.2. ÖNK.VÁLL.'!E14-'1.3. ÁLL. ÁLLIG.'!E14</f>
        <v>1377</v>
      </c>
      <c r="F14" s="177">
        <f>'1. MÉRLEG'!F14-'1.2. ÖNK.VÁLL.'!F14-'1.3. ÁLL. ÁLLIG.'!F14</f>
        <v>8130</v>
      </c>
      <c r="G14" s="331"/>
      <c r="H14" s="331"/>
      <c r="I14" s="331"/>
      <c r="J14" s="388"/>
      <c r="K14" s="388"/>
    </row>
    <row r="15" spans="1:11" s="218" customFormat="1" ht="16.5" thickBot="1">
      <c r="A15" s="219" t="s">
        <v>275</v>
      </c>
      <c r="B15" s="179" t="s">
        <v>108</v>
      </c>
      <c r="C15" s="173">
        <f>+C16+C17+C18+C19+C20</f>
        <v>3918</v>
      </c>
      <c r="D15" s="173">
        <f>+D16+D17+D18+D19+D20</f>
        <v>22418</v>
      </c>
      <c r="E15" s="173">
        <f>+E16+E17+E18+E19+E20</f>
        <v>1569</v>
      </c>
      <c r="F15" s="173">
        <f>+F16+F17+F18+F19+F20</f>
        <v>23987</v>
      </c>
      <c r="G15" s="330"/>
      <c r="H15" s="330"/>
      <c r="I15" s="330"/>
      <c r="J15" s="388"/>
      <c r="K15" s="388"/>
    </row>
    <row r="16" spans="1:11" s="218" customFormat="1" ht="15.75">
      <c r="A16" s="43" t="s">
        <v>323</v>
      </c>
      <c r="B16" s="174" t="s">
        <v>92</v>
      </c>
      <c r="C16" s="175">
        <f>'1. MÉRLEG'!C16-'1.2. ÖNK.VÁLL.'!C16-'1.3. ÁLL. ÁLLIG.'!C16</f>
        <v>0</v>
      </c>
      <c r="D16" s="366"/>
      <c r="E16" s="366"/>
      <c r="F16" s="366"/>
      <c r="G16" s="331"/>
      <c r="H16" s="331"/>
      <c r="I16" s="331"/>
      <c r="J16" s="388"/>
      <c r="K16" s="388"/>
    </row>
    <row r="17" spans="1:11" s="218" customFormat="1" ht="15.75">
      <c r="A17" s="44" t="s">
        <v>324</v>
      </c>
      <c r="B17" s="176" t="s">
        <v>109</v>
      </c>
      <c r="C17" s="177">
        <f>'1. MÉRLEG'!C17-'1.2. ÖNK.VÁLL.'!C17-'1.3. ÁLL. ÁLLIG.'!C17</f>
        <v>0</v>
      </c>
      <c r="D17" s="361"/>
      <c r="E17" s="361"/>
      <c r="F17" s="361"/>
      <c r="G17" s="331"/>
      <c r="H17" s="331"/>
      <c r="I17" s="331"/>
      <c r="J17" s="388"/>
      <c r="K17" s="388"/>
    </row>
    <row r="18" spans="1:11" s="218" customFormat="1" ht="15.75">
      <c r="A18" s="44" t="s">
        <v>325</v>
      </c>
      <c r="B18" s="176" t="s">
        <v>110</v>
      </c>
      <c r="C18" s="177">
        <f>'1. MÉRLEG'!C18-'1.2. ÖNK.VÁLL.'!C18-'1.3. ÁLL. ÁLLIG.'!C18</f>
        <v>0</v>
      </c>
      <c r="D18" s="361"/>
      <c r="E18" s="361"/>
      <c r="F18" s="361"/>
      <c r="G18" s="331"/>
      <c r="H18" s="331"/>
      <c r="I18" s="331"/>
      <c r="J18" s="388"/>
      <c r="K18" s="388"/>
    </row>
    <row r="19" spans="1:11" s="218" customFormat="1" ht="15.75">
      <c r="A19" s="44" t="s">
        <v>326</v>
      </c>
      <c r="B19" s="176" t="s">
        <v>111</v>
      </c>
      <c r="C19" s="177">
        <f>'1. MÉRLEG'!C19-'1.2. ÖNK.VÁLL.'!C19-'1.3. ÁLL. ÁLLIG.'!C19</f>
        <v>0</v>
      </c>
      <c r="D19" s="361"/>
      <c r="E19" s="361"/>
      <c r="F19" s="361"/>
      <c r="G19" s="331"/>
      <c r="H19" s="331"/>
      <c r="I19" s="331"/>
      <c r="J19" s="388"/>
      <c r="K19" s="388"/>
    </row>
    <row r="20" spans="1:11" s="218" customFormat="1" ht="15.75">
      <c r="A20" s="44" t="s">
        <v>327</v>
      </c>
      <c r="B20" s="176" t="s">
        <v>112</v>
      </c>
      <c r="C20" s="177">
        <f>'1. MÉRLEG'!C20-'1.2. ÖNK.VÁLL.'!C20-'1.3. ÁLL. ÁLLIG.'!C20</f>
        <v>3918</v>
      </c>
      <c r="D20" s="177">
        <f>'1. MÉRLEG'!D20-'1.2. ÖNK.VÁLL.'!D20-'1.3. ÁLL. ÁLLIG.'!D20</f>
        <v>22418</v>
      </c>
      <c r="E20" s="177">
        <f>'1. MÉRLEG'!E20-'1.2. ÖNK.VÁLL.'!E20-'1.3. ÁLL. ÁLLIG.'!E20</f>
        <v>1569</v>
      </c>
      <c r="F20" s="177">
        <f>'1. MÉRLEG'!F20-'1.2. ÖNK.VÁLL.'!F20-'1.3. ÁLL. ÁLLIG.'!F20</f>
        <v>23987</v>
      </c>
      <c r="G20" s="331"/>
      <c r="H20" s="331"/>
      <c r="I20" s="331"/>
      <c r="J20" s="388"/>
      <c r="K20" s="388"/>
    </row>
    <row r="21" spans="1:11" s="218" customFormat="1" ht="16.5" thickBot="1">
      <c r="A21" s="45" t="s">
        <v>113</v>
      </c>
      <c r="B21" s="178" t="s">
        <v>114</v>
      </c>
      <c r="C21" s="180">
        <f>'1. MÉRLEG'!C21-'1.2. ÖNK.VÁLL.'!C21-'1.3. ÁLL. ÁLLIG.'!C21</f>
        <v>0</v>
      </c>
      <c r="D21" s="369"/>
      <c r="E21" s="369"/>
      <c r="F21" s="369"/>
      <c r="G21" s="331"/>
      <c r="H21" s="331"/>
      <c r="I21" s="331"/>
      <c r="J21" s="388"/>
      <c r="K21" s="388"/>
    </row>
    <row r="22" spans="1:11" s="218" customFormat="1" ht="16.5" thickBot="1">
      <c r="A22" s="219" t="s">
        <v>276</v>
      </c>
      <c r="B22" s="172" t="s">
        <v>115</v>
      </c>
      <c r="C22" s="173">
        <f>+C23+C24+C25+C26+C27</f>
        <v>49756</v>
      </c>
      <c r="D22" s="173">
        <f>+D23+D24+D25+D26+D27</f>
        <v>0</v>
      </c>
      <c r="E22" s="173">
        <f>+E23+E24+E25+E26+E27</f>
        <v>0</v>
      </c>
      <c r="F22" s="173">
        <f>+F23+F24+F25+F26+F27</f>
        <v>0</v>
      </c>
      <c r="G22" s="330"/>
      <c r="H22" s="330"/>
      <c r="I22" s="330"/>
      <c r="J22" s="388"/>
      <c r="K22" s="388"/>
    </row>
    <row r="23" spans="1:11" s="218" customFormat="1" ht="15.75">
      <c r="A23" s="43" t="s">
        <v>311</v>
      </c>
      <c r="B23" s="174" t="s">
        <v>116</v>
      </c>
      <c r="C23" s="175">
        <f>'1. MÉRLEG'!C23-'1.2. ÖNK.VÁLL.'!C23-'1.3. ÁLL. ÁLLIG.'!C23</f>
        <v>0</v>
      </c>
      <c r="D23" s="175">
        <f>'1. MÉRLEG'!D23-'1.2. ÖNK.VÁLL.'!D23-'1.3. ÁLL. ÁLLIG.'!D23</f>
        <v>0</v>
      </c>
      <c r="E23" s="175">
        <f>'1. MÉRLEG'!E23-'1.2. ÖNK.VÁLL.'!E23-'1.3. ÁLL. ÁLLIG.'!E23</f>
        <v>0</v>
      </c>
      <c r="F23" s="175">
        <f>'1. MÉRLEG'!F23-'1.2. ÖNK.VÁLL.'!F23-'1.3. ÁLL. ÁLLIG.'!F23</f>
        <v>0</v>
      </c>
      <c r="G23" s="331"/>
      <c r="H23" s="331"/>
      <c r="I23" s="331"/>
      <c r="J23" s="388"/>
      <c r="K23" s="388"/>
    </row>
    <row r="24" spans="1:11" s="218" customFormat="1" ht="15.75">
      <c r="A24" s="44" t="s">
        <v>312</v>
      </c>
      <c r="B24" s="176" t="s">
        <v>117</v>
      </c>
      <c r="C24" s="177">
        <f>'1. MÉRLEG'!C24-'1.2. ÖNK.VÁLL.'!C24-'1.3. ÁLL. ÁLLIG.'!C24</f>
        <v>0</v>
      </c>
      <c r="D24" s="361"/>
      <c r="E24" s="361"/>
      <c r="F24" s="361"/>
      <c r="G24" s="331"/>
      <c r="H24" s="331"/>
      <c r="I24" s="331"/>
      <c r="J24" s="388"/>
      <c r="K24" s="388"/>
    </row>
    <row r="25" spans="1:11" s="218" customFormat="1" ht="15.75">
      <c r="A25" s="44" t="s">
        <v>313</v>
      </c>
      <c r="B25" s="176" t="s">
        <v>118</v>
      </c>
      <c r="C25" s="177">
        <f>'1. MÉRLEG'!C25-'1.2. ÖNK.VÁLL.'!C25-'1.3. ÁLL. ÁLLIG.'!C25</f>
        <v>0</v>
      </c>
      <c r="D25" s="361"/>
      <c r="E25" s="361"/>
      <c r="F25" s="361"/>
      <c r="G25" s="331"/>
      <c r="H25" s="331"/>
      <c r="I25" s="331"/>
      <c r="J25" s="388"/>
      <c r="K25" s="388"/>
    </row>
    <row r="26" spans="1:11" s="218" customFormat="1" ht="15.75">
      <c r="A26" s="44" t="s">
        <v>119</v>
      </c>
      <c r="B26" s="176" t="s">
        <v>120</v>
      </c>
      <c r="C26" s="177">
        <f>'1. MÉRLEG'!C26-'1.2. ÖNK.VÁLL.'!C26-'1.3. ÁLL. ÁLLIG.'!C26</f>
        <v>0</v>
      </c>
      <c r="D26" s="361"/>
      <c r="E26" s="361"/>
      <c r="F26" s="361"/>
      <c r="G26" s="331"/>
      <c r="H26" s="331"/>
      <c r="I26" s="331"/>
      <c r="J26" s="388"/>
      <c r="K26" s="388"/>
    </row>
    <row r="27" spans="1:11" s="218" customFormat="1" ht="15.75">
      <c r="A27" s="44" t="s">
        <v>121</v>
      </c>
      <c r="B27" s="176" t="s">
        <v>122</v>
      </c>
      <c r="C27" s="177">
        <f>'1. MÉRLEG'!C27-'1.2. ÖNK.VÁLL.'!C27-'1.3. ÁLL. ÁLLIG.'!C27</f>
        <v>49756</v>
      </c>
      <c r="D27" s="361"/>
      <c r="E27" s="361"/>
      <c r="F27" s="361"/>
      <c r="G27" s="331"/>
      <c r="H27" s="331"/>
      <c r="I27" s="331"/>
      <c r="J27" s="388"/>
      <c r="K27" s="388"/>
    </row>
    <row r="28" spans="1:11" s="218" customFormat="1" ht="16.5" thickBot="1">
      <c r="A28" s="45" t="s">
        <v>123</v>
      </c>
      <c r="B28" s="178" t="s">
        <v>124</v>
      </c>
      <c r="C28" s="180">
        <f>'1. MÉRLEG'!C28-'1.2. ÖNK.VÁLL.'!C28-'1.3. ÁLL. ÁLLIG.'!C28</f>
        <v>0</v>
      </c>
      <c r="D28" s="369"/>
      <c r="E28" s="369"/>
      <c r="F28" s="369"/>
      <c r="G28" s="331"/>
      <c r="H28" s="331"/>
      <c r="I28" s="331"/>
      <c r="J28" s="388"/>
      <c r="K28" s="388"/>
    </row>
    <row r="29" spans="1:11" s="218" customFormat="1" ht="16.5" thickBot="1">
      <c r="A29" s="219" t="s">
        <v>125</v>
      </c>
      <c r="B29" s="159" t="s">
        <v>30</v>
      </c>
      <c r="C29" s="181">
        <f>C30+C34+C35+C36+C37</f>
        <v>2309</v>
      </c>
      <c r="D29" s="181">
        <f>D30+D34+D35+D36+D37</f>
        <v>2309</v>
      </c>
      <c r="E29" s="181">
        <f>E30+E34+E35+E36+E37</f>
        <v>0</v>
      </c>
      <c r="F29" s="181">
        <f>F30+F34+F35+F36+F37</f>
        <v>2309</v>
      </c>
      <c r="G29" s="332"/>
      <c r="H29" s="332"/>
      <c r="I29" s="332"/>
      <c r="J29" s="388"/>
      <c r="K29" s="388"/>
    </row>
    <row r="30" spans="1:11" s="218" customFormat="1" ht="15.75">
      <c r="A30" s="43" t="s">
        <v>390</v>
      </c>
      <c r="B30" s="174" t="s">
        <v>31</v>
      </c>
      <c r="C30" s="182">
        <f>+C31+C33+C32</f>
        <v>709</v>
      </c>
      <c r="D30" s="182">
        <f>+D31+D33+D32</f>
        <v>709</v>
      </c>
      <c r="E30" s="182">
        <f>+E31+E33+E32</f>
        <v>0</v>
      </c>
      <c r="F30" s="182">
        <f>+F31+F33+F32</f>
        <v>709</v>
      </c>
      <c r="G30" s="333"/>
      <c r="H30" s="333"/>
      <c r="I30" s="333"/>
      <c r="J30" s="388"/>
      <c r="K30" s="388"/>
    </row>
    <row r="31" spans="1:11" s="218" customFormat="1" ht="15.75">
      <c r="A31" s="44" t="s">
        <v>269</v>
      </c>
      <c r="B31" s="176" t="s">
        <v>126</v>
      </c>
      <c r="C31" s="177">
        <f>'1. MÉRLEG'!C31-'1.2. ÖNK.VÁLL.'!C31-'1.3. ÁLL. ÁLLIG.'!C31</f>
        <v>709</v>
      </c>
      <c r="D31" s="177">
        <f>'1. MÉRLEG'!D31-'1.2. ÖNK.VÁLL.'!D31-'1.3. ÁLL. ÁLLIG.'!D31</f>
        <v>709</v>
      </c>
      <c r="E31" s="177">
        <f>'1. MÉRLEG'!E31-'1.2. ÖNK.VÁLL.'!E31-'1.3. ÁLL. ÁLLIG.'!E31</f>
        <v>0</v>
      </c>
      <c r="F31" s="177">
        <f>'1. MÉRLEG'!F31-'1.2. ÖNK.VÁLL.'!F31-'1.3. ÁLL. ÁLLIG.'!F31</f>
        <v>709</v>
      </c>
      <c r="G31" s="331"/>
      <c r="H31" s="331"/>
      <c r="I31" s="331"/>
      <c r="J31" s="388"/>
      <c r="K31" s="388"/>
    </row>
    <row r="32" spans="1:11" s="218" customFormat="1" ht="15.75">
      <c r="A32" s="44" t="s">
        <v>270</v>
      </c>
      <c r="B32" s="300" t="s">
        <v>29</v>
      </c>
      <c r="C32" s="177">
        <f>'1. MÉRLEG'!C32-'1.2. ÖNK.VÁLL.'!C32-'1.3. ÁLL. ÁLLIG.'!C32</f>
        <v>0</v>
      </c>
      <c r="D32" s="361"/>
      <c r="E32" s="361"/>
      <c r="F32" s="361"/>
      <c r="G32" s="331"/>
      <c r="H32" s="331"/>
      <c r="I32" s="331"/>
      <c r="J32" s="388"/>
      <c r="K32" s="388"/>
    </row>
    <row r="33" spans="1:11" s="218" customFormat="1" ht="15.75">
      <c r="A33" s="301" t="s">
        <v>27</v>
      </c>
      <c r="B33" s="300" t="s">
        <v>127</v>
      </c>
      <c r="C33" s="177">
        <f>'1. MÉRLEG'!C33-'1.2. ÖNK.VÁLL.'!C33-'1.3. ÁLL. ÁLLIG.'!C33</f>
        <v>0</v>
      </c>
      <c r="D33" s="361"/>
      <c r="E33" s="361"/>
      <c r="F33" s="361"/>
      <c r="G33" s="331"/>
      <c r="H33" s="331"/>
      <c r="I33" s="331"/>
      <c r="J33" s="388"/>
      <c r="K33" s="388"/>
    </row>
    <row r="34" spans="1:11" s="218" customFormat="1" ht="15.75">
      <c r="A34" s="44" t="s">
        <v>391</v>
      </c>
      <c r="B34" s="176" t="s">
        <v>28</v>
      </c>
      <c r="C34" s="177">
        <f>'1. MÉRLEG'!C34-'1.2. ÖNK.VÁLL.'!C34-'1.3. ÁLL. ÁLLIG.'!C34</f>
        <v>0</v>
      </c>
      <c r="D34" s="361"/>
      <c r="E34" s="361"/>
      <c r="F34" s="361"/>
      <c r="G34" s="331"/>
      <c r="H34" s="331"/>
      <c r="I34" s="331"/>
      <c r="J34" s="388"/>
      <c r="K34" s="388"/>
    </row>
    <row r="35" spans="1:11" s="218" customFormat="1" ht="15.75">
      <c r="A35" s="301" t="s">
        <v>395</v>
      </c>
      <c r="B35" s="176" t="s">
        <v>128</v>
      </c>
      <c r="C35" s="177">
        <f>'1. MÉRLEG'!C35-'1.2. ÖNK.VÁLL.'!C35-'1.3. ÁLL. ÁLLIG.'!C35</f>
        <v>0</v>
      </c>
      <c r="D35" s="361"/>
      <c r="E35" s="361"/>
      <c r="F35" s="361"/>
      <c r="G35" s="331"/>
      <c r="H35" s="331"/>
      <c r="I35" s="331"/>
      <c r="J35" s="388"/>
      <c r="K35" s="388"/>
    </row>
    <row r="36" spans="1:11" s="218" customFormat="1" ht="15.75">
      <c r="A36" s="301" t="s">
        <v>396</v>
      </c>
      <c r="B36" s="176" t="s">
        <v>394</v>
      </c>
      <c r="C36" s="177">
        <f>'1. MÉRLEG'!C36-'1.2. ÖNK.VÁLL.'!C36-'1.3. ÁLL. ÁLLIG.'!C36</f>
        <v>1575</v>
      </c>
      <c r="D36" s="177">
        <f>'1. MÉRLEG'!D36-'1.2. ÖNK.VÁLL.'!D36-'1.3. ÁLL. ÁLLIG.'!D36</f>
        <v>1575</v>
      </c>
      <c r="E36" s="177">
        <f>'1. MÉRLEG'!E36-'1.2. ÖNK.VÁLL.'!E36-'1.3. ÁLL. ÁLLIG.'!E36</f>
        <v>0</v>
      </c>
      <c r="F36" s="177">
        <f>'1. MÉRLEG'!F36-'1.2. ÖNK.VÁLL.'!F36-'1.3. ÁLL. ÁLLIG.'!F36</f>
        <v>1575</v>
      </c>
      <c r="G36" s="331"/>
      <c r="H36" s="331"/>
      <c r="I36" s="331"/>
      <c r="J36" s="388"/>
      <c r="K36" s="388"/>
    </row>
    <row r="37" spans="1:11" s="218" customFormat="1" ht="16.5" thickBot="1">
      <c r="A37" s="302" t="s">
        <v>397</v>
      </c>
      <c r="B37" s="178" t="s">
        <v>129</v>
      </c>
      <c r="C37" s="177">
        <f>'1. MÉRLEG'!C37-'1.2. ÖNK.VÁLL.'!C37-'1.3. ÁLL. ÁLLIG.'!C37</f>
        <v>25</v>
      </c>
      <c r="D37" s="177">
        <f>'1. MÉRLEG'!D37-'1.2. ÖNK.VÁLL.'!D37-'1.3. ÁLL. ÁLLIG.'!D37</f>
        <v>25</v>
      </c>
      <c r="E37" s="177">
        <f>'1. MÉRLEG'!E37-'1.2. ÖNK.VÁLL.'!E37-'1.3. ÁLL. ÁLLIG.'!E37</f>
        <v>0</v>
      </c>
      <c r="F37" s="177">
        <f>'1. MÉRLEG'!F37-'1.2. ÖNK.VÁLL.'!F37-'1.3. ÁLL. ÁLLIG.'!F37</f>
        <v>25</v>
      </c>
      <c r="G37" s="331"/>
      <c r="H37" s="331"/>
      <c r="I37" s="331"/>
      <c r="J37" s="388"/>
      <c r="K37" s="388"/>
    </row>
    <row r="38" spans="1:11" s="218" customFormat="1" ht="16.5" thickBot="1">
      <c r="A38" s="219" t="s">
        <v>278</v>
      </c>
      <c r="B38" s="172" t="s">
        <v>130</v>
      </c>
      <c r="C38" s="173">
        <f>SUM(C39:C48)</f>
        <v>266</v>
      </c>
      <c r="D38" s="173">
        <f>SUM(D39:D48)</f>
        <v>1430</v>
      </c>
      <c r="E38" s="173">
        <f>SUM(E39:E48)</f>
        <v>0</v>
      </c>
      <c r="F38" s="173">
        <f>SUM(F39:F48)</f>
        <v>1430</v>
      </c>
      <c r="G38" s="330"/>
      <c r="H38" s="330"/>
      <c r="I38" s="330"/>
      <c r="J38" s="388"/>
      <c r="K38" s="388"/>
    </row>
    <row r="39" spans="1:11" s="218" customFormat="1" ht="15.75">
      <c r="A39" s="43" t="s">
        <v>93</v>
      </c>
      <c r="B39" s="174" t="s">
        <v>84</v>
      </c>
      <c r="C39" s="175">
        <f>'1. MÉRLEG'!C39-'1.2. ÖNK.VÁLL.'!C39-'1.3. ÁLL. ÁLLIG.'!C39</f>
        <v>0</v>
      </c>
      <c r="D39" s="175">
        <f>'1. MÉRLEG'!D39-'1.2. ÖNK.VÁLL.'!D39-'1.3. ÁLL. ÁLLIG.'!D39</f>
        <v>1164</v>
      </c>
      <c r="E39" s="175">
        <f>'1. MÉRLEG'!E39-'1.2. ÖNK.VÁLL.'!E39-'1.3. ÁLL. ÁLLIG.'!E39</f>
        <v>0</v>
      </c>
      <c r="F39" s="175">
        <f>'1. MÉRLEG'!F39-'1.2. ÖNK.VÁLL.'!F39-'1.3. ÁLL. ÁLLIG.'!F39</f>
        <v>1164</v>
      </c>
      <c r="G39" s="331"/>
      <c r="H39" s="331"/>
      <c r="I39" s="331"/>
      <c r="J39" s="388"/>
      <c r="K39" s="388"/>
    </row>
    <row r="40" spans="1:11" s="218" customFormat="1" ht="15.75">
      <c r="A40" s="44" t="s">
        <v>95</v>
      </c>
      <c r="B40" s="176" t="s">
        <v>85</v>
      </c>
      <c r="C40" s="177">
        <f>'1. MÉRLEG'!C40-'1.2. ÖNK.VÁLL.'!C40-'1.3. ÁLL. ÁLLIG.'!C40</f>
        <v>14</v>
      </c>
      <c r="D40" s="177">
        <f>'1. MÉRLEG'!D40-'1.2. ÖNK.VÁLL.'!D40-'1.3. ÁLL. ÁLLIG.'!D40</f>
        <v>14</v>
      </c>
      <c r="E40" s="177">
        <f>'1. MÉRLEG'!E40-'1.2. ÖNK.VÁLL.'!E40-'1.3. ÁLL. ÁLLIG.'!E40</f>
        <v>0</v>
      </c>
      <c r="F40" s="177">
        <f>'1. MÉRLEG'!F40-'1.2. ÖNK.VÁLL.'!F40-'1.3. ÁLL. ÁLLIG.'!F40</f>
        <v>14</v>
      </c>
      <c r="G40" s="331"/>
      <c r="H40" s="331"/>
      <c r="I40" s="331"/>
      <c r="J40" s="388"/>
      <c r="K40" s="388"/>
    </row>
    <row r="41" spans="1:11" s="218" customFormat="1" ht="15.75">
      <c r="A41" s="44" t="s">
        <v>97</v>
      </c>
      <c r="B41" s="176" t="s">
        <v>86</v>
      </c>
      <c r="C41" s="177">
        <f>'1. MÉRLEG'!C41-'1.2. ÖNK.VÁLL.'!C41-'1.3. ÁLL. ÁLLIG.'!C41</f>
        <v>0</v>
      </c>
      <c r="D41" s="177">
        <f>'1. MÉRLEG'!D41-'1.2. ÖNK.VÁLL.'!D41-'1.3. ÁLL. ÁLLIG.'!D41</f>
        <v>0</v>
      </c>
      <c r="E41" s="177">
        <f>'1. MÉRLEG'!E41-'1.2. ÖNK.VÁLL.'!E41-'1.3. ÁLL. ÁLLIG.'!E41</f>
        <v>0</v>
      </c>
      <c r="F41" s="177">
        <f>'1. MÉRLEG'!F41-'1.2. ÖNK.VÁLL.'!F41-'1.3. ÁLL. ÁLLIG.'!F41</f>
        <v>0</v>
      </c>
      <c r="G41" s="331"/>
      <c r="H41" s="331"/>
      <c r="I41" s="331"/>
      <c r="J41" s="388"/>
      <c r="K41" s="388"/>
    </row>
    <row r="42" spans="1:11" s="218" customFormat="1" ht="15.75">
      <c r="A42" s="44" t="s">
        <v>131</v>
      </c>
      <c r="B42" s="176" t="s">
        <v>87</v>
      </c>
      <c r="C42" s="177">
        <f>'1. MÉRLEG'!C42-'1.2. ÖNK.VÁLL.'!C42-'1.3. ÁLL. ÁLLIG.'!C42</f>
        <v>252</v>
      </c>
      <c r="D42" s="177">
        <f>'1. MÉRLEG'!D42-'1.2. ÖNK.VÁLL.'!D42-'1.3. ÁLL. ÁLLIG.'!D42</f>
        <v>252</v>
      </c>
      <c r="E42" s="177">
        <f>'1. MÉRLEG'!E42-'1.2. ÖNK.VÁLL.'!E42-'1.3. ÁLL. ÁLLIG.'!E42</f>
        <v>0</v>
      </c>
      <c r="F42" s="177">
        <f>'1. MÉRLEG'!F42-'1.2. ÖNK.VÁLL.'!F42-'1.3. ÁLL. ÁLLIG.'!F42</f>
        <v>252</v>
      </c>
      <c r="G42" s="331"/>
      <c r="H42" s="331"/>
      <c r="I42" s="331"/>
      <c r="J42" s="388"/>
      <c r="K42" s="388"/>
    </row>
    <row r="43" spans="1:11" s="218" customFormat="1" ht="15.75">
      <c r="A43" s="44" t="s">
        <v>132</v>
      </c>
      <c r="B43" s="176" t="s">
        <v>88</v>
      </c>
      <c r="C43" s="177">
        <f>'1. MÉRLEG'!C43-'1.2. ÖNK.VÁLL.'!C43-'1.3. ÁLL. ÁLLIG.'!C43</f>
        <v>0</v>
      </c>
      <c r="D43" s="177">
        <f>'1. MÉRLEG'!D43-'1.2. ÖNK.VÁLL.'!D43-'1.3. ÁLL. ÁLLIG.'!D43</f>
        <v>0</v>
      </c>
      <c r="E43" s="177">
        <f>'1. MÉRLEG'!E43-'1.2. ÖNK.VÁLL.'!E43-'1.3. ÁLL. ÁLLIG.'!E43</f>
        <v>0</v>
      </c>
      <c r="F43" s="177">
        <f>'1. MÉRLEG'!F43-'1.2. ÖNK.VÁLL.'!F43-'1.3. ÁLL. ÁLLIG.'!F43</f>
        <v>0</v>
      </c>
      <c r="G43" s="331"/>
      <c r="H43" s="331"/>
      <c r="I43" s="331"/>
      <c r="J43" s="388"/>
      <c r="K43" s="388"/>
    </row>
    <row r="44" spans="1:11" s="218" customFormat="1" ht="15.75">
      <c r="A44" s="44" t="s">
        <v>133</v>
      </c>
      <c r="B44" s="176" t="s">
        <v>134</v>
      </c>
      <c r="C44" s="177">
        <f>'1. MÉRLEG'!C44-'1.2. ÖNK.VÁLL.'!C44-'1.3. ÁLL. ÁLLIG.'!C44</f>
        <v>0</v>
      </c>
      <c r="D44" s="177">
        <f>'1. MÉRLEG'!D44-'1.2. ÖNK.VÁLL.'!D44-'1.3. ÁLL. ÁLLIG.'!D44</f>
        <v>0</v>
      </c>
      <c r="E44" s="177">
        <f>'1. MÉRLEG'!E44-'1.2. ÖNK.VÁLL.'!E44-'1.3. ÁLL. ÁLLIG.'!E44</f>
        <v>0</v>
      </c>
      <c r="F44" s="177">
        <f>'1. MÉRLEG'!F44-'1.2. ÖNK.VÁLL.'!F44-'1.3. ÁLL. ÁLLIG.'!F44</f>
        <v>0</v>
      </c>
      <c r="G44" s="331"/>
      <c r="H44" s="331"/>
      <c r="I44" s="331"/>
      <c r="J44" s="388"/>
      <c r="K44" s="388"/>
    </row>
    <row r="45" spans="1:11" s="218" customFormat="1" ht="15.75">
      <c r="A45" s="44" t="s">
        <v>135</v>
      </c>
      <c r="B45" s="176" t="s">
        <v>136</v>
      </c>
      <c r="C45" s="177">
        <f>'1. MÉRLEG'!C45-'1.2. ÖNK.VÁLL.'!C45-'1.3. ÁLL. ÁLLIG.'!C45</f>
        <v>0</v>
      </c>
      <c r="D45" s="177">
        <f>'1. MÉRLEG'!D45-'1.2. ÖNK.VÁLL.'!D45-'1.3. ÁLL. ÁLLIG.'!D45</f>
        <v>0</v>
      </c>
      <c r="E45" s="177">
        <f>'1. MÉRLEG'!E45-'1.2. ÖNK.VÁLL.'!E45-'1.3. ÁLL. ÁLLIG.'!E45</f>
        <v>0</v>
      </c>
      <c r="F45" s="177">
        <f>'1. MÉRLEG'!F45-'1.2. ÖNK.VÁLL.'!F45-'1.3. ÁLL. ÁLLIG.'!F45</f>
        <v>0</v>
      </c>
      <c r="G45" s="331"/>
      <c r="H45" s="331"/>
      <c r="I45" s="331"/>
      <c r="J45" s="388"/>
      <c r="K45" s="388"/>
    </row>
    <row r="46" spans="1:11" s="218" customFormat="1" ht="15.75">
      <c r="A46" s="44" t="s">
        <v>137</v>
      </c>
      <c r="B46" s="176" t="s">
        <v>89</v>
      </c>
      <c r="C46" s="177">
        <f>'1. MÉRLEG'!C46-'1.2. ÖNK.VÁLL.'!C46-'1.3. ÁLL. ÁLLIG.'!C46</f>
        <v>0</v>
      </c>
      <c r="D46" s="177">
        <f>'1. MÉRLEG'!D46-'1.2. ÖNK.VÁLL.'!D46-'1.3. ÁLL. ÁLLIG.'!D46</f>
        <v>0</v>
      </c>
      <c r="E46" s="177">
        <f>'1. MÉRLEG'!E46-'1.2. ÖNK.VÁLL.'!E46-'1.3. ÁLL. ÁLLIG.'!E46</f>
        <v>0</v>
      </c>
      <c r="F46" s="177">
        <f>'1. MÉRLEG'!F46-'1.2. ÖNK.VÁLL.'!F46-'1.3. ÁLL. ÁLLIG.'!F46</f>
        <v>0</v>
      </c>
      <c r="G46" s="331"/>
      <c r="H46" s="331"/>
      <c r="I46" s="331"/>
      <c r="J46" s="388"/>
      <c r="K46" s="388"/>
    </row>
    <row r="47" spans="1:11" s="218" customFormat="1" ht="15.75">
      <c r="A47" s="44" t="s">
        <v>138</v>
      </c>
      <c r="B47" s="176" t="s">
        <v>90</v>
      </c>
      <c r="C47" s="183">
        <f>'1. MÉRLEG'!C47-'1.2. ÖNK.VÁLL.'!C47-'1.3. ÁLL. ÁLLIG.'!C47</f>
        <v>0</v>
      </c>
      <c r="D47" s="183">
        <f>'1. MÉRLEG'!D47-'1.2. ÖNK.VÁLL.'!D47-'1.3. ÁLL. ÁLLIG.'!D47</f>
        <v>0</v>
      </c>
      <c r="E47" s="183">
        <f>'1. MÉRLEG'!E47-'1.2. ÖNK.VÁLL.'!E47-'1.3. ÁLL. ÁLLIG.'!E47</f>
        <v>0</v>
      </c>
      <c r="F47" s="183">
        <f>'1. MÉRLEG'!F47-'1.2. ÖNK.VÁLL.'!F47-'1.3. ÁLL. ÁLLIG.'!F47</f>
        <v>0</v>
      </c>
      <c r="G47" s="334"/>
      <c r="H47" s="334"/>
      <c r="I47" s="334"/>
      <c r="J47" s="388"/>
      <c r="K47" s="388"/>
    </row>
    <row r="48" spans="1:11" s="218" customFormat="1" ht="16.5" thickBot="1">
      <c r="A48" s="45" t="s">
        <v>139</v>
      </c>
      <c r="B48" s="178" t="s">
        <v>91</v>
      </c>
      <c r="C48" s="184">
        <f>'1. MÉRLEG'!C48-'1.2. ÖNK.VÁLL.'!C48-'1.3. ÁLL. ÁLLIG.'!C48</f>
        <v>0</v>
      </c>
      <c r="D48" s="184">
        <f>'1. MÉRLEG'!D48-'1.2. ÖNK.VÁLL.'!D48-'1.3. ÁLL. ÁLLIG.'!D48</f>
        <v>0</v>
      </c>
      <c r="E48" s="184">
        <f>'1. MÉRLEG'!E48-'1.2. ÖNK.VÁLL.'!E48-'1.3. ÁLL. ÁLLIG.'!E48</f>
        <v>0</v>
      </c>
      <c r="F48" s="184">
        <f>'1. MÉRLEG'!F48-'1.2. ÖNK.VÁLL.'!F48-'1.3. ÁLL. ÁLLIG.'!F48</f>
        <v>0</v>
      </c>
      <c r="G48" s="334"/>
      <c r="H48" s="334"/>
      <c r="I48" s="334"/>
      <c r="J48" s="388"/>
      <c r="K48" s="388"/>
    </row>
    <row r="49" spans="1:11" s="218" customFormat="1" ht="16.5" thickBot="1">
      <c r="A49" s="219" t="s">
        <v>279</v>
      </c>
      <c r="B49" s="172" t="s">
        <v>140</v>
      </c>
      <c r="C49" s="173">
        <f>SUM(C50:C54)</f>
        <v>0</v>
      </c>
      <c r="D49" s="173">
        <f>SUM(D50:D54)</f>
        <v>0</v>
      </c>
      <c r="E49" s="173">
        <f>SUM(E50:E54)</f>
        <v>0</v>
      </c>
      <c r="F49" s="173">
        <f>SUM(F50:F54)</f>
        <v>0</v>
      </c>
      <c r="G49" s="330"/>
      <c r="H49" s="330"/>
      <c r="I49" s="330"/>
      <c r="J49" s="388"/>
      <c r="K49" s="388"/>
    </row>
    <row r="50" spans="1:11" s="218" customFormat="1" ht="15.75">
      <c r="A50" s="43" t="s">
        <v>314</v>
      </c>
      <c r="B50" s="174" t="s">
        <v>94</v>
      </c>
      <c r="C50" s="185">
        <f>'1. MÉRLEG'!C50-'1.2. ÖNK.VÁLL.'!C50-'1.3. ÁLL. ÁLLIG.'!C50</f>
        <v>0</v>
      </c>
      <c r="D50" s="373"/>
      <c r="E50" s="373"/>
      <c r="F50" s="373"/>
      <c r="G50" s="334"/>
      <c r="H50" s="334"/>
      <c r="I50" s="334"/>
      <c r="J50" s="388"/>
      <c r="K50" s="388"/>
    </row>
    <row r="51" spans="1:11" s="218" customFormat="1" ht="15.75">
      <c r="A51" s="44" t="s">
        <v>315</v>
      </c>
      <c r="B51" s="176" t="s">
        <v>96</v>
      </c>
      <c r="C51" s="183">
        <f>'1. MÉRLEG'!C51-'1.2. ÖNK.VÁLL.'!C51-'1.3. ÁLL. ÁLLIG.'!C51</f>
        <v>0</v>
      </c>
      <c r="D51" s="183">
        <f>'1. MÉRLEG'!D51-'1.2. ÖNK.VÁLL.'!D51-'1.3. ÁLL. ÁLLIG.'!D51</f>
        <v>0</v>
      </c>
      <c r="E51" s="183">
        <f>'1. MÉRLEG'!E51-'1.2. ÖNK.VÁLL.'!E51-'1.3. ÁLL. ÁLLIG.'!E51</f>
        <v>0</v>
      </c>
      <c r="F51" s="183">
        <f>'1. MÉRLEG'!F51-'1.2. ÖNK.VÁLL.'!F51-'1.3. ÁLL. ÁLLIG.'!F51</f>
        <v>0</v>
      </c>
      <c r="G51" s="334"/>
      <c r="H51" s="334"/>
      <c r="I51" s="334"/>
      <c r="J51" s="388"/>
      <c r="K51" s="388"/>
    </row>
    <row r="52" spans="1:11" s="218" customFormat="1" ht="15.75">
      <c r="A52" s="44" t="s">
        <v>382</v>
      </c>
      <c r="B52" s="176" t="s">
        <v>98</v>
      </c>
      <c r="C52" s="183">
        <f>'1. MÉRLEG'!C52-'1.2. ÖNK.VÁLL.'!C52-'1.3. ÁLL. ÁLLIG.'!C52</f>
        <v>0</v>
      </c>
      <c r="D52" s="183">
        <f>'1. MÉRLEG'!D52-'1.2. ÖNK.VÁLL.'!D52-'1.3. ÁLL. ÁLLIG.'!D52</f>
        <v>0</v>
      </c>
      <c r="E52" s="183">
        <f>'1. MÉRLEG'!E52-'1.2. ÖNK.VÁLL.'!E52-'1.3. ÁLL. ÁLLIG.'!E52</f>
        <v>0</v>
      </c>
      <c r="F52" s="183">
        <f>'1. MÉRLEG'!F52-'1.2. ÖNK.VÁLL.'!F52-'1.3. ÁLL. ÁLLIG.'!F52</f>
        <v>0</v>
      </c>
      <c r="G52" s="334"/>
      <c r="H52" s="334"/>
      <c r="I52" s="334"/>
      <c r="J52" s="388"/>
      <c r="K52" s="388"/>
    </row>
    <row r="53" spans="1:11" s="218" customFormat="1" ht="15.75">
      <c r="A53" s="44" t="s">
        <v>398</v>
      </c>
      <c r="B53" s="176" t="s">
        <v>141</v>
      </c>
      <c r="C53" s="183">
        <f>'1. MÉRLEG'!C53-'1.2. ÖNK.VÁLL.'!C53-'1.3. ÁLL. ÁLLIG.'!C53</f>
        <v>0</v>
      </c>
      <c r="D53" s="362"/>
      <c r="E53" s="362"/>
      <c r="F53" s="362"/>
      <c r="G53" s="334"/>
      <c r="H53" s="334"/>
      <c r="I53" s="334"/>
      <c r="J53" s="388"/>
      <c r="K53" s="388"/>
    </row>
    <row r="54" spans="1:11" s="218" customFormat="1" ht="16.5" thickBot="1">
      <c r="A54" s="45" t="s">
        <v>399</v>
      </c>
      <c r="B54" s="178" t="s">
        <v>142</v>
      </c>
      <c r="C54" s="184">
        <f>'1. MÉRLEG'!C54-'1.2. ÖNK.VÁLL.'!C54-'1.3. ÁLL. ÁLLIG.'!C54</f>
        <v>0</v>
      </c>
      <c r="D54" s="372"/>
      <c r="E54" s="372"/>
      <c r="F54" s="372"/>
      <c r="G54" s="334"/>
      <c r="H54" s="334"/>
      <c r="I54" s="334"/>
      <c r="J54" s="388"/>
      <c r="K54" s="388"/>
    </row>
    <row r="55" spans="1:11" s="218" customFormat="1" ht="16.5" thickBot="1">
      <c r="A55" s="219" t="s">
        <v>143</v>
      </c>
      <c r="B55" s="172" t="s">
        <v>144</v>
      </c>
      <c r="C55" s="173">
        <f>SUM(C56:C58)</f>
        <v>0</v>
      </c>
      <c r="D55" s="368"/>
      <c r="E55" s="368"/>
      <c r="F55" s="368"/>
      <c r="G55" s="330"/>
      <c r="H55" s="330"/>
      <c r="I55" s="330"/>
      <c r="J55" s="388"/>
      <c r="K55" s="388"/>
    </row>
    <row r="56" spans="1:11" s="218" customFormat="1" ht="15.75">
      <c r="A56" s="43" t="s">
        <v>316</v>
      </c>
      <c r="B56" s="174" t="s">
        <v>145</v>
      </c>
      <c r="C56" s="175">
        <f>'1. MÉRLEG'!C56-'1.2. ÖNK.VÁLL.'!C56-'1.3. ÁLL. ÁLLIG.'!C56</f>
        <v>0</v>
      </c>
      <c r="D56" s="366"/>
      <c r="E56" s="366"/>
      <c r="F56" s="366"/>
      <c r="G56" s="331"/>
      <c r="H56" s="331"/>
      <c r="I56" s="331"/>
      <c r="J56" s="388"/>
      <c r="K56" s="388"/>
    </row>
    <row r="57" spans="1:11" s="218" customFormat="1" ht="15.75">
      <c r="A57" s="44" t="s">
        <v>393</v>
      </c>
      <c r="B57" s="176" t="s">
        <v>146</v>
      </c>
      <c r="C57" s="177">
        <f>'1. MÉRLEG'!C57-'1.2. ÖNK.VÁLL.'!C57-'1.3. ÁLL. ÁLLIG.'!C57</f>
        <v>0</v>
      </c>
      <c r="D57" s="361"/>
      <c r="E57" s="361"/>
      <c r="F57" s="361"/>
      <c r="G57" s="331"/>
      <c r="H57" s="331"/>
      <c r="I57" s="331"/>
      <c r="J57" s="388"/>
      <c r="K57" s="388"/>
    </row>
    <row r="58" spans="1:11" s="218" customFormat="1" ht="15.75">
      <c r="A58" s="44" t="s">
        <v>147</v>
      </c>
      <c r="B58" s="176" t="s">
        <v>148</v>
      </c>
      <c r="C58" s="177">
        <f>'1. MÉRLEG'!C58-'1.2. ÖNK.VÁLL.'!C58-'1.3. ÁLL. ÁLLIG.'!C58</f>
        <v>0</v>
      </c>
      <c r="D58" s="361"/>
      <c r="E58" s="361"/>
      <c r="F58" s="361"/>
      <c r="G58" s="331"/>
      <c r="H58" s="331"/>
      <c r="I58" s="331"/>
      <c r="J58" s="388"/>
      <c r="K58" s="388"/>
    </row>
    <row r="59" spans="1:11" s="218" customFormat="1" ht="16.5" thickBot="1">
      <c r="A59" s="45" t="s">
        <v>149</v>
      </c>
      <c r="B59" s="178" t="s">
        <v>150</v>
      </c>
      <c r="C59" s="180">
        <f>'1. MÉRLEG'!C59-'1.2. ÖNK.VÁLL.'!C59-'1.3. ÁLL. ÁLLIG.'!C59</f>
        <v>0</v>
      </c>
      <c r="D59" s="369"/>
      <c r="E59" s="369"/>
      <c r="F59" s="369"/>
      <c r="G59" s="331"/>
      <c r="H59" s="331"/>
      <c r="I59" s="331"/>
      <c r="J59" s="388"/>
      <c r="K59" s="388"/>
    </row>
    <row r="60" spans="1:11" s="218" customFormat="1" ht="16.5" thickBot="1">
      <c r="A60" s="219" t="s">
        <v>281</v>
      </c>
      <c r="B60" s="179" t="s">
        <v>151</v>
      </c>
      <c r="C60" s="173">
        <f>SUM(C61:C63)</f>
        <v>0</v>
      </c>
      <c r="D60" s="368"/>
      <c r="E60" s="368"/>
      <c r="F60" s="368"/>
      <c r="G60" s="330"/>
      <c r="H60" s="330"/>
      <c r="I60" s="330"/>
      <c r="J60" s="388"/>
      <c r="K60" s="388"/>
    </row>
    <row r="61" spans="1:11" s="218" customFormat="1" ht="15.75">
      <c r="A61" s="43" t="s">
        <v>354</v>
      </c>
      <c r="B61" s="174" t="s">
        <v>152</v>
      </c>
      <c r="C61" s="183">
        <f>'1. MÉRLEG'!C61-'1.2. ÖNK.VÁLL.'!C61-'1.3. ÁLL. ÁLLIG.'!C61</f>
        <v>0</v>
      </c>
      <c r="D61" s="373"/>
      <c r="E61" s="373"/>
      <c r="F61" s="373"/>
      <c r="G61" s="334"/>
      <c r="H61" s="334"/>
      <c r="I61" s="334"/>
      <c r="J61" s="388"/>
      <c r="K61" s="388"/>
    </row>
    <row r="62" spans="1:11" s="218" customFormat="1" ht="15.75">
      <c r="A62" s="44" t="s">
        <v>355</v>
      </c>
      <c r="B62" s="176" t="s">
        <v>153</v>
      </c>
      <c r="C62" s="183">
        <f>'1. MÉRLEG'!C62-'1.2. ÖNK.VÁLL.'!C62-'1.3. ÁLL. ÁLLIG.'!C62</f>
        <v>0</v>
      </c>
      <c r="D62" s="362"/>
      <c r="E62" s="362"/>
      <c r="F62" s="362"/>
      <c r="G62" s="334"/>
      <c r="H62" s="334"/>
      <c r="I62" s="334"/>
      <c r="J62" s="388"/>
      <c r="K62" s="388"/>
    </row>
    <row r="63" spans="1:11" s="218" customFormat="1" ht="15.75">
      <c r="A63" s="44" t="s">
        <v>154</v>
      </c>
      <c r="B63" s="176" t="s">
        <v>155</v>
      </c>
      <c r="C63" s="183">
        <f>'1. MÉRLEG'!C63-'1.2. ÖNK.VÁLL.'!C63-'1.3. ÁLL. ÁLLIG.'!C63</f>
        <v>0</v>
      </c>
      <c r="D63" s="362"/>
      <c r="E63" s="362"/>
      <c r="F63" s="362"/>
      <c r="G63" s="334"/>
      <c r="H63" s="334"/>
      <c r="I63" s="334"/>
      <c r="J63" s="388"/>
      <c r="K63" s="388"/>
    </row>
    <row r="64" spans="1:11" s="218" customFormat="1" ht="16.5" thickBot="1">
      <c r="A64" s="45" t="s">
        <v>156</v>
      </c>
      <c r="B64" s="178" t="s">
        <v>157</v>
      </c>
      <c r="C64" s="183">
        <f>'1. MÉRLEG'!C64-'1.2. ÖNK.VÁLL.'!C64-'1.3. ÁLL. ÁLLIG.'!C64</f>
        <v>0</v>
      </c>
      <c r="D64" s="372"/>
      <c r="E64" s="372"/>
      <c r="F64" s="372"/>
      <c r="G64" s="334"/>
      <c r="H64" s="334"/>
      <c r="I64" s="334"/>
      <c r="J64" s="388"/>
      <c r="K64" s="388"/>
    </row>
    <row r="65" spans="1:11" s="218" customFormat="1" ht="16.5" thickBot="1">
      <c r="A65" s="219" t="s">
        <v>282</v>
      </c>
      <c r="B65" s="172" t="s">
        <v>158</v>
      </c>
      <c r="C65" s="181">
        <f>+C8+C15+C22+C29+C38+C49+C55+C60</f>
        <v>88224</v>
      </c>
      <c r="D65" s="181">
        <f>+D8+D15+D22+D29+D38+D49+D55+D60</f>
        <v>55337</v>
      </c>
      <c r="E65" s="181">
        <f>+E8+E15+E22+E29+E38+E49+E55+E60</f>
        <v>2928</v>
      </c>
      <c r="F65" s="181">
        <f>+F8+F15+F22+F29+F38+F49+F55+F60</f>
        <v>58265</v>
      </c>
      <c r="G65" s="332"/>
      <c r="H65" s="332"/>
      <c r="I65" s="332"/>
      <c r="J65" s="388"/>
      <c r="K65" s="388"/>
    </row>
    <row r="66" spans="1:11" s="218" customFormat="1" ht="16.5" thickBot="1">
      <c r="A66" s="220" t="s">
        <v>262</v>
      </c>
      <c r="B66" s="179" t="s">
        <v>159</v>
      </c>
      <c r="C66" s="173">
        <f>SUM(C67:C69)</f>
        <v>0</v>
      </c>
      <c r="D66" s="374"/>
      <c r="E66" s="374"/>
      <c r="F66" s="374"/>
      <c r="G66" s="330"/>
      <c r="H66" s="330"/>
      <c r="I66" s="330"/>
      <c r="J66" s="388"/>
      <c r="K66" s="388"/>
    </row>
    <row r="67" spans="1:11" s="218" customFormat="1" ht="15.75">
      <c r="A67" s="43" t="s">
        <v>160</v>
      </c>
      <c r="B67" s="174" t="s">
        <v>161</v>
      </c>
      <c r="C67" s="183">
        <f>'1. MÉRLEG'!C67-'1.2. ÖNK.VÁLL.'!C67-'1.3. ÁLL. ÁLLIG.'!C67</f>
        <v>0</v>
      </c>
      <c r="D67" s="362"/>
      <c r="E67" s="362"/>
      <c r="F67" s="362"/>
      <c r="G67" s="334"/>
      <c r="H67" s="334"/>
      <c r="I67" s="334"/>
      <c r="J67" s="388"/>
      <c r="K67" s="388"/>
    </row>
    <row r="68" spans="1:11" s="218" customFormat="1" ht="15.75">
      <c r="A68" s="44" t="s">
        <v>162</v>
      </c>
      <c r="B68" s="176" t="s">
        <v>163</v>
      </c>
      <c r="C68" s="183">
        <f>'1. MÉRLEG'!C68-'1.2. ÖNK.VÁLL.'!C68-'1.3. ÁLL. ÁLLIG.'!C68</f>
        <v>0</v>
      </c>
      <c r="D68" s="362"/>
      <c r="E68" s="362"/>
      <c r="F68" s="362"/>
      <c r="G68" s="334"/>
      <c r="H68" s="334"/>
      <c r="I68" s="334"/>
      <c r="J68" s="388"/>
      <c r="K68" s="388"/>
    </row>
    <row r="69" spans="1:11" s="218" customFormat="1" ht="16.5" thickBot="1">
      <c r="A69" s="45" t="s">
        <v>164</v>
      </c>
      <c r="B69" s="186" t="s">
        <v>165</v>
      </c>
      <c r="C69" s="183">
        <f>'1. MÉRLEG'!C69-'1.2. ÖNK.VÁLL.'!C69-'1.3. ÁLL. ÁLLIG.'!C69</f>
        <v>0</v>
      </c>
      <c r="D69" s="372"/>
      <c r="E69" s="372"/>
      <c r="F69" s="372"/>
      <c r="G69" s="334"/>
      <c r="H69" s="334"/>
      <c r="I69" s="334"/>
      <c r="J69" s="388"/>
      <c r="K69" s="388"/>
    </row>
    <row r="70" spans="1:11" s="218" customFormat="1" ht="16.5" thickBot="1">
      <c r="A70" s="220" t="s">
        <v>166</v>
      </c>
      <c r="B70" s="179" t="s">
        <v>167</v>
      </c>
      <c r="C70" s="173">
        <f>SUM(C71:C74)</f>
        <v>0</v>
      </c>
      <c r="D70" s="368"/>
      <c r="E70" s="368"/>
      <c r="F70" s="368"/>
      <c r="G70" s="330"/>
      <c r="H70" s="330"/>
      <c r="I70" s="330"/>
      <c r="J70" s="388"/>
      <c r="K70" s="388"/>
    </row>
    <row r="71" spans="1:11" s="218" customFormat="1" ht="15.75">
      <c r="A71" s="43" t="s">
        <v>168</v>
      </c>
      <c r="B71" s="174" t="s">
        <v>169</v>
      </c>
      <c r="C71" s="183">
        <f>'1. MÉRLEG'!C71-'1.2. ÖNK.VÁLL.'!C71-'1.3. ÁLL. ÁLLIG.'!C71</f>
        <v>0</v>
      </c>
      <c r="D71" s="373"/>
      <c r="E71" s="373"/>
      <c r="F71" s="373"/>
      <c r="G71" s="334"/>
      <c r="H71" s="334"/>
      <c r="I71" s="334"/>
      <c r="J71" s="388"/>
      <c r="K71" s="388"/>
    </row>
    <row r="72" spans="1:11" s="218" customFormat="1" ht="15.75">
      <c r="A72" s="44" t="s">
        <v>170</v>
      </c>
      <c r="B72" s="176" t="s">
        <v>171</v>
      </c>
      <c r="C72" s="183">
        <f>'1. MÉRLEG'!C72-'1.2. ÖNK.VÁLL.'!C72-'1.3. ÁLL. ÁLLIG.'!C72</f>
        <v>0</v>
      </c>
      <c r="D72" s="362"/>
      <c r="E72" s="362"/>
      <c r="F72" s="362"/>
      <c r="G72" s="334"/>
      <c r="H72" s="334"/>
      <c r="I72" s="334"/>
      <c r="J72" s="388"/>
      <c r="K72" s="388"/>
    </row>
    <row r="73" spans="1:11" s="218" customFormat="1" ht="15.75">
      <c r="A73" s="44" t="s">
        <v>172</v>
      </c>
      <c r="B73" s="176" t="s">
        <v>173</v>
      </c>
      <c r="C73" s="183">
        <f>'1. MÉRLEG'!C73-'1.2. ÖNK.VÁLL.'!C73-'1.3. ÁLL. ÁLLIG.'!C73</f>
        <v>0</v>
      </c>
      <c r="D73" s="362"/>
      <c r="E73" s="362"/>
      <c r="F73" s="362"/>
      <c r="G73" s="334"/>
      <c r="H73" s="334"/>
      <c r="I73" s="334"/>
      <c r="J73" s="388"/>
      <c r="K73" s="388"/>
    </row>
    <row r="74" spans="1:11" s="218" customFormat="1" ht="16.5" thickBot="1">
      <c r="A74" s="45" t="s">
        <v>174</v>
      </c>
      <c r="B74" s="178" t="s">
        <v>175</v>
      </c>
      <c r="C74" s="183">
        <f>'1. MÉRLEG'!C74-'1.2. ÖNK.VÁLL.'!C74-'1.3. ÁLL. ÁLLIG.'!C74</f>
        <v>0</v>
      </c>
      <c r="D74" s="372"/>
      <c r="E74" s="372"/>
      <c r="F74" s="372"/>
      <c r="G74" s="334"/>
      <c r="H74" s="334"/>
      <c r="I74" s="334"/>
      <c r="J74" s="388"/>
      <c r="K74" s="388"/>
    </row>
    <row r="75" spans="1:11" s="218" customFormat="1" ht="16.5" thickBot="1">
      <c r="A75" s="220" t="s">
        <v>176</v>
      </c>
      <c r="B75" s="179" t="s">
        <v>177</v>
      </c>
      <c r="C75" s="173">
        <f>SUM(C76:C77)</f>
        <v>13618</v>
      </c>
      <c r="D75" s="173">
        <f>SUM(D76:D77)</f>
        <v>16997</v>
      </c>
      <c r="E75" s="173">
        <f>SUM(E76:E77)</f>
        <v>0</v>
      </c>
      <c r="F75" s="173">
        <f>SUM(F76:F77)</f>
        <v>16997</v>
      </c>
      <c r="G75" s="330"/>
      <c r="H75" s="330"/>
      <c r="I75" s="330"/>
      <c r="J75" s="388"/>
      <c r="K75" s="388"/>
    </row>
    <row r="76" spans="1:11" s="218" customFormat="1" ht="15.75">
      <c r="A76" s="43" t="s">
        <v>356</v>
      </c>
      <c r="B76" s="174" t="s">
        <v>178</v>
      </c>
      <c r="C76" s="183">
        <f>'1. MÉRLEG'!C76-'1.2. ÖNK.VÁLL.'!C76-'1.3. ÁLL. ÁLLIG.'!C76</f>
        <v>13618</v>
      </c>
      <c r="D76" s="183">
        <f>'1. MÉRLEG'!D76-'1.2. ÖNK.VÁLL.'!D76-'1.3. ÁLL. ÁLLIG.'!D76</f>
        <v>16997</v>
      </c>
      <c r="E76" s="183">
        <f>'1. MÉRLEG'!E76-'1.2. ÖNK.VÁLL.'!E76-'1.3. ÁLL. ÁLLIG.'!E76</f>
        <v>0</v>
      </c>
      <c r="F76" s="183">
        <f>'1. MÉRLEG'!F76-'1.2. ÖNK.VÁLL.'!F76-'1.3. ÁLL. ÁLLIG.'!F76</f>
        <v>16997</v>
      </c>
      <c r="G76" s="334"/>
      <c r="H76" s="334"/>
      <c r="I76" s="334"/>
      <c r="J76" s="388"/>
      <c r="K76" s="388"/>
    </row>
    <row r="77" spans="1:11" s="218" customFormat="1" ht="16.5" thickBot="1">
      <c r="A77" s="45" t="s">
        <v>357</v>
      </c>
      <c r="B77" s="178" t="s">
        <v>179</v>
      </c>
      <c r="C77" s="183">
        <f>'1. MÉRLEG'!C77-'1.2. ÖNK.VÁLL.'!C77-'1.3. ÁLL. ÁLLIG.'!C77</f>
        <v>0</v>
      </c>
      <c r="D77" s="372"/>
      <c r="E77" s="372"/>
      <c r="F77" s="372"/>
      <c r="G77" s="334"/>
      <c r="H77" s="334"/>
      <c r="I77" s="334"/>
      <c r="J77" s="388"/>
      <c r="K77" s="388"/>
    </row>
    <row r="78" spans="1:11" s="218" customFormat="1" ht="16.5" thickBot="1">
      <c r="A78" s="220" t="s">
        <v>180</v>
      </c>
      <c r="B78" s="179" t="s">
        <v>181</v>
      </c>
      <c r="C78" s="173">
        <f>SUM(C79:C81)</f>
        <v>0</v>
      </c>
      <c r="D78" s="173">
        <f>SUM(D79:D81)</f>
        <v>0</v>
      </c>
      <c r="E78" s="173">
        <f>SUM(E79:E81)</f>
        <v>0</v>
      </c>
      <c r="F78" s="173">
        <f>SUM(F79:F81)</f>
        <v>0</v>
      </c>
      <c r="G78" s="330"/>
      <c r="H78" s="330"/>
      <c r="I78" s="330"/>
      <c r="J78" s="388"/>
      <c r="K78" s="388"/>
    </row>
    <row r="79" spans="1:11" s="218" customFormat="1" ht="15.75">
      <c r="A79" s="43" t="s">
        <v>380</v>
      </c>
      <c r="B79" s="174" t="s">
        <v>182</v>
      </c>
      <c r="C79" s="183">
        <f>'1. MÉRLEG'!C79-'1.2. ÖNK.VÁLL.'!C79-'1.3. ÁLL. ÁLLIG.'!C79</f>
        <v>0</v>
      </c>
      <c r="D79" s="183">
        <f>'1. MÉRLEG'!D79-'1.2. ÖNK.VÁLL.'!D79-'1.3. ÁLL. ÁLLIG.'!D79</f>
        <v>0</v>
      </c>
      <c r="E79" s="183">
        <f>'1. MÉRLEG'!E79-'1.2. ÖNK.VÁLL.'!E79-'1.3. ÁLL. ÁLLIG.'!E79</f>
        <v>0</v>
      </c>
      <c r="F79" s="183">
        <f>'1. MÉRLEG'!F79-'1.2. ÖNK.VÁLL.'!F79-'1.3. ÁLL. ÁLLIG.'!F79</f>
        <v>0</v>
      </c>
      <c r="G79" s="334"/>
      <c r="H79" s="334"/>
      <c r="I79" s="334"/>
      <c r="J79" s="388"/>
      <c r="K79" s="388"/>
    </row>
    <row r="80" spans="1:11" s="218" customFormat="1" ht="15.75">
      <c r="A80" s="44" t="s">
        <v>381</v>
      </c>
      <c r="B80" s="176" t="s">
        <v>183</v>
      </c>
      <c r="C80" s="183">
        <f>'1. MÉRLEG'!C80-'1.2. ÖNK.VÁLL.'!C80-'1.3. ÁLL. ÁLLIG.'!C80</f>
        <v>0</v>
      </c>
      <c r="D80" s="362"/>
      <c r="E80" s="362"/>
      <c r="F80" s="362"/>
      <c r="G80" s="334"/>
      <c r="H80" s="334"/>
      <c r="I80" s="334"/>
      <c r="J80" s="388"/>
      <c r="K80" s="388"/>
    </row>
    <row r="81" spans="1:11" s="218" customFormat="1" ht="16.5" thickBot="1">
      <c r="A81" s="45" t="s">
        <v>184</v>
      </c>
      <c r="B81" s="178" t="s">
        <v>185</v>
      </c>
      <c r="C81" s="183">
        <f>'1. MÉRLEG'!C81-'1.2. ÖNK.VÁLL.'!C81-'1.3. ÁLL. ÁLLIG.'!C81</f>
        <v>0</v>
      </c>
      <c r="D81" s="372"/>
      <c r="E81" s="372"/>
      <c r="F81" s="372"/>
      <c r="G81" s="334"/>
      <c r="H81" s="334"/>
      <c r="I81" s="334"/>
      <c r="J81" s="388"/>
      <c r="K81" s="388"/>
    </row>
    <row r="82" spans="1:11" s="218" customFormat="1" ht="16.5" thickBot="1">
      <c r="A82" s="220" t="s">
        <v>186</v>
      </c>
      <c r="B82" s="179" t="s">
        <v>187</v>
      </c>
      <c r="C82" s="173">
        <f>SUM(C83:C86)</f>
        <v>0</v>
      </c>
      <c r="D82" s="368"/>
      <c r="E82" s="368"/>
      <c r="F82" s="368"/>
      <c r="G82" s="330"/>
      <c r="H82" s="330"/>
      <c r="I82" s="330"/>
      <c r="J82" s="388"/>
      <c r="K82" s="388"/>
    </row>
    <row r="83" spans="1:11" s="218" customFormat="1" ht="15.75">
      <c r="A83" s="221" t="s">
        <v>188</v>
      </c>
      <c r="B83" s="174" t="s">
        <v>189</v>
      </c>
      <c r="C83" s="183">
        <f>'1. MÉRLEG'!C83-'1.2. ÖNK.VÁLL.'!C83-'1.3. ÁLL. ÁLLIG.'!C83</f>
        <v>0</v>
      </c>
      <c r="D83" s="373"/>
      <c r="E83" s="373"/>
      <c r="F83" s="373"/>
      <c r="G83" s="334"/>
      <c r="H83" s="334"/>
      <c r="I83" s="334"/>
      <c r="J83" s="388"/>
      <c r="K83" s="388"/>
    </row>
    <row r="84" spans="1:11" s="218" customFormat="1" ht="15.75">
      <c r="A84" s="222" t="s">
        <v>190</v>
      </c>
      <c r="B84" s="176" t="s">
        <v>191</v>
      </c>
      <c r="C84" s="183">
        <f>'1. MÉRLEG'!C84-'1.2. ÖNK.VÁLL.'!C84-'1.3. ÁLL. ÁLLIG.'!C84</f>
        <v>0</v>
      </c>
      <c r="D84" s="362"/>
      <c r="E84" s="362"/>
      <c r="F84" s="362"/>
      <c r="G84" s="334"/>
      <c r="H84" s="334"/>
      <c r="I84" s="334"/>
      <c r="J84" s="388"/>
      <c r="K84" s="388"/>
    </row>
    <row r="85" spans="1:11" s="218" customFormat="1" ht="15.75">
      <c r="A85" s="222" t="s">
        <v>192</v>
      </c>
      <c r="B85" s="176" t="s">
        <v>193</v>
      </c>
      <c r="C85" s="183">
        <f>'1. MÉRLEG'!C85-'1.2. ÖNK.VÁLL.'!C85-'1.3. ÁLL. ÁLLIG.'!C85</f>
        <v>0</v>
      </c>
      <c r="D85" s="362"/>
      <c r="E85" s="362"/>
      <c r="F85" s="362"/>
      <c r="G85" s="334"/>
      <c r="H85" s="334"/>
      <c r="I85" s="334"/>
      <c r="J85" s="388"/>
      <c r="K85" s="388"/>
    </row>
    <row r="86" spans="1:11" s="218" customFormat="1" ht="16.5" thickBot="1">
      <c r="A86" s="223" t="s">
        <v>194</v>
      </c>
      <c r="B86" s="178" t="s">
        <v>195</v>
      </c>
      <c r="C86" s="183">
        <f>'1. MÉRLEG'!C86-'1.2. ÖNK.VÁLL.'!C86-'1.3. ÁLL. ÁLLIG.'!C86</f>
        <v>0</v>
      </c>
      <c r="D86" s="372"/>
      <c r="E86" s="372"/>
      <c r="F86" s="372"/>
      <c r="G86" s="334"/>
      <c r="H86" s="334"/>
      <c r="I86" s="334"/>
      <c r="J86" s="388"/>
      <c r="K86" s="388"/>
    </row>
    <row r="87" spans="1:11" s="218" customFormat="1" ht="16.5" thickBot="1">
      <c r="A87" s="220" t="s">
        <v>196</v>
      </c>
      <c r="B87" s="179" t="s">
        <v>197</v>
      </c>
      <c r="C87" s="187">
        <f>'1. MÉRLEG'!C87-'1.2. ÖNK.VÁLL.'!C87-'1.3. ÁLL. ÁLLIG.'!C87</f>
        <v>0</v>
      </c>
      <c r="D87" s="375"/>
      <c r="E87" s="375"/>
      <c r="F87" s="375"/>
      <c r="G87" s="335"/>
      <c r="H87" s="335"/>
      <c r="I87" s="335"/>
      <c r="J87" s="388"/>
      <c r="K87" s="388"/>
    </row>
    <row r="88" spans="1:11" s="218" customFormat="1" ht="16.5" thickBot="1">
      <c r="A88" s="220" t="s">
        <v>198</v>
      </c>
      <c r="B88" s="188" t="s">
        <v>199</v>
      </c>
      <c r="C88" s="181">
        <f>+C66+C70+C75+C78+C82+C87</f>
        <v>13618</v>
      </c>
      <c r="D88" s="181">
        <f>+D66+D70+D75+D78+D82+D87</f>
        <v>16997</v>
      </c>
      <c r="E88" s="181">
        <f>+E66+E70+E75+E78+E82+E87</f>
        <v>0</v>
      </c>
      <c r="F88" s="181">
        <f>+F66+F70+F75+F78+F82+F87</f>
        <v>16997</v>
      </c>
      <c r="G88" s="332"/>
      <c r="H88" s="332"/>
      <c r="I88" s="332"/>
      <c r="J88" s="388"/>
      <c r="K88" s="388"/>
    </row>
    <row r="89" spans="1:11" s="218" customFormat="1" ht="16.5" thickBot="1">
      <c r="A89" s="224" t="s">
        <v>200</v>
      </c>
      <c r="B89" s="189" t="s">
        <v>263</v>
      </c>
      <c r="C89" s="181">
        <f>+C65+C88</f>
        <v>101842</v>
      </c>
      <c r="D89" s="181">
        <f>+D65+D88</f>
        <v>72334</v>
      </c>
      <c r="E89" s="181">
        <f>+E65+E88</f>
        <v>2928</v>
      </c>
      <c r="F89" s="181">
        <f>+F65+F88</f>
        <v>75262</v>
      </c>
      <c r="G89" s="332"/>
      <c r="H89" s="332"/>
      <c r="I89" s="332"/>
      <c r="J89" s="388"/>
      <c r="K89" s="388"/>
    </row>
    <row r="90" spans="1:9" ht="15.75">
      <c r="A90" s="508"/>
      <c r="B90" s="508"/>
      <c r="C90" s="508"/>
      <c r="D90" s="376"/>
      <c r="E90" s="376"/>
      <c r="F90" s="376"/>
      <c r="G90" s="327"/>
      <c r="H90" s="327"/>
      <c r="I90" s="327"/>
    </row>
    <row r="91" spans="1:9" ht="15.75">
      <c r="A91" s="506" t="s">
        <v>445</v>
      </c>
      <c r="B91" s="506"/>
      <c r="C91" s="506"/>
      <c r="D91" s="393"/>
      <c r="E91" s="393"/>
      <c r="F91" s="393"/>
      <c r="G91" s="83"/>
      <c r="H91" s="83"/>
      <c r="I91" s="83"/>
    </row>
    <row r="92" spans="1:11" s="213" customFormat="1" ht="16.5" customHeight="1">
      <c r="A92" s="505" t="s">
        <v>290</v>
      </c>
      <c r="B92" s="505"/>
      <c r="C92" s="505"/>
      <c r="D92" s="364"/>
      <c r="E92" s="364"/>
      <c r="F92" s="364"/>
      <c r="G92" s="324"/>
      <c r="H92" s="324"/>
      <c r="I92" s="324"/>
      <c r="J92" s="389"/>
      <c r="K92" s="389"/>
    </row>
    <row r="93" spans="1:11" s="229" customFormat="1" ht="16.5" thickBot="1">
      <c r="A93" s="510" t="s">
        <v>347</v>
      </c>
      <c r="B93" s="510"/>
      <c r="C93" s="228" t="s">
        <v>264</v>
      </c>
      <c r="D93" s="377"/>
      <c r="E93" s="377"/>
      <c r="F93" s="377"/>
      <c r="G93" s="336"/>
      <c r="H93" s="336"/>
      <c r="I93" s="336"/>
      <c r="J93" s="390"/>
      <c r="K93" s="390"/>
    </row>
    <row r="94" spans="1:11" s="215" customFormat="1" ht="32.25" thickBot="1">
      <c r="A94" s="171" t="s">
        <v>310</v>
      </c>
      <c r="B94" s="42" t="s">
        <v>291</v>
      </c>
      <c r="C94" s="214" t="s">
        <v>461</v>
      </c>
      <c r="D94" s="367"/>
      <c r="E94" s="367"/>
      <c r="F94" s="367"/>
      <c r="G94" s="329"/>
      <c r="H94" s="329"/>
      <c r="I94" s="329"/>
      <c r="J94" s="387"/>
      <c r="K94" s="387"/>
    </row>
    <row r="95" spans="1:11" s="218" customFormat="1" ht="16.5" thickBot="1">
      <c r="A95" s="171" t="s">
        <v>15</v>
      </c>
      <c r="B95" s="42" t="s">
        <v>19</v>
      </c>
      <c r="C95" s="214" t="s">
        <v>17</v>
      </c>
      <c r="D95" s="367"/>
      <c r="E95" s="367"/>
      <c r="F95" s="367"/>
      <c r="G95" s="329"/>
      <c r="H95" s="329"/>
      <c r="I95" s="329"/>
      <c r="J95" s="388"/>
      <c r="K95" s="388"/>
    </row>
    <row r="96" spans="1:11" s="215" customFormat="1" ht="16.5" thickBot="1">
      <c r="A96" s="230" t="s">
        <v>274</v>
      </c>
      <c r="B96" s="191" t="s">
        <v>256</v>
      </c>
      <c r="C96" s="192">
        <f>'1. MÉRLEG'!C96-'1.2. ÖNK.VÁLL.'!C96-'1.3. ÁLL. ÁLLIG.'!C96</f>
        <v>37570</v>
      </c>
      <c r="D96" s="192">
        <f>'1. MÉRLEG'!D96-'1.2. ÖNK.VÁLL.'!D96-'1.3. ÁLL. ÁLLIG.'!D96</f>
        <v>56491</v>
      </c>
      <c r="E96" s="192">
        <f>'1. MÉRLEG'!E96-'1.2. ÖNK.VÁLL.'!E96-'1.3. ÁLL. ÁLLIG.'!E96</f>
        <v>2867</v>
      </c>
      <c r="F96" s="192">
        <f>'1. MÉRLEG'!F96-'1.2. ÖNK.VÁLL.'!F96-'1.3. ÁLL. ÁLLIG.'!F96</f>
        <v>59358</v>
      </c>
      <c r="G96" s="330"/>
      <c r="H96" s="330"/>
      <c r="I96" s="330"/>
      <c r="J96" s="387"/>
      <c r="K96" s="387"/>
    </row>
    <row r="97" spans="1:11" s="215" customFormat="1" ht="15.75">
      <c r="A97" s="46" t="s">
        <v>317</v>
      </c>
      <c r="B97" s="48" t="s">
        <v>292</v>
      </c>
      <c r="C97" s="193">
        <f>'1. MÉRLEG'!C97-'1.2. ÖNK.VÁLL.'!C97-'1.3. ÁLL. ÁLLIG.'!C97</f>
        <v>10314</v>
      </c>
      <c r="D97" s="193">
        <f>'1. MÉRLEG'!D97-'1.2. ÖNK.VÁLL.'!D97-'1.3. ÁLL. ÁLLIG.'!D97</f>
        <v>24065</v>
      </c>
      <c r="E97" s="193">
        <f>'1. MÉRLEG'!E97-'1.2. ÖNK.VÁLL.'!E97-'1.3. ÁLL. ÁLLIG.'!E97</f>
        <v>730</v>
      </c>
      <c r="F97" s="193">
        <f>'1. MÉRLEG'!F97-'1.2. ÖNK.VÁLL.'!F97-'1.3. ÁLL. ÁLLIG.'!F97</f>
        <v>24795</v>
      </c>
      <c r="G97" s="331"/>
      <c r="H97" s="331"/>
      <c r="I97" s="331"/>
      <c r="J97" s="387"/>
      <c r="K97" s="387"/>
    </row>
    <row r="98" spans="1:11" s="215" customFormat="1" ht="15.75">
      <c r="A98" s="44" t="s">
        <v>318</v>
      </c>
      <c r="B98" s="49" t="s">
        <v>358</v>
      </c>
      <c r="C98" s="177">
        <f>'1. MÉRLEG'!C98-'1.2. ÖNK.VÁLL.'!C98-'1.3. ÁLL. ÁLLIG.'!C98</f>
        <v>1985</v>
      </c>
      <c r="D98" s="177">
        <f>'1. MÉRLEG'!D98-'1.2. ÖNK.VÁLL.'!D98-'1.3. ÁLL. ÁLLIG.'!D98</f>
        <v>3498</v>
      </c>
      <c r="E98" s="177">
        <f>'1. MÉRLEG'!E98-'1.2. ÖNK.VÁLL.'!E98-'1.3. ÁLL. ÁLLIG.'!E98</f>
        <v>161</v>
      </c>
      <c r="F98" s="177">
        <f>'1. MÉRLEG'!F98-'1.2. ÖNK.VÁLL.'!F98-'1.3. ÁLL. ÁLLIG.'!F98</f>
        <v>3659</v>
      </c>
      <c r="G98" s="331"/>
      <c r="H98" s="331"/>
      <c r="I98" s="331"/>
      <c r="J98" s="387"/>
      <c r="K98" s="387"/>
    </row>
    <row r="99" spans="1:11" s="215" customFormat="1" ht="15.75">
      <c r="A99" s="44" t="s">
        <v>319</v>
      </c>
      <c r="B99" s="49" t="s">
        <v>338</v>
      </c>
      <c r="C99" s="180">
        <f>'1. MÉRLEG'!C99-'1.2. ÖNK.VÁLL.'!C99-'1.3. ÁLL. ÁLLIG.'!C99</f>
        <v>13390</v>
      </c>
      <c r="D99" s="180">
        <f>'1. MÉRLEG'!D99-'1.2. ÖNK.VÁLL.'!D99-'1.3. ÁLL. ÁLLIG.'!D99</f>
        <v>16083</v>
      </c>
      <c r="E99" s="180">
        <f>'1. MÉRLEG'!E99-'1.2. ÖNK.VÁLL.'!E99-'1.3. ÁLL. ÁLLIG.'!E99</f>
        <v>49</v>
      </c>
      <c r="F99" s="180">
        <f>'1. MÉRLEG'!F99-'1.2. ÖNK.VÁLL.'!F99-'1.3. ÁLL. ÁLLIG.'!F99</f>
        <v>16132</v>
      </c>
      <c r="G99" s="331"/>
      <c r="H99" s="331"/>
      <c r="I99" s="331"/>
      <c r="J99" s="387"/>
      <c r="K99" s="387"/>
    </row>
    <row r="100" spans="1:11" s="215" customFormat="1" ht="15.75">
      <c r="A100" s="44" t="s">
        <v>320</v>
      </c>
      <c r="B100" s="50" t="s">
        <v>359</v>
      </c>
      <c r="C100" s="180">
        <f>'1. MÉRLEG'!C100-'1.2. ÖNK.VÁLL.'!C100-'1.3. ÁLL. ÁLLIG.'!C100</f>
        <v>6676</v>
      </c>
      <c r="D100" s="180">
        <f>'1. MÉRLEG'!D100-'1.2. ÖNK.VÁLL.'!D100-'1.3. ÁLL. ÁLLIG.'!D100</f>
        <v>6676</v>
      </c>
      <c r="E100" s="180">
        <f>'1. MÉRLEG'!E100-'1.2. ÖNK.VÁLL.'!E100-'1.3. ÁLL. ÁLLIG.'!E100</f>
        <v>678</v>
      </c>
      <c r="F100" s="180">
        <f>'1. MÉRLEG'!F100-'1.2. ÖNK.VÁLL.'!F100-'1.3. ÁLL. ÁLLIG.'!F100</f>
        <v>7354</v>
      </c>
      <c r="G100" s="331"/>
      <c r="H100" s="331"/>
      <c r="I100" s="331"/>
      <c r="J100" s="387"/>
      <c r="K100" s="387"/>
    </row>
    <row r="101" spans="1:11" s="215" customFormat="1" ht="15.75">
      <c r="A101" s="44" t="s">
        <v>201</v>
      </c>
      <c r="B101" s="194" t="s">
        <v>360</v>
      </c>
      <c r="C101" s="180">
        <f>SUM(C102:C111)</f>
        <v>5205</v>
      </c>
      <c r="D101" s="180">
        <f>SUM(D102:D111)</f>
        <v>5205</v>
      </c>
      <c r="E101" s="180">
        <f>SUM(E102:E111)</f>
        <v>0</v>
      </c>
      <c r="F101" s="180">
        <f>SUM(F102:F111)</f>
        <v>5205</v>
      </c>
      <c r="G101" s="331"/>
      <c r="H101" s="331"/>
      <c r="I101" s="331"/>
      <c r="J101" s="387"/>
      <c r="K101" s="387"/>
    </row>
    <row r="102" spans="1:11" s="215" customFormat="1" ht="15.75">
      <c r="A102" s="44" t="s">
        <v>321</v>
      </c>
      <c r="B102" s="49" t="s">
        <v>202</v>
      </c>
      <c r="C102" s="180">
        <f>'1. MÉRLEG'!C102-'1.2. ÖNK.VÁLL.'!C102-'1.3. ÁLL. ÁLLIG.'!C102</f>
        <v>0</v>
      </c>
      <c r="D102" s="361"/>
      <c r="E102" s="361"/>
      <c r="F102" s="361"/>
      <c r="G102" s="331"/>
      <c r="H102" s="331"/>
      <c r="I102" s="331"/>
      <c r="J102" s="387"/>
      <c r="K102" s="387"/>
    </row>
    <row r="103" spans="1:11" s="215" customFormat="1" ht="15.75">
      <c r="A103" s="44" t="s">
        <v>322</v>
      </c>
      <c r="B103" s="195" t="s">
        <v>203</v>
      </c>
      <c r="C103" s="180">
        <f>'1. MÉRLEG'!C103-'1.2. ÖNK.VÁLL.'!C103-'1.3. ÁLL. ÁLLIG.'!C103</f>
        <v>0</v>
      </c>
      <c r="D103" s="361"/>
      <c r="E103" s="361"/>
      <c r="F103" s="361"/>
      <c r="G103" s="331"/>
      <c r="H103" s="331"/>
      <c r="I103" s="331"/>
      <c r="J103" s="387"/>
      <c r="K103" s="387"/>
    </row>
    <row r="104" spans="1:11" s="215" customFormat="1" ht="15.75">
      <c r="A104" s="44" t="s">
        <v>387</v>
      </c>
      <c r="B104" s="196" t="s">
        <v>204</v>
      </c>
      <c r="C104" s="180">
        <f>'1. MÉRLEG'!C104-'1.2. ÖNK.VÁLL.'!C104-'1.3. ÁLL. ÁLLIG.'!C104</f>
        <v>0</v>
      </c>
      <c r="D104" s="361"/>
      <c r="E104" s="361"/>
      <c r="F104" s="361"/>
      <c r="G104" s="331"/>
      <c r="H104" s="331"/>
      <c r="I104" s="331"/>
      <c r="J104" s="387"/>
      <c r="K104" s="387"/>
    </row>
    <row r="105" spans="1:11" s="215" customFormat="1" ht="15.75">
      <c r="A105" s="44" t="s">
        <v>388</v>
      </c>
      <c r="B105" s="196" t="s">
        <v>205</v>
      </c>
      <c r="C105" s="180">
        <f>'1. MÉRLEG'!C105-'1.2. ÖNK.VÁLL.'!C105-'1.3. ÁLL. ÁLLIG.'!C105</f>
        <v>0</v>
      </c>
      <c r="D105" s="361"/>
      <c r="E105" s="361"/>
      <c r="F105" s="361"/>
      <c r="G105" s="331"/>
      <c r="H105" s="331"/>
      <c r="I105" s="331"/>
      <c r="J105" s="387"/>
      <c r="K105" s="387"/>
    </row>
    <row r="106" spans="1:11" s="215" customFormat="1" ht="15.75">
      <c r="A106" s="44" t="s">
        <v>26</v>
      </c>
      <c r="B106" s="195" t="s">
        <v>206</v>
      </c>
      <c r="C106" s="180">
        <f>'1. MÉRLEG'!C106-'1.2. ÖNK.VÁLL.'!C106-'1.3. ÁLL. ÁLLIG.'!C106</f>
        <v>5205</v>
      </c>
      <c r="D106" s="180">
        <f>'1. MÉRLEG'!D106-'1.2. ÖNK.VÁLL.'!D106-'1.3. ÁLL. ÁLLIG.'!D106</f>
        <v>5205</v>
      </c>
      <c r="E106" s="180">
        <f>'1. MÉRLEG'!E106-'1.2. ÖNK.VÁLL.'!E106-'1.3. ÁLL. ÁLLIG.'!E106</f>
        <v>0</v>
      </c>
      <c r="F106" s="180">
        <f>'1. MÉRLEG'!F106-'1.2. ÖNK.VÁLL.'!F106-'1.3. ÁLL. ÁLLIG.'!F106</f>
        <v>5205</v>
      </c>
      <c r="G106" s="331"/>
      <c r="H106" s="331"/>
      <c r="I106" s="331"/>
      <c r="J106" s="387"/>
      <c r="K106" s="387"/>
    </row>
    <row r="107" spans="1:11" s="215" customFormat="1" ht="15.75">
      <c r="A107" s="44" t="s">
        <v>207</v>
      </c>
      <c r="B107" s="195" t="s">
        <v>208</v>
      </c>
      <c r="C107" s="180">
        <f>'1. MÉRLEG'!C107-'1.2. ÖNK.VÁLL.'!C107-'1.3. ÁLL. ÁLLIG.'!C107</f>
        <v>0</v>
      </c>
      <c r="D107" s="361"/>
      <c r="E107" s="361"/>
      <c r="F107" s="361"/>
      <c r="G107" s="331"/>
      <c r="H107" s="331"/>
      <c r="I107" s="331"/>
      <c r="J107" s="387"/>
      <c r="K107" s="387"/>
    </row>
    <row r="108" spans="1:11" s="215" customFormat="1" ht="15.75">
      <c r="A108" s="44" t="s">
        <v>209</v>
      </c>
      <c r="B108" s="196" t="s">
        <v>210</v>
      </c>
      <c r="C108" s="180">
        <f>'1. MÉRLEG'!C108-'1.2. ÖNK.VÁLL.'!C108-'1.3. ÁLL. ÁLLIG.'!C108</f>
        <v>0</v>
      </c>
      <c r="D108" s="361"/>
      <c r="E108" s="361"/>
      <c r="F108" s="361"/>
      <c r="G108" s="331"/>
      <c r="H108" s="331"/>
      <c r="I108" s="331"/>
      <c r="J108" s="387"/>
      <c r="K108" s="387"/>
    </row>
    <row r="109" spans="1:11" s="215" customFormat="1" ht="15.75">
      <c r="A109" s="47" t="s">
        <v>211</v>
      </c>
      <c r="B109" s="197" t="s">
        <v>212</v>
      </c>
      <c r="C109" s="180">
        <f>'1. MÉRLEG'!C109-'1.2. ÖNK.VÁLL.'!C109-'1.3. ÁLL. ÁLLIG.'!C109</f>
        <v>0</v>
      </c>
      <c r="D109" s="361"/>
      <c r="E109" s="361"/>
      <c r="F109" s="361"/>
      <c r="G109" s="331"/>
      <c r="H109" s="331"/>
      <c r="I109" s="331"/>
      <c r="J109" s="387"/>
      <c r="K109" s="387"/>
    </row>
    <row r="110" spans="1:11" s="215" customFormat="1" ht="15.75">
      <c r="A110" s="44" t="s">
        <v>213</v>
      </c>
      <c r="B110" s="197" t="s">
        <v>214</v>
      </c>
      <c r="C110" s="180">
        <f>'1. MÉRLEG'!C110-'1.2. ÖNK.VÁLL.'!C110-'1.3. ÁLL. ÁLLIG.'!C110</f>
        <v>0</v>
      </c>
      <c r="D110" s="361"/>
      <c r="E110" s="361"/>
      <c r="F110" s="361"/>
      <c r="G110" s="331"/>
      <c r="H110" s="331"/>
      <c r="I110" s="331"/>
      <c r="J110" s="387"/>
      <c r="K110" s="387"/>
    </row>
    <row r="111" spans="1:11" s="215" customFormat="1" ht="16.5" thickBot="1">
      <c r="A111" s="231" t="s">
        <v>215</v>
      </c>
      <c r="B111" s="198" t="s">
        <v>216</v>
      </c>
      <c r="C111" s="199">
        <f>'1. MÉRLEG'!C111-'1.2. ÖNK.VÁLL.'!C111-'1.3. ÁLL. ÁLLIG.'!C111</f>
        <v>0</v>
      </c>
      <c r="D111" s="369"/>
      <c r="E111" s="369"/>
      <c r="F111" s="369"/>
      <c r="G111" s="331"/>
      <c r="H111" s="331"/>
      <c r="I111" s="331"/>
      <c r="J111" s="387"/>
      <c r="K111" s="387"/>
    </row>
    <row r="112" spans="1:11" s="215" customFormat="1" ht="16.5" thickBot="1">
      <c r="A112" s="219" t="s">
        <v>275</v>
      </c>
      <c r="B112" s="200" t="s">
        <v>257</v>
      </c>
      <c r="C112" s="173">
        <f>+C113+C115+C117</f>
        <v>63175</v>
      </c>
      <c r="D112" s="173">
        <f>+D113+D115+D117</f>
        <v>64502</v>
      </c>
      <c r="E112" s="173">
        <f>+E113+E115+E117</f>
        <v>61</v>
      </c>
      <c r="F112" s="173">
        <f>+F113+F115+F117</f>
        <v>64563</v>
      </c>
      <c r="G112" s="330"/>
      <c r="H112" s="330"/>
      <c r="I112" s="330"/>
      <c r="J112" s="387"/>
      <c r="K112" s="387"/>
    </row>
    <row r="113" spans="1:11" s="215" customFormat="1" ht="15.75">
      <c r="A113" s="43" t="s">
        <v>323</v>
      </c>
      <c r="B113" s="49" t="s">
        <v>100</v>
      </c>
      <c r="C113" s="175">
        <f>'1. MÉRLEG'!C113-'1.2. ÖNK.VÁLL.'!C113-'1.3. ÁLL. ÁLLIG.'!C113</f>
        <v>53175</v>
      </c>
      <c r="D113" s="175">
        <f>'1. MÉRLEG'!D113-'1.2. ÖNK.VÁLL.'!D113-'1.3. ÁLL. ÁLLIG.'!D113</f>
        <v>54502</v>
      </c>
      <c r="E113" s="175">
        <f>'1. MÉRLEG'!E113-'1.2. ÖNK.VÁLL.'!E113-'1.3. ÁLL. ÁLLIG.'!E113</f>
        <v>61</v>
      </c>
      <c r="F113" s="175">
        <f>'1. MÉRLEG'!F113-'1.2. ÖNK.VÁLL.'!F113-'1.3. ÁLL. ÁLLIG.'!F113</f>
        <v>54563</v>
      </c>
      <c r="G113" s="331"/>
      <c r="H113" s="331"/>
      <c r="I113" s="331"/>
      <c r="J113" s="387"/>
      <c r="K113" s="387"/>
    </row>
    <row r="114" spans="1:11" s="215" customFormat="1" ht="15.75">
      <c r="A114" s="43" t="s">
        <v>324</v>
      </c>
      <c r="B114" s="201" t="s">
        <v>217</v>
      </c>
      <c r="C114" s="175">
        <f>'1. MÉRLEG'!C114-'1.2. ÖNK.VÁLL.'!C114-'1.3. ÁLL. ÁLLIG.'!C114</f>
        <v>0</v>
      </c>
      <c r="D114" s="361"/>
      <c r="E114" s="361"/>
      <c r="F114" s="361"/>
      <c r="G114" s="331"/>
      <c r="H114" s="331"/>
      <c r="I114" s="331"/>
      <c r="J114" s="387"/>
      <c r="K114" s="387"/>
    </row>
    <row r="115" spans="1:11" s="215" customFormat="1" ht="15.75">
      <c r="A115" s="43" t="s">
        <v>325</v>
      </c>
      <c r="B115" s="201" t="s">
        <v>361</v>
      </c>
      <c r="C115" s="177">
        <f>'1. MÉRLEG'!C115-'1.2. ÖNK.VÁLL.'!C115-'1.3. ÁLL. ÁLLIG.'!C115</f>
        <v>10000</v>
      </c>
      <c r="D115" s="177">
        <f>'1. MÉRLEG'!D115-'1.2. ÖNK.VÁLL.'!D115-'1.3. ÁLL. ÁLLIG.'!D115</f>
        <v>10000</v>
      </c>
      <c r="E115" s="177">
        <f>'1. MÉRLEG'!E115-'1.2. ÖNK.VÁLL.'!E115-'1.3. ÁLL. ÁLLIG.'!E115</f>
        <v>0</v>
      </c>
      <c r="F115" s="177">
        <f>'1. MÉRLEG'!F115-'1.2. ÖNK.VÁLL.'!F115-'1.3. ÁLL. ÁLLIG.'!F115</f>
        <v>10000</v>
      </c>
      <c r="G115" s="331"/>
      <c r="H115" s="331"/>
      <c r="I115" s="331"/>
      <c r="J115" s="387"/>
      <c r="K115" s="387"/>
    </row>
    <row r="116" spans="1:11" s="215" customFormat="1" ht="15.75">
      <c r="A116" s="43" t="s">
        <v>326</v>
      </c>
      <c r="B116" s="201" t="s">
        <v>218</v>
      </c>
      <c r="C116" s="202">
        <f>'1. MÉRLEG'!C116-'1.2. ÖNK.VÁLL.'!C116-'1.3. ÁLL. ÁLLIG.'!C116</f>
        <v>0</v>
      </c>
      <c r="D116" s="361"/>
      <c r="E116" s="361"/>
      <c r="F116" s="361"/>
      <c r="G116" s="331"/>
      <c r="H116" s="331"/>
      <c r="I116" s="331"/>
      <c r="J116" s="387"/>
      <c r="K116" s="387"/>
    </row>
    <row r="117" spans="1:11" s="215" customFormat="1" ht="15.75">
      <c r="A117" s="43" t="s">
        <v>327</v>
      </c>
      <c r="B117" s="203" t="s">
        <v>219</v>
      </c>
      <c r="C117" s="202">
        <f>SUM(C118:C125)</f>
        <v>0</v>
      </c>
      <c r="D117" s="361"/>
      <c r="E117" s="361"/>
      <c r="F117" s="361"/>
      <c r="G117" s="331"/>
      <c r="H117" s="331"/>
      <c r="I117" s="331"/>
      <c r="J117" s="387"/>
      <c r="K117" s="387"/>
    </row>
    <row r="118" spans="1:11" s="215" customFormat="1" ht="15.75">
      <c r="A118" s="43" t="s">
        <v>113</v>
      </c>
      <c r="B118" s="204" t="s">
        <v>220</v>
      </c>
      <c r="C118" s="202">
        <f>'1. MÉRLEG'!C118-'1.2. ÖNK.VÁLL.'!C118-'1.3. ÁLL. ÁLLIG.'!C118</f>
        <v>0</v>
      </c>
      <c r="D118" s="361"/>
      <c r="E118" s="361"/>
      <c r="F118" s="361"/>
      <c r="G118" s="331"/>
      <c r="H118" s="331"/>
      <c r="I118" s="331"/>
      <c r="J118" s="387"/>
      <c r="K118" s="387"/>
    </row>
    <row r="119" spans="1:11" s="215" customFormat="1" ht="15.75">
      <c r="A119" s="43" t="s">
        <v>221</v>
      </c>
      <c r="B119" s="205" t="s">
        <v>222</v>
      </c>
      <c r="C119" s="202">
        <f>'1. MÉRLEG'!C119-'1.2. ÖNK.VÁLL.'!C119-'1.3. ÁLL. ÁLLIG.'!C119</f>
        <v>0</v>
      </c>
      <c r="D119" s="361"/>
      <c r="E119" s="361"/>
      <c r="F119" s="361"/>
      <c r="G119" s="331"/>
      <c r="H119" s="331"/>
      <c r="I119" s="331"/>
      <c r="J119" s="387"/>
      <c r="K119" s="387"/>
    </row>
    <row r="120" spans="1:11" s="215" customFormat="1" ht="15.75">
      <c r="A120" s="43" t="s">
        <v>223</v>
      </c>
      <c r="B120" s="196" t="s">
        <v>205</v>
      </c>
      <c r="C120" s="202">
        <f>'1. MÉRLEG'!C120-'1.2. ÖNK.VÁLL.'!C120-'1.3. ÁLL. ÁLLIG.'!C120</f>
        <v>0</v>
      </c>
      <c r="D120" s="361"/>
      <c r="E120" s="361"/>
      <c r="F120" s="361"/>
      <c r="G120" s="331"/>
      <c r="H120" s="331"/>
      <c r="I120" s="331"/>
      <c r="J120" s="387"/>
      <c r="K120" s="387"/>
    </row>
    <row r="121" spans="1:11" s="215" customFormat="1" ht="15.75">
      <c r="A121" s="43" t="s">
        <v>224</v>
      </c>
      <c r="B121" s="196" t="s">
        <v>225</v>
      </c>
      <c r="C121" s="202">
        <f>'1. MÉRLEG'!C121-'1.2. ÖNK.VÁLL.'!C121-'1.3. ÁLL. ÁLLIG.'!C121</f>
        <v>0</v>
      </c>
      <c r="D121" s="361"/>
      <c r="E121" s="361"/>
      <c r="F121" s="361"/>
      <c r="G121" s="331"/>
      <c r="H121" s="331"/>
      <c r="I121" s="331"/>
      <c r="J121" s="387"/>
      <c r="K121" s="387"/>
    </row>
    <row r="122" spans="1:11" s="215" customFormat="1" ht="15.75">
      <c r="A122" s="43" t="s">
        <v>226</v>
      </c>
      <c r="B122" s="196" t="s">
        <v>227</v>
      </c>
      <c r="C122" s="202">
        <f>'1. MÉRLEG'!C122-'1.2. ÖNK.VÁLL.'!C122-'1.3. ÁLL. ÁLLIG.'!C122</f>
        <v>0</v>
      </c>
      <c r="D122" s="361"/>
      <c r="E122" s="361"/>
      <c r="F122" s="361"/>
      <c r="G122" s="331"/>
      <c r="H122" s="331"/>
      <c r="I122" s="331"/>
      <c r="J122" s="387"/>
      <c r="K122" s="387"/>
    </row>
    <row r="123" spans="1:11" s="215" customFormat="1" ht="15.75">
      <c r="A123" s="43" t="s">
        <v>228</v>
      </c>
      <c r="B123" s="196" t="s">
        <v>210</v>
      </c>
      <c r="C123" s="202">
        <f>'1. MÉRLEG'!C123-'1.2. ÖNK.VÁLL.'!C123-'1.3. ÁLL. ÁLLIG.'!C123</f>
        <v>0</v>
      </c>
      <c r="D123" s="361"/>
      <c r="E123" s="361"/>
      <c r="F123" s="361"/>
      <c r="G123" s="331"/>
      <c r="H123" s="331"/>
      <c r="I123" s="331"/>
      <c r="J123" s="387"/>
      <c r="K123" s="387"/>
    </row>
    <row r="124" spans="1:11" s="215" customFormat="1" ht="15.75">
      <c r="A124" s="43" t="s">
        <v>229</v>
      </c>
      <c r="B124" s="196" t="s">
        <v>230</v>
      </c>
      <c r="C124" s="202">
        <f>'1. MÉRLEG'!C124-'1.2. ÖNK.VÁLL.'!C124-'1.3. ÁLL. ÁLLIG.'!C124</f>
        <v>0</v>
      </c>
      <c r="D124" s="361"/>
      <c r="E124" s="361"/>
      <c r="F124" s="361"/>
      <c r="G124" s="331"/>
      <c r="H124" s="331"/>
      <c r="I124" s="331"/>
      <c r="J124" s="387"/>
      <c r="K124" s="387"/>
    </row>
    <row r="125" spans="1:11" s="215" customFormat="1" ht="16.5" thickBot="1">
      <c r="A125" s="47" t="s">
        <v>231</v>
      </c>
      <c r="B125" s="196" t="s">
        <v>232</v>
      </c>
      <c r="C125" s="206">
        <f>'1. MÉRLEG'!C125-'1.2. ÖNK.VÁLL.'!C125-'1.3. ÁLL. ÁLLIG.'!C125</f>
        <v>0</v>
      </c>
      <c r="D125" s="369"/>
      <c r="E125" s="369"/>
      <c r="F125" s="369"/>
      <c r="G125" s="331"/>
      <c r="H125" s="331"/>
      <c r="I125" s="331"/>
      <c r="J125" s="387"/>
      <c r="K125" s="387"/>
    </row>
    <row r="126" spans="1:11" s="215" customFormat="1" ht="16.5" thickBot="1">
      <c r="A126" s="219" t="s">
        <v>276</v>
      </c>
      <c r="B126" s="159" t="s">
        <v>233</v>
      </c>
      <c r="C126" s="206">
        <f>'1. MÉRLEG'!C126-'1.2. ÖNK.VÁLL.'!C126-'1.3. ÁLL. ÁLLIG.'!C126</f>
        <v>200</v>
      </c>
      <c r="D126" s="206">
        <f>'1. MÉRLEG'!D126-'1.2. ÖNK.VÁLL.'!D126-'1.3. ÁLL. ÁLLIG.'!D126</f>
        <v>200</v>
      </c>
      <c r="E126" s="206">
        <f>'1. MÉRLEG'!E126-'1.2. ÖNK.VÁLL.'!E126-'1.3. ÁLL. ÁLLIG.'!E126</f>
        <v>0</v>
      </c>
      <c r="F126" s="206">
        <f>'1. MÉRLEG'!F126-'1.2. ÖNK.VÁLL.'!F126-'1.3. ÁLL. ÁLLIG.'!F126</f>
        <v>200</v>
      </c>
      <c r="G126" s="330"/>
      <c r="H126" s="330"/>
      <c r="I126" s="330"/>
      <c r="J126" s="387"/>
      <c r="K126" s="387"/>
    </row>
    <row r="127" spans="1:11" s="215" customFormat="1" ht="15.75">
      <c r="A127" s="43" t="s">
        <v>311</v>
      </c>
      <c r="B127" s="68" t="s">
        <v>389</v>
      </c>
      <c r="C127" s="175">
        <f>'1. MÉRLEG'!C127-'1.2. ÖNK.VÁLL.'!C127-'1.3. ÁLL. ÁLLIG.'!C127</f>
        <v>200</v>
      </c>
      <c r="D127" s="175">
        <f>'1. MÉRLEG'!D127-'1.2. ÖNK.VÁLL.'!D127-'1.3. ÁLL. ÁLLIG.'!D127</f>
        <v>200</v>
      </c>
      <c r="E127" s="175">
        <f>'1. MÉRLEG'!E127-'1.2. ÖNK.VÁLL.'!E127-'1.3. ÁLL. ÁLLIG.'!E127</f>
        <v>0</v>
      </c>
      <c r="F127" s="175">
        <f>'1. MÉRLEG'!F127-'1.2. ÖNK.VÁLL.'!F127-'1.3. ÁLL. ÁLLIG.'!F127</f>
        <v>200</v>
      </c>
      <c r="G127" s="331"/>
      <c r="H127" s="331"/>
      <c r="I127" s="331"/>
      <c r="J127" s="387"/>
      <c r="K127" s="387"/>
    </row>
    <row r="128" spans="1:11" s="215" customFormat="1" ht="16.5" thickBot="1">
      <c r="A128" s="45" t="s">
        <v>312</v>
      </c>
      <c r="B128" s="201" t="s">
        <v>392</v>
      </c>
      <c r="C128" s="180">
        <f>'1. MÉRLEG'!C128-'1.2. ÖNK.VÁLL.'!C128-'1.3. ÁLL. ÁLLIG.'!C128</f>
        <v>0</v>
      </c>
      <c r="D128" s="180">
        <f>'1. MÉRLEG'!D128-'1.2. ÖNK.VÁLL.'!D128-'1.3. ÁLL. ÁLLIG.'!D128</f>
        <v>0</v>
      </c>
      <c r="E128" s="180">
        <f>'1. MÉRLEG'!E128-'1.2. ÖNK.VÁLL.'!E128-'1.3. ÁLL. ÁLLIG.'!E128</f>
        <v>0</v>
      </c>
      <c r="F128" s="369">
        <v>4061</v>
      </c>
      <c r="G128" s="331"/>
      <c r="H128" s="331"/>
      <c r="I128" s="331"/>
      <c r="J128" s="387"/>
      <c r="K128" s="387"/>
    </row>
    <row r="129" spans="1:11" s="215" customFormat="1" ht="16.5" thickBot="1">
      <c r="A129" s="219" t="s">
        <v>277</v>
      </c>
      <c r="B129" s="159" t="s">
        <v>234</v>
      </c>
      <c r="C129" s="180">
        <f>'1. MÉRLEG'!C129-'1.2. ÖNK.VÁLL.'!C129-'1.3. ÁLL. ÁLLIG.'!C129</f>
        <v>100945</v>
      </c>
      <c r="D129" s="180">
        <f>'1. MÉRLEG'!D129-'1.2. ÖNK.VÁLL.'!D129-'1.3. ÁLL. ÁLLIG.'!D129</f>
        <v>121193</v>
      </c>
      <c r="E129" s="180">
        <f>'1. MÉRLEG'!E129-'1.2. ÖNK.VÁLL.'!E129-'1.3. ÁLL. ÁLLIG.'!E129</f>
        <v>2928</v>
      </c>
      <c r="F129" s="180">
        <f>'1. MÉRLEG'!F129-'1.2. ÖNK.VÁLL.'!F129-'1.3. ÁLL. ÁLLIG.'!F129</f>
        <v>124121</v>
      </c>
      <c r="G129" s="330"/>
      <c r="H129" s="330"/>
      <c r="I129" s="330"/>
      <c r="J129" s="387"/>
      <c r="K129" s="387"/>
    </row>
    <row r="130" spans="1:11" s="215" customFormat="1" ht="16.5" thickBot="1">
      <c r="A130" s="219" t="s">
        <v>278</v>
      </c>
      <c r="B130" s="159" t="s">
        <v>235</v>
      </c>
      <c r="C130" s="173">
        <f>+C131+C132+C133</f>
        <v>0</v>
      </c>
      <c r="D130" s="368"/>
      <c r="E130" s="368"/>
      <c r="F130" s="368"/>
      <c r="G130" s="330"/>
      <c r="H130" s="330"/>
      <c r="I130" s="330"/>
      <c r="J130" s="387"/>
      <c r="K130" s="387"/>
    </row>
    <row r="131" spans="1:11" s="215" customFormat="1" ht="15.75">
      <c r="A131" s="43" t="s">
        <v>93</v>
      </c>
      <c r="B131" s="68" t="s">
        <v>236</v>
      </c>
      <c r="C131" s="202">
        <f>'1. MÉRLEG'!C131-'1.2. ÖNK.VÁLL.'!C131-'1.3. ÁLL. ÁLLIG.'!C131</f>
        <v>0</v>
      </c>
      <c r="D131" s="366"/>
      <c r="E131" s="366"/>
      <c r="F131" s="366"/>
      <c r="G131" s="331"/>
      <c r="H131" s="331"/>
      <c r="I131" s="331"/>
      <c r="J131" s="387"/>
      <c r="K131" s="387"/>
    </row>
    <row r="132" spans="1:11" s="215" customFormat="1" ht="15.75">
      <c r="A132" s="43" t="s">
        <v>95</v>
      </c>
      <c r="B132" s="68" t="s">
        <v>237</v>
      </c>
      <c r="C132" s="202">
        <f>'1. MÉRLEG'!C132-'1.2. ÖNK.VÁLL.'!C132-'1.3. ÁLL. ÁLLIG.'!C132</f>
        <v>0</v>
      </c>
      <c r="D132" s="361"/>
      <c r="E132" s="361"/>
      <c r="F132" s="361"/>
      <c r="G132" s="331"/>
      <c r="H132" s="331"/>
      <c r="I132" s="331"/>
      <c r="J132" s="387"/>
      <c r="K132" s="387"/>
    </row>
    <row r="133" spans="1:11" s="215" customFormat="1" ht="16.5" thickBot="1">
      <c r="A133" s="47" t="s">
        <v>97</v>
      </c>
      <c r="B133" s="158" t="s">
        <v>238</v>
      </c>
      <c r="C133" s="202">
        <f>'1. MÉRLEG'!C133-'1.2. ÖNK.VÁLL.'!C133-'1.3. ÁLL. ÁLLIG.'!C133</f>
        <v>0</v>
      </c>
      <c r="D133" s="369"/>
      <c r="E133" s="369"/>
      <c r="F133" s="369"/>
      <c r="G133" s="331"/>
      <c r="H133" s="331"/>
      <c r="I133" s="331"/>
      <c r="J133" s="387"/>
      <c r="K133" s="387"/>
    </row>
    <row r="134" spans="1:11" s="215" customFormat="1" ht="16.5" thickBot="1">
      <c r="A134" s="219" t="s">
        <v>279</v>
      </c>
      <c r="B134" s="159" t="s">
        <v>239</v>
      </c>
      <c r="C134" s="173">
        <f>+C135+C136+C137+C138</f>
        <v>0</v>
      </c>
      <c r="D134" s="368"/>
      <c r="E134" s="368"/>
      <c r="F134" s="368"/>
      <c r="G134" s="330"/>
      <c r="H134" s="330"/>
      <c r="I134" s="330"/>
      <c r="J134" s="387"/>
      <c r="K134" s="387"/>
    </row>
    <row r="135" spans="1:11" s="215" customFormat="1" ht="15.75">
      <c r="A135" s="43" t="s">
        <v>314</v>
      </c>
      <c r="B135" s="68" t="s">
        <v>240</v>
      </c>
      <c r="C135" s="202">
        <f>'1. MÉRLEG'!C135-'1.2. ÖNK.VÁLL.'!C135-'1.3. ÁLL. ÁLLIG.'!C135</f>
        <v>0</v>
      </c>
      <c r="D135" s="366"/>
      <c r="E135" s="366"/>
      <c r="F135" s="366"/>
      <c r="G135" s="331"/>
      <c r="H135" s="331"/>
      <c r="I135" s="331"/>
      <c r="J135" s="387"/>
      <c r="K135" s="387"/>
    </row>
    <row r="136" spans="1:11" s="215" customFormat="1" ht="15.75">
      <c r="A136" s="43" t="s">
        <v>315</v>
      </c>
      <c r="B136" s="68" t="s">
        <v>241</v>
      </c>
      <c r="C136" s="202">
        <f>'1. MÉRLEG'!C136-'1.2. ÖNK.VÁLL.'!C136-'1.3. ÁLL. ÁLLIG.'!C136</f>
        <v>0</v>
      </c>
      <c r="D136" s="361"/>
      <c r="E136" s="361"/>
      <c r="F136" s="361"/>
      <c r="G136" s="331"/>
      <c r="H136" s="331"/>
      <c r="I136" s="331"/>
      <c r="J136" s="387"/>
      <c r="K136" s="387"/>
    </row>
    <row r="137" spans="1:11" s="215" customFormat="1" ht="15.75">
      <c r="A137" s="43" t="s">
        <v>382</v>
      </c>
      <c r="B137" s="68" t="s">
        <v>242</v>
      </c>
      <c r="C137" s="202">
        <f>'1. MÉRLEG'!C137-'1.2. ÖNK.VÁLL.'!C137-'1.3. ÁLL. ÁLLIG.'!C137</f>
        <v>0</v>
      </c>
      <c r="D137" s="361"/>
      <c r="E137" s="361"/>
      <c r="F137" s="361"/>
      <c r="G137" s="331"/>
      <c r="H137" s="331"/>
      <c r="I137" s="331"/>
      <c r="J137" s="387"/>
      <c r="K137" s="387"/>
    </row>
    <row r="138" spans="1:11" s="215" customFormat="1" ht="16.5" thickBot="1">
      <c r="A138" s="47" t="s">
        <v>398</v>
      </c>
      <c r="B138" s="158" t="s">
        <v>243</v>
      </c>
      <c r="C138" s="202">
        <f>'1. MÉRLEG'!C138-'1.2. ÖNK.VÁLL.'!C138-'1.3. ÁLL. ÁLLIG.'!C138</f>
        <v>0</v>
      </c>
      <c r="D138" s="369"/>
      <c r="E138" s="369"/>
      <c r="F138" s="369"/>
      <c r="G138" s="331"/>
      <c r="H138" s="331"/>
      <c r="I138" s="331"/>
      <c r="J138" s="387"/>
      <c r="K138" s="387"/>
    </row>
    <row r="139" spans="1:11" s="215" customFormat="1" ht="16.5" thickBot="1">
      <c r="A139" s="219" t="s">
        <v>280</v>
      </c>
      <c r="B139" s="159" t="s">
        <v>244</v>
      </c>
      <c r="C139" s="181">
        <f>+C140+C141+C142+C143</f>
        <v>897</v>
      </c>
      <c r="D139" s="371"/>
      <c r="E139" s="371"/>
      <c r="F139" s="371"/>
      <c r="G139" s="332"/>
      <c r="H139" s="332"/>
      <c r="I139" s="332"/>
      <c r="J139" s="387"/>
      <c r="K139" s="387"/>
    </row>
    <row r="140" spans="1:11" s="215" customFormat="1" ht="15.75">
      <c r="A140" s="43" t="s">
        <v>316</v>
      </c>
      <c r="B140" s="68" t="s">
        <v>245</v>
      </c>
      <c r="C140" s="202">
        <f>'1. MÉRLEG'!C140-'1.2. ÖNK.VÁLL.'!C140-'1.3. ÁLL. ÁLLIG.'!C140</f>
        <v>0</v>
      </c>
      <c r="D140" s="366"/>
      <c r="E140" s="366"/>
      <c r="F140" s="366"/>
      <c r="G140" s="331"/>
      <c r="H140" s="331"/>
      <c r="I140" s="331"/>
      <c r="J140" s="387"/>
      <c r="K140" s="387"/>
    </row>
    <row r="141" spans="1:11" s="215" customFormat="1" ht="15.75">
      <c r="A141" s="43" t="s">
        <v>393</v>
      </c>
      <c r="B141" s="68" t="s">
        <v>246</v>
      </c>
      <c r="C141" s="202">
        <f>'1. MÉRLEG'!C141-'1.2. ÖNK.VÁLL.'!C141-'1.3. ÁLL. ÁLLIG.'!C141</f>
        <v>897</v>
      </c>
      <c r="D141" s="361"/>
      <c r="E141" s="361"/>
      <c r="F141" s="361"/>
      <c r="G141" s="331"/>
      <c r="H141" s="331"/>
      <c r="I141" s="331"/>
      <c r="J141" s="387"/>
      <c r="K141" s="387"/>
    </row>
    <row r="142" spans="1:11" s="215" customFormat="1" ht="15.75">
      <c r="A142" s="43" t="s">
        <v>147</v>
      </c>
      <c r="B142" s="68" t="s">
        <v>247</v>
      </c>
      <c r="C142" s="202">
        <f>'1. MÉRLEG'!C142-'1.2. ÖNK.VÁLL.'!C142-'1.3. ÁLL. ÁLLIG.'!C142</f>
        <v>0</v>
      </c>
      <c r="D142" s="361"/>
      <c r="E142" s="361"/>
      <c r="F142" s="361"/>
      <c r="G142" s="331"/>
      <c r="H142" s="331"/>
      <c r="I142" s="331"/>
      <c r="J142" s="387"/>
      <c r="K142" s="387"/>
    </row>
    <row r="143" spans="1:11" s="215" customFormat="1" ht="16.5" thickBot="1">
      <c r="A143" s="47" t="s">
        <v>149</v>
      </c>
      <c r="B143" s="158" t="s">
        <v>248</v>
      </c>
      <c r="C143" s="202">
        <f>'1. MÉRLEG'!C143-'1.2. ÖNK.VÁLL.'!C143-'1.3. ÁLL. ÁLLIG.'!C143</f>
        <v>0</v>
      </c>
      <c r="D143" s="369"/>
      <c r="E143" s="369"/>
      <c r="F143" s="369"/>
      <c r="G143" s="331"/>
      <c r="H143" s="331"/>
      <c r="I143" s="331"/>
      <c r="J143" s="387"/>
      <c r="K143" s="387"/>
    </row>
    <row r="144" spans="1:11" s="215" customFormat="1" ht="16.5" thickBot="1">
      <c r="A144" s="219" t="s">
        <v>281</v>
      </c>
      <c r="B144" s="159" t="s">
        <v>249</v>
      </c>
      <c r="C144" s="207">
        <f>+C145+C146+C147+C148</f>
        <v>0</v>
      </c>
      <c r="D144" s="394"/>
      <c r="E144" s="394"/>
      <c r="F144" s="394"/>
      <c r="G144" s="337"/>
      <c r="H144" s="337"/>
      <c r="I144" s="337"/>
      <c r="J144" s="387"/>
      <c r="K144" s="387"/>
    </row>
    <row r="145" spans="1:11" s="215" customFormat="1" ht="15.75">
      <c r="A145" s="43" t="s">
        <v>354</v>
      </c>
      <c r="B145" s="68" t="s">
        <v>250</v>
      </c>
      <c r="C145" s="202">
        <f>'1. MÉRLEG'!C145-'1.2. ÖNK.VÁLL.'!C145-'1.3. ÁLL. ÁLLIG.'!C145</f>
        <v>0</v>
      </c>
      <c r="D145" s="366"/>
      <c r="E145" s="366"/>
      <c r="F145" s="366"/>
      <c r="G145" s="331"/>
      <c r="H145" s="331"/>
      <c r="I145" s="331"/>
      <c r="J145" s="387"/>
      <c r="K145" s="387"/>
    </row>
    <row r="146" spans="1:11" s="215" customFormat="1" ht="15.75">
      <c r="A146" s="43" t="s">
        <v>355</v>
      </c>
      <c r="B146" s="68" t="s">
        <v>251</v>
      </c>
      <c r="C146" s="202">
        <f>'1. MÉRLEG'!C146-'1.2. ÖNK.VÁLL.'!C146-'1.3. ÁLL. ÁLLIG.'!C146</f>
        <v>0</v>
      </c>
      <c r="D146" s="361"/>
      <c r="E146" s="361"/>
      <c r="F146" s="361"/>
      <c r="G146" s="331"/>
      <c r="H146" s="331"/>
      <c r="I146" s="331"/>
      <c r="J146" s="387"/>
      <c r="K146" s="387"/>
    </row>
    <row r="147" spans="1:11" s="215" customFormat="1" ht="15.75">
      <c r="A147" s="43" t="s">
        <v>154</v>
      </c>
      <c r="B147" s="68" t="s">
        <v>252</v>
      </c>
      <c r="C147" s="202">
        <f>'1. MÉRLEG'!C147-'1.2. ÖNK.VÁLL.'!C147-'1.3. ÁLL. ÁLLIG.'!C147</f>
        <v>0</v>
      </c>
      <c r="D147" s="361"/>
      <c r="E147" s="361"/>
      <c r="F147" s="361"/>
      <c r="G147" s="331"/>
      <c r="H147" s="331"/>
      <c r="I147" s="331"/>
      <c r="J147" s="387"/>
      <c r="K147" s="387"/>
    </row>
    <row r="148" spans="1:11" s="215" customFormat="1" ht="16.5" thickBot="1">
      <c r="A148" s="43" t="s">
        <v>156</v>
      </c>
      <c r="B148" s="68" t="s">
        <v>253</v>
      </c>
      <c r="C148" s="202">
        <f>'1. MÉRLEG'!C148-'1.2. ÖNK.VÁLL.'!C148-'1.3. ÁLL. ÁLLIG.'!C148</f>
        <v>0</v>
      </c>
      <c r="D148" s="369"/>
      <c r="E148" s="369"/>
      <c r="F148" s="369"/>
      <c r="G148" s="331"/>
      <c r="H148" s="331"/>
      <c r="I148" s="331"/>
      <c r="J148" s="387"/>
      <c r="K148" s="387"/>
    </row>
    <row r="149" spans="1:15" s="215" customFormat="1" ht="16.5" thickBot="1">
      <c r="A149" s="219" t="s">
        <v>282</v>
      </c>
      <c r="B149" s="159" t="s">
        <v>254</v>
      </c>
      <c r="C149" s="208">
        <f>'1. MÉRLEG'!C149-'1.2. ÖNK.VÁLL.'!C149-'1.3. ÁLL. ÁLLIG.'!C149</f>
        <v>897</v>
      </c>
      <c r="D149" s="208">
        <f>'1. MÉRLEG'!D149-'1.2. ÖNK.VÁLL.'!D149-'1.3. ÁLL. ÁLLIG.'!D149</f>
        <v>897</v>
      </c>
      <c r="E149" s="208">
        <f>'1. MÉRLEG'!E149-'1.2. ÖNK.VÁLL.'!E149-'1.3. ÁLL. ÁLLIG.'!E149</f>
        <v>0</v>
      </c>
      <c r="F149" s="208">
        <f>'1. MÉRLEG'!F149-'1.2. ÖNK.VÁLL.'!F149-'1.3. ÁLL. ÁLLIG.'!F149</f>
        <v>897</v>
      </c>
      <c r="G149" s="338"/>
      <c r="H149" s="338"/>
      <c r="I149" s="338"/>
      <c r="J149" s="387"/>
      <c r="K149" s="387"/>
      <c r="L149" s="225"/>
      <c r="M149" s="226"/>
      <c r="N149" s="226"/>
      <c r="O149" s="226"/>
    </row>
    <row r="150" spans="1:11" s="218" customFormat="1" ht="16.5" thickBot="1">
      <c r="A150" s="232" t="s">
        <v>283</v>
      </c>
      <c r="B150" s="209" t="s">
        <v>255</v>
      </c>
      <c r="C150" s="208">
        <f>'1. MÉRLEG'!C150-'1.2. ÖNK.VÁLL.'!C150-'1.3. ÁLL. ÁLLIG.'!C150</f>
        <v>101842</v>
      </c>
      <c r="D150" s="208">
        <f>'1. MÉRLEG'!D150-'1.2. ÖNK.VÁLL.'!D150-'1.3. ÁLL. ÁLLIG.'!D150</f>
        <v>122090</v>
      </c>
      <c r="E150" s="208">
        <f>'1. MÉRLEG'!E150-'1.2. ÖNK.VÁLL.'!E150-'1.3. ÁLL. ÁLLIG.'!E150</f>
        <v>2928</v>
      </c>
      <c r="F150" s="208">
        <f>'1. MÉRLEG'!F150-'1.2. ÖNK.VÁLL.'!F150-'1.3. ÁLL. ÁLLIG.'!F150</f>
        <v>125018</v>
      </c>
      <c r="G150" s="338"/>
      <c r="H150" s="338"/>
      <c r="I150" s="338"/>
      <c r="J150" s="388"/>
      <c r="K150" s="388"/>
    </row>
    <row r="151" spans="3:11" s="215" customFormat="1" ht="15.75">
      <c r="C151" s="227"/>
      <c r="D151" s="379"/>
      <c r="E151" s="379"/>
      <c r="F151" s="379"/>
      <c r="G151" s="227"/>
      <c r="H151" s="227"/>
      <c r="I151" s="227"/>
      <c r="J151" s="387"/>
      <c r="K151" s="387"/>
    </row>
    <row r="152" spans="1:11" s="215" customFormat="1" ht="15.75">
      <c r="A152" s="511" t="s">
        <v>265</v>
      </c>
      <c r="B152" s="511"/>
      <c r="C152" s="511"/>
      <c r="D152" s="365"/>
      <c r="E152" s="365"/>
      <c r="F152" s="365"/>
      <c r="G152" s="325"/>
      <c r="H152" s="325"/>
      <c r="I152" s="325"/>
      <c r="J152" s="387"/>
      <c r="K152" s="387"/>
    </row>
    <row r="153" spans="1:11" s="215" customFormat="1" ht="16.5" thickBot="1">
      <c r="A153" s="504" t="s">
        <v>348</v>
      </c>
      <c r="B153" s="504"/>
      <c r="C153" s="233" t="s">
        <v>264</v>
      </c>
      <c r="D153" s="380"/>
      <c r="E153" s="380"/>
      <c r="F153" s="380"/>
      <c r="G153" s="339"/>
      <c r="H153" s="339"/>
      <c r="I153" s="339"/>
      <c r="J153" s="387"/>
      <c r="K153" s="387"/>
    </row>
    <row r="154" spans="1:11" s="215" customFormat="1" ht="16.5" thickBot="1">
      <c r="A154" s="219">
        <v>1</v>
      </c>
      <c r="B154" s="200" t="s">
        <v>266</v>
      </c>
      <c r="C154" s="208">
        <f>'1. MÉRLEG'!C154-'1.2. ÖNK.VÁLL.'!C154-'1.3. ÁLL. ÁLLIG.'!C154</f>
        <v>-12721</v>
      </c>
      <c r="D154" s="208">
        <f>'1. MÉRLEG'!D154-'1.2. ÖNK.VÁLL.'!D154-'1.3. ÁLL. ÁLLIG.'!D154</f>
        <v>-16100</v>
      </c>
      <c r="E154" s="208">
        <f>'1. MÉRLEG'!E154-'1.2. ÖNK.VÁLL.'!E154-'1.3. ÁLL. ÁLLIG.'!E154</f>
        <v>0</v>
      </c>
      <c r="F154" s="208">
        <f>'1. MÉRLEG'!F154-'1.2. ÖNK.VÁLL.'!F154-'1.3. ÁLL. ÁLLIG.'!F154</f>
        <v>-16100</v>
      </c>
      <c r="G154" s="330"/>
      <c r="H154" s="330"/>
      <c r="I154" s="330"/>
      <c r="J154" s="391"/>
      <c r="K154" s="387"/>
    </row>
    <row r="155" spans="1:11" s="215" customFormat="1" ht="16.5" thickBot="1">
      <c r="A155" s="219" t="s">
        <v>275</v>
      </c>
      <c r="B155" s="200" t="s">
        <v>267</v>
      </c>
      <c r="C155" s="208">
        <f>'1. MÉRLEG'!C155-'1.2. ÖNK.VÁLL.'!C155-'1.3. ÁLL. ÁLLIG.'!C155</f>
        <v>12721</v>
      </c>
      <c r="D155" s="208">
        <f>'1. MÉRLEG'!D155-'1.2. ÖNK.VÁLL.'!D155-'1.3. ÁLL. ÁLLIG.'!D155</f>
        <v>16100</v>
      </c>
      <c r="E155" s="208">
        <f>'1. MÉRLEG'!E155-'1.2. ÖNK.VÁLL.'!E155-'1.3. ÁLL. ÁLLIG.'!E155</f>
        <v>0</v>
      </c>
      <c r="F155" s="208">
        <f>'1. MÉRLEG'!F155-'1.2. ÖNK.VÁLL.'!F155-'1.3. ÁLL. ÁLLIG.'!F155</f>
        <v>16100</v>
      </c>
      <c r="G155" s="330"/>
      <c r="H155" s="330"/>
      <c r="I155" s="330"/>
      <c r="J155" s="387"/>
      <c r="K155" s="387"/>
    </row>
    <row r="156" spans="4:6" ht="16.5" thickBot="1">
      <c r="D156" s="382"/>
      <c r="E156" s="382"/>
      <c r="F156" s="382"/>
    </row>
    <row r="157" spans="1:9" ht="16.5" thickBot="1">
      <c r="A157" s="160" t="s">
        <v>373</v>
      </c>
      <c r="B157" s="161"/>
      <c r="C157" s="162">
        <f>'1. MÉRLEG'!C157-'1.3. ÁLL. ÁLLIG.'!C157-'1.2. ÖNK.VÁLL.'!C157</f>
        <v>2</v>
      </c>
      <c r="D157" s="383">
        <v>2</v>
      </c>
      <c r="E157" s="383"/>
      <c r="F157" s="383">
        <v>2</v>
      </c>
      <c r="G157" s="340"/>
      <c r="H157" s="340"/>
      <c r="I157" s="340"/>
    </row>
    <row r="158" spans="1:9" ht="16.5" thickBot="1">
      <c r="A158" s="160" t="s">
        <v>374</v>
      </c>
      <c r="B158" s="161"/>
      <c r="C158" s="162">
        <f>'1. MÉRLEG'!C158-'1.3. ÁLL. ÁLLIG.'!C158-'1.2. ÖNK.VÁLL.'!C158</f>
        <v>13</v>
      </c>
      <c r="D158" s="383">
        <v>26</v>
      </c>
      <c r="E158" s="383"/>
      <c r="F158" s="383">
        <v>27</v>
      </c>
      <c r="G158" s="340"/>
      <c r="H158" s="340"/>
      <c r="I158" s="340"/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937007874015748" right="0.3937007874015748" top="0.3937007874015748" bottom="0.3937007874015748" header="0.1968503937007874" footer="0.2755905511811024"/>
  <pageSetup horizontalDpi="600" verticalDpi="600" orientation="portrait" paperSize="9" scale="44" r:id="rId1"/>
  <rowBreaks count="1" manualBreakCount="1">
    <brk id="90" max="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L158"/>
  <sheetViews>
    <sheetView view="pageBreakPreview" zoomScaleSheetLayoutView="100" zoomScalePageLayoutView="0" workbookViewId="0" topLeftCell="B79">
      <selection activeCell="C94" sqref="C94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6" width="22.50390625" style="154" customWidth="1"/>
    <col min="7" max="7" width="9.00390625" style="41" customWidth="1"/>
    <col min="8" max="16384" width="9.375" style="41" customWidth="1"/>
  </cols>
  <sheetData>
    <row r="1" spans="1:6" s="1" customFormat="1" ht="15.75">
      <c r="A1" s="85"/>
      <c r="C1" s="83" t="s">
        <v>447</v>
      </c>
      <c r="D1" s="83"/>
      <c r="E1" s="83"/>
      <c r="F1" s="83"/>
    </row>
    <row r="2" spans="1:6" s="12" customFormat="1" ht="15.75">
      <c r="A2" s="507" t="s">
        <v>419</v>
      </c>
      <c r="B2" s="507"/>
      <c r="C2" s="507"/>
      <c r="D2" s="326"/>
      <c r="E2" s="326"/>
      <c r="F2" s="326"/>
    </row>
    <row r="3" spans="1:6" s="12" customFormat="1" ht="15.75">
      <c r="A3" s="86"/>
      <c r="B3" s="40"/>
      <c r="C3" s="153"/>
      <c r="D3" s="153"/>
      <c r="E3" s="153"/>
      <c r="F3" s="153"/>
    </row>
    <row r="4" spans="1:6" ht="15.75">
      <c r="A4" s="509" t="s">
        <v>271</v>
      </c>
      <c r="B4" s="509"/>
      <c r="C4" s="509"/>
      <c r="D4" s="328"/>
      <c r="E4" s="328"/>
      <c r="F4" s="328"/>
    </row>
    <row r="5" spans="1:6" ht="16.5" thickBot="1">
      <c r="A5" s="504" t="s">
        <v>346</v>
      </c>
      <c r="B5" s="504"/>
      <c r="C5" s="84" t="s">
        <v>298</v>
      </c>
      <c r="D5" s="84"/>
      <c r="E5" s="84"/>
      <c r="F5" s="84"/>
    </row>
    <row r="6" spans="1:6" s="215" customFormat="1" ht="32.25" thickBot="1">
      <c r="A6" s="171" t="s">
        <v>310</v>
      </c>
      <c r="B6" s="42" t="s">
        <v>273</v>
      </c>
      <c r="C6" s="214" t="s">
        <v>461</v>
      </c>
      <c r="D6" s="367" t="s">
        <v>433</v>
      </c>
      <c r="E6" s="367" t="s">
        <v>431</v>
      </c>
      <c r="F6" s="367" t="s">
        <v>430</v>
      </c>
    </row>
    <row r="7" spans="1:6" s="218" customFormat="1" ht="16.5" thickBot="1">
      <c r="A7" s="190" t="s">
        <v>20</v>
      </c>
      <c r="B7" s="216" t="s">
        <v>19</v>
      </c>
      <c r="C7" s="217" t="s">
        <v>17</v>
      </c>
      <c r="D7" s="367" t="s">
        <v>21</v>
      </c>
      <c r="E7" s="367" t="s">
        <v>22</v>
      </c>
      <c r="F7" s="367" t="s">
        <v>23</v>
      </c>
    </row>
    <row r="8" spans="1:6" s="218" customFormat="1" ht="16.5" thickBot="1">
      <c r="A8" s="219" t="s">
        <v>274</v>
      </c>
      <c r="B8" s="172" t="s">
        <v>101</v>
      </c>
      <c r="C8" s="173">
        <f>+C9+C10+C11+C12+C13+C14</f>
        <v>0</v>
      </c>
      <c r="D8" s="368"/>
      <c r="E8" s="368"/>
      <c r="F8" s="368"/>
    </row>
    <row r="9" spans="1:6" s="218" customFormat="1" ht="15.75">
      <c r="A9" s="43" t="s">
        <v>317</v>
      </c>
      <c r="B9" s="174" t="s">
        <v>102</v>
      </c>
      <c r="C9" s="175"/>
      <c r="D9" s="366"/>
      <c r="E9" s="366"/>
      <c r="F9" s="366"/>
    </row>
    <row r="10" spans="1:6" s="218" customFormat="1" ht="15.75">
      <c r="A10" s="44" t="s">
        <v>318</v>
      </c>
      <c r="B10" s="176" t="s">
        <v>103</v>
      </c>
      <c r="C10" s="177"/>
      <c r="D10" s="361"/>
      <c r="E10" s="361"/>
      <c r="F10" s="361"/>
    </row>
    <row r="11" spans="1:6" s="218" customFormat="1" ht="15.75">
      <c r="A11" s="44" t="s">
        <v>319</v>
      </c>
      <c r="B11" s="176" t="s">
        <v>104</v>
      </c>
      <c r="C11" s="177"/>
      <c r="D11" s="361"/>
      <c r="E11" s="361"/>
      <c r="F11" s="361"/>
    </row>
    <row r="12" spans="1:6" s="218" customFormat="1" ht="15.75">
      <c r="A12" s="44" t="s">
        <v>320</v>
      </c>
      <c r="B12" s="176" t="s">
        <v>105</v>
      </c>
      <c r="C12" s="177"/>
      <c r="D12" s="361"/>
      <c r="E12" s="361"/>
      <c r="F12" s="361"/>
    </row>
    <row r="13" spans="1:6" s="218" customFormat="1" ht="15.75">
      <c r="A13" s="44" t="s">
        <v>345</v>
      </c>
      <c r="B13" s="176" t="s">
        <v>106</v>
      </c>
      <c r="C13" s="177"/>
      <c r="D13" s="361"/>
      <c r="E13" s="361"/>
      <c r="F13" s="361"/>
    </row>
    <row r="14" spans="1:6" s="218" customFormat="1" ht="16.5" thickBot="1">
      <c r="A14" s="45" t="s">
        <v>321</v>
      </c>
      <c r="B14" s="178" t="s">
        <v>107</v>
      </c>
      <c r="C14" s="177"/>
      <c r="D14" s="369"/>
      <c r="E14" s="369"/>
      <c r="F14" s="369"/>
    </row>
    <row r="15" spans="1:6" s="218" customFormat="1" ht="16.5" thickBot="1">
      <c r="A15" s="219" t="s">
        <v>275</v>
      </c>
      <c r="B15" s="179" t="s">
        <v>108</v>
      </c>
      <c r="C15" s="173">
        <f>+C16+C17+C18+C19+C20</f>
        <v>0</v>
      </c>
      <c r="D15" s="368"/>
      <c r="E15" s="368"/>
      <c r="F15" s="368"/>
    </row>
    <row r="16" spans="1:6" s="218" customFormat="1" ht="15.75">
      <c r="A16" s="43" t="s">
        <v>323</v>
      </c>
      <c r="B16" s="174" t="s">
        <v>92</v>
      </c>
      <c r="C16" s="175"/>
      <c r="D16" s="366"/>
      <c r="E16" s="366"/>
      <c r="F16" s="366"/>
    </row>
    <row r="17" spans="1:6" s="218" customFormat="1" ht="15.75">
      <c r="A17" s="44" t="s">
        <v>324</v>
      </c>
      <c r="B17" s="176" t="s">
        <v>109</v>
      </c>
      <c r="C17" s="177"/>
      <c r="D17" s="361"/>
      <c r="E17" s="361"/>
      <c r="F17" s="361"/>
    </row>
    <row r="18" spans="1:6" s="218" customFormat="1" ht="15.75">
      <c r="A18" s="44" t="s">
        <v>325</v>
      </c>
      <c r="B18" s="176" t="s">
        <v>110</v>
      </c>
      <c r="C18" s="177"/>
      <c r="D18" s="361"/>
      <c r="E18" s="361"/>
      <c r="F18" s="361"/>
    </row>
    <row r="19" spans="1:6" s="218" customFormat="1" ht="15.75">
      <c r="A19" s="44" t="s">
        <v>326</v>
      </c>
      <c r="B19" s="176" t="s">
        <v>111</v>
      </c>
      <c r="C19" s="177"/>
      <c r="D19" s="361"/>
      <c r="E19" s="361"/>
      <c r="F19" s="361"/>
    </row>
    <row r="20" spans="1:6" s="218" customFormat="1" ht="15.75">
      <c r="A20" s="44" t="s">
        <v>327</v>
      </c>
      <c r="B20" s="176" t="s">
        <v>112</v>
      </c>
      <c r="C20" s="177"/>
      <c r="D20" s="361"/>
      <c r="E20" s="361"/>
      <c r="F20" s="361"/>
    </row>
    <row r="21" spans="1:6" s="218" customFormat="1" ht="16.5" thickBot="1">
      <c r="A21" s="45" t="s">
        <v>113</v>
      </c>
      <c r="B21" s="178" t="s">
        <v>114</v>
      </c>
      <c r="C21" s="177"/>
      <c r="D21" s="369"/>
      <c r="E21" s="369"/>
      <c r="F21" s="369"/>
    </row>
    <row r="22" spans="1:6" s="218" customFormat="1" ht="16.5" thickBot="1">
      <c r="A22" s="219" t="s">
        <v>276</v>
      </c>
      <c r="B22" s="172" t="s">
        <v>115</v>
      </c>
      <c r="C22" s="173">
        <f>+C23+C24+C25+C26+C27</f>
        <v>0</v>
      </c>
      <c r="D22" s="368"/>
      <c r="E22" s="368"/>
      <c r="F22" s="368"/>
    </row>
    <row r="23" spans="1:6" s="218" customFormat="1" ht="15.75">
      <c r="A23" s="43" t="s">
        <v>311</v>
      </c>
      <c r="B23" s="174" t="s">
        <v>116</v>
      </c>
      <c r="C23" s="175"/>
      <c r="D23" s="366"/>
      <c r="E23" s="366"/>
      <c r="F23" s="366"/>
    </row>
    <row r="24" spans="1:6" s="218" customFormat="1" ht="15.75">
      <c r="A24" s="44" t="s">
        <v>312</v>
      </c>
      <c r="B24" s="176" t="s">
        <v>117</v>
      </c>
      <c r="C24" s="177"/>
      <c r="D24" s="361"/>
      <c r="E24" s="361"/>
      <c r="F24" s="361"/>
    </row>
    <row r="25" spans="1:6" s="218" customFormat="1" ht="15.75">
      <c r="A25" s="44" t="s">
        <v>313</v>
      </c>
      <c r="B25" s="176" t="s">
        <v>118</v>
      </c>
      <c r="C25" s="177"/>
      <c r="D25" s="361"/>
      <c r="E25" s="361"/>
      <c r="F25" s="361"/>
    </row>
    <row r="26" spans="1:6" s="218" customFormat="1" ht="15.75">
      <c r="A26" s="44" t="s">
        <v>119</v>
      </c>
      <c r="B26" s="176" t="s">
        <v>120</v>
      </c>
      <c r="C26" s="177"/>
      <c r="D26" s="361"/>
      <c r="E26" s="361"/>
      <c r="F26" s="361"/>
    </row>
    <row r="27" spans="1:6" s="218" customFormat="1" ht="15.75">
      <c r="A27" s="44" t="s">
        <v>121</v>
      </c>
      <c r="B27" s="176" t="s">
        <v>122</v>
      </c>
      <c r="C27" s="177"/>
      <c r="D27" s="361"/>
      <c r="E27" s="361"/>
      <c r="F27" s="361"/>
    </row>
    <row r="28" spans="1:6" s="218" customFormat="1" ht="16.5" thickBot="1">
      <c r="A28" s="45" t="s">
        <v>123</v>
      </c>
      <c r="B28" s="178" t="s">
        <v>124</v>
      </c>
      <c r="C28" s="177"/>
      <c r="D28" s="369"/>
      <c r="E28" s="369"/>
      <c r="F28" s="369"/>
    </row>
    <row r="29" spans="1:6" s="218" customFormat="1" ht="16.5" thickBot="1">
      <c r="A29" s="219" t="s">
        <v>125</v>
      </c>
      <c r="B29" s="159" t="s">
        <v>30</v>
      </c>
      <c r="C29" s="181">
        <f>C30+C34+C35+C36+C37</f>
        <v>0</v>
      </c>
      <c r="D29" s="371"/>
      <c r="E29" s="371"/>
      <c r="F29" s="371"/>
    </row>
    <row r="30" spans="1:6" s="218" customFormat="1" ht="15.75">
      <c r="A30" s="43" t="s">
        <v>390</v>
      </c>
      <c r="B30" s="174" t="s">
        <v>31</v>
      </c>
      <c r="C30" s="182"/>
      <c r="D30" s="370"/>
      <c r="E30" s="370"/>
      <c r="F30" s="370"/>
    </row>
    <row r="31" spans="1:6" s="218" customFormat="1" ht="15.75">
      <c r="A31" s="44" t="s">
        <v>269</v>
      </c>
      <c r="B31" s="176" t="s">
        <v>126</v>
      </c>
      <c r="C31" s="177"/>
      <c r="D31" s="361"/>
      <c r="E31" s="361"/>
      <c r="F31" s="361"/>
    </row>
    <row r="32" spans="1:6" s="218" customFormat="1" ht="15.75">
      <c r="A32" s="44" t="s">
        <v>270</v>
      </c>
      <c r="B32" s="300" t="s">
        <v>29</v>
      </c>
      <c r="C32" s="177"/>
      <c r="D32" s="361"/>
      <c r="E32" s="361"/>
      <c r="F32" s="361"/>
    </row>
    <row r="33" spans="1:6" s="218" customFormat="1" ht="15.75">
      <c r="A33" s="301" t="s">
        <v>27</v>
      </c>
      <c r="B33" s="300" t="s">
        <v>127</v>
      </c>
      <c r="C33" s="177"/>
      <c r="D33" s="361"/>
      <c r="E33" s="361"/>
      <c r="F33" s="361"/>
    </row>
    <row r="34" spans="1:6" s="218" customFormat="1" ht="15.75">
      <c r="A34" s="44" t="s">
        <v>391</v>
      </c>
      <c r="B34" s="176" t="s">
        <v>28</v>
      </c>
      <c r="C34" s="177"/>
      <c r="D34" s="361"/>
      <c r="E34" s="361"/>
      <c r="F34" s="361"/>
    </row>
    <row r="35" spans="1:6" s="218" customFormat="1" ht="15.75">
      <c r="A35" s="301" t="s">
        <v>395</v>
      </c>
      <c r="B35" s="176" t="s">
        <v>128</v>
      </c>
      <c r="C35" s="177"/>
      <c r="D35" s="361"/>
      <c r="E35" s="361"/>
      <c r="F35" s="361"/>
    </row>
    <row r="36" spans="1:6" s="218" customFormat="1" ht="15.75">
      <c r="A36" s="301" t="s">
        <v>396</v>
      </c>
      <c r="B36" s="176" t="s">
        <v>394</v>
      </c>
      <c r="C36" s="177"/>
      <c r="D36" s="361"/>
      <c r="E36" s="361"/>
      <c r="F36" s="361"/>
    </row>
    <row r="37" spans="1:6" s="218" customFormat="1" ht="16.5" thickBot="1">
      <c r="A37" s="302" t="s">
        <v>397</v>
      </c>
      <c r="B37" s="178" t="s">
        <v>129</v>
      </c>
      <c r="C37" s="177"/>
      <c r="D37" s="369"/>
      <c r="E37" s="369"/>
      <c r="F37" s="369"/>
    </row>
    <row r="38" spans="1:6" s="218" customFormat="1" ht="16.5" thickBot="1">
      <c r="A38" s="219" t="s">
        <v>278</v>
      </c>
      <c r="B38" s="172" t="s">
        <v>130</v>
      </c>
      <c r="C38" s="173">
        <f>SUM(C39:C48)</f>
        <v>0</v>
      </c>
      <c r="D38" s="368"/>
      <c r="E38" s="368"/>
      <c r="F38" s="368"/>
    </row>
    <row r="39" spans="1:6" s="218" customFormat="1" ht="15.75">
      <c r="A39" s="43" t="s">
        <v>93</v>
      </c>
      <c r="B39" s="174" t="s">
        <v>84</v>
      </c>
      <c r="C39" s="175"/>
      <c r="D39" s="366"/>
      <c r="E39" s="366"/>
      <c r="F39" s="366"/>
    </row>
    <row r="40" spans="1:6" s="218" customFormat="1" ht="15.75">
      <c r="A40" s="44" t="s">
        <v>95</v>
      </c>
      <c r="B40" s="176" t="s">
        <v>85</v>
      </c>
      <c r="C40" s="177"/>
      <c r="D40" s="361"/>
      <c r="E40" s="361"/>
      <c r="F40" s="361"/>
    </row>
    <row r="41" spans="1:6" s="218" customFormat="1" ht="15.75">
      <c r="A41" s="44" t="s">
        <v>97</v>
      </c>
      <c r="B41" s="176" t="s">
        <v>86</v>
      </c>
      <c r="C41" s="177"/>
      <c r="D41" s="361"/>
      <c r="E41" s="361"/>
      <c r="F41" s="361"/>
    </row>
    <row r="42" spans="1:6" s="218" customFormat="1" ht="15.75">
      <c r="A42" s="44" t="s">
        <v>131</v>
      </c>
      <c r="B42" s="176" t="s">
        <v>87</v>
      </c>
      <c r="C42" s="177"/>
      <c r="D42" s="361"/>
      <c r="E42" s="361"/>
      <c r="F42" s="361"/>
    </row>
    <row r="43" spans="1:6" s="218" customFormat="1" ht="15.75">
      <c r="A43" s="44" t="s">
        <v>132</v>
      </c>
      <c r="B43" s="176" t="s">
        <v>88</v>
      </c>
      <c r="C43" s="177"/>
      <c r="D43" s="361"/>
      <c r="E43" s="361"/>
      <c r="F43" s="361"/>
    </row>
    <row r="44" spans="1:6" s="218" customFormat="1" ht="15.75">
      <c r="A44" s="44" t="s">
        <v>133</v>
      </c>
      <c r="B44" s="176" t="s">
        <v>134</v>
      </c>
      <c r="C44" s="177"/>
      <c r="D44" s="361"/>
      <c r="E44" s="361"/>
      <c r="F44" s="361"/>
    </row>
    <row r="45" spans="1:6" s="218" customFormat="1" ht="15.75">
      <c r="A45" s="44" t="s">
        <v>135</v>
      </c>
      <c r="B45" s="176" t="s">
        <v>136</v>
      </c>
      <c r="C45" s="177"/>
      <c r="D45" s="361"/>
      <c r="E45" s="361"/>
      <c r="F45" s="361"/>
    </row>
    <row r="46" spans="1:6" s="218" customFormat="1" ht="15.75">
      <c r="A46" s="44" t="s">
        <v>137</v>
      </c>
      <c r="B46" s="176" t="s">
        <v>89</v>
      </c>
      <c r="C46" s="177"/>
      <c r="D46" s="361"/>
      <c r="E46" s="361"/>
      <c r="F46" s="361"/>
    </row>
    <row r="47" spans="1:6" s="218" customFormat="1" ht="15.75">
      <c r="A47" s="44" t="s">
        <v>138</v>
      </c>
      <c r="B47" s="176" t="s">
        <v>90</v>
      </c>
      <c r="C47" s="177"/>
      <c r="D47" s="362"/>
      <c r="E47" s="362"/>
      <c r="F47" s="362"/>
    </row>
    <row r="48" spans="1:6" s="218" customFormat="1" ht="16.5" thickBot="1">
      <c r="A48" s="45" t="s">
        <v>139</v>
      </c>
      <c r="B48" s="178" t="s">
        <v>91</v>
      </c>
      <c r="C48" s="177"/>
      <c r="D48" s="372"/>
      <c r="E48" s="372"/>
      <c r="F48" s="372"/>
    </row>
    <row r="49" spans="1:6" s="218" customFormat="1" ht="16.5" thickBot="1">
      <c r="A49" s="219" t="s">
        <v>279</v>
      </c>
      <c r="B49" s="172" t="s">
        <v>140</v>
      </c>
      <c r="C49" s="173">
        <f>SUM(C50:C54)</f>
        <v>0</v>
      </c>
      <c r="D49" s="368"/>
      <c r="E49" s="368"/>
      <c r="F49" s="368"/>
    </row>
    <row r="50" spans="1:6" s="218" customFormat="1" ht="15.75">
      <c r="A50" s="43" t="s">
        <v>314</v>
      </c>
      <c r="B50" s="174" t="s">
        <v>94</v>
      </c>
      <c r="C50" s="185"/>
      <c r="D50" s="373"/>
      <c r="E50" s="373"/>
      <c r="F50" s="373"/>
    </row>
    <row r="51" spans="1:6" s="218" customFormat="1" ht="15.75">
      <c r="A51" s="44" t="s">
        <v>315</v>
      </c>
      <c r="B51" s="176" t="s">
        <v>96</v>
      </c>
      <c r="C51" s="183"/>
      <c r="D51" s="362"/>
      <c r="E51" s="362"/>
      <c r="F51" s="362"/>
    </row>
    <row r="52" spans="1:6" s="218" customFormat="1" ht="15.75">
      <c r="A52" s="44" t="s">
        <v>382</v>
      </c>
      <c r="B52" s="176" t="s">
        <v>98</v>
      </c>
      <c r="C52" s="183"/>
      <c r="D52" s="362"/>
      <c r="E52" s="362"/>
      <c r="F52" s="362"/>
    </row>
    <row r="53" spans="1:6" s="218" customFormat="1" ht="15.75">
      <c r="A53" s="44" t="s">
        <v>398</v>
      </c>
      <c r="B53" s="176" t="s">
        <v>141</v>
      </c>
      <c r="C53" s="183"/>
      <c r="D53" s="362"/>
      <c r="E53" s="362"/>
      <c r="F53" s="362"/>
    </row>
    <row r="54" spans="1:6" s="218" customFormat="1" ht="16.5" thickBot="1">
      <c r="A54" s="45" t="s">
        <v>399</v>
      </c>
      <c r="B54" s="178" t="s">
        <v>142</v>
      </c>
      <c r="C54" s="183"/>
      <c r="D54" s="372"/>
      <c r="E54" s="372"/>
      <c r="F54" s="372"/>
    </row>
    <row r="55" spans="1:6" s="218" customFormat="1" ht="16.5" thickBot="1">
      <c r="A55" s="219" t="s">
        <v>143</v>
      </c>
      <c r="B55" s="172" t="s">
        <v>144</v>
      </c>
      <c r="C55" s="173">
        <f>SUM(C56:C58)</f>
        <v>0</v>
      </c>
      <c r="D55" s="368"/>
      <c r="E55" s="368"/>
      <c r="F55" s="368"/>
    </row>
    <row r="56" spans="1:6" s="218" customFormat="1" ht="15.75">
      <c r="A56" s="43" t="s">
        <v>316</v>
      </c>
      <c r="B56" s="174" t="s">
        <v>145</v>
      </c>
      <c r="C56" s="175"/>
      <c r="D56" s="366"/>
      <c r="E56" s="366"/>
      <c r="F56" s="366"/>
    </row>
    <row r="57" spans="1:6" s="218" customFormat="1" ht="15.75">
      <c r="A57" s="44" t="s">
        <v>393</v>
      </c>
      <c r="B57" s="176" t="s">
        <v>146</v>
      </c>
      <c r="C57" s="175"/>
      <c r="D57" s="361"/>
      <c r="E57" s="361"/>
      <c r="F57" s="361"/>
    </row>
    <row r="58" spans="1:6" s="218" customFormat="1" ht="15.75">
      <c r="A58" s="44" t="s">
        <v>147</v>
      </c>
      <c r="B58" s="176" t="s">
        <v>148</v>
      </c>
      <c r="C58" s="175"/>
      <c r="D58" s="361"/>
      <c r="E58" s="361"/>
      <c r="F58" s="361"/>
    </row>
    <row r="59" spans="1:6" s="218" customFormat="1" ht="16.5" thickBot="1">
      <c r="A59" s="45" t="s">
        <v>149</v>
      </c>
      <c r="B59" s="178" t="s">
        <v>150</v>
      </c>
      <c r="C59" s="180"/>
      <c r="D59" s="369"/>
      <c r="E59" s="369"/>
      <c r="F59" s="369"/>
    </row>
    <row r="60" spans="1:6" s="218" customFormat="1" ht="16.5" thickBot="1">
      <c r="A60" s="219" t="s">
        <v>281</v>
      </c>
      <c r="B60" s="179" t="s">
        <v>151</v>
      </c>
      <c r="C60" s="173">
        <f>SUM(C61:C63)</f>
        <v>0</v>
      </c>
      <c r="D60" s="368"/>
      <c r="E60" s="368"/>
      <c r="F60" s="368"/>
    </row>
    <row r="61" spans="1:6" s="218" customFormat="1" ht="15.75">
      <c r="A61" s="43" t="s">
        <v>354</v>
      </c>
      <c r="B61" s="174" t="s">
        <v>152</v>
      </c>
      <c r="C61" s="183"/>
      <c r="D61" s="373"/>
      <c r="E61" s="373"/>
      <c r="F61" s="373"/>
    </row>
    <row r="62" spans="1:6" s="218" customFormat="1" ht="15.75">
      <c r="A62" s="44" t="s">
        <v>355</v>
      </c>
      <c r="B62" s="176" t="s">
        <v>153</v>
      </c>
      <c r="C62" s="183"/>
      <c r="D62" s="362"/>
      <c r="E62" s="362"/>
      <c r="F62" s="362"/>
    </row>
    <row r="63" spans="1:6" s="218" customFormat="1" ht="15.75">
      <c r="A63" s="44" t="s">
        <v>154</v>
      </c>
      <c r="B63" s="176" t="s">
        <v>155</v>
      </c>
      <c r="C63" s="183"/>
      <c r="D63" s="362"/>
      <c r="E63" s="362"/>
      <c r="F63" s="362"/>
    </row>
    <row r="64" spans="1:6" s="218" customFormat="1" ht="16.5" thickBot="1">
      <c r="A64" s="45" t="s">
        <v>156</v>
      </c>
      <c r="B64" s="178" t="s">
        <v>157</v>
      </c>
      <c r="C64" s="183"/>
      <c r="D64" s="372"/>
      <c r="E64" s="372"/>
      <c r="F64" s="372"/>
    </row>
    <row r="65" spans="1:6" s="218" customFormat="1" ht="16.5" thickBot="1">
      <c r="A65" s="219" t="s">
        <v>282</v>
      </c>
      <c r="B65" s="172" t="s">
        <v>158</v>
      </c>
      <c r="C65" s="181">
        <f>+C8+C15+C22+C29+C38+C49+C55+C60</f>
        <v>0</v>
      </c>
      <c r="D65" s="371"/>
      <c r="E65" s="371"/>
      <c r="F65" s="371"/>
    </row>
    <row r="66" spans="1:6" s="218" customFormat="1" ht="16.5" thickBot="1">
      <c r="A66" s="220" t="s">
        <v>262</v>
      </c>
      <c r="B66" s="179" t="s">
        <v>159</v>
      </c>
      <c r="C66" s="173">
        <f>SUM(C67:C69)</f>
        <v>0</v>
      </c>
      <c r="D66" s="374"/>
      <c r="E66" s="374"/>
      <c r="F66" s="374"/>
    </row>
    <row r="67" spans="1:6" s="218" customFormat="1" ht="15.75">
      <c r="A67" s="43" t="s">
        <v>160</v>
      </c>
      <c r="B67" s="174" t="s">
        <v>161</v>
      </c>
      <c r="C67" s="183"/>
      <c r="D67" s="362"/>
      <c r="E67" s="362"/>
      <c r="F67" s="362"/>
    </row>
    <row r="68" spans="1:6" s="218" customFormat="1" ht="15.75">
      <c r="A68" s="44" t="s">
        <v>162</v>
      </c>
      <c r="B68" s="176" t="s">
        <v>163</v>
      </c>
      <c r="C68" s="183"/>
      <c r="D68" s="362"/>
      <c r="E68" s="362"/>
      <c r="F68" s="362"/>
    </row>
    <row r="69" spans="1:6" s="218" customFormat="1" ht="16.5" thickBot="1">
      <c r="A69" s="45" t="s">
        <v>164</v>
      </c>
      <c r="B69" s="186" t="s">
        <v>165</v>
      </c>
      <c r="C69" s="183"/>
      <c r="D69" s="372"/>
      <c r="E69" s="372"/>
      <c r="F69" s="372"/>
    </row>
    <row r="70" spans="1:6" s="218" customFormat="1" ht="16.5" thickBot="1">
      <c r="A70" s="220" t="s">
        <v>166</v>
      </c>
      <c r="B70" s="179" t="s">
        <v>167</v>
      </c>
      <c r="C70" s="173">
        <f>SUM(C71:C74)</f>
        <v>0</v>
      </c>
      <c r="D70" s="368"/>
      <c r="E70" s="368"/>
      <c r="F70" s="368"/>
    </row>
    <row r="71" spans="1:6" s="218" customFormat="1" ht="15.75">
      <c r="A71" s="43" t="s">
        <v>168</v>
      </c>
      <c r="B71" s="174" t="s">
        <v>169</v>
      </c>
      <c r="C71" s="183"/>
      <c r="D71" s="373"/>
      <c r="E71" s="373"/>
      <c r="F71" s="373"/>
    </row>
    <row r="72" spans="1:6" s="218" customFormat="1" ht="15.75">
      <c r="A72" s="44" t="s">
        <v>170</v>
      </c>
      <c r="B72" s="176" t="s">
        <v>171</v>
      </c>
      <c r="C72" s="183"/>
      <c r="D72" s="362"/>
      <c r="E72" s="362"/>
      <c r="F72" s="362"/>
    </row>
    <row r="73" spans="1:6" s="218" customFormat="1" ht="15.75">
      <c r="A73" s="44" t="s">
        <v>172</v>
      </c>
      <c r="B73" s="176" t="s">
        <v>173</v>
      </c>
      <c r="C73" s="183"/>
      <c r="D73" s="362"/>
      <c r="E73" s="362"/>
      <c r="F73" s="362"/>
    </row>
    <row r="74" spans="1:6" s="218" customFormat="1" ht="16.5" thickBot="1">
      <c r="A74" s="45" t="s">
        <v>174</v>
      </c>
      <c r="B74" s="178" t="s">
        <v>175</v>
      </c>
      <c r="C74" s="183"/>
      <c r="D74" s="372"/>
      <c r="E74" s="372"/>
      <c r="F74" s="372"/>
    </row>
    <row r="75" spans="1:6" s="218" customFormat="1" ht="16.5" thickBot="1">
      <c r="A75" s="220" t="s">
        <v>176</v>
      </c>
      <c r="B75" s="179" t="s">
        <v>177</v>
      </c>
      <c r="C75" s="173">
        <f>SUM(C76:C77)</f>
        <v>0</v>
      </c>
      <c r="D75" s="368"/>
      <c r="E75" s="368"/>
      <c r="F75" s="368"/>
    </row>
    <row r="76" spans="1:6" s="218" customFormat="1" ht="15.75">
      <c r="A76" s="43" t="s">
        <v>356</v>
      </c>
      <c r="B76" s="174" t="s">
        <v>178</v>
      </c>
      <c r="C76" s="183"/>
      <c r="D76" s="373"/>
      <c r="E76" s="373"/>
      <c r="F76" s="373"/>
    </row>
    <row r="77" spans="1:6" s="218" customFormat="1" ht="16.5" thickBot="1">
      <c r="A77" s="45" t="s">
        <v>357</v>
      </c>
      <c r="B77" s="178" t="s">
        <v>179</v>
      </c>
      <c r="C77" s="183"/>
      <c r="D77" s="372"/>
      <c r="E77" s="372"/>
      <c r="F77" s="372"/>
    </row>
    <row r="78" spans="1:6" s="218" customFormat="1" ht="16.5" thickBot="1">
      <c r="A78" s="220" t="s">
        <v>180</v>
      </c>
      <c r="B78" s="179" t="s">
        <v>181</v>
      </c>
      <c r="C78" s="173">
        <f>SUM(C79:C81)</f>
        <v>0</v>
      </c>
      <c r="D78" s="368"/>
      <c r="E78" s="368"/>
      <c r="F78" s="368"/>
    </row>
    <row r="79" spans="1:6" s="218" customFormat="1" ht="15.75">
      <c r="A79" s="43" t="s">
        <v>380</v>
      </c>
      <c r="B79" s="174" t="s">
        <v>182</v>
      </c>
      <c r="C79" s="183"/>
      <c r="D79" s="373"/>
      <c r="E79" s="373"/>
      <c r="F79" s="373"/>
    </row>
    <row r="80" spans="1:6" s="218" customFormat="1" ht="15.75">
      <c r="A80" s="44" t="s">
        <v>381</v>
      </c>
      <c r="B80" s="176" t="s">
        <v>183</v>
      </c>
      <c r="C80" s="183"/>
      <c r="D80" s="362"/>
      <c r="E80" s="362"/>
      <c r="F80" s="362"/>
    </row>
    <row r="81" spans="1:6" s="218" customFormat="1" ht="16.5" thickBot="1">
      <c r="A81" s="45" t="s">
        <v>184</v>
      </c>
      <c r="B81" s="178" t="s">
        <v>185</v>
      </c>
      <c r="C81" s="183"/>
      <c r="D81" s="372"/>
      <c r="E81" s="372"/>
      <c r="F81" s="372"/>
    </row>
    <row r="82" spans="1:6" s="218" customFormat="1" ht="16.5" thickBot="1">
      <c r="A82" s="220" t="s">
        <v>186</v>
      </c>
      <c r="B82" s="179" t="s">
        <v>187</v>
      </c>
      <c r="C82" s="173">
        <f>SUM(C83:C86)</f>
        <v>0</v>
      </c>
      <c r="D82" s="368"/>
      <c r="E82" s="368"/>
      <c r="F82" s="368"/>
    </row>
    <row r="83" spans="1:6" s="218" customFormat="1" ht="15.75">
      <c r="A83" s="221" t="s">
        <v>188</v>
      </c>
      <c r="B83" s="174" t="s">
        <v>189</v>
      </c>
      <c r="C83" s="183"/>
      <c r="D83" s="373"/>
      <c r="E83" s="373"/>
      <c r="F83" s="373"/>
    </row>
    <row r="84" spans="1:6" s="218" customFormat="1" ht="15.75">
      <c r="A84" s="222" t="s">
        <v>190</v>
      </c>
      <c r="B84" s="176" t="s">
        <v>191</v>
      </c>
      <c r="C84" s="183"/>
      <c r="D84" s="362"/>
      <c r="E84" s="362"/>
      <c r="F84" s="362"/>
    </row>
    <row r="85" spans="1:6" s="218" customFormat="1" ht="15.75">
      <c r="A85" s="222" t="s">
        <v>192</v>
      </c>
      <c r="B85" s="176" t="s">
        <v>193</v>
      </c>
      <c r="C85" s="183"/>
      <c r="D85" s="362"/>
      <c r="E85" s="362"/>
      <c r="F85" s="362"/>
    </row>
    <row r="86" spans="1:6" s="218" customFormat="1" ht="16.5" thickBot="1">
      <c r="A86" s="223" t="s">
        <v>194</v>
      </c>
      <c r="B86" s="178" t="s">
        <v>195</v>
      </c>
      <c r="C86" s="183"/>
      <c r="D86" s="372"/>
      <c r="E86" s="372"/>
      <c r="F86" s="372"/>
    </row>
    <row r="87" spans="1:6" s="218" customFormat="1" ht="16.5" thickBot="1">
      <c r="A87" s="220" t="s">
        <v>196</v>
      </c>
      <c r="B87" s="179" t="s">
        <v>197</v>
      </c>
      <c r="C87" s="187"/>
      <c r="D87" s="375"/>
      <c r="E87" s="375"/>
      <c r="F87" s="375"/>
    </row>
    <row r="88" spans="1:6" s="218" customFormat="1" ht="16.5" thickBot="1">
      <c r="A88" s="220" t="s">
        <v>198</v>
      </c>
      <c r="B88" s="188" t="s">
        <v>199</v>
      </c>
      <c r="C88" s="181">
        <f>+C66+C70+C75+C78+C82+C87</f>
        <v>0</v>
      </c>
      <c r="D88" s="371"/>
      <c r="E88" s="371"/>
      <c r="F88" s="371"/>
    </row>
    <row r="89" spans="1:6" s="218" customFormat="1" ht="16.5" thickBot="1">
      <c r="A89" s="224" t="s">
        <v>200</v>
      </c>
      <c r="B89" s="189" t="s">
        <v>263</v>
      </c>
      <c r="C89" s="181">
        <f>+C65+C88</f>
        <v>0</v>
      </c>
      <c r="D89" s="371"/>
      <c r="E89" s="371"/>
      <c r="F89" s="371"/>
    </row>
    <row r="90" spans="1:6" ht="15.75">
      <c r="A90" s="508"/>
      <c r="B90" s="508"/>
      <c r="C90" s="508"/>
      <c r="D90" s="376"/>
      <c r="E90" s="376"/>
      <c r="F90" s="376"/>
    </row>
    <row r="91" spans="1:6" ht="15.75">
      <c r="A91" s="506" t="s">
        <v>447</v>
      </c>
      <c r="B91" s="506"/>
      <c r="C91" s="506"/>
      <c r="D91" s="393"/>
      <c r="E91" s="393"/>
      <c r="F91" s="393"/>
    </row>
    <row r="92" spans="1:6" s="213" customFormat="1" ht="16.5" customHeight="1">
      <c r="A92" s="505" t="s">
        <v>290</v>
      </c>
      <c r="B92" s="505"/>
      <c r="C92" s="505"/>
      <c r="D92" s="364"/>
      <c r="E92" s="364"/>
      <c r="F92" s="364"/>
    </row>
    <row r="93" spans="1:6" s="229" customFormat="1" ht="16.5" thickBot="1">
      <c r="A93" s="510" t="s">
        <v>347</v>
      </c>
      <c r="B93" s="510"/>
      <c r="C93" s="228" t="s">
        <v>264</v>
      </c>
      <c r="D93" s="377"/>
      <c r="E93" s="377"/>
      <c r="F93" s="377"/>
    </row>
    <row r="94" spans="1:6" s="215" customFormat="1" ht="32.25" thickBot="1">
      <c r="A94" s="171" t="s">
        <v>310</v>
      </c>
      <c r="B94" s="42" t="s">
        <v>291</v>
      </c>
      <c r="C94" s="214" t="s">
        <v>462</v>
      </c>
      <c r="D94" s="367" t="s">
        <v>433</v>
      </c>
      <c r="E94" s="367" t="s">
        <v>431</v>
      </c>
      <c r="F94" s="367" t="s">
        <v>430</v>
      </c>
    </row>
    <row r="95" spans="1:6" s="218" customFormat="1" ht="16.5" thickBot="1">
      <c r="A95" s="171" t="s">
        <v>15</v>
      </c>
      <c r="B95" s="42" t="s">
        <v>19</v>
      </c>
      <c r="C95" s="214" t="s">
        <v>17</v>
      </c>
      <c r="D95" s="367" t="s">
        <v>21</v>
      </c>
      <c r="E95" s="367"/>
      <c r="F95" s="367" t="s">
        <v>22</v>
      </c>
    </row>
    <row r="96" spans="1:6" s="215" customFormat="1" ht="16.5" thickBot="1">
      <c r="A96" s="230" t="s">
        <v>274</v>
      </c>
      <c r="B96" s="191" t="s">
        <v>256</v>
      </c>
      <c r="C96" s="192">
        <f>SUM(C97:C101)</f>
        <v>0</v>
      </c>
      <c r="D96" s="192">
        <f>SUM(D97:D101)</f>
        <v>0</v>
      </c>
      <c r="E96" s="192"/>
      <c r="F96" s="192">
        <f>SUM(F97:F101)</f>
        <v>0</v>
      </c>
    </row>
    <row r="97" spans="1:6" s="215" customFormat="1" ht="15.75">
      <c r="A97" s="46" t="s">
        <v>317</v>
      </c>
      <c r="B97" s="48" t="s">
        <v>292</v>
      </c>
      <c r="C97" s="193"/>
      <c r="D97" s="366"/>
      <c r="E97" s="366"/>
      <c r="F97" s="366"/>
    </row>
    <row r="98" spans="1:6" s="215" customFormat="1" ht="15.75">
      <c r="A98" s="44" t="s">
        <v>318</v>
      </c>
      <c r="B98" s="49" t="s">
        <v>358</v>
      </c>
      <c r="C98" s="177"/>
      <c r="D98" s="361"/>
      <c r="E98" s="361"/>
      <c r="F98" s="361"/>
    </row>
    <row r="99" spans="1:6" s="215" customFormat="1" ht="15.75">
      <c r="A99" s="44" t="s">
        <v>319</v>
      </c>
      <c r="B99" s="49" t="s">
        <v>338</v>
      </c>
      <c r="C99" s="177"/>
      <c r="D99" s="361"/>
      <c r="E99" s="361"/>
      <c r="F99" s="361"/>
    </row>
    <row r="100" spans="1:6" s="215" customFormat="1" ht="15.75">
      <c r="A100" s="44" t="s">
        <v>320</v>
      </c>
      <c r="B100" s="50" t="s">
        <v>359</v>
      </c>
      <c r="C100" s="177"/>
      <c r="D100" s="361"/>
      <c r="E100" s="361"/>
      <c r="F100" s="361"/>
    </row>
    <row r="101" spans="1:6" s="215" customFormat="1" ht="15.75">
      <c r="A101" s="44" t="s">
        <v>201</v>
      </c>
      <c r="B101" s="194" t="s">
        <v>360</v>
      </c>
      <c r="C101" s="180">
        <f>SUM(C102:C111)</f>
        <v>0</v>
      </c>
      <c r="D101" s="361"/>
      <c r="E101" s="361"/>
      <c r="F101" s="361"/>
    </row>
    <row r="102" spans="1:6" s="215" customFormat="1" ht="15.75">
      <c r="A102" s="44" t="s">
        <v>321</v>
      </c>
      <c r="B102" s="49" t="s">
        <v>202</v>
      </c>
      <c r="C102" s="180"/>
      <c r="D102" s="361"/>
      <c r="E102" s="361"/>
      <c r="F102" s="361"/>
    </row>
    <row r="103" spans="1:6" s="215" customFormat="1" ht="15.75">
      <c r="A103" s="44" t="s">
        <v>322</v>
      </c>
      <c r="B103" s="195" t="s">
        <v>203</v>
      </c>
      <c r="C103" s="180"/>
      <c r="D103" s="361"/>
      <c r="E103" s="361"/>
      <c r="F103" s="361"/>
    </row>
    <row r="104" spans="1:6" s="215" customFormat="1" ht="15.75">
      <c r="A104" s="44" t="s">
        <v>387</v>
      </c>
      <c r="B104" s="196" t="s">
        <v>204</v>
      </c>
      <c r="C104" s="180"/>
      <c r="D104" s="361"/>
      <c r="E104" s="361"/>
      <c r="F104" s="361"/>
    </row>
    <row r="105" spans="1:6" s="215" customFormat="1" ht="15.75">
      <c r="A105" s="44" t="s">
        <v>388</v>
      </c>
      <c r="B105" s="196" t="s">
        <v>205</v>
      </c>
      <c r="C105" s="180"/>
      <c r="D105" s="361"/>
      <c r="E105" s="361"/>
      <c r="F105" s="361"/>
    </row>
    <row r="106" spans="1:6" s="215" customFormat="1" ht="15.75">
      <c r="A106" s="44" t="s">
        <v>26</v>
      </c>
      <c r="B106" s="195" t="s">
        <v>206</v>
      </c>
      <c r="C106" s="180"/>
      <c r="D106" s="361"/>
      <c r="E106" s="361"/>
      <c r="F106" s="361"/>
    </row>
    <row r="107" spans="1:6" s="215" customFormat="1" ht="15.75">
      <c r="A107" s="44" t="s">
        <v>207</v>
      </c>
      <c r="B107" s="195" t="s">
        <v>208</v>
      </c>
      <c r="C107" s="180"/>
      <c r="D107" s="361"/>
      <c r="E107" s="361"/>
      <c r="F107" s="361"/>
    </row>
    <row r="108" spans="1:6" s="215" customFormat="1" ht="15.75">
      <c r="A108" s="44" t="s">
        <v>209</v>
      </c>
      <c r="B108" s="196" t="s">
        <v>210</v>
      </c>
      <c r="C108" s="180"/>
      <c r="D108" s="361"/>
      <c r="E108" s="361"/>
      <c r="F108" s="361"/>
    </row>
    <row r="109" spans="1:6" s="215" customFormat="1" ht="15.75">
      <c r="A109" s="47" t="s">
        <v>211</v>
      </c>
      <c r="B109" s="197" t="s">
        <v>212</v>
      </c>
      <c r="C109" s="180"/>
      <c r="D109" s="361"/>
      <c r="E109" s="361"/>
      <c r="F109" s="361"/>
    </row>
    <row r="110" spans="1:6" s="215" customFormat="1" ht="15.75">
      <c r="A110" s="44" t="s">
        <v>213</v>
      </c>
      <c r="B110" s="197" t="s">
        <v>214</v>
      </c>
      <c r="C110" s="180"/>
      <c r="D110" s="361"/>
      <c r="E110" s="361"/>
      <c r="F110" s="361"/>
    </row>
    <row r="111" spans="1:6" s="215" customFormat="1" ht="16.5" thickBot="1">
      <c r="A111" s="231" t="s">
        <v>215</v>
      </c>
      <c r="B111" s="198" t="s">
        <v>216</v>
      </c>
      <c r="C111" s="180"/>
      <c r="D111" s="369"/>
      <c r="E111" s="369"/>
      <c r="F111" s="369"/>
    </row>
    <row r="112" spans="1:6" s="215" customFormat="1" ht="16.5" thickBot="1">
      <c r="A112" s="219" t="s">
        <v>275</v>
      </c>
      <c r="B112" s="200" t="s">
        <v>257</v>
      </c>
      <c r="C112" s="173">
        <f>+C113+C115+C117</f>
        <v>0</v>
      </c>
      <c r="D112" s="368"/>
      <c r="E112" s="368"/>
      <c r="F112" s="368"/>
    </row>
    <row r="113" spans="1:6" s="215" customFormat="1" ht="15.75">
      <c r="A113" s="43" t="s">
        <v>323</v>
      </c>
      <c r="B113" s="49" t="s">
        <v>100</v>
      </c>
      <c r="C113" s="175"/>
      <c r="D113" s="366"/>
      <c r="E113" s="366"/>
      <c r="F113" s="366"/>
    </row>
    <row r="114" spans="1:6" s="215" customFormat="1" ht="15.75">
      <c r="A114" s="43" t="s">
        <v>324</v>
      </c>
      <c r="B114" s="201" t="s">
        <v>217</v>
      </c>
      <c r="C114" s="175"/>
      <c r="D114" s="361"/>
      <c r="E114" s="361"/>
      <c r="F114" s="361"/>
    </row>
    <row r="115" spans="1:6" s="215" customFormat="1" ht="15.75">
      <c r="A115" s="43" t="s">
        <v>325</v>
      </c>
      <c r="B115" s="201" t="s">
        <v>361</v>
      </c>
      <c r="C115" s="177"/>
      <c r="D115" s="361"/>
      <c r="E115" s="361"/>
      <c r="F115" s="361"/>
    </row>
    <row r="116" spans="1:6" s="215" customFormat="1" ht="15.75">
      <c r="A116" s="43" t="s">
        <v>326</v>
      </c>
      <c r="B116" s="201" t="s">
        <v>218</v>
      </c>
      <c r="C116" s="202"/>
      <c r="D116" s="361"/>
      <c r="E116" s="361"/>
      <c r="F116" s="361"/>
    </row>
    <row r="117" spans="1:6" s="215" customFormat="1" ht="15.75">
      <c r="A117" s="43" t="s">
        <v>327</v>
      </c>
      <c r="B117" s="203" t="s">
        <v>219</v>
      </c>
      <c r="C117" s="202">
        <f>SUM(C118:C125)</f>
        <v>0</v>
      </c>
      <c r="D117" s="361"/>
      <c r="E117" s="361"/>
      <c r="F117" s="361"/>
    </row>
    <row r="118" spans="1:6" s="215" customFormat="1" ht="15.75">
      <c r="A118" s="43" t="s">
        <v>113</v>
      </c>
      <c r="B118" s="204" t="s">
        <v>220</v>
      </c>
      <c r="C118" s="202"/>
      <c r="D118" s="361"/>
      <c r="E118" s="361"/>
      <c r="F118" s="361"/>
    </row>
    <row r="119" spans="1:6" s="215" customFormat="1" ht="15.75">
      <c r="A119" s="43" t="s">
        <v>221</v>
      </c>
      <c r="B119" s="205" t="s">
        <v>222</v>
      </c>
      <c r="C119" s="202"/>
      <c r="D119" s="361"/>
      <c r="E119" s="361"/>
      <c r="F119" s="361"/>
    </row>
    <row r="120" spans="1:6" s="215" customFormat="1" ht="15.75">
      <c r="A120" s="43" t="s">
        <v>223</v>
      </c>
      <c r="B120" s="196" t="s">
        <v>205</v>
      </c>
      <c r="C120" s="202"/>
      <c r="D120" s="361"/>
      <c r="E120" s="361"/>
      <c r="F120" s="361"/>
    </row>
    <row r="121" spans="1:6" s="215" customFormat="1" ht="15.75">
      <c r="A121" s="43" t="s">
        <v>224</v>
      </c>
      <c r="B121" s="196" t="s">
        <v>225</v>
      </c>
      <c r="C121" s="202"/>
      <c r="D121" s="361"/>
      <c r="E121" s="361"/>
      <c r="F121" s="361"/>
    </row>
    <row r="122" spans="1:6" s="215" customFormat="1" ht="15.75">
      <c r="A122" s="43" t="s">
        <v>226</v>
      </c>
      <c r="B122" s="196" t="s">
        <v>227</v>
      </c>
      <c r="C122" s="202"/>
      <c r="D122" s="361"/>
      <c r="E122" s="361"/>
      <c r="F122" s="361"/>
    </row>
    <row r="123" spans="1:6" s="215" customFormat="1" ht="15.75">
      <c r="A123" s="43" t="s">
        <v>228</v>
      </c>
      <c r="B123" s="196" t="s">
        <v>210</v>
      </c>
      <c r="C123" s="202"/>
      <c r="D123" s="361"/>
      <c r="E123" s="361"/>
      <c r="F123" s="361"/>
    </row>
    <row r="124" spans="1:6" s="215" customFormat="1" ht="15.75">
      <c r="A124" s="43" t="s">
        <v>229</v>
      </c>
      <c r="B124" s="196" t="s">
        <v>230</v>
      </c>
      <c r="C124" s="202"/>
      <c r="D124" s="361"/>
      <c r="E124" s="361"/>
      <c r="F124" s="361"/>
    </row>
    <row r="125" spans="1:6" s="215" customFormat="1" ht="16.5" thickBot="1">
      <c r="A125" s="47" t="s">
        <v>231</v>
      </c>
      <c r="B125" s="196" t="s">
        <v>232</v>
      </c>
      <c r="C125" s="202"/>
      <c r="D125" s="369"/>
      <c r="E125" s="369"/>
      <c r="F125" s="369"/>
    </row>
    <row r="126" spans="1:6" s="215" customFormat="1" ht="16.5" thickBot="1">
      <c r="A126" s="219" t="s">
        <v>276</v>
      </c>
      <c r="B126" s="159" t="s">
        <v>233</v>
      </c>
      <c r="C126" s="173">
        <f>+C127+C128</f>
        <v>0</v>
      </c>
      <c r="D126" s="368"/>
      <c r="E126" s="368"/>
      <c r="F126" s="368"/>
    </row>
    <row r="127" spans="1:6" s="215" customFormat="1" ht="15.75">
      <c r="A127" s="43" t="s">
        <v>311</v>
      </c>
      <c r="B127" s="68" t="s">
        <v>389</v>
      </c>
      <c r="C127" s="175"/>
      <c r="D127" s="366"/>
      <c r="E127" s="366"/>
      <c r="F127" s="366"/>
    </row>
    <row r="128" spans="1:6" s="215" customFormat="1" ht="16.5" thickBot="1">
      <c r="A128" s="45" t="s">
        <v>312</v>
      </c>
      <c r="B128" s="201" t="s">
        <v>392</v>
      </c>
      <c r="C128" s="175"/>
      <c r="D128" s="369"/>
      <c r="E128" s="369"/>
      <c r="F128" s="369"/>
    </row>
    <row r="129" spans="1:6" s="215" customFormat="1" ht="16.5" thickBot="1">
      <c r="A129" s="219" t="s">
        <v>277</v>
      </c>
      <c r="B129" s="159" t="s">
        <v>234</v>
      </c>
      <c r="C129" s="173">
        <f>+C96+C112+C126</f>
        <v>0</v>
      </c>
      <c r="D129" s="173">
        <f>+D96+D112+D126</f>
        <v>0</v>
      </c>
      <c r="E129" s="173"/>
      <c r="F129" s="173">
        <f>+F96+F112+F126</f>
        <v>0</v>
      </c>
    </row>
    <row r="130" spans="1:6" s="215" customFormat="1" ht="16.5" thickBot="1">
      <c r="A130" s="219" t="s">
        <v>278</v>
      </c>
      <c r="B130" s="159" t="s">
        <v>235</v>
      </c>
      <c r="C130" s="173">
        <f>+C131+C132+C133</f>
        <v>0</v>
      </c>
      <c r="D130" s="368"/>
      <c r="E130" s="368"/>
      <c r="F130" s="368"/>
    </row>
    <row r="131" spans="1:6" s="215" customFormat="1" ht="15.75">
      <c r="A131" s="43" t="s">
        <v>93</v>
      </c>
      <c r="B131" s="68" t="s">
        <v>236</v>
      </c>
      <c r="C131" s="202"/>
      <c r="D131" s="366"/>
      <c r="E131" s="366"/>
      <c r="F131" s="366"/>
    </row>
    <row r="132" spans="1:6" s="215" customFormat="1" ht="15.75">
      <c r="A132" s="43" t="s">
        <v>95</v>
      </c>
      <c r="B132" s="68" t="s">
        <v>237</v>
      </c>
      <c r="C132" s="202"/>
      <c r="D132" s="361"/>
      <c r="E132" s="361"/>
      <c r="F132" s="361"/>
    </row>
    <row r="133" spans="1:6" s="215" customFormat="1" ht="16.5" thickBot="1">
      <c r="A133" s="47" t="s">
        <v>97</v>
      </c>
      <c r="B133" s="158" t="s">
        <v>238</v>
      </c>
      <c r="C133" s="202"/>
      <c r="D133" s="369"/>
      <c r="E133" s="369"/>
      <c r="F133" s="369"/>
    </row>
    <row r="134" spans="1:6" s="215" customFormat="1" ht="16.5" thickBot="1">
      <c r="A134" s="219" t="s">
        <v>279</v>
      </c>
      <c r="B134" s="159" t="s">
        <v>239</v>
      </c>
      <c r="C134" s="173">
        <f>+C135+C136+C137+C138</f>
        <v>0</v>
      </c>
      <c r="D134" s="368"/>
      <c r="E134" s="368"/>
      <c r="F134" s="368"/>
    </row>
    <row r="135" spans="1:6" s="215" customFormat="1" ht="15.75">
      <c r="A135" s="43" t="s">
        <v>314</v>
      </c>
      <c r="B135" s="68" t="s">
        <v>240</v>
      </c>
      <c r="C135" s="202"/>
      <c r="D135" s="366"/>
      <c r="E135" s="366"/>
      <c r="F135" s="366"/>
    </row>
    <row r="136" spans="1:6" s="215" customFormat="1" ht="15.75">
      <c r="A136" s="43" t="s">
        <v>315</v>
      </c>
      <c r="B136" s="68" t="s">
        <v>241</v>
      </c>
      <c r="C136" s="202"/>
      <c r="D136" s="361"/>
      <c r="E136" s="361"/>
      <c r="F136" s="361"/>
    </row>
    <row r="137" spans="1:6" s="215" customFormat="1" ht="15.75">
      <c r="A137" s="43" t="s">
        <v>382</v>
      </c>
      <c r="B137" s="68" t="s">
        <v>242</v>
      </c>
      <c r="C137" s="202"/>
      <c r="D137" s="361"/>
      <c r="E137" s="361"/>
      <c r="F137" s="361"/>
    </row>
    <row r="138" spans="1:6" s="215" customFormat="1" ht="16.5" thickBot="1">
      <c r="A138" s="47" t="s">
        <v>398</v>
      </c>
      <c r="B138" s="158" t="s">
        <v>243</v>
      </c>
      <c r="C138" s="202"/>
      <c r="D138" s="369"/>
      <c r="E138" s="369"/>
      <c r="F138" s="369"/>
    </row>
    <row r="139" spans="1:6" s="215" customFormat="1" ht="16.5" thickBot="1">
      <c r="A139" s="219" t="s">
        <v>280</v>
      </c>
      <c r="B139" s="159" t="s">
        <v>244</v>
      </c>
      <c r="C139" s="181">
        <f>+C140+C141+C142+C143</f>
        <v>0</v>
      </c>
      <c r="D139" s="371"/>
      <c r="E139" s="371"/>
      <c r="F139" s="371"/>
    </row>
    <row r="140" spans="1:6" s="215" customFormat="1" ht="15.75">
      <c r="A140" s="43" t="s">
        <v>316</v>
      </c>
      <c r="B140" s="68" t="s">
        <v>245</v>
      </c>
      <c r="C140" s="202"/>
      <c r="D140" s="366"/>
      <c r="E140" s="366"/>
      <c r="F140" s="366"/>
    </row>
    <row r="141" spans="1:6" s="215" customFormat="1" ht="15.75">
      <c r="A141" s="43" t="s">
        <v>393</v>
      </c>
      <c r="B141" s="68" t="s">
        <v>246</v>
      </c>
      <c r="C141" s="202"/>
      <c r="D141" s="361"/>
      <c r="E141" s="361"/>
      <c r="F141" s="361"/>
    </row>
    <row r="142" spans="1:6" s="215" customFormat="1" ht="15.75">
      <c r="A142" s="43" t="s">
        <v>147</v>
      </c>
      <c r="B142" s="68" t="s">
        <v>247</v>
      </c>
      <c r="C142" s="202"/>
      <c r="D142" s="361"/>
      <c r="E142" s="361"/>
      <c r="F142" s="361"/>
    </row>
    <row r="143" spans="1:6" s="215" customFormat="1" ht="16.5" thickBot="1">
      <c r="A143" s="47" t="s">
        <v>149</v>
      </c>
      <c r="B143" s="158" t="s">
        <v>248</v>
      </c>
      <c r="C143" s="202"/>
      <c r="D143" s="369"/>
      <c r="E143" s="369"/>
      <c r="F143" s="369"/>
    </row>
    <row r="144" spans="1:6" s="215" customFormat="1" ht="16.5" thickBot="1">
      <c r="A144" s="219" t="s">
        <v>281</v>
      </c>
      <c r="B144" s="159" t="s">
        <v>249</v>
      </c>
      <c r="C144" s="207">
        <f>+C145+C146+C147+C148</f>
        <v>0</v>
      </c>
      <c r="D144" s="394"/>
      <c r="E144" s="394"/>
      <c r="F144" s="394"/>
    </row>
    <row r="145" spans="1:6" s="215" customFormat="1" ht="15.75">
      <c r="A145" s="43" t="s">
        <v>354</v>
      </c>
      <c r="B145" s="68" t="s">
        <v>250</v>
      </c>
      <c r="C145" s="202"/>
      <c r="D145" s="366"/>
      <c r="E145" s="366"/>
      <c r="F145" s="366"/>
    </row>
    <row r="146" spans="1:6" s="215" customFormat="1" ht="15.75">
      <c r="A146" s="43" t="s">
        <v>355</v>
      </c>
      <c r="B146" s="68" t="s">
        <v>251</v>
      </c>
      <c r="C146" s="202"/>
      <c r="D146" s="361"/>
      <c r="E146" s="361"/>
      <c r="F146" s="361"/>
    </row>
    <row r="147" spans="1:6" s="215" customFormat="1" ht="15.75">
      <c r="A147" s="43" t="s">
        <v>154</v>
      </c>
      <c r="B147" s="68" t="s">
        <v>252</v>
      </c>
      <c r="C147" s="202"/>
      <c r="D147" s="361"/>
      <c r="E147" s="361"/>
      <c r="F147" s="361"/>
    </row>
    <row r="148" spans="1:6" s="215" customFormat="1" ht="16.5" thickBot="1">
      <c r="A148" s="43" t="s">
        <v>156</v>
      </c>
      <c r="B148" s="68" t="s">
        <v>253</v>
      </c>
      <c r="C148" s="202"/>
      <c r="D148" s="369"/>
      <c r="E148" s="369"/>
      <c r="F148" s="369"/>
    </row>
    <row r="149" spans="1:12" s="215" customFormat="1" ht="16.5" thickBot="1">
      <c r="A149" s="219" t="s">
        <v>282</v>
      </c>
      <c r="B149" s="159" t="s">
        <v>254</v>
      </c>
      <c r="C149" s="208">
        <f>+C130+C134+C139+C144</f>
        <v>0</v>
      </c>
      <c r="D149" s="395"/>
      <c r="E149" s="395"/>
      <c r="F149" s="395"/>
      <c r="I149" s="225"/>
      <c r="J149" s="226"/>
      <c r="K149" s="226"/>
      <c r="L149" s="226"/>
    </row>
    <row r="150" spans="1:6" s="218" customFormat="1" ht="16.5" thickBot="1">
      <c r="A150" s="232" t="s">
        <v>283</v>
      </c>
      <c r="B150" s="209" t="s">
        <v>255</v>
      </c>
      <c r="C150" s="208">
        <f>+C129+C149</f>
        <v>0</v>
      </c>
      <c r="D150" s="208">
        <f>+D129+D149</f>
        <v>0</v>
      </c>
      <c r="E150" s="208"/>
      <c r="F150" s="208">
        <f>+F129+F149</f>
        <v>0</v>
      </c>
    </row>
    <row r="151" spans="3:6" s="215" customFormat="1" ht="15.75">
      <c r="C151" s="227"/>
      <c r="D151" s="379"/>
      <c r="E151" s="379"/>
      <c r="F151" s="379"/>
    </row>
    <row r="152" spans="1:6" s="215" customFormat="1" ht="15.75">
      <c r="A152" s="511" t="s">
        <v>265</v>
      </c>
      <c r="B152" s="511"/>
      <c r="C152" s="511"/>
      <c r="D152" s="365"/>
      <c r="E152" s="365"/>
      <c r="F152" s="365"/>
    </row>
    <row r="153" spans="1:6" s="215" customFormat="1" ht="16.5" thickBot="1">
      <c r="A153" s="504" t="s">
        <v>348</v>
      </c>
      <c r="B153" s="504"/>
      <c r="C153" s="233" t="s">
        <v>264</v>
      </c>
      <c r="D153" s="380"/>
      <c r="E153" s="380"/>
      <c r="F153" s="380"/>
    </row>
    <row r="154" spans="1:7" s="215" customFormat="1" ht="16.5" thickBot="1">
      <c r="A154" s="219">
        <v>1</v>
      </c>
      <c r="B154" s="200" t="s">
        <v>266</v>
      </c>
      <c r="C154" s="173">
        <f>+C65-C129</f>
        <v>0</v>
      </c>
      <c r="D154" s="173">
        <f>+D65-D129</f>
        <v>0</v>
      </c>
      <c r="E154" s="173"/>
      <c r="F154" s="173">
        <f>+F65-F129</f>
        <v>0</v>
      </c>
      <c r="G154" s="234"/>
    </row>
    <row r="155" spans="1:6" s="215" customFormat="1" ht="16.5" thickBot="1">
      <c r="A155" s="219" t="s">
        <v>275</v>
      </c>
      <c r="B155" s="200" t="s">
        <v>267</v>
      </c>
      <c r="C155" s="173">
        <f>+C88-C149</f>
        <v>0</v>
      </c>
      <c r="D155" s="368"/>
      <c r="E155" s="368"/>
      <c r="F155" s="368"/>
    </row>
    <row r="156" spans="4:6" ht="16.5" thickBot="1">
      <c r="D156" s="382"/>
      <c r="E156" s="382"/>
      <c r="F156" s="382"/>
    </row>
    <row r="157" spans="1:6" ht="16.5" thickBot="1">
      <c r="A157" s="160" t="s">
        <v>373</v>
      </c>
      <c r="B157" s="161"/>
      <c r="C157" s="162"/>
      <c r="D157" s="383"/>
      <c r="E157" s="383"/>
      <c r="F157" s="383"/>
    </row>
    <row r="158" spans="1:6" ht="16.5" thickBot="1">
      <c r="A158" s="160" t="s">
        <v>374</v>
      </c>
      <c r="B158" s="161"/>
      <c r="C158" s="162"/>
      <c r="D158" s="383"/>
      <c r="E158" s="383"/>
      <c r="F158" s="383"/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937007874015748" right="0.3937007874015748" top="0.3937007874015748" bottom="0.4724409448818898" header="0.1968503937007874" footer="0.1968503937007874"/>
  <pageSetup horizontalDpi="600" verticalDpi="600" orientation="portrait" paperSize="9" scale="44" r:id="rId1"/>
  <rowBreaks count="1" manualBreakCount="1">
    <brk id="90" max="4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158"/>
  <sheetViews>
    <sheetView view="pageBreakPreview" zoomScaleNormal="75" zoomScaleSheetLayoutView="100" zoomScalePageLayoutView="0" workbookViewId="0" topLeftCell="B79">
      <selection activeCell="C94" sqref="C94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6" width="22.50390625" style="154" customWidth="1"/>
    <col min="7" max="7" width="9.00390625" style="41" customWidth="1"/>
    <col min="8" max="16384" width="9.375" style="41" customWidth="1"/>
  </cols>
  <sheetData>
    <row r="1" spans="1:6" s="1" customFormat="1" ht="15.75">
      <c r="A1" s="85"/>
      <c r="C1" s="83" t="s">
        <v>448</v>
      </c>
      <c r="D1" s="83"/>
      <c r="E1" s="83"/>
      <c r="F1" s="83"/>
    </row>
    <row r="2" spans="1:6" s="12" customFormat="1" ht="15.75">
      <c r="A2" s="507" t="s">
        <v>419</v>
      </c>
      <c r="B2" s="507"/>
      <c r="C2" s="507"/>
      <c r="D2" s="326"/>
      <c r="E2" s="326"/>
      <c r="F2" s="326"/>
    </row>
    <row r="3" spans="1:6" s="12" customFormat="1" ht="15.75">
      <c r="A3" s="86"/>
      <c r="B3" s="40"/>
      <c r="C3" s="153"/>
      <c r="D3" s="153"/>
      <c r="E3" s="153"/>
      <c r="F3" s="153"/>
    </row>
    <row r="4" spans="1:6" ht="15.75">
      <c r="A4" s="509" t="s">
        <v>271</v>
      </c>
      <c r="B4" s="509"/>
      <c r="C4" s="509"/>
      <c r="D4" s="328"/>
      <c r="E4" s="328"/>
      <c r="F4" s="328"/>
    </row>
    <row r="5" spans="1:6" ht="16.5" thickBot="1">
      <c r="A5" s="504" t="s">
        <v>346</v>
      </c>
      <c r="B5" s="504"/>
      <c r="C5" s="84" t="s">
        <v>298</v>
      </c>
      <c r="D5" s="84"/>
      <c r="E5" s="84"/>
      <c r="F5" s="84"/>
    </row>
    <row r="6" spans="1:6" s="215" customFormat="1" ht="32.25" thickBot="1">
      <c r="A6" s="171" t="s">
        <v>310</v>
      </c>
      <c r="B6" s="42" t="s">
        <v>273</v>
      </c>
      <c r="C6" s="214" t="s">
        <v>461</v>
      </c>
      <c r="D6" s="367" t="s">
        <v>433</v>
      </c>
      <c r="E6" s="367" t="s">
        <v>431</v>
      </c>
      <c r="F6" s="367" t="s">
        <v>430</v>
      </c>
    </row>
    <row r="7" spans="1:6" s="218" customFormat="1" ht="16.5" thickBot="1">
      <c r="A7" s="190" t="s">
        <v>15</v>
      </c>
      <c r="B7" s="216" t="s">
        <v>19</v>
      </c>
      <c r="C7" s="217" t="s">
        <v>17</v>
      </c>
      <c r="D7" s="367" t="s">
        <v>21</v>
      </c>
      <c r="E7" s="367" t="s">
        <v>22</v>
      </c>
      <c r="F7" s="367" t="s">
        <v>23</v>
      </c>
    </row>
    <row r="8" spans="1:6" s="218" customFormat="1" ht="16.5" thickBot="1">
      <c r="A8" s="219" t="s">
        <v>274</v>
      </c>
      <c r="B8" s="172" t="s">
        <v>101</v>
      </c>
      <c r="C8" s="173">
        <f>+C9+C10+C11+C12+C13+C14</f>
        <v>0</v>
      </c>
      <c r="D8" s="368"/>
      <c r="E8" s="368"/>
      <c r="F8" s="368"/>
    </row>
    <row r="9" spans="1:6" s="218" customFormat="1" ht="15.75">
      <c r="A9" s="43" t="s">
        <v>317</v>
      </c>
      <c r="B9" s="174" t="s">
        <v>102</v>
      </c>
      <c r="C9" s="175"/>
      <c r="D9" s="366"/>
      <c r="E9" s="366"/>
      <c r="F9" s="366"/>
    </row>
    <row r="10" spans="1:6" s="218" customFormat="1" ht="15.75">
      <c r="A10" s="44" t="s">
        <v>318</v>
      </c>
      <c r="B10" s="176" t="s">
        <v>103</v>
      </c>
      <c r="C10" s="177"/>
      <c r="D10" s="361"/>
      <c r="E10" s="361"/>
      <c r="F10" s="361"/>
    </row>
    <row r="11" spans="1:6" s="218" customFormat="1" ht="15.75">
      <c r="A11" s="44" t="s">
        <v>319</v>
      </c>
      <c r="B11" s="176" t="s">
        <v>104</v>
      </c>
      <c r="C11" s="177"/>
      <c r="D11" s="361"/>
      <c r="E11" s="361"/>
      <c r="F11" s="361"/>
    </row>
    <row r="12" spans="1:6" s="218" customFormat="1" ht="15.75">
      <c r="A12" s="44" t="s">
        <v>320</v>
      </c>
      <c r="B12" s="176" t="s">
        <v>105</v>
      </c>
      <c r="C12" s="177"/>
      <c r="D12" s="361"/>
      <c r="E12" s="361"/>
      <c r="F12" s="361"/>
    </row>
    <row r="13" spans="1:6" s="218" customFormat="1" ht="15.75">
      <c r="A13" s="44" t="s">
        <v>345</v>
      </c>
      <c r="B13" s="176" t="s">
        <v>106</v>
      </c>
      <c r="C13" s="177"/>
      <c r="D13" s="361"/>
      <c r="E13" s="361"/>
      <c r="F13" s="361"/>
    </row>
    <row r="14" spans="1:6" s="218" customFormat="1" ht="16.5" thickBot="1">
      <c r="A14" s="45" t="s">
        <v>321</v>
      </c>
      <c r="B14" s="178" t="s">
        <v>107</v>
      </c>
      <c r="C14" s="177"/>
      <c r="D14" s="369"/>
      <c r="E14" s="369"/>
      <c r="F14" s="369"/>
    </row>
    <row r="15" spans="1:6" s="218" customFormat="1" ht="16.5" thickBot="1">
      <c r="A15" s="219" t="s">
        <v>275</v>
      </c>
      <c r="B15" s="179" t="s">
        <v>108</v>
      </c>
      <c r="C15" s="173">
        <f>+C16+C17+C18+C19+C20</f>
        <v>0</v>
      </c>
      <c r="D15" s="368"/>
      <c r="E15" s="368"/>
      <c r="F15" s="368"/>
    </row>
    <row r="16" spans="1:6" s="218" customFormat="1" ht="15.75">
      <c r="A16" s="43" t="s">
        <v>323</v>
      </c>
      <c r="B16" s="174" t="s">
        <v>92</v>
      </c>
      <c r="C16" s="175"/>
      <c r="D16" s="366"/>
      <c r="E16" s="366"/>
      <c r="F16" s="366"/>
    </row>
    <row r="17" spans="1:6" s="218" customFormat="1" ht="15.75">
      <c r="A17" s="44" t="s">
        <v>324</v>
      </c>
      <c r="B17" s="176" t="s">
        <v>109</v>
      </c>
      <c r="C17" s="177"/>
      <c r="D17" s="361"/>
      <c r="E17" s="361"/>
      <c r="F17" s="361"/>
    </row>
    <row r="18" spans="1:6" s="218" customFormat="1" ht="15.75">
      <c r="A18" s="44" t="s">
        <v>325</v>
      </c>
      <c r="B18" s="176" t="s">
        <v>110</v>
      </c>
      <c r="C18" s="177"/>
      <c r="D18" s="361"/>
      <c r="E18" s="361"/>
      <c r="F18" s="361"/>
    </row>
    <row r="19" spans="1:6" s="218" customFormat="1" ht="15.75">
      <c r="A19" s="44" t="s">
        <v>326</v>
      </c>
      <c r="B19" s="176" t="s">
        <v>111</v>
      </c>
      <c r="C19" s="177"/>
      <c r="D19" s="361"/>
      <c r="E19" s="361"/>
      <c r="F19" s="361"/>
    </row>
    <row r="20" spans="1:6" s="218" customFormat="1" ht="15.75">
      <c r="A20" s="44" t="s">
        <v>327</v>
      </c>
      <c r="B20" s="176" t="s">
        <v>112</v>
      </c>
      <c r="C20" s="177"/>
      <c r="D20" s="361"/>
      <c r="E20" s="361"/>
      <c r="F20" s="361"/>
    </row>
    <row r="21" spans="1:6" s="218" customFormat="1" ht="16.5" thickBot="1">
      <c r="A21" s="45" t="s">
        <v>113</v>
      </c>
      <c r="B21" s="178" t="s">
        <v>114</v>
      </c>
      <c r="C21" s="180"/>
      <c r="D21" s="369"/>
      <c r="E21" s="369"/>
      <c r="F21" s="369"/>
    </row>
    <row r="22" spans="1:6" s="218" customFormat="1" ht="16.5" thickBot="1">
      <c r="A22" s="219" t="s">
        <v>276</v>
      </c>
      <c r="B22" s="172" t="s">
        <v>115</v>
      </c>
      <c r="C22" s="173">
        <f>+C23+C24+C25+C26+C27</f>
        <v>0</v>
      </c>
      <c r="D22" s="368"/>
      <c r="E22" s="368"/>
      <c r="F22" s="368"/>
    </row>
    <row r="23" spans="1:6" s="218" customFormat="1" ht="15.75">
      <c r="A23" s="43" t="s">
        <v>311</v>
      </c>
      <c r="B23" s="174" t="s">
        <v>116</v>
      </c>
      <c r="C23" s="175"/>
      <c r="D23" s="366"/>
      <c r="E23" s="366"/>
      <c r="F23" s="366"/>
    </row>
    <row r="24" spans="1:6" s="218" customFormat="1" ht="15.75">
      <c r="A24" s="44" t="s">
        <v>312</v>
      </c>
      <c r="B24" s="176" t="s">
        <v>117</v>
      </c>
      <c r="C24" s="177"/>
      <c r="D24" s="361"/>
      <c r="E24" s="361"/>
      <c r="F24" s="361"/>
    </row>
    <row r="25" spans="1:6" s="218" customFormat="1" ht="15.75">
      <c r="A25" s="44" t="s">
        <v>313</v>
      </c>
      <c r="B25" s="176" t="s">
        <v>118</v>
      </c>
      <c r="C25" s="177"/>
      <c r="D25" s="361"/>
      <c r="E25" s="361"/>
      <c r="F25" s="361"/>
    </row>
    <row r="26" spans="1:6" s="218" customFormat="1" ht="15.75">
      <c r="A26" s="44" t="s">
        <v>119</v>
      </c>
      <c r="B26" s="176" t="s">
        <v>120</v>
      </c>
      <c r="C26" s="177"/>
      <c r="D26" s="361"/>
      <c r="E26" s="361"/>
      <c r="F26" s="361"/>
    </row>
    <row r="27" spans="1:6" s="218" customFormat="1" ht="15.75">
      <c r="A27" s="44" t="s">
        <v>121</v>
      </c>
      <c r="B27" s="176" t="s">
        <v>122</v>
      </c>
      <c r="C27" s="177"/>
      <c r="D27" s="361"/>
      <c r="E27" s="361"/>
      <c r="F27" s="361"/>
    </row>
    <row r="28" spans="1:6" s="218" customFormat="1" ht="16.5" thickBot="1">
      <c r="A28" s="45" t="s">
        <v>123</v>
      </c>
      <c r="B28" s="178" t="s">
        <v>124</v>
      </c>
      <c r="C28" s="180"/>
      <c r="D28" s="369"/>
      <c r="E28" s="369"/>
      <c r="F28" s="369"/>
    </row>
    <row r="29" spans="1:6" s="218" customFormat="1" ht="16.5" thickBot="1">
      <c r="A29" s="219" t="s">
        <v>125</v>
      </c>
      <c r="B29" s="159" t="s">
        <v>30</v>
      </c>
      <c r="C29" s="181">
        <f>C30+C34+C35+C36+C37</f>
        <v>0</v>
      </c>
      <c r="D29" s="371"/>
      <c r="E29" s="371"/>
      <c r="F29" s="371"/>
    </row>
    <row r="30" spans="1:6" s="218" customFormat="1" ht="15.75">
      <c r="A30" s="43" t="s">
        <v>390</v>
      </c>
      <c r="B30" s="174" t="s">
        <v>31</v>
      </c>
      <c r="C30" s="182">
        <f>+C31+C33+C32</f>
        <v>0</v>
      </c>
      <c r="D30" s="370"/>
      <c r="E30" s="370"/>
      <c r="F30" s="370"/>
    </row>
    <row r="31" spans="1:6" s="218" customFormat="1" ht="15.75">
      <c r="A31" s="44" t="s">
        <v>269</v>
      </c>
      <c r="B31" s="176" t="s">
        <v>126</v>
      </c>
      <c r="C31" s="177"/>
      <c r="D31" s="361"/>
      <c r="E31" s="361"/>
      <c r="F31" s="361"/>
    </row>
    <row r="32" spans="1:6" s="218" customFormat="1" ht="15.75">
      <c r="A32" s="44" t="s">
        <v>270</v>
      </c>
      <c r="B32" s="300" t="s">
        <v>29</v>
      </c>
      <c r="C32" s="177"/>
      <c r="D32" s="361"/>
      <c r="E32" s="361"/>
      <c r="F32" s="361"/>
    </row>
    <row r="33" spans="1:6" s="218" customFormat="1" ht="15.75">
      <c r="A33" s="301" t="s">
        <v>27</v>
      </c>
      <c r="B33" s="300" t="s">
        <v>127</v>
      </c>
      <c r="C33" s="177"/>
      <c r="D33" s="361"/>
      <c r="E33" s="361"/>
      <c r="F33" s="361"/>
    </row>
    <row r="34" spans="1:6" s="218" customFormat="1" ht="15.75">
      <c r="A34" s="44" t="s">
        <v>391</v>
      </c>
      <c r="B34" s="176" t="s">
        <v>28</v>
      </c>
      <c r="C34" s="177"/>
      <c r="D34" s="361"/>
      <c r="E34" s="361"/>
      <c r="F34" s="361"/>
    </row>
    <row r="35" spans="1:6" s="218" customFormat="1" ht="15.75">
      <c r="A35" s="301" t="s">
        <v>395</v>
      </c>
      <c r="B35" s="176" t="s">
        <v>128</v>
      </c>
      <c r="C35" s="177"/>
      <c r="D35" s="361"/>
      <c r="E35" s="361"/>
      <c r="F35" s="361"/>
    </row>
    <row r="36" spans="1:6" s="218" customFormat="1" ht="15.75">
      <c r="A36" s="301" t="s">
        <v>396</v>
      </c>
      <c r="B36" s="176" t="s">
        <v>394</v>
      </c>
      <c r="C36" s="177"/>
      <c r="D36" s="361"/>
      <c r="E36" s="361"/>
      <c r="F36" s="361"/>
    </row>
    <row r="37" spans="1:6" s="218" customFormat="1" ht="16.5" thickBot="1">
      <c r="A37" s="302" t="s">
        <v>397</v>
      </c>
      <c r="B37" s="178" t="s">
        <v>129</v>
      </c>
      <c r="C37" s="177"/>
      <c r="D37" s="369"/>
      <c r="E37" s="369"/>
      <c r="F37" s="369"/>
    </row>
    <row r="38" spans="1:6" s="218" customFormat="1" ht="16.5" thickBot="1">
      <c r="A38" s="219" t="s">
        <v>278</v>
      </c>
      <c r="B38" s="172" t="s">
        <v>130</v>
      </c>
      <c r="C38" s="173">
        <f>SUM(C39:C48)</f>
        <v>0</v>
      </c>
      <c r="D38" s="368"/>
      <c r="E38" s="368"/>
      <c r="F38" s="368"/>
    </row>
    <row r="39" spans="1:6" s="218" customFormat="1" ht="15.75">
      <c r="A39" s="43" t="s">
        <v>93</v>
      </c>
      <c r="B39" s="174" t="s">
        <v>84</v>
      </c>
      <c r="C39" s="175"/>
      <c r="D39" s="366"/>
      <c r="E39" s="366"/>
      <c r="F39" s="366"/>
    </row>
    <row r="40" spans="1:6" s="218" customFormat="1" ht="15.75">
      <c r="A40" s="44" t="s">
        <v>95</v>
      </c>
      <c r="B40" s="176" t="s">
        <v>85</v>
      </c>
      <c r="C40" s="177"/>
      <c r="D40" s="361"/>
      <c r="E40" s="361"/>
      <c r="F40" s="361"/>
    </row>
    <row r="41" spans="1:6" s="218" customFormat="1" ht="15.75">
      <c r="A41" s="44" t="s">
        <v>97</v>
      </c>
      <c r="B41" s="176" t="s">
        <v>86</v>
      </c>
      <c r="C41" s="177"/>
      <c r="D41" s="361"/>
      <c r="E41" s="361"/>
      <c r="F41" s="361"/>
    </row>
    <row r="42" spans="1:6" s="218" customFormat="1" ht="15.75">
      <c r="A42" s="44" t="s">
        <v>131</v>
      </c>
      <c r="B42" s="176" t="s">
        <v>87</v>
      </c>
      <c r="C42" s="177"/>
      <c r="D42" s="361"/>
      <c r="E42" s="361"/>
      <c r="F42" s="361"/>
    </row>
    <row r="43" spans="1:6" s="218" customFormat="1" ht="15.75">
      <c r="A43" s="44" t="s">
        <v>132</v>
      </c>
      <c r="B43" s="176" t="s">
        <v>88</v>
      </c>
      <c r="C43" s="177"/>
      <c r="D43" s="361"/>
      <c r="E43" s="361"/>
      <c r="F43" s="361"/>
    </row>
    <row r="44" spans="1:6" s="218" customFormat="1" ht="15.75">
      <c r="A44" s="44" t="s">
        <v>133</v>
      </c>
      <c r="B44" s="176" t="s">
        <v>134</v>
      </c>
      <c r="C44" s="177"/>
      <c r="D44" s="361"/>
      <c r="E44" s="361"/>
      <c r="F44" s="361"/>
    </row>
    <row r="45" spans="1:6" s="218" customFormat="1" ht="15.75">
      <c r="A45" s="44" t="s">
        <v>135</v>
      </c>
      <c r="B45" s="176" t="s">
        <v>136</v>
      </c>
      <c r="C45" s="177"/>
      <c r="D45" s="361"/>
      <c r="E45" s="361"/>
      <c r="F45" s="361"/>
    </row>
    <row r="46" spans="1:6" s="218" customFormat="1" ht="15.75">
      <c r="A46" s="44" t="s">
        <v>137</v>
      </c>
      <c r="B46" s="176" t="s">
        <v>89</v>
      </c>
      <c r="C46" s="177"/>
      <c r="D46" s="361"/>
      <c r="E46" s="361"/>
      <c r="F46" s="361"/>
    </row>
    <row r="47" spans="1:6" s="218" customFormat="1" ht="15.75">
      <c r="A47" s="44" t="s">
        <v>138</v>
      </c>
      <c r="B47" s="176" t="s">
        <v>90</v>
      </c>
      <c r="C47" s="183"/>
      <c r="D47" s="362"/>
      <c r="E47" s="362"/>
      <c r="F47" s="362"/>
    </row>
    <row r="48" spans="1:6" s="218" customFormat="1" ht="16.5" thickBot="1">
      <c r="A48" s="45" t="s">
        <v>139</v>
      </c>
      <c r="B48" s="178" t="s">
        <v>91</v>
      </c>
      <c r="C48" s="184"/>
      <c r="D48" s="372"/>
      <c r="E48" s="372"/>
      <c r="F48" s="372"/>
    </row>
    <row r="49" spans="1:6" s="218" customFormat="1" ht="16.5" thickBot="1">
      <c r="A49" s="219" t="s">
        <v>279</v>
      </c>
      <c r="B49" s="172" t="s">
        <v>140</v>
      </c>
      <c r="C49" s="173">
        <f>SUM(C50:C54)</f>
        <v>0</v>
      </c>
      <c r="D49" s="368"/>
      <c r="E49" s="368"/>
      <c r="F49" s="368"/>
    </row>
    <row r="50" spans="1:6" s="218" customFormat="1" ht="15.75">
      <c r="A50" s="43" t="s">
        <v>314</v>
      </c>
      <c r="B50" s="174" t="s">
        <v>94</v>
      </c>
      <c r="C50" s="185"/>
      <c r="D50" s="373"/>
      <c r="E50" s="373"/>
      <c r="F50" s="373"/>
    </row>
    <row r="51" spans="1:6" s="218" customFormat="1" ht="15.75">
      <c r="A51" s="44" t="s">
        <v>315</v>
      </c>
      <c r="B51" s="176" t="s">
        <v>96</v>
      </c>
      <c r="C51" s="183"/>
      <c r="D51" s="362"/>
      <c r="E51" s="362"/>
      <c r="F51" s="362"/>
    </row>
    <row r="52" spans="1:6" s="218" customFormat="1" ht="15.75">
      <c r="A52" s="44" t="s">
        <v>382</v>
      </c>
      <c r="B52" s="176" t="s">
        <v>98</v>
      </c>
      <c r="C52" s="183"/>
      <c r="D52" s="362"/>
      <c r="E52" s="362"/>
      <c r="F52" s="362"/>
    </row>
    <row r="53" spans="1:6" s="218" customFormat="1" ht="15.75">
      <c r="A53" s="44" t="s">
        <v>398</v>
      </c>
      <c r="B53" s="176" t="s">
        <v>141</v>
      </c>
      <c r="C53" s="183"/>
      <c r="D53" s="362"/>
      <c r="E53" s="362"/>
      <c r="F53" s="362"/>
    </row>
    <row r="54" spans="1:6" s="218" customFormat="1" ht="16.5" thickBot="1">
      <c r="A54" s="45" t="s">
        <v>399</v>
      </c>
      <c r="B54" s="178" t="s">
        <v>142</v>
      </c>
      <c r="C54" s="184"/>
      <c r="D54" s="372"/>
      <c r="E54" s="372"/>
      <c r="F54" s="372"/>
    </row>
    <row r="55" spans="1:6" s="218" customFormat="1" ht="16.5" thickBot="1">
      <c r="A55" s="219" t="s">
        <v>143</v>
      </c>
      <c r="B55" s="172" t="s">
        <v>144</v>
      </c>
      <c r="C55" s="173">
        <f>SUM(C56:C58)</f>
        <v>0</v>
      </c>
      <c r="D55" s="368"/>
      <c r="E55" s="368"/>
      <c r="F55" s="368"/>
    </row>
    <row r="56" spans="1:6" s="218" customFormat="1" ht="15.75">
      <c r="A56" s="43" t="s">
        <v>316</v>
      </c>
      <c r="B56" s="174" t="s">
        <v>145</v>
      </c>
      <c r="C56" s="175"/>
      <c r="D56" s="366"/>
      <c r="E56" s="366"/>
      <c r="F56" s="366"/>
    </row>
    <row r="57" spans="1:6" s="218" customFormat="1" ht="15.75">
      <c r="A57" s="44" t="s">
        <v>393</v>
      </c>
      <c r="B57" s="176" t="s">
        <v>146</v>
      </c>
      <c r="C57" s="177"/>
      <c r="D57" s="361"/>
      <c r="E57" s="361"/>
      <c r="F57" s="361"/>
    </row>
    <row r="58" spans="1:6" s="218" customFormat="1" ht="15.75">
      <c r="A58" s="44" t="s">
        <v>147</v>
      </c>
      <c r="B58" s="176" t="s">
        <v>148</v>
      </c>
      <c r="C58" s="177"/>
      <c r="D58" s="361"/>
      <c r="E58" s="361"/>
      <c r="F58" s="361"/>
    </row>
    <row r="59" spans="1:6" s="218" customFormat="1" ht="16.5" thickBot="1">
      <c r="A59" s="45" t="s">
        <v>149</v>
      </c>
      <c r="B59" s="178" t="s">
        <v>150</v>
      </c>
      <c r="C59" s="180"/>
      <c r="D59" s="369"/>
      <c r="E59" s="369"/>
      <c r="F59" s="369"/>
    </row>
    <row r="60" spans="1:6" s="218" customFormat="1" ht="16.5" thickBot="1">
      <c r="A60" s="219" t="s">
        <v>281</v>
      </c>
      <c r="B60" s="179" t="s">
        <v>151</v>
      </c>
      <c r="C60" s="173">
        <f>SUM(C61:C63)</f>
        <v>0</v>
      </c>
      <c r="D60" s="368"/>
      <c r="E60" s="368"/>
      <c r="F60" s="368"/>
    </row>
    <row r="61" spans="1:6" s="218" customFormat="1" ht="15.75">
      <c r="A61" s="43" t="s">
        <v>354</v>
      </c>
      <c r="B61" s="174" t="s">
        <v>152</v>
      </c>
      <c r="C61" s="183"/>
      <c r="D61" s="373"/>
      <c r="E61" s="373"/>
      <c r="F61" s="373"/>
    </row>
    <row r="62" spans="1:6" s="218" customFormat="1" ht="15.75">
      <c r="A62" s="44" t="s">
        <v>355</v>
      </c>
      <c r="B62" s="176" t="s">
        <v>153</v>
      </c>
      <c r="C62" s="183"/>
      <c r="D62" s="362"/>
      <c r="E62" s="362"/>
      <c r="F62" s="362"/>
    </row>
    <row r="63" spans="1:6" s="218" customFormat="1" ht="15.75">
      <c r="A63" s="44" t="s">
        <v>154</v>
      </c>
      <c r="B63" s="176" t="s">
        <v>155</v>
      </c>
      <c r="C63" s="183"/>
      <c r="D63" s="362"/>
      <c r="E63" s="362"/>
      <c r="F63" s="362"/>
    </row>
    <row r="64" spans="1:6" s="218" customFormat="1" ht="16.5" thickBot="1">
      <c r="A64" s="45" t="s">
        <v>156</v>
      </c>
      <c r="B64" s="178" t="s">
        <v>157</v>
      </c>
      <c r="C64" s="183"/>
      <c r="D64" s="372"/>
      <c r="E64" s="372"/>
      <c r="F64" s="372"/>
    </row>
    <row r="65" spans="1:6" s="218" customFormat="1" ht="16.5" thickBot="1">
      <c r="A65" s="219" t="s">
        <v>282</v>
      </c>
      <c r="B65" s="172" t="s">
        <v>158</v>
      </c>
      <c r="C65" s="181">
        <f>+C8+C15+C22+C29+C38+C49+C55+C60</f>
        <v>0</v>
      </c>
      <c r="D65" s="371"/>
      <c r="E65" s="371"/>
      <c r="F65" s="371"/>
    </row>
    <row r="66" spans="1:6" s="218" customFormat="1" ht="16.5" thickBot="1">
      <c r="A66" s="220" t="s">
        <v>262</v>
      </c>
      <c r="B66" s="179" t="s">
        <v>159</v>
      </c>
      <c r="C66" s="173">
        <f>SUM(C67:C69)</f>
        <v>0</v>
      </c>
      <c r="D66" s="374"/>
      <c r="E66" s="374"/>
      <c r="F66" s="374"/>
    </row>
    <row r="67" spans="1:6" s="218" customFormat="1" ht="15.75">
      <c r="A67" s="43" t="s">
        <v>160</v>
      </c>
      <c r="B67" s="174" t="s">
        <v>161</v>
      </c>
      <c r="C67" s="183"/>
      <c r="D67" s="362"/>
      <c r="E67" s="362"/>
      <c r="F67" s="362"/>
    </row>
    <row r="68" spans="1:6" s="218" customFormat="1" ht="15.75">
      <c r="A68" s="44" t="s">
        <v>162</v>
      </c>
      <c r="B68" s="176" t="s">
        <v>163</v>
      </c>
      <c r="C68" s="183"/>
      <c r="D68" s="362"/>
      <c r="E68" s="362"/>
      <c r="F68" s="362"/>
    </row>
    <row r="69" spans="1:6" s="218" customFormat="1" ht="16.5" thickBot="1">
      <c r="A69" s="45" t="s">
        <v>164</v>
      </c>
      <c r="B69" s="186" t="s">
        <v>165</v>
      </c>
      <c r="C69" s="183"/>
      <c r="D69" s="372"/>
      <c r="E69" s="372"/>
      <c r="F69" s="372"/>
    </row>
    <row r="70" spans="1:6" s="218" customFormat="1" ht="16.5" thickBot="1">
      <c r="A70" s="220" t="s">
        <v>166</v>
      </c>
      <c r="B70" s="179" t="s">
        <v>167</v>
      </c>
      <c r="C70" s="173">
        <f>SUM(C71:C74)</f>
        <v>0</v>
      </c>
      <c r="D70" s="368"/>
      <c r="E70" s="368"/>
      <c r="F70" s="368"/>
    </row>
    <row r="71" spans="1:6" s="218" customFormat="1" ht="15.75">
      <c r="A71" s="43" t="s">
        <v>168</v>
      </c>
      <c r="B71" s="174" t="s">
        <v>169</v>
      </c>
      <c r="C71" s="183"/>
      <c r="D71" s="373"/>
      <c r="E71" s="373"/>
      <c r="F71" s="373"/>
    </row>
    <row r="72" spans="1:6" s="218" customFormat="1" ht="15.75">
      <c r="A72" s="44" t="s">
        <v>170</v>
      </c>
      <c r="B72" s="176" t="s">
        <v>171</v>
      </c>
      <c r="C72" s="183"/>
      <c r="D72" s="362"/>
      <c r="E72" s="362"/>
      <c r="F72" s="362"/>
    </row>
    <row r="73" spans="1:6" s="218" customFormat="1" ht="15.75">
      <c r="A73" s="44" t="s">
        <v>172</v>
      </c>
      <c r="B73" s="176" t="s">
        <v>173</v>
      </c>
      <c r="C73" s="183"/>
      <c r="D73" s="362"/>
      <c r="E73" s="362"/>
      <c r="F73" s="362"/>
    </row>
    <row r="74" spans="1:6" s="218" customFormat="1" ht="16.5" thickBot="1">
      <c r="A74" s="45" t="s">
        <v>174</v>
      </c>
      <c r="B74" s="178" t="s">
        <v>175</v>
      </c>
      <c r="C74" s="183"/>
      <c r="D74" s="372"/>
      <c r="E74" s="372"/>
      <c r="F74" s="372"/>
    </row>
    <row r="75" spans="1:6" s="218" customFormat="1" ht="16.5" thickBot="1">
      <c r="A75" s="220" t="s">
        <v>176</v>
      </c>
      <c r="B75" s="179" t="s">
        <v>177</v>
      </c>
      <c r="C75" s="173">
        <f>SUM(C76:C77)</f>
        <v>0</v>
      </c>
      <c r="D75" s="368"/>
      <c r="E75" s="368"/>
      <c r="F75" s="368"/>
    </row>
    <row r="76" spans="1:6" s="218" customFormat="1" ht="15.75">
      <c r="A76" s="43" t="s">
        <v>356</v>
      </c>
      <c r="B76" s="174" t="s">
        <v>178</v>
      </c>
      <c r="C76" s="183"/>
      <c r="D76" s="373"/>
      <c r="E76" s="373"/>
      <c r="F76" s="373"/>
    </row>
    <row r="77" spans="1:6" s="218" customFormat="1" ht="16.5" thickBot="1">
      <c r="A77" s="45" t="s">
        <v>357</v>
      </c>
      <c r="B77" s="178" t="s">
        <v>179</v>
      </c>
      <c r="C77" s="183"/>
      <c r="D77" s="372"/>
      <c r="E77" s="372"/>
      <c r="F77" s="372"/>
    </row>
    <row r="78" spans="1:6" s="218" customFormat="1" ht="16.5" thickBot="1">
      <c r="A78" s="220" t="s">
        <v>180</v>
      </c>
      <c r="B78" s="179" t="s">
        <v>181</v>
      </c>
      <c r="C78" s="173">
        <f>SUM(C79:C81)</f>
        <v>0</v>
      </c>
      <c r="D78" s="368"/>
      <c r="E78" s="368"/>
      <c r="F78" s="368"/>
    </row>
    <row r="79" spans="1:6" s="218" customFormat="1" ht="15.75">
      <c r="A79" s="43" t="s">
        <v>380</v>
      </c>
      <c r="B79" s="174" t="s">
        <v>182</v>
      </c>
      <c r="C79" s="183"/>
      <c r="D79" s="373"/>
      <c r="E79" s="373"/>
      <c r="F79" s="373"/>
    </row>
    <row r="80" spans="1:6" s="218" customFormat="1" ht="15.75">
      <c r="A80" s="44" t="s">
        <v>381</v>
      </c>
      <c r="B80" s="176" t="s">
        <v>183</v>
      </c>
      <c r="C80" s="183"/>
      <c r="D80" s="362"/>
      <c r="E80" s="362"/>
      <c r="F80" s="362"/>
    </row>
    <row r="81" spans="1:6" s="218" customFormat="1" ht="16.5" thickBot="1">
      <c r="A81" s="45" t="s">
        <v>184</v>
      </c>
      <c r="B81" s="178" t="s">
        <v>185</v>
      </c>
      <c r="C81" s="183"/>
      <c r="D81" s="372"/>
      <c r="E81" s="372"/>
      <c r="F81" s="372"/>
    </row>
    <row r="82" spans="1:6" s="218" customFormat="1" ht="16.5" thickBot="1">
      <c r="A82" s="220" t="s">
        <v>186</v>
      </c>
      <c r="B82" s="179" t="s">
        <v>187</v>
      </c>
      <c r="C82" s="173">
        <f>SUM(C83:C86)</f>
        <v>0</v>
      </c>
      <c r="D82" s="368"/>
      <c r="E82" s="368"/>
      <c r="F82" s="368"/>
    </row>
    <row r="83" spans="1:6" s="218" customFormat="1" ht="15.75">
      <c r="A83" s="221" t="s">
        <v>188</v>
      </c>
      <c r="B83" s="174" t="s">
        <v>189</v>
      </c>
      <c r="C83" s="183"/>
      <c r="D83" s="373"/>
      <c r="E83" s="373"/>
      <c r="F83" s="373"/>
    </row>
    <row r="84" spans="1:6" s="218" customFormat="1" ht="15.75">
      <c r="A84" s="222" t="s">
        <v>190</v>
      </c>
      <c r="B84" s="176" t="s">
        <v>191</v>
      </c>
      <c r="C84" s="183"/>
      <c r="D84" s="362"/>
      <c r="E84" s="362"/>
      <c r="F84" s="362"/>
    </row>
    <row r="85" spans="1:6" s="218" customFormat="1" ht="15.75">
      <c r="A85" s="222" t="s">
        <v>192</v>
      </c>
      <c r="B85" s="176" t="s">
        <v>193</v>
      </c>
      <c r="C85" s="183"/>
      <c r="D85" s="362"/>
      <c r="E85" s="362"/>
      <c r="F85" s="362"/>
    </row>
    <row r="86" spans="1:6" s="218" customFormat="1" ht="16.5" thickBot="1">
      <c r="A86" s="223" t="s">
        <v>194</v>
      </c>
      <c r="B86" s="178" t="s">
        <v>195</v>
      </c>
      <c r="C86" s="183"/>
      <c r="D86" s="372"/>
      <c r="E86" s="372"/>
      <c r="F86" s="372"/>
    </row>
    <row r="87" spans="1:6" s="218" customFormat="1" ht="16.5" thickBot="1">
      <c r="A87" s="220" t="s">
        <v>196</v>
      </c>
      <c r="B87" s="179" t="s">
        <v>197</v>
      </c>
      <c r="C87" s="187"/>
      <c r="D87" s="375"/>
      <c r="E87" s="375"/>
      <c r="F87" s="375"/>
    </row>
    <row r="88" spans="1:6" s="218" customFormat="1" ht="16.5" thickBot="1">
      <c r="A88" s="220" t="s">
        <v>198</v>
      </c>
      <c r="B88" s="188" t="s">
        <v>199</v>
      </c>
      <c r="C88" s="181">
        <f>+C66+C70+C75+C78+C82+C87</f>
        <v>0</v>
      </c>
      <c r="D88" s="371"/>
      <c r="E88" s="371"/>
      <c r="F88" s="371"/>
    </row>
    <row r="89" spans="1:6" s="218" customFormat="1" ht="16.5" thickBot="1">
      <c r="A89" s="224" t="s">
        <v>200</v>
      </c>
      <c r="B89" s="189" t="s">
        <v>263</v>
      </c>
      <c r="C89" s="181">
        <f>+C65+C88</f>
        <v>0</v>
      </c>
      <c r="D89" s="371"/>
      <c r="E89" s="371"/>
      <c r="F89" s="371"/>
    </row>
    <row r="90" spans="1:6" ht="15.75">
      <c r="A90" s="508"/>
      <c r="B90" s="508"/>
      <c r="C90" s="508"/>
      <c r="D90" s="376"/>
      <c r="E90" s="376"/>
      <c r="F90" s="376"/>
    </row>
    <row r="91" spans="1:6" ht="15.75">
      <c r="A91" s="506" t="s">
        <v>448</v>
      </c>
      <c r="B91" s="506"/>
      <c r="C91" s="506"/>
      <c r="D91" s="393"/>
      <c r="E91" s="393"/>
      <c r="F91" s="393"/>
    </row>
    <row r="92" spans="1:6" s="213" customFormat="1" ht="16.5" customHeight="1">
      <c r="A92" s="505" t="s">
        <v>290</v>
      </c>
      <c r="B92" s="505"/>
      <c r="C92" s="505"/>
      <c r="D92" s="364"/>
      <c r="E92" s="364"/>
      <c r="F92" s="364"/>
    </row>
    <row r="93" spans="1:6" s="229" customFormat="1" ht="16.5" thickBot="1">
      <c r="A93" s="510" t="s">
        <v>347</v>
      </c>
      <c r="B93" s="510"/>
      <c r="C93" s="228" t="s">
        <v>264</v>
      </c>
      <c r="D93" s="377"/>
      <c r="E93" s="377"/>
      <c r="F93" s="377"/>
    </row>
    <row r="94" spans="1:6" s="215" customFormat="1" ht="32.25" thickBot="1">
      <c r="A94" s="171" t="s">
        <v>310</v>
      </c>
      <c r="B94" s="42" t="s">
        <v>291</v>
      </c>
      <c r="C94" s="214" t="s">
        <v>461</v>
      </c>
      <c r="D94" s="367" t="s">
        <v>433</v>
      </c>
      <c r="E94" s="367" t="s">
        <v>431</v>
      </c>
      <c r="F94" s="367" t="s">
        <v>430</v>
      </c>
    </row>
    <row r="95" spans="1:6" s="218" customFormat="1" ht="16.5" thickBot="1">
      <c r="A95" s="171" t="s">
        <v>15</v>
      </c>
      <c r="B95" s="42" t="s">
        <v>19</v>
      </c>
      <c r="C95" s="214" t="s">
        <v>17</v>
      </c>
      <c r="D95" s="367"/>
      <c r="E95" s="367"/>
      <c r="F95" s="367"/>
    </row>
    <row r="96" spans="1:6" s="215" customFormat="1" ht="16.5" thickBot="1">
      <c r="A96" s="230" t="s">
        <v>274</v>
      </c>
      <c r="B96" s="191" t="s">
        <v>256</v>
      </c>
      <c r="C96" s="192">
        <f>SUM(C97:C101)</f>
        <v>0</v>
      </c>
      <c r="D96" s="368"/>
      <c r="E96" s="368"/>
      <c r="F96" s="368"/>
    </row>
    <row r="97" spans="1:6" s="215" customFormat="1" ht="15.75">
      <c r="A97" s="46" t="s">
        <v>317</v>
      </c>
      <c r="B97" s="48" t="s">
        <v>292</v>
      </c>
      <c r="C97" s="193"/>
      <c r="D97" s="366"/>
      <c r="E97" s="366"/>
      <c r="F97" s="366"/>
    </row>
    <row r="98" spans="1:6" s="215" customFormat="1" ht="15.75">
      <c r="A98" s="44" t="s">
        <v>318</v>
      </c>
      <c r="B98" s="49" t="s">
        <v>358</v>
      </c>
      <c r="C98" s="177"/>
      <c r="D98" s="361"/>
      <c r="E98" s="361"/>
      <c r="F98" s="361"/>
    </row>
    <row r="99" spans="1:6" s="215" customFormat="1" ht="15.75">
      <c r="A99" s="44" t="s">
        <v>319</v>
      </c>
      <c r="B99" s="49" t="s">
        <v>338</v>
      </c>
      <c r="C99" s="177"/>
      <c r="D99" s="361"/>
      <c r="E99" s="361"/>
      <c r="F99" s="361"/>
    </row>
    <row r="100" spans="1:6" s="215" customFormat="1" ht="15.75">
      <c r="A100" s="44" t="s">
        <v>320</v>
      </c>
      <c r="B100" s="50" t="s">
        <v>359</v>
      </c>
      <c r="C100" s="180"/>
      <c r="D100" s="361"/>
      <c r="E100" s="361"/>
      <c r="F100" s="361"/>
    </row>
    <row r="101" spans="1:6" s="215" customFormat="1" ht="15.75">
      <c r="A101" s="44" t="s">
        <v>201</v>
      </c>
      <c r="B101" s="194" t="s">
        <v>360</v>
      </c>
      <c r="C101" s="180">
        <f>SUM(C102:C111)</f>
        <v>0</v>
      </c>
      <c r="D101" s="361"/>
      <c r="E101" s="361"/>
      <c r="F101" s="361"/>
    </row>
    <row r="102" spans="1:6" s="215" customFormat="1" ht="15.75">
      <c r="A102" s="44" t="s">
        <v>321</v>
      </c>
      <c r="B102" s="49" t="s">
        <v>202</v>
      </c>
      <c r="C102" s="180"/>
      <c r="D102" s="361"/>
      <c r="E102" s="361"/>
      <c r="F102" s="361"/>
    </row>
    <row r="103" spans="1:6" s="215" customFormat="1" ht="15.75">
      <c r="A103" s="44" t="s">
        <v>322</v>
      </c>
      <c r="B103" s="195" t="s">
        <v>203</v>
      </c>
      <c r="C103" s="180"/>
      <c r="D103" s="361"/>
      <c r="E103" s="361"/>
      <c r="F103" s="361"/>
    </row>
    <row r="104" spans="1:6" s="215" customFormat="1" ht="15.75">
      <c r="A104" s="44" t="s">
        <v>387</v>
      </c>
      <c r="B104" s="196" t="s">
        <v>204</v>
      </c>
      <c r="C104" s="180"/>
      <c r="D104" s="361"/>
      <c r="E104" s="361"/>
      <c r="F104" s="361"/>
    </row>
    <row r="105" spans="1:6" s="215" customFormat="1" ht="15.75">
      <c r="A105" s="44" t="s">
        <v>388</v>
      </c>
      <c r="B105" s="196" t="s">
        <v>205</v>
      </c>
      <c r="C105" s="180"/>
      <c r="D105" s="361"/>
      <c r="E105" s="361"/>
      <c r="F105" s="361"/>
    </row>
    <row r="106" spans="1:6" s="215" customFormat="1" ht="15.75">
      <c r="A106" s="44" t="s">
        <v>26</v>
      </c>
      <c r="B106" s="195" t="s">
        <v>206</v>
      </c>
      <c r="C106" s="180"/>
      <c r="D106" s="361"/>
      <c r="E106" s="361"/>
      <c r="F106" s="361"/>
    </row>
    <row r="107" spans="1:6" s="215" customFormat="1" ht="15.75">
      <c r="A107" s="44" t="s">
        <v>207</v>
      </c>
      <c r="B107" s="195" t="s">
        <v>208</v>
      </c>
      <c r="C107" s="180"/>
      <c r="D107" s="361"/>
      <c r="E107" s="361"/>
      <c r="F107" s="361"/>
    </row>
    <row r="108" spans="1:6" s="215" customFormat="1" ht="15.75">
      <c r="A108" s="44" t="s">
        <v>209</v>
      </c>
      <c r="B108" s="196" t="s">
        <v>210</v>
      </c>
      <c r="C108" s="180"/>
      <c r="D108" s="361"/>
      <c r="E108" s="361"/>
      <c r="F108" s="361"/>
    </row>
    <row r="109" spans="1:6" s="215" customFormat="1" ht="15.75">
      <c r="A109" s="47" t="s">
        <v>211</v>
      </c>
      <c r="B109" s="197" t="s">
        <v>212</v>
      </c>
      <c r="C109" s="180"/>
      <c r="D109" s="361"/>
      <c r="E109" s="361"/>
      <c r="F109" s="361"/>
    </row>
    <row r="110" spans="1:6" s="215" customFormat="1" ht="15.75">
      <c r="A110" s="44" t="s">
        <v>213</v>
      </c>
      <c r="B110" s="197" t="s">
        <v>214</v>
      </c>
      <c r="C110" s="180"/>
      <c r="D110" s="361"/>
      <c r="E110" s="361"/>
      <c r="F110" s="361"/>
    </row>
    <row r="111" spans="1:6" s="215" customFormat="1" ht="16.5" thickBot="1">
      <c r="A111" s="231" t="s">
        <v>215</v>
      </c>
      <c r="B111" s="198" t="s">
        <v>216</v>
      </c>
      <c r="C111" s="199"/>
      <c r="D111" s="369"/>
      <c r="E111" s="369"/>
      <c r="F111" s="369"/>
    </row>
    <row r="112" spans="1:6" s="215" customFormat="1" ht="16.5" thickBot="1">
      <c r="A112" s="219" t="s">
        <v>275</v>
      </c>
      <c r="B112" s="200" t="s">
        <v>257</v>
      </c>
      <c r="C112" s="173">
        <f>+C113+C115+C117</f>
        <v>0</v>
      </c>
      <c r="D112" s="368"/>
      <c r="E112" s="368"/>
      <c r="F112" s="368"/>
    </row>
    <row r="113" spans="1:6" s="215" customFormat="1" ht="15.75">
      <c r="A113" s="43" t="s">
        <v>323</v>
      </c>
      <c r="B113" s="49" t="s">
        <v>100</v>
      </c>
      <c r="C113" s="175"/>
      <c r="D113" s="366"/>
      <c r="E113" s="366"/>
      <c r="F113" s="366"/>
    </row>
    <row r="114" spans="1:6" s="215" customFormat="1" ht="15.75">
      <c r="A114" s="43" t="s">
        <v>324</v>
      </c>
      <c r="B114" s="201" t="s">
        <v>217</v>
      </c>
      <c r="C114" s="175"/>
      <c r="D114" s="361"/>
      <c r="E114" s="361"/>
      <c r="F114" s="361"/>
    </row>
    <row r="115" spans="1:6" s="215" customFormat="1" ht="15.75">
      <c r="A115" s="43" t="s">
        <v>325</v>
      </c>
      <c r="B115" s="201" t="s">
        <v>361</v>
      </c>
      <c r="C115" s="177"/>
      <c r="D115" s="361"/>
      <c r="E115" s="361"/>
      <c r="F115" s="361"/>
    </row>
    <row r="116" spans="1:6" s="215" customFormat="1" ht="15.75">
      <c r="A116" s="43" t="s">
        <v>326</v>
      </c>
      <c r="B116" s="201" t="s">
        <v>218</v>
      </c>
      <c r="C116" s="202"/>
      <c r="D116" s="361"/>
      <c r="E116" s="361"/>
      <c r="F116" s="361"/>
    </row>
    <row r="117" spans="1:6" s="215" customFormat="1" ht="15.75">
      <c r="A117" s="43" t="s">
        <v>327</v>
      </c>
      <c r="B117" s="203" t="s">
        <v>219</v>
      </c>
      <c r="C117" s="202">
        <f>SUM(C118:C125)</f>
        <v>0</v>
      </c>
      <c r="D117" s="361"/>
      <c r="E117" s="361"/>
      <c r="F117" s="361"/>
    </row>
    <row r="118" spans="1:6" s="215" customFormat="1" ht="15.75">
      <c r="A118" s="43" t="s">
        <v>113</v>
      </c>
      <c r="B118" s="204" t="s">
        <v>220</v>
      </c>
      <c r="C118" s="202"/>
      <c r="D118" s="361"/>
      <c r="E118" s="361"/>
      <c r="F118" s="361"/>
    </row>
    <row r="119" spans="1:6" s="215" customFormat="1" ht="15.75">
      <c r="A119" s="43" t="s">
        <v>221</v>
      </c>
      <c r="B119" s="205" t="s">
        <v>222</v>
      </c>
      <c r="C119" s="202"/>
      <c r="D119" s="361"/>
      <c r="E119" s="361"/>
      <c r="F119" s="361"/>
    </row>
    <row r="120" spans="1:6" s="215" customFormat="1" ht="15.75">
      <c r="A120" s="43" t="s">
        <v>223</v>
      </c>
      <c r="B120" s="196" t="s">
        <v>205</v>
      </c>
      <c r="C120" s="202"/>
      <c r="D120" s="361"/>
      <c r="E120" s="361"/>
      <c r="F120" s="361"/>
    </row>
    <row r="121" spans="1:6" s="215" customFormat="1" ht="15.75">
      <c r="A121" s="43" t="s">
        <v>224</v>
      </c>
      <c r="B121" s="196" t="s">
        <v>225</v>
      </c>
      <c r="C121" s="202"/>
      <c r="D121" s="361"/>
      <c r="E121" s="361"/>
      <c r="F121" s="361"/>
    </row>
    <row r="122" spans="1:6" s="215" customFormat="1" ht="15.75">
      <c r="A122" s="43" t="s">
        <v>226</v>
      </c>
      <c r="B122" s="196" t="s">
        <v>227</v>
      </c>
      <c r="C122" s="202"/>
      <c r="D122" s="361"/>
      <c r="E122" s="361"/>
      <c r="F122" s="361"/>
    </row>
    <row r="123" spans="1:6" s="215" customFormat="1" ht="15.75">
      <c r="A123" s="43" t="s">
        <v>228</v>
      </c>
      <c r="B123" s="196" t="s">
        <v>210</v>
      </c>
      <c r="C123" s="202"/>
      <c r="D123" s="361"/>
      <c r="E123" s="361"/>
      <c r="F123" s="361"/>
    </row>
    <row r="124" spans="1:6" s="215" customFormat="1" ht="15.75">
      <c r="A124" s="43" t="s">
        <v>229</v>
      </c>
      <c r="B124" s="196" t="s">
        <v>230</v>
      </c>
      <c r="C124" s="202"/>
      <c r="D124" s="361"/>
      <c r="E124" s="361"/>
      <c r="F124" s="361"/>
    </row>
    <row r="125" spans="1:6" s="215" customFormat="1" ht="16.5" thickBot="1">
      <c r="A125" s="47" t="s">
        <v>231</v>
      </c>
      <c r="B125" s="196" t="s">
        <v>232</v>
      </c>
      <c r="C125" s="206"/>
      <c r="D125" s="369"/>
      <c r="E125" s="369"/>
      <c r="F125" s="369"/>
    </row>
    <row r="126" spans="1:6" s="215" customFormat="1" ht="16.5" thickBot="1">
      <c r="A126" s="219" t="s">
        <v>276</v>
      </c>
      <c r="B126" s="159" t="s">
        <v>233</v>
      </c>
      <c r="C126" s="173">
        <f>+C127+C128</f>
        <v>0</v>
      </c>
      <c r="D126" s="368"/>
      <c r="E126" s="368"/>
      <c r="F126" s="368"/>
    </row>
    <row r="127" spans="1:6" s="215" customFormat="1" ht="15.75">
      <c r="A127" s="43" t="s">
        <v>311</v>
      </c>
      <c r="B127" s="68" t="s">
        <v>389</v>
      </c>
      <c r="C127" s="175"/>
      <c r="D127" s="366"/>
      <c r="E127" s="366"/>
      <c r="F127" s="366"/>
    </row>
    <row r="128" spans="1:6" s="215" customFormat="1" ht="16.5" thickBot="1">
      <c r="A128" s="45" t="s">
        <v>312</v>
      </c>
      <c r="B128" s="201" t="s">
        <v>392</v>
      </c>
      <c r="C128" s="180"/>
      <c r="D128" s="369"/>
      <c r="E128" s="369"/>
      <c r="F128" s="369"/>
    </row>
    <row r="129" spans="1:6" s="215" customFormat="1" ht="16.5" thickBot="1">
      <c r="A129" s="219" t="s">
        <v>277</v>
      </c>
      <c r="B129" s="159" t="s">
        <v>234</v>
      </c>
      <c r="C129" s="173">
        <f>+C96+C112+C126</f>
        <v>0</v>
      </c>
      <c r="D129" s="368"/>
      <c r="E129" s="368"/>
      <c r="F129" s="368"/>
    </row>
    <row r="130" spans="1:6" s="215" customFormat="1" ht="16.5" thickBot="1">
      <c r="A130" s="219" t="s">
        <v>278</v>
      </c>
      <c r="B130" s="159" t="s">
        <v>235</v>
      </c>
      <c r="C130" s="173">
        <f>+C131+C132+C133</f>
        <v>0</v>
      </c>
      <c r="D130" s="368"/>
      <c r="E130" s="368"/>
      <c r="F130" s="368"/>
    </row>
    <row r="131" spans="1:6" s="215" customFormat="1" ht="15.75">
      <c r="A131" s="43" t="s">
        <v>93</v>
      </c>
      <c r="B131" s="68" t="s">
        <v>236</v>
      </c>
      <c r="C131" s="202"/>
      <c r="D131" s="366"/>
      <c r="E131" s="366"/>
      <c r="F131" s="366"/>
    </row>
    <row r="132" spans="1:6" s="215" customFormat="1" ht="15.75">
      <c r="A132" s="43" t="s">
        <v>95</v>
      </c>
      <c r="B132" s="68" t="s">
        <v>237</v>
      </c>
      <c r="C132" s="202"/>
      <c r="D132" s="361"/>
      <c r="E132" s="361"/>
      <c r="F132" s="361"/>
    </row>
    <row r="133" spans="1:6" s="215" customFormat="1" ht="16.5" thickBot="1">
      <c r="A133" s="47" t="s">
        <v>97</v>
      </c>
      <c r="B133" s="158" t="s">
        <v>238</v>
      </c>
      <c r="C133" s="202"/>
      <c r="D133" s="369"/>
      <c r="E133" s="369"/>
      <c r="F133" s="369"/>
    </row>
    <row r="134" spans="1:6" s="215" customFormat="1" ht="16.5" thickBot="1">
      <c r="A134" s="219" t="s">
        <v>279</v>
      </c>
      <c r="B134" s="159" t="s">
        <v>239</v>
      </c>
      <c r="C134" s="173">
        <f>+C135+C136+C137+C138</f>
        <v>0</v>
      </c>
      <c r="D134" s="368"/>
      <c r="E134" s="368"/>
      <c r="F134" s="368"/>
    </row>
    <row r="135" spans="1:6" s="215" customFormat="1" ht="15.75">
      <c r="A135" s="43" t="s">
        <v>314</v>
      </c>
      <c r="B135" s="68" t="s">
        <v>240</v>
      </c>
      <c r="C135" s="202"/>
      <c r="D135" s="366"/>
      <c r="E135" s="366"/>
      <c r="F135" s="366"/>
    </row>
    <row r="136" spans="1:6" s="215" customFormat="1" ht="15.75">
      <c r="A136" s="43" t="s">
        <v>315</v>
      </c>
      <c r="B136" s="68" t="s">
        <v>241</v>
      </c>
      <c r="C136" s="202"/>
      <c r="D136" s="361"/>
      <c r="E136" s="361"/>
      <c r="F136" s="361"/>
    </row>
    <row r="137" spans="1:6" s="215" customFormat="1" ht="15.75">
      <c r="A137" s="43" t="s">
        <v>382</v>
      </c>
      <c r="B137" s="68" t="s">
        <v>242</v>
      </c>
      <c r="C137" s="202"/>
      <c r="D137" s="361"/>
      <c r="E137" s="361"/>
      <c r="F137" s="361"/>
    </row>
    <row r="138" spans="1:6" s="215" customFormat="1" ht="16.5" thickBot="1">
      <c r="A138" s="47" t="s">
        <v>398</v>
      </c>
      <c r="B138" s="158" t="s">
        <v>243</v>
      </c>
      <c r="C138" s="202"/>
      <c r="D138" s="369"/>
      <c r="E138" s="369"/>
      <c r="F138" s="369"/>
    </row>
    <row r="139" spans="1:6" s="215" customFormat="1" ht="16.5" thickBot="1">
      <c r="A139" s="219" t="s">
        <v>280</v>
      </c>
      <c r="B139" s="159" t="s">
        <v>244</v>
      </c>
      <c r="C139" s="181">
        <f>+C140+C141+C142+C143</f>
        <v>0</v>
      </c>
      <c r="D139" s="371"/>
      <c r="E139" s="371"/>
      <c r="F139" s="371"/>
    </row>
    <row r="140" spans="1:6" s="215" customFormat="1" ht="15.75">
      <c r="A140" s="43" t="s">
        <v>316</v>
      </c>
      <c r="B140" s="68" t="s">
        <v>245</v>
      </c>
      <c r="C140" s="202"/>
      <c r="D140" s="366"/>
      <c r="E140" s="366"/>
      <c r="F140" s="366"/>
    </row>
    <row r="141" spans="1:6" s="215" customFormat="1" ht="15.75">
      <c r="A141" s="43" t="s">
        <v>393</v>
      </c>
      <c r="B141" s="68" t="s">
        <v>246</v>
      </c>
      <c r="C141" s="202"/>
      <c r="D141" s="361"/>
      <c r="E141" s="361"/>
      <c r="F141" s="361"/>
    </row>
    <row r="142" spans="1:6" s="215" customFormat="1" ht="15.75">
      <c r="A142" s="43" t="s">
        <v>147</v>
      </c>
      <c r="B142" s="68" t="s">
        <v>247</v>
      </c>
      <c r="C142" s="202"/>
      <c r="D142" s="361"/>
      <c r="E142" s="361"/>
      <c r="F142" s="361"/>
    </row>
    <row r="143" spans="1:6" s="215" customFormat="1" ht="16.5" thickBot="1">
      <c r="A143" s="47" t="s">
        <v>149</v>
      </c>
      <c r="B143" s="158" t="s">
        <v>248</v>
      </c>
      <c r="C143" s="202"/>
      <c r="D143" s="369"/>
      <c r="E143" s="369"/>
      <c r="F143" s="369"/>
    </row>
    <row r="144" spans="1:6" s="215" customFormat="1" ht="16.5" thickBot="1">
      <c r="A144" s="219" t="s">
        <v>281</v>
      </c>
      <c r="B144" s="159" t="s">
        <v>249</v>
      </c>
      <c r="C144" s="207">
        <f>+C145+C146+C147+C148</f>
        <v>0</v>
      </c>
      <c r="D144" s="394"/>
      <c r="E144" s="394"/>
      <c r="F144" s="394"/>
    </row>
    <row r="145" spans="1:6" s="215" customFormat="1" ht="15.75">
      <c r="A145" s="43" t="s">
        <v>354</v>
      </c>
      <c r="B145" s="68" t="s">
        <v>250</v>
      </c>
      <c r="C145" s="202"/>
      <c r="D145" s="366"/>
      <c r="E145" s="366"/>
      <c r="F145" s="366"/>
    </row>
    <row r="146" spans="1:6" s="215" customFormat="1" ht="15.75">
      <c r="A146" s="43" t="s">
        <v>355</v>
      </c>
      <c r="B146" s="68" t="s">
        <v>251</v>
      </c>
      <c r="C146" s="202"/>
      <c r="D146" s="361"/>
      <c r="E146" s="361"/>
      <c r="F146" s="361"/>
    </row>
    <row r="147" spans="1:6" s="215" customFormat="1" ht="15.75">
      <c r="A147" s="43" t="s">
        <v>154</v>
      </c>
      <c r="B147" s="68" t="s">
        <v>252</v>
      </c>
      <c r="C147" s="202"/>
      <c r="D147" s="361"/>
      <c r="E147" s="361"/>
      <c r="F147" s="361"/>
    </row>
    <row r="148" spans="1:6" s="215" customFormat="1" ht="16.5" thickBot="1">
      <c r="A148" s="43" t="s">
        <v>156</v>
      </c>
      <c r="B148" s="68" t="s">
        <v>253</v>
      </c>
      <c r="C148" s="202"/>
      <c r="D148" s="369"/>
      <c r="E148" s="369"/>
      <c r="F148" s="369"/>
    </row>
    <row r="149" spans="1:12" s="215" customFormat="1" ht="16.5" thickBot="1">
      <c r="A149" s="219" t="s">
        <v>282</v>
      </c>
      <c r="B149" s="159" t="s">
        <v>254</v>
      </c>
      <c r="C149" s="208">
        <f>+C130+C134+C139+C144</f>
        <v>0</v>
      </c>
      <c r="D149" s="395"/>
      <c r="E149" s="395"/>
      <c r="F149" s="395"/>
      <c r="I149" s="225"/>
      <c r="J149" s="226"/>
      <c r="K149" s="226"/>
      <c r="L149" s="226"/>
    </row>
    <row r="150" spans="1:6" s="218" customFormat="1" ht="16.5" thickBot="1">
      <c r="A150" s="232" t="s">
        <v>283</v>
      </c>
      <c r="B150" s="209" t="s">
        <v>255</v>
      </c>
      <c r="C150" s="208">
        <f>+C129+C149</f>
        <v>0</v>
      </c>
      <c r="D150" s="395"/>
      <c r="E150" s="395"/>
      <c r="F150" s="395"/>
    </row>
    <row r="151" spans="3:6" s="215" customFormat="1" ht="15.75">
      <c r="C151" s="227"/>
      <c r="D151" s="379"/>
      <c r="E151" s="379"/>
      <c r="F151" s="379"/>
    </row>
    <row r="152" spans="1:6" s="215" customFormat="1" ht="15.75">
      <c r="A152" s="511" t="s">
        <v>265</v>
      </c>
      <c r="B152" s="511"/>
      <c r="C152" s="511"/>
      <c r="D152" s="365"/>
      <c r="E152" s="365"/>
      <c r="F152" s="365"/>
    </row>
    <row r="153" spans="1:6" s="215" customFormat="1" ht="16.5" thickBot="1">
      <c r="A153" s="504" t="s">
        <v>348</v>
      </c>
      <c r="B153" s="504"/>
      <c r="C153" s="233" t="s">
        <v>264</v>
      </c>
      <c r="D153" s="380"/>
      <c r="E153" s="380"/>
      <c r="F153" s="380"/>
    </row>
    <row r="154" spans="1:7" s="215" customFormat="1" ht="16.5" thickBot="1">
      <c r="A154" s="219">
        <v>1</v>
      </c>
      <c r="B154" s="200" t="s">
        <v>266</v>
      </c>
      <c r="C154" s="173">
        <f>+C65-C129</f>
        <v>0</v>
      </c>
      <c r="D154" s="381"/>
      <c r="E154" s="381"/>
      <c r="F154" s="381"/>
      <c r="G154" s="234"/>
    </row>
    <row r="155" spans="1:6" s="215" customFormat="1" ht="16.5" thickBot="1">
      <c r="A155" s="219" t="s">
        <v>275</v>
      </c>
      <c r="B155" s="200" t="s">
        <v>267</v>
      </c>
      <c r="C155" s="173">
        <f>+C88-C149</f>
        <v>0</v>
      </c>
      <c r="D155" s="368"/>
      <c r="E155" s="368"/>
      <c r="F155" s="368"/>
    </row>
    <row r="156" spans="4:6" ht="16.5" thickBot="1">
      <c r="D156" s="382"/>
      <c r="E156" s="382"/>
      <c r="F156" s="382"/>
    </row>
    <row r="157" spans="1:6" ht="16.5" thickBot="1">
      <c r="A157" s="160" t="s">
        <v>373</v>
      </c>
      <c r="B157" s="161"/>
      <c r="C157" s="162"/>
      <c r="D157" s="383"/>
      <c r="E157" s="383"/>
      <c r="F157" s="383"/>
    </row>
    <row r="158" spans="1:6" ht="16.5" thickBot="1">
      <c r="A158" s="160" t="s">
        <v>374</v>
      </c>
      <c r="B158" s="161"/>
      <c r="C158" s="162">
        <v>0</v>
      </c>
      <c r="D158" s="383"/>
      <c r="E158" s="383"/>
      <c r="F158" s="383"/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8" right="0.42" top="0.4" bottom="0.48" header="0.2" footer="0.26"/>
  <pageSetup horizontalDpi="600" verticalDpi="600" orientation="portrait" paperSize="9" scale="44" r:id="rId1"/>
  <rowBreaks count="1" manualBreakCount="1">
    <brk id="90" max="4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45"/>
  <sheetViews>
    <sheetView view="pageBreakPreview" zoomScaleSheetLayoutView="100" workbookViewId="0" topLeftCell="E5">
      <selection activeCell="K31" sqref="K31"/>
    </sheetView>
  </sheetViews>
  <sheetFormatPr defaultColWidth="9.00390625" defaultRowHeight="12.75"/>
  <cols>
    <col min="1" max="1" width="6.625" style="69" bestFit="1" customWidth="1"/>
    <col min="2" max="2" width="57.125" style="70" bestFit="1" customWidth="1"/>
    <col min="3" max="3" width="15.375" style="114" bestFit="1" customWidth="1"/>
    <col min="4" max="6" width="15.375" style="114" customWidth="1"/>
    <col min="7" max="7" width="55.375" style="69" bestFit="1" customWidth="1"/>
    <col min="8" max="8" width="19.00390625" style="114" customWidth="1"/>
    <col min="9" max="10" width="17.125" style="114" customWidth="1"/>
    <col min="11" max="11" width="15.50390625" style="114" customWidth="1"/>
    <col min="12" max="12" width="8.50390625" style="69" customWidth="1"/>
    <col min="13" max="16384" width="9.375" style="69" customWidth="1"/>
  </cols>
  <sheetData>
    <row r="1" spans="1:11" s="1" customFormat="1" ht="15.75">
      <c r="A1" s="514"/>
      <c r="B1" s="514"/>
      <c r="C1" s="514"/>
      <c r="D1" s="514"/>
      <c r="E1" s="514"/>
      <c r="F1" s="514"/>
      <c r="G1" s="514"/>
      <c r="H1" s="514"/>
      <c r="I1" s="397"/>
      <c r="J1" s="397"/>
      <c r="K1" s="397"/>
    </row>
    <row r="2" spans="1:12" ht="50.25" customHeight="1">
      <c r="A2" s="515" t="s">
        <v>420</v>
      </c>
      <c r="B2" s="515"/>
      <c r="C2" s="515"/>
      <c r="D2" s="515"/>
      <c r="E2" s="515"/>
      <c r="F2" s="515"/>
      <c r="G2" s="515"/>
      <c r="H2" s="515"/>
      <c r="I2" s="71"/>
      <c r="J2" s="71"/>
      <c r="K2" s="71"/>
      <c r="L2" s="516" t="s">
        <v>449</v>
      </c>
    </row>
    <row r="3" spans="1:12" ht="16.5" thickBot="1">
      <c r="A3" s="235"/>
      <c r="B3" s="236"/>
      <c r="C3" s="235"/>
      <c r="D3" s="235"/>
      <c r="E3" s="235"/>
      <c r="F3" s="235"/>
      <c r="G3" s="235"/>
      <c r="H3" s="237" t="s">
        <v>302</v>
      </c>
      <c r="I3" s="237"/>
      <c r="J3" s="237"/>
      <c r="K3" s="237"/>
      <c r="L3" s="516"/>
    </row>
    <row r="4" spans="1:12" ht="16.5" customHeight="1" thickBot="1">
      <c r="A4" s="512" t="s">
        <v>310</v>
      </c>
      <c r="B4" s="238" t="s">
        <v>299</v>
      </c>
      <c r="C4" s="239"/>
      <c r="D4" s="401"/>
      <c r="E4" s="401"/>
      <c r="F4" s="401"/>
      <c r="G4" s="238" t="s">
        <v>301</v>
      </c>
      <c r="H4" s="240"/>
      <c r="I4" s="411"/>
      <c r="J4" s="411"/>
      <c r="K4" s="411"/>
      <c r="L4" s="516"/>
    </row>
    <row r="5" spans="1:12" s="71" customFormat="1" ht="32.25" thickBot="1">
      <c r="A5" s="513"/>
      <c r="B5" s="241" t="s">
        <v>303</v>
      </c>
      <c r="C5" s="242" t="s">
        <v>461</v>
      </c>
      <c r="D5" s="367" t="s">
        <v>433</v>
      </c>
      <c r="E5" s="367" t="s">
        <v>434</v>
      </c>
      <c r="F5" s="367" t="s">
        <v>430</v>
      </c>
      <c r="G5" s="241" t="s">
        <v>303</v>
      </c>
      <c r="H5" s="243" t="s">
        <v>461</v>
      </c>
      <c r="I5" s="367" t="s">
        <v>433</v>
      </c>
      <c r="J5" s="367" t="s">
        <v>434</v>
      </c>
      <c r="K5" s="367" t="s">
        <v>430</v>
      </c>
      <c r="L5" s="516"/>
    </row>
    <row r="6" spans="1:12" s="72" customFormat="1" ht="16.5" thickBot="1">
      <c r="A6" s="244" t="s">
        <v>15</v>
      </c>
      <c r="B6" s="245" t="s">
        <v>19</v>
      </c>
      <c r="C6" s="246" t="s">
        <v>17</v>
      </c>
      <c r="D6" s="402" t="s">
        <v>21</v>
      </c>
      <c r="E6" s="402" t="s">
        <v>22</v>
      </c>
      <c r="F6" s="402" t="s">
        <v>23</v>
      </c>
      <c r="G6" s="245" t="s">
        <v>24</v>
      </c>
      <c r="H6" s="247" t="s">
        <v>437</v>
      </c>
      <c r="I6" s="402" t="s">
        <v>438</v>
      </c>
      <c r="J6" s="402" t="s">
        <v>439</v>
      </c>
      <c r="K6" s="402" t="s">
        <v>440</v>
      </c>
      <c r="L6" s="516"/>
    </row>
    <row r="7" spans="1:12" ht="15.75">
      <c r="A7" s="248" t="s">
        <v>274</v>
      </c>
      <c r="B7" s="249" t="s">
        <v>58</v>
      </c>
      <c r="C7" s="250">
        <f>'1. MÉRLEG'!C8</f>
        <v>31975</v>
      </c>
      <c r="D7" s="250">
        <f>'1. MÉRLEG'!D8</f>
        <v>29180</v>
      </c>
      <c r="E7" s="250">
        <f>'1. MÉRLEG'!E8</f>
        <v>1359</v>
      </c>
      <c r="F7" s="250">
        <f>'1. MÉRLEG'!F8</f>
        <v>30539</v>
      </c>
      <c r="G7" s="249" t="s">
        <v>304</v>
      </c>
      <c r="H7" s="251">
        <f>'1. MÉRLEG'!C97</f>
        <v>10314</v>
      </c>
      <c r="I7" s="251">
        <f>'1. MÉRLEG'!D97</f>
        <v>24065</v>
      </c>
      <c r="J7" s="251">
        <f>'1. MÉRLEG'!E97</f>
        <v>730</v>
      </c>
      <c r="K7" s="251">
        <f>'1. MÉRLEG'!F97</f>
        <v>24795</v>
      </c>
      <c r="L7" s="516"/>
    </row>
    <row r="8" spans="1:12" ht="32.25" customHeight="1">
      <c r="A8" s="252" t="s">
        <v>275</v>
      </c>
      <c r="B8" s="253" t="s">
        <v>59</v>
      </c>
      <c r="C8" s="254">
        <f>'1. MÉRLEG'!C15</f>
        <v>3918</v>
      </c>
      <c r="D8" s="254">
        <f>'1. MÉRLEG'!D15</f>
        <v>22418</v>
      </c>
      <c r="E8" s="254">
        <f>'1. MÉRLEG'!E15</f>
        <v>1569</v>
      </c>
      <c r="F8" s="254">
        <f>'1. MÉRLEG'!F15</f>
        <v>23987</v>
      </c>
      <c r="G8" s="253" t="s">
        <v>358</v>
      </c>
      <c r="H8" s="255">
        <f>'1. MÉRLEG'!C98</f>
        <v>1985</v>
      </c>
      <c r="I8" s="255">
        <f>'1. MÉRLEG'!D98</f>
        <v>3498</v>
      </c>
      <c r="J8" s="255">
        <f>'1. MÉRLEG'!E98</f>
        <v>161</v>
      </c>
      <c r="K8" s="255">
        <f>'1. MÉRLEG'!F98</f>
        <v>3659</v>
      </c>
      <c r="L8" s="516"/>
    </row>
    <row r="9" spans="1:12" ht="15.75">
      <c r="A9" s="252" t="s">
        <v>276</v>
      </c>
      <c r="B9" s="253" t="s">
        <v>60</v>
      </c>
      <c r="C9" s="254">
        <f>'1. MÉRLEG'!C21</f>
        <v>0</v>
      </c>
      <c r="D9" s="403"/>
      <c r="E9" s="403"/>
      <c r="F9" s="403"/>
      <c r="G9" s="253" t="s">
        <v>61</v>
      </c>
      <c r="H9" s="255">
        <f>'1. MÉRLEG'!C99</f>
        <v>13390</v>
      </c>
      <c r="I9" s="255">
        <f>'1. MÉRLEG'!D99</f>
        <v>16083</v>
      </c>
      <c r="J9" s="255">
        <f>'1. MÉRLEG'!E99</f>
        <v>49</v>
      </c>
      <c r="K9" s="255">
        <f>'1. MÉRLEG'!F99</f>
        <v>16132</v>
      </c>
      <c r="L9" s="516"/>
    </row>
    <row r="10" spans="1:12" ht="15.75">
      <c r="A10" s="252" t="s">
        <v>277</v>
      </c>
      <c r="B10" s="253" t="s">
        <v>353</v>
      </c>
      <c r="C10" s="254">
        <f>'1. MÉRLEG'!C29</f>
        <v>2309</v>
      </c>
      <c r="D10" s="254">
        <f>'1. MÉRLEG'!D29</f>
        <v>2309</v>
      </c>
      <c r="E10" s="254">
        <f>'1. MÉRLEG'!E29</f>
        <v>0</v>
      </c>
      <c r="F10" s="254">
        <f>'1. MÉRLEG'!F29</f>
        <v>2309</v>
      </c>
      <c r="G10" s="253" t="s">
        <v>359</v>
      </c>
      <c r="H10" s="255">
        <f>'1. MÉRLEG'!C100</f>
        <v>6676</v>
      </c>
      <c r="I10" s="255">
        <f>'1. MÉRLEG'!D100</f>
        <v>6676</v>
      </c>
      <c r="J10" s="255">
        <f>'1. MÉRLEG'!E100</f>
        <v>678</v>
      </c>
      <c r="K10" s="255">
        <f>'1. MÉRLEG'!F100</f>
        <v>7354</v>
      </c>
      <c r="L10" s="516"/>
    </row>
    <row r="11" spans="1:12" ht="15.75">
      <c r="A11" s="252" t="s">
        <v>278</v>
      </c>
      <c r="B11" s="256" t="s">
        <v>83</v>
      </c>
      <c r="C11" s="254">
        <f>'1. MÉRLEG'!C55</f>
        <v>0</v>
      </c>
      <c r="D11" s="403"/>
      <c r="E11" s="403"/>
      <c r="F11" s="403"/>
      <c r="G11" s="253" t="s">
        <v>360</v>
      </c>
      <c r="H11" s="255">
        <f>'1. MÉRLEG'!C101</f>
        <v>5205</v>
      </c>
      <c r="I11" s="255">
        <f>'1. MÉRLEG'!D101</f>
        <v>6169</v>
      </c>
      <c r="J11" s="255">
        <f>'1. MÉRLEG'!E101</f>
        <v>1249</v>
      </c>
      <c r="K11" s="255">
        <f>'1. MÉRLEG'!F101</f>
        <v>7418</v>
      </c>
      <c r="L11" s="516"/>
    </row>
    <row r="12" spans="1:12" ht="15.75">
      <c r="A12" s="252" t="s">
        <v>279</v>
      </c>
      <c r="B12" s="253" t="s">
        <v>62</v>
      </c>
      <c r="C12" s="257">
        <f>'1. MÉRLEG'!C59</f>
        <v>0</v>
      </c>
      <c r="D12" s="404"/>
      <c r="E12" s="404"/>
      <c r="F12" s="404"/>
      <c r="G12" s="253" t="s">
        <v>293</v>
      </c>
      <c r="H12" s="255">
        <f>'1. MÉRLEG'!C126</f>
        <v>200</v>
      </c>
      <c r="I12" s="255">
        <f>'1. MÉRLEG'!D126</f>
        <v>200</v>
      </c>
      <c r="J12" s="255">
        <f>'1. MÉRLEG'!E126</f>
        <v>0</v>
      </c>
      <c r="K12" s="255">
        <f>'1. MÉRLEG'!F126</f>
        <v>200</v>
      </c>
      <c r="L12" s="516"/>
    </row>
    <row r="13" spans="1:12" ht="15.75">
      <c r="A13" s="252" t="s">
        <v>280</v>
      </c>
      <c r="B13" s="253" t="s">
        <v>91</v>
      </c>
      <c r="C13" s="254">
        <f>'1. MÉRLEG'!C38</f>
        <v>266</v>
      </c>
      <c r="D13" s="254">
        <f>'1. MÉRLEG'!D38</f>
        <v>1430</v>
      </c>
      <c r="E13" s="254">
        <f>'1. MÉRLEG'!E38</f>
        <v>0</v>
      </c>
      <c r="F13" s="254">
        <f>'1. MÉRLEG'!F38</f>
        <v>1430</v>
      </c>
      <c r="G13" s="258"/>
      <c r="H13" s="255"/>
      <c r="I13" s="403"/>
      <c r="J13" s="403"/>
      <c r="K13" s="403"/>
      <c r="L13" s="516"/>
    </row>
    <row r="14" spans="1:12" ht="32.25" customHeight="1">
      <c r="A14" s="252" t="s">
        <v>281</v>
      </c>
      <c r="B14" s="258"/>
      <c r="C14" s="254"/>
      <c r="D14" s="403"/>
      <c r="E14" s="403"/>
      <c r="F14" s="403"/>
      <c r="G14" s="258"/>
      <c r="H14" s="255"/>
      <c r="I14" s="403"/>
      <c r="J14" s="403"/>
      <c r="K14" s="403"/>
      <c r="L14" s="516"/>
    </row>
    <row r="15" spans="1:12" ht="32.25" customHeight="1">
      <c r="A15" s="252" t="s">
        <v>282</v>
      </c>
      <c r="B15" s="131"/>
      <c r="C15" s="257"/>
      <c r="D15" s="404"/>
      <c r="E15" s="404"/>
      <c r="F15" s="404"/>
      <c r="G15" s="258"/>
      <c r="H15" s="255"/>
      <c r="I15" s="404"/>
      <c r="J15" s="404"/>
      <c r="K15" s="404"/>
      <c r="L15" s="516"/>
    </row>
    <row r="16" spans="1:12" ht="15.75">
      <c r="A16" s="252" t="s">
        <v>283</v>
      </c>
      <c r="B16" s="258"/>
      <c r="C16" s="254"/>
      <c r="D16" s="403"/>
      <c r="E16" s="403"/>
      <c r="F16" s="403"/>
      <c r="G16" s="258"/>
      <c r="H16" s="255"/>
      <c r="I16" s="403"/>
      <c r="J16" s="403"/>
      <c r="K16" s="403"/>
      <c r="L16" s="516"/>
    </row>
    <row r="17" spans="1:12" ht="15.75">
      <c r="A17" s="252" t="s">
        <v>284</v>
      </c>
      <c r="B17" s="258"/>
      <c r="C17" s="254"/>
      <c r="D17" s="403"/>
      <c r="E17" s="403"/>
      <c r="F17" s="403"/>
      <c r="G17" s="258"/>
      <c r="H17" s="255"/>
      <c r="I17" s="403"/>
      <c r="J17" s="403"/>
      <c r="K17" s="403"/>
      <c r="L17" s="516"/>
    </row>
    <row r="18" spans="1:12" ht="16.5" thickBot="1">
      <c r="A18" s="252" t="s">
        <v>285</v>
      </c>
      <c r="B18" s="259"/>
      <c r="C18" s="260"/>
      <c r="D18" s="405"/>
      <c r="E18" s="405"/>
      <c r="F18" s="405"/>
      <c r="G18" s="258"/>
      <c r="H18" s="261"/>
      <c r="I18" s="405"/>
      <c r="J18" s="405"/>
      <c r="K18" s="405"/>
      <c r="L18" s="516"/>
    </row>
    <row r="19" spans="1:12" s="130" customFormat="1" ht="32.25" thickBot="1">
      <c r="A19" s="262" t="s">
        <v>286</v>
      </c>
      <c r="B19" s="73" t="s">
        <v>63</v>
      </c>
      <c r="C19" s="263">
        <f>+C7+C8+C10+C11+C13+C14+C15+C16+C17+C18</f>
        <v>38468</v>
      </c>
      <c r="D19" s="263">
        <f>+D7+D8+D10+D11+D13+D14+D15+D16+D17+D18</f>
        <v>55337</v>
      </c>
      <c r="E19" s="263">
        <f>+E7+E8+E10+E11+E13+E14+E15+E16+E17+E18</f>
        <v>2928</v>
      </c>
      <c r="F19" s="263">
        <f>+F7+F8+F10+F11+F13+F14+F15+F16+F17+F18</f>
        <v>58265</v>
      </c>
      <c r="G19" s="73" t="s">
        <v>64</v>
      </c>
      <c r="H19" s="264">
        <f>SUM(H7:H18)</f>
        <v>37770</v>
      </c>
      <c r="I19" s="264">
        <f>SUM(I7:I18)</f>
        <v>56691</v>
      </c>
      <c r="J19" s="264">
        <f>SUM(J7:J18)</f>
        <v>2867</v>
      </c>
      <c r="K19" s="264">
        <f>SUM(K7:K18)</f>
        <v>59558</v>
      </c>
      <c r="L19" s="516"/>
    </row>
    <row r="20" spans="1:12" ht="31.5">
      <c r="A20" s="265" t="s">
        <v>287</v>
      </c>
      <c r="B20" s="266" t="s">
        <v>65</v>
      </c>
      <c r="C20" s="267">
        <f>+C21+C22+C23+C24</f>
        <v>13618</v>
      </c>
      <c r="D20" s="267">
        <f>+D21+D22+D23+D24</f>
        <v>16997</v>
      </c>
      <c r="E20" s="267">
        <f>+E21+E22+E23+E24</f>
        <v>0</v>
      </c>
      <c r="F20" s="267">
        <f>+F21+F22+F23+F24</f>
        <v>16997</v>
      </c>
      <c r="G20" s="268" t="s">
        <v>362</v>
      </c>
      <c r="H20" s="269">
        <f>'1. MÉRLEG'!C135+'1. MÉRLEG'!C136</f>
        <v>0</v>
      </c>
      <c r="I20" s="407"/>
      <c r="J20" s="407"/>
      <c r="K20" s="407"/>
      <c r="L20" s="516"/>
    </row>
    <row r="21" spans="1:12" ht="15.75">
      <c r="A21" s="252" t="s">
        <v>288</v>
      </c>
      <c r="B21" s="268" t="s">
        <v>66</v>
      </c>
      <c r="C21" s="270">
        <f>'1. MÉRLEG'!C76</f>
        <v>13618</v>
      </c>
      <c r="D21" s="270">
        <f>'1. MÉRLEG'!D76</f>
        <v>16997</v>
      </c>
      <c r="E21" s="270">
        <f>'1. MÉRLEG'!E76</f>
        <v>0</v>
      </c>
      <c r="F21" s="270">
        <f>'1. MÉRLEG'!F76</f>
        <v>16997</v>
      </c>
      <c r="G21" s="268" t="s">
        <v>67</v>
      </c>
      <c r="H21" s="271">
        <f>'1. MÉRLEG'!C132</f>
        <v>0</v>
      </c>
      <c r="I21" s="408"/>
      <c r="J21" s="408"/>
      <c r="K21" s="408"/>
      <c r="L21" s="516"/>
    </row>
    <row r="22" spans="1:12" ht="15.75">
      <c r="A22" s="252" t="s">
        <v>289</v>
      </c>
      <c r="B22" s="268" t="s">
        <v>68</v>
      </c>
      <c r="C22" s="270">
        <f>'1. MÉRLEG'!C77</f>
        <v>0</v>
      </c>
      <c r="D22" s="408"/>
      <c r="E22" s="408"/>
      <c r="F22" s="408"/>
      <c r="G22" s="268" t="s">
        <v>349</v>
      </c>
      <c r="H22" s="271">
        <f>'1. MÉRLEG'!C133</f>
        <v>0</v>
      </c>
      <c r="I22" s="408"/>
      <c r="J22" s="408"/>
      <c r="K22" s="408"/>
      <c r="L22" s="516"/>
    </row>
    <row r="23" spans="1:12" ht="15.75">
      <c r="A23" s="252" t="s">
        <v>401</v>
      </c>
      <c r="B23" s="268" t="s">
        <v>69</v>
      </c>
      <c r="C23" s="270">
        <f>'1. MÉRLEG'!C81</f>
        <v>0</v>
      </c>
      <c r="D23" s="408"/>
      <c r="E23" s="408"/>
      <c r="F23" s="408"/>
      <c r="G23" s="268" t="s">
        <v>350</v>
      </c>
      <c r="H23" s="271">
        <f>'1. MÉRLEG'!C131</f>
        <v>0</v>
      </c>
      <c r="I23" s="408"/>
      <c r="J23" s="408"/>
      <c r="K23" s="408"/>
      <c r="L23" s="516"/>
    </row>
    <row r="24" spans="1:12" ht="15.75">
      <c r="A24" s="252" t="s">
        <v>402</v>
      </c>
      <c r="B24" s="268" t="s">
        <v>70</v>
      </c>
      <c r="C24" s="270"/>
      <c r="D24" s="409"/>
      <c r="E24" s="409"/>
      <c r="F24" s="409"/>
      <c r="G24" s="266" t="s">
        <v>71</v>
      </c>
      <c r="H24" s="271"/>
      <c r="I24" s="409"/>
      <c r="J24" s="409"/>
      <c r="K24" s="409"/>
      <c r="L24" s="516"/>
    </row>
    <row r="25" spans="1:12" ht="31.5">
      <c r="A25" s="252" t="s">
        <v>403</v>
      </c>
      <c r="B25" s="268" t="s">
        <v>72</v>
      </c>
      <c r="C25" s="272">
        <f>+C26+C27</f>
        <v>0</v>
      </c>
      <c r="D25" s="410"/>
      <c r="E25" s="410"/>
      <c r="F25" s="410"/>
      <c r="G25" s="268" t="s">
        <v>73</v>
      </c>
      <c r="H25" s="271"/>
      <c r="I25" s="410"/>
      <c r="J25" s="410"/>
      <c r="K25" s="410"/>
      <c r="L25" s="516"/>
    </row>
    <row r="26" spans="1:12" ht="15.75">
      <c r="A26" s="265" t="s">
        <v>404</v>
      </c>
      <c r="B26" s="266" t="s">
        <v>74</v>
      </c>
      <c r="C26" s="273">
        <f>'1. MÉRLEG'!C68</f>
        <v>0</v>
      </c>
      <c r="D26" s="409"/>
      <c r="E26" s="409"/>
      <c r="F26" s="409"/>
      <c r="G26" s="249" t="s">
        <v>75</v>
      </c>
      <c r="H26" s="269">
        <f>'1. MÉRLEG'!C142</f>
        <v>0</v>
      </c>
      <c r="I26" s="409"/>
      <c r="J26" s="409"/>
      <c r="K26" s="409"/>
      <c r="L26" s="516"/>
    </row>
    <row r="27" spans="1:12" ht="16.5" thickBot="1">
      <c r="A27" s="252" t="s">
        <v>405</v>
      </c>
      <c r="B27" s="268" t="s">
        <v>76</v>
      </c>
      <c r="C27" s="270">
        <f>'1. MÉRLEG'!C71+'1. MÉRLEG'!C72</f>
        <v>0</v>
      </c>
      <c r="D27" s="408"/>
      <c r="E27" s="408"/>
      <c r="F27" s="408"/>
      <c r="G27" s="258" t="s">
        <v>56</v>
      </c>
      <c r="H27" s="271"/>
      <c r="I27" s="408"/>
      <c r="J27" s="408"/>
      <c r="K27" s="408"/>
      <c r="L27" s="516"/>
    </row>
    <row r="28" spans="1:12" ht="32.25" thickBot="1">
      <c r="A28" s="262" t="s">
        <v>406</v>
      </c>
      <c r="B28" s="73" t="s">
        <v>77</v>
      </c>
      <c r="C28" s="263">
        <f>+C20+C25</f>
        <v>13618</v>
      </c>
      <c r="D28" s="263">
        <f>+D20+D25</f>
        <v>16997</v>
      </c>
      <c r="E28" s="263">
        <f>+E20+E25</f>
        <v>0</v>
      </c>
      <c r="F28" s="263">
        <f>+F20+F25</f>
        <v>16997</v>
      </c>
      <c r="G28" s="73" t="s">
        <v>78</v>
      </c>
      <c r="H28" s="264">
        <f>SUM(H20:H27)</f>
        <v>0</v>
      </c>
      <c r="I28" s="406"/>
      <c r="J28" s="406"/>
      <c r="K28" s="406"/>
      <c r="L28" s="516"/>
    </row>
    <row r="29" spans="1:12" ht="16.5" thickBot="1">
      <c r="A29" s="262" t="s">
        <v>407</v>
      </c>
      <c r="B29" s="73" t="s">
        <v>79</v>
      </c>
      <c r="C29" s="274">
        <f>+C19+C28</f>
        <v>52086</v>
      </c>
      <c r="D29" s="274">
        <f>+D19+D28</f>
        <v>72334</v>
      </c>
      <c r="E29" s="274">
        <f>+E19+E28</f>
        <v>2928</v>
      </c>
      <c r="F29" s="274">
        <f>+F19+F28</f>
        <v>75262</v>
      </c>
      <c r="G29" s="73" t="s">
        <v>80</v>
      </c>
      <c r="H29" s="274">
        <f>+H19+H28</f>
        <v>37770</v>
      </c>
      <c r="I29" s="274">
        <f>+I19+I28</f>
        <v>56691</v>
      </c>
      <c r="J29" s="274">
        <f>+J19+J28</f>
        <v>2867</v>
      </c>
      <c r="K29" s="274">
        <f>+K19+K28</f>
        <v>59558</v>
      </c>
      <c r="L29" s="516"/>
    </row>
    <row r="30" spans="1:12" ht="16.5" thickBot="1">
      <c r="A30" s="262" t="s">
        <v>408</v>
      </c>
      <c r="B30" s="73" t="s">
        <v>351</v>
      </c>
      <c r="C30" s="274" t="str">
        <f>IF(C19-H19&lt;0,H19-C19,"-")</f>
        <v>-</v>
      </c>
      <c r="D30" s="274">
        <f>IF(D19-I19&lt;0,I19-D19,"-")</f>
        <v>1354</v>
      </c>
      <c r="E30" s="274" t="str">
        <f>IF(E19-J19&lt;0,J19-E19,"-")</f>
        <v>-</v>
      </c>
      <c r="F30" s="274">
        <f>IF(F19-K19&lt;0,K19-F19,"-")</f>
        <v>1293</v>
      </c>
      <c r="G30" s="73" t="s">
        <v>352</v>
      </c>
      <c r="H30" s="274">
        <f>IF(C19-H19&gt;0,C19-H19,"-")</f>
        <v>698</v>
      </c>
      <c r="I30" s="274" t="str">
        <f>IF(D19-I19&gt;0,D19-I19,"-")</f>
        <v>-</v>
      </c>
      <c r="J30" s="274"/>
      <c r="K30" s="274" t="str">
        <f>IF(F19-K19&gt;0,F19-K19,"-")</f>
        <v>-</v>
      </c>
      <c r="L30" s="516"/>
    </row>
    <row r="31" spans="1:12" ht="16.5" thickBot="1">
      <c r="A31" s="262" t="s">
        <v>409</v>
      </c>
      <c r="B31" s="73" t="s">
        <v>81</v>
      </c>
      <c r="C31" s="274" t="str">
        <f>IF(C19+C20-H29&lt;0,H29-(C19+C20),"-")</f>
        <v>-</v>
      </c>
      <c r="D31" s="274" t="str">
        <f>IF(D19+D20-I29&lt;0,I29-(D19+D20),"-")</f>
        <v>-</v>
      </c>
      <c r="E31" s="274" t="str">
        <f>IF(E19+E20-J29&lt;0,J29-(E19+E20),"-")</f>
        <v>-</v>
      </c>
      <c r="F31" s="274" t="str">
        <f>IF(F19+F20-K29&lt;0,K29-(F19+F20),"-")</f>
        <v>-</v>
      </c>
      <c r="G31" s="73" t="s">
        <v>82</v>
      </c>
      <c r="H31" s="274">
        <f>IF(C19+C20-H29&gt;0,C19+C20-H29,"-")</f>
        <v>14316</v>
      </c>
      <c r="I31" s="274">
        <f>IF(D19+D20-I29&gt;0,D19+D20-I29,"-")</f>
        <v>15643</v>
      </c>
      <c r="J31" s="274">
        <f>IF(E19+E20-J29&gt;0,E19+E20-J29,"-")</f>
        <v>61</v>
      </c>
      <c r="K31" s="274">
        <f>IF(F19+F20-K29&gt;0,F19+F20-K29,"-")</f>
        <v>15704</v>
      </c>
      <c r="L31" s="516"/>
    </row>
    <row r="34" spans="2:7" ht="15.75">
      <c r="B34" s="11"/>
      <c r="C34" s="275"/>
      <c r="D34" s="275"/>
      <c r="E34" s="275"/>
      <c r="F34" s="275"/>
      <c r="G34" s="276"/>
    </row>
    <row r="35" spans="2:7" ht="15.75">
      <c r="B35" s="277"/>
      <c r="C35" s="278"/>
      <c r="D35" s="278"/>
      <c r="E35" s="278"/>
      <c r="F35" s="278"/>
      <c r="G35" s="277"/>
    </row>
    <row r="36" spans="2:7" ht="15.75">
      <c r="B36" s="277"/>
      <c r="C36" s="278"/>
      <c r="D36" s="278"/>
      <c r="E36" s="278"/>
      <c r="F36" s="278"/>
      <c r="G36" s="277"/>
    </row>
    <row r="37" spans="2:7" ht="15.75">
      <c r="B37" s="277"/>
      <c r="C37" s="278"/>
      <c r="D37" s="278"/>
      <c r="E37" s="278"/>
      <c r="F37" s="278"/>
      <c r="G37" s="277"/>
    </row>
    <row r="38" spans="2:7" ht="15.75">
      <c r="B38" s="277"/>
      <c r="C38" s="278"/>
      <c r="D38" s="278"/>
      <c r="E38" s="278"/>
      <c r="F38" s="278"/>
      <c r="G38" s="277"/>
    </row>
    <row r="39" spans="2:7" ht="15.75">
      <c r="B39" s="277"/>
      <c r="C39" s="278"/>
      <c r="D39" s="278"/>
      <c r="E39" s="278"/>
      <c r="F39" s="278"/>
      <c r="G39" s="277"/>
    </row>
    <row r="40" spans="2:7" ht="15.75">
      <c r="B40" s="277"/>
      <c r="C40" s="278"/>
      <c r="D40" s="278"/>
      <c r="E40" s="278"/>
      <c r="F40" s="278"/>
      <c r="G40" s="277"/>
    </row>
    <row r="41" spans="2:7" ht="15.75">
      <c r="B41" s="11"/>
      <c r="C41" s="275"/>
      <c r="D41" s="275"/>
      <c r="E41" s="275"/>
      <c r="F41" s="275"/>
      <c r="G41" s="276"/>
    </row>
    <row r="42" spans="2:7" ht="15.75">
      <c r="B42" s="277"/>
      <c r="C42" s="278"/>
      <c r="D42" s="278"/>
      <c r="E42" s="278"/>
      <c r="F42" s="278"/>
      <c r="G42" s="277"/>
    </row>
    <row r="43" spans="2:7" ht="15.75">
      <c r="B43" s="277"/>
      <c r="C43" s="278"/>
      <c r="D43" s="278"/>
      <c r="E43" s="278"/>
      <c r="F43" s="278"/>
      <c r="G43" s="277"/>
    </row>
    <row r="44" spans="2:7" ht="15.75">
      <c r="B44" s="277"/>
      <c r="C44" s="278"/>
      <c r="D44" s="278"/>
      <c r="E44" s="278"/>
      <c r="F44" s="278"/>
      <c r="G44" s="277"/>
    </row>
    <row r="45" spans="2:7" ht="15.75">
      <c r="B45" s="277"/>
      <c r="C45" s="278"/>
      <c r="D45" s="278"/>
      <c r="E45" s="278"/>
      <c r="F45" s="278"/>
      <c r="G45" s="277"/>
    </row>
  </sheetData>
  <sheetProtection/>
  <mergeCells count="4">
    <mergeCell ref="A4:A5"/>
    <mergeCell ref="A1:H1"/>
    <mergeCell ref="A2:H2"/>
    <mergeCell ref="L2:L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58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L34"/>
  <sheetViews>
    <sheetView view="pageBreakPreview" zoomScaleSheetLayoutView="100" workbookViewId="0" topLeftCell="D4">
      <selection activeCell="F7" sqref="F7"/>
    </sheetView>
  </sheetViews>
  <sheetFormatPr defaultColWidth="9.00390625" defaultRowHeight="12.75"/>
  <cols>
    <col min="1" max="1" width="6.625" style="69" bestFit="1" customWidth="1"/>
    <col min="2" max="2" width="67.875" style="70" bestFit="1" customWidth="1"/>
    <col min="3" max="3" width="13.50390625" style="114" bestFit="1" customWidth="1"/>
    <col min="4" max="6" width="13.50390625" style="114" customWidth="1"/>
    <col min="7" max="7" width="41.375" style="69" bestFit="1" customWidth="1"/>
    <col min="8" max="8" width="17.625" style="114" customWidth="1"/>
    <col min="9" max="10" width="16.00390625" style="114" customWidth="1"/>
    <col min="11" max="11" width="14.625" style="114" customWidth="1"/>
    <col min="12" max="12" width="23.375" style="69" customWidth="1"/>
    <col min="13" max="16384" width="9.375" style="69" customWidth="1"/>
  </cols>
  <sheetData>
    <row r="2" spans="2:12" s="235" customFormat="1" ht="31.5">
      <c r="B2" s="297" t="s">
        <v>55</v>
      </c>
      <c r="C2" s="298"/>
      <c r="D2" s="298"/>
      <c r="E2" s="298"/>
      <c r="F2" s="298"/>
      <c r="G2" s="298"/>
      <c r="H2" s="298"/>
      <c r="I2" s="298"/>
      <c r="J2" s="298"/>
      <c r="K2" s="298"/>
      <c r="L2" s="69"/>
    </row>
    <row r="3" spans="8:12" ht="16.5" customHeight="1" thickBot="1">
      <c r="H3" s="74" t="s">
        <v>302</v>
      </c>
      <c r="I3" s="74"/>
      <c r="J3" s="74"/>
      <c r="K3" s="74"/>
      <c r="L3" s="519" t="s">
        <v>450</v>
      </c>
    </row>
    <row r="4" spans="1:12" s="235" customFormat="1" ht="16.5" thickBot="1">
      <c r="A4" s="517" t="s">
        <v>310</v>
      </c>
      <c r="B4" s="279" t="s">
        <v>299</v>
      </c>
      <c r="C4" s="280"/>
      <c r="D4" s="413"/>
      <c r="E4" s="413"/>
      <c r="F4" s="413"/>
      <c r="G4" s="520" t="s">
        <v>301</v>
      </c>
      <c r="H4" s="521"/>
      <c r="I4" s="521"/>
      <c r="J4" s="521"/>
      <c r="K4" s="522"/>
      <c r="L4" s="519"/>
    </row>
    <row r="5" spans="1:12" s="281" customFormat="1" ht="32.25" thickBot="1">
      <c r="A5" s="518"/>
      <c r="B5" s="245" t="s">
        <v>303</v>
      </c>
      <c r="C5" s="246" t="s">
        <v>461</v>
      </c>
      <c r="D5" s="367" t="s">
        <v>433</v>
      </c>
      <c r="E5" s="367" t="s">
        <v>435</v>
      </c>
      <c r="F5" s="367" t="s">
        <v>430</v>
      </c>
      <c r="G5" s="245" t="s">
        <v>303</v>
      </c>
      <c r="H5" s="247" t="s">
        <v>461</v>
      </c>
      <c r="I5" s="367" t="s">
        <v>433</v>
      </c>
      <c r="J5" s="367" t="s">
        <v>434</v>
      </c>
      <c r="K5" s="367" t="s">
        <v>430</v>
      </c>
      <c r="L5" s="519"/>
    </row>
    <row r="6" spans="1:12" s="281" customFormat="1" ht="16.5" thickBot="1">
      <c r="A6" s="244" t="s">
        <v>15</v>
      </c>
      <c r="B6" s="245" t="s">
        <v>19</v>
      </c>
      <c r="C6" s="246" t="s">
        <v>17</v>
      </c>
      <c r="D6" s="402" t="s">
        <v>21</v>
      </c>
      <c r="E6" s="402" t="s">
        <v>22</v>
      </c>
      <c r="F6" s="402" t="s">
        <v>23</v>
      </c>
      <c r="G6" s="245" t="s">
        <v>24</v>
      </c>
      <c r="H6" s="247" t="s">
        <v>437</v>
      </c>
      <c r="I6" s="402" t="s">
        <v>438</v>
      </c>
      <c r="J6" s="456" t="s">
        <v>439</v>
      </c>
      <c r="K6" s="431" t="s">
        <v>440</v>
      </c>
      <c r="L6" s="519"/>
    </row>
    <row r="7" spans="1:12" s="235" customFormat="1" ht="15.75">
      <c r="A7" s="248" t="s">
        <v>274</v>
      </c>
      <c r="B7" s="282" t="s">
        <v>32</v>
      </c>
      <c r="C7" s="283">
        <f>'1. MÉRLEG'!C22</f>
        <v>49756</v>
      </c>
      <c r="D7" s="283">
        <f>'1. MÉRLEG'!D22</f>
        <v>49756</v>
      </c>
      <c r="E7" s="283">
        <f>'1. MÉRLEG'!E22</f>
        <v>0</v>
      </c>
      <c r="F7" s="283">
        <f>'1. MÉRLEG'!F22</f>
        <v>49756</v>
      </c>
      <c r="G7" s="282" t="s">
        <v>100</v>
      </c>
      <c r="H7" s="284">
        <f>'1. MÉRLEG'!C113</f>
        <v>53175</v>
      </c>
      <c r="I7" s="284">
        <f>'1. MÉRLEG'!D113</f>
        <v>54502</v>
      </c>
      <c r="J7" s="284">
        <f>'1. MÉRLEG'!E113</f>
        <v>61</v>
      </c>
      <c r="K7" s="284">
        <f>'1. MÉRLEG'!F113</f>
        <v>54563</v>
      </c>
      <c r="L7" s="519"/>
    </row>
    <row r="8" spans="1:12" s="235" customFormat="1" ht="31.5">
      <c r="A8" s="252" t="s">
        <v>275</v>
      </c>
      <c r="B8" s="268" t="s">
        <v>33</v>
      </c>
      <c r="C8" s="270">
        <f>'1. MÉRLEG'!C28</f>
        <v>0</v>
      </c>
      <c r="D8" s="408"/>
      <c r="E8" s="408"/>
      <c r="F8" s="408"/>
      <c r="G8" s="268" t="s">
        <v>34</v>
      </c>
      <c r="H8" s="271">
        <f>'1. MÉRLEG'!C114</f>
        <v>0</v>
      </c>
      <c r="I8" s="408"/>
      <c r="J8" s="415"/>
      <c r="K8" s="433"/>
      <c r="L8" s="519"/>
    </row>
    <row r="9" spans="1:12" s="235" customFormat="1" ht="15.75">
      <c r="A9" s="252" t="s">
        <v>276</v>
      </c>
      <c r="B9" s="268" t="s">
        <v>35</v>
      </c>
      <c r="C9" s="270">
        <f>'1. MÉRLEG'!C49</f>
        <v>0</v>
      </c>
      <c r="D9" s="270">
        <f>'1. MÉRLEG'!D49</f>
        <v>0</v>
      </c>
      <c r="E9" s="270">
        <f>'1. MÉRLEG'!E49</f>
        <v>0</v>
      </c>
      <c r="F9" s="270">
        <f>'1. MÉRLEG'!F49</f>
        <v>0</v>
      </c>
      <c r="G9" s="268" t="s">
        <v>361</v>
      </c>
      <c r="H9" s="271">
        <f>'1. MÉRLEG'!C115</f>
        <v>10000</v>
      </c>
      <c r="I9" s="271">
        <f>'1. MÉRLEG'!D115</f>
        <v>10000</v>
      </c>
      <c r="J9" s="271">
        <f>'1. MÉRLEG'!E115</f>
        <v>0</v>
      </c>
      <c r="K9" s="271">
        <f>'1. MÉRLEG'!F115</f>
        <v>10000</v>
      </c>
      <c r="L9" s="519"/>
    </row>
    <row r="10" spans="1:12" s="235" customFormat="1" ht="31.5">
      <c r="A10" s="252" t="s">
        <v>277</v>
      </c>
      <c r="B10" s="268" t="s">
        <v>36</v>
      </c>
      <c r="C10" s="270"/>
      <c r="D10" s="408"/>
      <c r="E10" s="408"/>
      <c r="F10" s="408"/>
      <c r="G10" s="268" t="s">
        <v>37</v>
      </c>
      <c r="H10" s="271">
        <f>'1. MÉRLEG'!C116</f>
        <v>0</v>
      </c>
      <c r="I10" s="408"/>
      <c r="J10" s="415"/>
      <c r="K10" s="433"/>
      <c r="L10" s="519"/>
    </row>
    <row r="11" spans="1:12" s="235" customFormat="1" ht="15.75">
      <c r="A11" s="252" t="s">
        <v>278</v>
      </c>
      <c r="B11" s="268" t="s">
        <v>38</v>
      </c>
      <c r="C11" s="270"/>
      <c r="D11" s="408"/>
      <c r="E11" s="408"/>
      <c r="F11" s="408"/>
      <c r="G11" s="268" t="s">
        <v>219</v>
      </c>
      <c r="H11" s="271">
        <f>'1. MÉRLEG'!C117</f>
        <v>0</v>
      </c>
      <c r="I11" s="408"/>
      <c r="J11" s="415"/>
      <c r="K11" s="433"/>
      <c r="L11" s="519"/>
    </row>
    <row r="12" spans="1:12" s="235" customFormat="1" ht="15.75">
      <c r="A12" s="252" t="s">
        <v>279</v>
      </c>
      <c r="B12" s="268" t="s">
        <v>39</v>
      </c>
      <c r="C12" s="285"/>
      <c r="D12" s="415"/>
      <c r="E12" s="415"/>
      <c r="F12" s="415"/>
      <c r="G12" s="286"/>
      <c r="H12" s="271"/>
      <c r="I12" s="415"/>
      <c r="J12" s="415"/>
      <c r="K12" s="433"/>
      <c r="L12" s="519"/>
    </row>
    <row r="13" spans="1:12" s="235" customFormat="1" ht="15.75">
      <c r="A13" s="252" t="s">
        <v>280</v>
      </c>
      <c r="B13" s="286"/>
      <c r="C13" s="270"/>
      <c r="D13" s="408"/>
      <c r="E13" s="408"/>
      <c r="F13" s="408"/>
      <c r="G13" s="286"/>
      <c r="H13" s="271"/>
      <c r="I13" s="408"/>
      <c r="J13" s="415"/>
      <c r="K13" s="433"/>
      <c r="L13" s="519"/>
    </row>
    <row r="14" spans="1:12" s="235" customFormat="1" ht="15.75">
      <c r="A14" s="252" t="s">
        <v>281</v>
      </c>
      <c r="B14" s="286"/>
      <c r="C14" s="270"/>
      <c r="D14" s="408"/>
      <c r="E14" s="408"/>
      <c r="F14" s="408"/>
      <c r="G14" s="286"/>
      <c r="H14" s="271"/>
      <c r="I14" s="408"/>
      <c r="J14" s="415"/>
      <c r="K14" s="433"/>
      <c r="L14" s="519"/>
    </row>
    <row r="15" spans="1:12" s="235" customFormat="1" ht="15.75">
      <c r="A15" s="252" t="s">
        <v>282</v>
      </c>
      <c r="B15" s="286"/>
      <c r="C15" s="285"/>
      <c r="D15" s="415"/>
      <c r="E15" s="415"/>
      <c r="F15" s="415"/>
      <c r="G15" s="286"/>
      <c r="H15" s="271"/>
      <c r="I15" s="415"/>
      <c r="J15" s="415"/>
      <c r="K15" s="433"/>
      <c r="L15" s="519"/>
    </row>
    <row r="16" spans="1:12" s="235" customFormat="1" ht="15.75">
      <c r="A16" s="252" t="s">
        <v>283</v>
      </c>
      <c r="B16" s="286"/>
      <c r="C16" s="285"/>
      <c r="D16" s="415"/>
      <c r="E16" s="415"/>
      <c r="F16" s="415"/>
      <c r="G16" s="286"/>
      <c r="H16" s="271"/>
      <c r="I16" s="415"/>
      <c r="J16" s="415"/>
      <c r="K16" s="433"/>
      <c r="L16" s="519"/>
    </row>
    <row r="17" spans="1:12" s="235" customFormat="1" ht="16.5" thickBot="1">
      <c r="A17" s="265" t="s">
        <v>284</v>
      </c>
      <c r="B17" s="287"/>
      <c r="C17" s="288"/>
      <c r="D17" s="412"/>
      <c r="E17" s="412"/>
      <c r="F17" s="412"/>
      <c r="G17" s="266" t="s">
        <v>293</v>
      </c>
      <c r="H17" s="269"/>
      <c r="I17" s="412"/>
      <c r="J17" s="412"/>
      <c r="K17" s="434"/>
      <c r="L17" s="519"/>
    </row>
    <row r="18" spans="1:12" s="235" customFormat="1" ht="32.25" thickBot="1">
      <c r="A18" s="262" t="s">
        <v>285</v>
      </c>
      <c r="B18" s="73" t="s">
        <v>40</v>
      </c>
      <c r="C18" s="263">
        <f>+C7+C9+C10+C12+C13+C14+C15+C16+C17</f>
        <v>49756</v>
      </c>
      <c r="D18" s="263">
        <f>+D7+D9+D10+D12+D13+D14+D15+D16+D17</f>
        <v>49756</v>
      </c>
      <c r="E18" s="263"/>
      <c r="F18" s="263">
        <f>+F7+F9+F10+F12+F13+F14+F15+F16+F17</f>
        <v>49756</v>
      </c>
      <c r="G18" s="73" t="s">
        <v>41</v>
      </c>
      <c r="H18" s="264">
        <f>+H7+H9+H11+H12+H13+H14+H15+H16+H17</f>
        <v>63175</v>
      </c>
      <c r="I18" s="264">
        <f>+I7+I9+I11+I12+I13+I14+I15+I16+I17</f>
        <v>64502</v>
      </c>
      <c r="J18" s="264">
        <f>+J7+J9+J11+J12+J13+J14+J15+J16+J17</f>
        <v>61</v>
      </c>
      <c r="K18" s="264">
        <f>+K7+K9+K11+K12+K13+K14+K15+K16+K17</f>
        <v>64563</v>
      </c>
      <c r="L18" s="519"/>
    </row>
    <row r="19" spans="1:12" s="235" customFormat="1" ht="15.75">
      <c r="A19" s="248" t="s">
        <v>286</v>
      </c>
      <c r="B19" s="289" t="s">
        <v>42</v>
      </c>
      <c r="C19" s="290">
        <f>+C20+C21+C22+C23+C24</f>
        <v>0</v>
      </c>
      <c r="D19" s="416"/>
      <c r="E19" s="416"/>
      <c r="F19" s="416"/>
      <c r="G19" s="268" t="s">
        <v>362</v>
      </c>
      <c r="H19" s="284"/>
      <c r="I19" s="416"/>
      <c r="J19" s="458"/>
      <c r="K19" s="435"/>
      <c r="L19" s="519"/>
    </row>
    <row r="20" spans="1:12" s="235" customFormat="1" ht="15.75">
      <c r="A20" s="252" t="s">
        <v>287</v>
      </c>
      <c r="B20" s="291" t="s">
        <v>99</v>
      </c>
      <c r="C20" s="270"/>
      <c r="D20" s="408"/>
      <c r="E20" s="408"/>
      <c r="F20" s="408"/>
      <c r="G20" s="268" t="s">
        <v>43</v>
      </c>
      <c r="H20" s="271"/>
      <c r="I20" s="408"/>
      <c r="J20" s="415"/>
      <c r="K20" s="433"/>
      <c r="L20" s="519"/>
    </row>
    <row r="21" spans="1:12" s="235" customFormat="1" ht="15.75">
      <c r="A21" s="248" t="s">
        <v>288</v>
      </c>
      <c r="B21" s="291" t="s">
        <v>44</v>
      </c>
      <c r="C21" s="270"/>
      <c r="D21" s="408"/>
      <c r="E21" s="408"/>
      <c r="F21" s="408"/>
      <c r="G21" s="268" t="s">
        <v>349</v>
      </c>
      <c r="H21" s="271"/>
      <c r="I21" s="408"/>
      <c r="J21" s="415"/>
      <c r="K21" s="433"/>
      <c r="L21" s="519"/>
    </row>
    <row r="22" spans="1:12" s="235" customFormat="1" ht="15.75">
      <c r="A22" s="252" t="s">
        <v>289</v>
      </c>
      <c r="B22" s="291" t="s">
        <v>45</v>
      </c>
      <c r="C22" s="270"/>
      <c r="D22" s="408"/>
      <c r="E22" s="408"/>
      <c r="F22" s="408"/>
      <c r="G22" s="268" t="s">
        <v>350</v>
      </c>
      <c r="H22" s="271"/>
      <c r="I22" s="408"/>
      <c r="J22" s="415"/>
      <c r="K22" s="433"/>
      <c r="L22" s="519"/>
    </row>
    <row r="23" spans="1:12" s="235" customFormat="1" ht="15.75">
      <c r="A23" s="248" t="s">
        <v>401</v>
      </c>
      <c r="B23" s="291" t="s">
        <v>46</v>
      </c>
      <c r="C23" s="270"/>
      <c r="D23" s="409"/>
      <c r="E23" s="409"/>
      <c r="F23" s="409"/>
      <c r="G23" s="266" t="s">
        <v>71</v>
      </c>
      <c r="H23" s="271"/>
      <c r="I23" s="409"/>
      <c r="J23" s="412"/>
      <c r="K23" s="434"/>
      <c r="L23" s="519"/>
    </row>
    <row r="24" spans="1:12" s="235" customFormat="1" ht="31.5">
      <c r="A24" s="252" t="s">
        <v>402</v>
      </c>
      <c r="B24" s="292" t="s">
        <v>413</v>
      </c>
      <c r="C24" s="270"/>
      <c r="D24" s="408"/>
      <c r="E24" s="408"/>
      <c r="F24" s="408"/>
      <c r="G24" s="268" t="s">
        <v>47</v>
      </c>
      <c r="H24" s="271"/>
      <c r="I24" s="408"/>
      <c r="J24" s="415"/>
      <c r="K24" s="433"/>
      <c r="L24" s="519"/>
    </row>
    <row r="25" spans="1:12" s="235" customFormat="1" ht="15.75">
      <c r="A25" s="248" t="s">
        <v>403</v>
      </c>
      <c r="B25" s="293" t="s">
        <v>48</v>
      </c>
      <c r="C25" s="272">
        <f>+C26+C27+C28+C29+C30</f>
        <v>0</v>
      </c>
      <c r="D25" s="416"/>
      <c r="E25" s="416"/>
      <c r="F25" s="416"/>
      <c r="G25" s="282" t="s">
        <v>75</v>
      </c>
      <c r="H25" s="271"/>
      <c r="I25" s="416"/>
      <c r="J25" s="458"/>
      <c r="K25" s="435"/>
      <c r="L25" s="519"/>
    </row>
    <row r="26" spans="1:12" s="235" customFormat="1" ht="15.75">
      <c r="A26" s="252" t="s">
        <v>404</v>
      </c>
      <c r="B26" s="292" t="s">
        <v>415</v>
      </c>
      <c r="C26" s="270"/>
      <c r="D26" s="414"/>
      <c r="E26" s="414"/>
      <c r="F26" s="414"/>
      <c r="G26" s="282" t="s">
        <v>49</v>
      </c>
      <c r="H26" s="271"/>
      <c r="I26" s="414"/>
      <c r="J26" s="457"/>
      <c r="K26" s="432"/>
      <c r="L26" s="519"/>
    </row>
    <row r="27" spans="1:12" s="235" customFormat="1" ht="15.75">
      <c r="A27" s="248" t="s">
        <v>405</v>
      </c>
      <c r="B27" s="292" t="s">
        <v>417</v>
      </c>
      <c r="C27" s="270"/>
      <c r="D27" s="414"/>
      <c r="E27" s="414"/>
      <c r="F27" s="414"/>
      <c r="G27" s="294"/>
      <c r="H27" s="271"/>
      <c r="I27" s="414"/>
      <c r="J27" s="457"/>
      <c r="K27" s="432"/>
      <c r="L27" s="519"/>
    </row>
    <row r="28" spans="1:12" s="235" customFormat="1" ht="15.75">
      <c r="A28" s="252" t="s">
        <v>406</v>
      </c>
      <c r="B28" s="291" t="s">
        <v>416</v>
      </c>
      <c r="C28" s="270"/>
      <c r="D28" s="414"/>
      <c r="E28" s="414"/>
      <c r="F28" s="414"/>
      <c r="G28" s="294"/>
      <c r="H28" s="271"/>
      <c r="I28" s="414"/>
      <c r="J28" s="457"/>
      <c r="K28" s="432"/>
      <c r="L28" s="519"/>
    </row>
    <row r="29" spans="1:12" s="235" customFormat="1" ht="15.75">
      <c r="A29" s="248" t="s">
        <v>407</v>
      </c>
      <c r="B29" s="295" t="s">
        <v>50</v>
      </c>
      <c r="C29" s="270"/>
      <c r="D29" s="408"/>
      <c r="E29" s="408"/>
      <c r="F29" s="408"/>
      <c r="G29" s="286"/>
      <c r="H29" s="271"/>
      <c r="I29" s="408"/>
      <c r="J29" s="415"/>
      <c r="K29" s="433"/>
      <c r="L29" s="519"/>
    </row>
    <row r="30" spans="1:12" s="235" customFormat="1" ht="16.5" thickBot="1">
      <c r="A30" s="252" t="s">
        <v>408</v>
      </c>
      <c r="B30" s="296" t="s">
        <v>414</v>
      </c>
      <c r="C30" s="270"/>
      <c r="D30" s="414"/>
      <c r="E30" s="414"/>
      <c r="F30" s="414"/>
      <c r="G30" s="294"/>
      <c r="H30" s="271"/>
      <c r="I30" s="414"/>
      <c r="J30" s="457"/>
      <c r="K30" s="432"/>
      <c r="L30" s="519"/>
    </row>
    <row r="31" spans="1:12" s="235" customFormat="1" ht="48" thickBot="1">
      <c r="A31" s="262" t="s">
        <v>409</v>
      </c>
      <c r="B31" s="73" t="s">
        <v>51</v>
      </c>
      <c r="C31" s="263">
        <f>+C19+C25</f>
        <v>0</v>
      </c>
      <c r="D31" s="263">
        <f>+D19+D25</f>
        <v>0</v>
      </c>
      <c r="E31" s="263"/>
      <c r="F31" s="263">
        <f>+F19+F25</f>
        <v>0</v>
      </c>
      <c r="G31" s="73" t="s">
        <v>52</v>
      </c>
      <c r="H31" s="264">
        <f>SUM(H19:H30)</f>
        <v>0</v>
      </c>
      <c r="I31" s="264">
        <f>SUM(I19:I30)</f>
        <v>0</v>
      </c>
      <c r="J31" s="264">
        <f>SUM(J19:J30)</f>
        <v>0</v>
      </c>
      <c r="K31" s="264">
        <f>SUM(K19:K30)</f>
        <v>0</v>
      </c>
      <c r="L31" s="519"/>
    </row>
    <row r="32" spans="1:12" s="235" customFormat="1" ht="32.25" customHeight="1" thickBot="1">
      <c r="A32" s="262" t="s">
        <v>410</v>
      </c>
      <c r="B32" s="73" t="s">
        <v>53</v>
      </c>
      <c r="C32" s="274">
        <f>+C18+C31</f>
        <v>49756</v>
      </c>
      <c r="D32" s="274">
        <f>+D18+D31</f>
        <v>49756</v>
      </c>
      <c r="E32" s="274">
        <f>+E18+E31</f>
        <v>0</v>
      </c>
      <c r="F32" s="274">
        <f>+F18+F31</f>
        <v>49756</v>
      </c>
      <c r="G32" s="73" t="s">
        <v>54</v>
      </c>
      <c r="H32" s="274">
        <f>+H18+H31</f>
        <v>63175</v>
      </c>
      <c r="I32" s="274">
        <f>+I18+I31</f>
        <v>64502</v>
      </c>
      <c r="J32" s="274">
        <f>+J18+J31</f>
        <v>61</v>
      </c>
      <c r="K32" s="274">
        <f>+K18+K31</f>
        <v>64563</v>
      </c>
      <c r="L32" s="519"/>
    </row>
    <row r="33" spans="1:12" s="235" customFormat="1" ht="16.5" thickBot="1">
      <c r="A33" s="262" t="s">
        <v>411</v>
      </c>
      <c r="B33" s="73" t="s">
        <v>351</v>
      </c>
      <c r="C33" s="274">
        <f>IF(C18-H18&lt;0,H18-C18,"-")</f>
        <v>13419</v>
      </c>
      <c r="D33" s="274">
        <f>IF(D18-I18&lt;0,I18-D18,"-")</f>
        <v>14746</v>
      </c>
      <c r="E33" s="274">
        <f>IF(E18-J18&lt;0,J18-E18,"-")</f>
        <v>61</v>
      </c>
      <c r="F33" s="274">
        <f>IF(F18-K18&lt;0,K18-F18,"-")</f>
        <v>14807</v>
      </c>
      <c r="G33" s="73" t="s">
        <v>352</v>
      </c>
      <c r="H33" s="274" t="str">
        <f>IF(C18-H18&gt;0,C18-H18,"-")</f>
        <v>-</v>
      </c>
      <c r="I33" s="274" t="str">
        <f>IF(D18-I18&gt;0,D18-I18,"-")</f>
        <v>-</v>
      </c>
      <c r="J33" s="274" t="str">
        <f>IF(E18-J18&gt;0,E18-J18,"-")</f>
        <v>-</v>
      </c>
      <c r="K33" s="274" t="str">
        <f>IF(F18-K18&gt;0,F18-K18,"-")</f>
        <v>-</v>
      </c>
      <c r="L33" s="519"/>
    </row>
    <row r="34" spans="1:12" s="235" customFormat="1" ht="16.5" thickBot="1">
      <c r="A34" s="262" t="s">
        <v>412</v>
      </c>
      <c r="B34" s="73" t="s">
        <v>81</v>
      </c>
      <c r="C34" s="274">
        <f>IF(C18+C19-H32&lt;0,H32-(C18+C19),"-")</f>
        <v>13419</v>
      </c>
      <c r="D34" s="274">
        <f>IF(D18+D19-I32&lt;0,I32-(D18+D19),"-")</f>
        <v>14746</v>
      </c>
      <c r="E34" s="274">
        <f>IF(E18+E19-J32&lt;0,J32-(E18+E19),"-")</f>
        <v>61</v>
      </c>
      <c r="F34" s="274">
        <f>IF(F18+F19-K32&lt;0,K32-(F18+F19),"-")</f>
        <v>14807</v>
      </c>
      <c r="G34" s="73" t="s">
        <v>82</v>
      </c>
      <c r="H34" s="274" t="str">
        <f>IF(C18+C19-H32&gt;0,C18+C19-H32,"-")</f>
        <v>-</v>
      </c>
      <c r="I34" s="274" t="str">
        <f>IF(D18+D19-I32&gt;0,D18+D19-I32,"-")</f>
        <v>-</v>
      </c>
      <c r="J34" s="274" t="str">
        <f>IF(E18+E19-J32&gt;0,E18+E19-J32,"-")</f>
        <v>-</v>
      </c>
      <c r="K34" s="274" t="str">
        <f>IF(F18+F19-K32&gt;0,F18+F19-K32,"-")</f>
        <v>-</v>
      </c>
      <c r="L34" s="519"/>
    </row>
  </sheetData>
  <sheetProtection/>
  <mergeCells count="3">
    <mergeCell ref="A4:A5"/>
    <mergeCell ref="L3:L34"/>
    <mergeCell ref="G4:K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U11"/>
  <sheetViews>
    <sheetView zoomScale="120" zoomScaleNormal="120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5.625" style="13" customWidth="1"/>
    <col min="2" max="2" width="58.00390625" style="13" bestFit="1" customWidth="1"/>
    <col min="3" max="5" width="11.625" style="13" customWidth="1"/>
    <col min="6" max="6" width="15.125" style="13" customWidth="1"/>
    <col min="7" max="16384" width="9.375" style="13" customWidth="1"/>
  </cols>
  <sheetData>
    <row r="1" spans="1:255" ht="15.75">
      <c r="A1" s="83"/>
      <c r="B1" s="83"/>
      <c r="C1" s="83"/>
      <c r="D1" s="83"/>
      <c r="E1" s="83"/>
      <c r="F1" s="83" t="s">
        <v>451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15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6" ht="33" customHeight="1">
      <c r="A3" s="523" t="s">
        <v>421</v>
      </c>
      <c r="B3" s="523"/>
      <c r="C3" s="523"/>
      <c r="D3" s="523"/>
      <c r="E3" s="523"/>
      <c r="F3" s="523"/>
    </row>
    <row r="4" spans="1:7" ht="15.75" customHeight="1" thickBot="1">
      <c r="A4" s="14"/>
      <c r="B4" s="14"/>
      <c r="C4" s="14"/>
      <c r="D4" s="524"/>
      <c r="E4" s="524"/>
      <c r="F4" s="157"/>
      <c r="G4" s="19"/>
    </row>
    <row r="5" spans="1:6" ht="63" customHeight="1">
      <c r="A5" s="527" t="s">
        <v>272</v>
      </c>
      <c r="B5" s="529" t="s">
        <v>365</v>
      </c>
      <c r="C5" s="529" t="s">
        <v>366</v>
      </c>
      <c r="D5" s="529"/>
      <c r="E5" s="529"/>
      <c r="F5" s="525" t="s">
        <v>367</v>
      </c>
    </row>
    <row r="6" spans="1:6" ht="15.75" thickBot="1">
      <c r="A6" s="528"/>
      <c r="B6" s="530"/>
      <c r="C6" s="15">
        <v>2017</v>
      </c>
      <c r="D6" s="15">
        <v>2018</v>
      </c>
      <c r="E6" s="15">
        <v>2019</v>
      </c>
      <c r="F6" s="526"/>
    </row>
    <row r="7" spans="1:6" ht="15.75" thickBot="1">
      <c r="A7" s="16" t="s">
        <v>15</v>
      </c>
      <c r="B7" s="17" t="s">
        <v>19</v>
      </c>
      <c r="C7" s="17" t="s">
        <v>17</v>
      </c>
      <c r="D7" s="17" t="s">
        <v>21</v>
      </c>
      <c r="E7" s="17" t="s">
        <v>22</v>
      </c>
      <c r="F7" s="18" t="s">
        <v>23</v>
      </c>
    </row>
    <row r="8" spans="1:6" ht="15">
      <c r="A8" s="116" t="s">
        <v>274</v>
      </c>
      <c r="B8" s="117"/>
      <c r="C8" s="118">
        <v>0</v>
      </c>
      <c r="D8" s="118">
        <v>0</v>
      </c>
      <c r="E8" s="118">
        <v>0</v>
      </c>
      <c r="F8" s="119">
        <f>SUM(C8:E8)</f>
        <v>0</v>
      </c>
    </row>
    <row r="9" spans="1:6" ht="15">
      <c r="A9" s="120" t="s">
        <v>275</v>
      </c>
      <c r="B9" s="121"/>
      <c r="C9" s="122">
        <v>0</v>
      </c>
      <c r="D9" s="122">
        <v>0</v>
      </c>
      <c r="E9" s="122">
        <v>0</v>
      </c>
      <c r="F9" s="123">
        <f>SUM(C9:E9)</f>
        <v>0</v>
      </c>
    </row>
    <row r="10" spans="1:6" ht="15">
      <c r="A10" s="120" t="s">
        <v>276</v>
      </c>
      <c r="B10" s="124"/>
      <c r="C10" s="122">
        <v>0</v>
      </c>
      <c r="D10" s="122">
        <v>0</v>
      </c>
      <c r="E10" s="122">
        <v>0</v>
      </c>
      <c r="F10" s="123">
        <v>0</v>
      </c>
    </row>
    <row r="11" spans="1:6" ht="15.75" thickBot="1">
      <c r="A11" s="211" t="s">
        <v>279</v>
      </c>
      <c r="B11" s="155" t="s">
        <v>368</v>
      </c>
      <c r="C11" s="156">
        <f>SUM(C8:C10)</f>
        <v>0</v>
      </c>
      <c r="D11" s="156">
        <f>SUM(D8:D10)</f>
        <v>0</v>
      </c>
      <c r="E11" s="156">
        <f>SUM(E8:E10)</f>
        <v>0</v>
      </c>
      <c r="F11" s="212">
        <f>SUM(F8:F10)</f>
        <v>0</v>
      </c>
    </row>
  </sheetData>
  <sheetProtection/>
  <mergeCells count="6">
    <mergeCell ref="A3:F3"/>
    <mergeCell ref="D4:E4"/>
    <mergeCell ref="F5:F6"/>
    <mergeCell ref="A5:A6"/>
    <mergeCell ref="B5:B6"/>
    <mergeCell ref="C5:E5"/>
  </mergeCells>
  <printOptions horizontalCentered="1"/>
  <pageMargins left="0.7874015748031497" right="0.7874015748031497" top="0.59" bottom="0.984251968503937" header="0.32" footer="0.7874015748031497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14"/>
  <sheetViews>
    <sheetView zoomScale="120" zoomScaleNormal="120" zoomScalePageLayoutView="0" workbookViewId="0" topLeftCell="A1">
      <selection activeCell="E11" sqref="E11"/>
    </sheetView>
  </sheetViews>
  <sheetFormatPr defaultColWidth="9.00390625" defaultRowHeight="12.75"/>
  <cols>
    <col min="1" max="1" width="5.625" style="13" customWidth="1"/>
    <col min="2" max="2" width="68.625" style="13" customWidth="1"/>
    <col min="3" max="3" width="19.50390625" style="13" customWidth="1"/>
    <col min="4" max="5" width="16.50390625" style="13" customWidth="1"/>
    <col min="6" max="6" width="15.625" style="13" customWidth="1"/>
    <col min="7" max="16384" width="9.375" style="13" customWidth="1"/>
  </cols>
  <sheetData>
    <row r="1" spans="3:6" ht="15.75">
      <c r="C1" s="83" t="s">
        <v>452</v>
      </c>
      <c r="D1" s="83"/>
      <c r="E1" s="83"/>
      <c r="F1" s="83"/>
    </row>
    <row r="3" spans="1:6" ht="33" customHeight="1">
      <c r="A3" s="523" t="s">
        <v>422</v>
      </c>
      <c r="B3" s="523"/>
      <c r="C3" s="523"/>
      <c r="D3" s="398"/>
      <c r="E3" s="398"/>
      <c r="F3" s="398"/>
    </row>
    <row r="4" spans="1:7" ht="15.75" customHeight="1" thickBot="1">
      <c r="A4" s="14"/>
      <c r="B4" s="14"/>
      <c r="C4" s="20" t="s">
        <v>298</v>
      </c>
      <c r="D4" s="20"/>
      <c r="E4" s="20"/>
      <c r="F4" s="20"/>
      <c r="G4" s="19"/>
    </row>
    <row r="5" spans="1:6" ht="26.25" customHeight="1" thickBot="1">
      <c r="A5" s="21" t="s">
        <v>272</v>
      </c>
      <c r="B5" s="22" t="s">
        <v>363</v>
      </c>
      <c r="C5" s="23" t="s">
        <v>461</v>
      </c>
      <c r="D5" s="418" t="s">
        <v>433</v>
      </c>
      <c r="E5" s="459" t="s">
        <v>434</v>
      </c>
      <c r="F5" s="23" t="s">
        <v>430</v>
      </c>
    </row>
    <row r="6" spans="1:6" ht="15.75" thickBot="1">
      <c r="A6" s="24" t="s">
        <v>15</v>
      </c>
      <c r="B6" s="25" t="s">
        <v>16</v>
      </c>
      <c r="C6" s="26" t="s">
        <v>17</v>
      </c>
      <c r="D6" s="419" t="s">
        <v>21</v>
      </c>
      <c r="E6" s="460" t="s">
        <v>22</v>
      </c>
      <c r="F6" s="420" t="s">
        <v>23</v>
      </c>
    </row>
    <row r="7" spans="1:6" ht="15">
      <c r="A7" s="27" t="s">
        <v>274</v>
      </c>
      <c r="B7" s="210" t="s">
        <v>300</v>
      </c>
      <c r="C7" s="33">
        <v>709</v>
      </c>
      <c r="D7" s="468">
        <v>709</v>
      </c>
      <c r="E7" s="461"/>
      <c r="F7" s="33">
        <v>796</v>
      </c>
    </row>
    <row r="8" spans="1:6" ht="29.25" customHeight="1">
      <c r="A8" s="28" t="s">
        <v>275</v>
      </c>
      <c r="B8" s="126" t="s">
        <v>258</v>
      </c>
      <c r="C8" s="34">
        <v>162</v>
      </c>
      <c r="D8" s="469">
        <v>162</v>
      </c>
      <c r="E8" s="462"/>
      <c r="F8" s="34">
        <v>162</v>
      </c>
    </row>
    <row r="9" spans="1:6" s="125" customFormat="1" ht="15">
      <c r="A9" s="28" t="s">
        <v>276</v>
      </c>
      <c r="B9" s="29" t="s">
        <v>259</v>
      </c>
      <c r="C9" s="34">
        <v>0</v>
      </c>
      <c r="D9" s="469"/>
      <c r="E9" s="462"/>
      <c r="F9" s="34"/>
    </row>
    <row r="10" spans="1:6" s="125" customFormat="1" ht="23.25">
      <c r="A10" s="28" t="s">
        <v>277</v>
      </c>
      <c r="B10" s="126" t="s">
        <v>260</v>
      </c>
      <c r="C10" s="34"/>
      <c r="D10" s="469"/>
      <c r="E10" s="462"/>
      <c r="F10" s="34"/>
    </row>
    <row r="11" spans="1:6" ht="15">
      <c r="A11" s="30" t="s">
        <v>278</v>
      </c>
      <c r="B11" s="31" t="s">
        <v>261</v>
      </c>
      <c r="C11" s="35">
        <v>25</v>
      </c>
      <c r="D11" s="469">
        <v>25</v>
      </c>
      <c r="E11" s="462"/>
      <c r="F11" s="34">
        <v>575</v>
      </c>
    </row>
    <row r="12" spans="1:6" ht="15.75" thickBot="1">
      <c r="A12" s="28" t="s">
        <v>279</v>
      </c>
      <c r="B12" s="29" t="s">
        <v>364</v>
      </c>
      <c r="C12" s="34">
        <v>0</v>
      </c>
      <c r="D12" s="470"/>
      <c r="E12" s="463"/>
      <c r="F12" s="421"/>
    </row>
    <row r="13" spans="1:6" ht="15.75" thickBot="1">
      <c r="A13" s="531" t="s">
        <v>369</v>
      </c>
      <c r="B13" s="532"/>
      <c r="C13" s="32">
        <f>SUM(C7:C12)</f>
        <v>896</v>
      </c>
      <c r="D13" s="32">
        <f>SUM(D7:D12)</f>
        <v>896</v>
      </c>
      <c r="E13" s="32">
        <f>SUM(E7:E12)</f>
        <v>0</v>
      </c>
      <c r="F13" s="32">
        <f>SUM(F7:F12)</f>
        <v>1533</v>
      </c>
    </row>
    <row r="14" spans="1:6" ht="23.25" customHeight="1">
      <c r="A14" s="533" t="s">
        <v>376</v>
      </c>
      <c r="B14" s="533"/>
      <c r="C14" s="533"/>
      <c r="D14" s="417"/>
      <c r="E14" s="417"/>
      <c r="F14" s="417"/>
    </row>
  </sheetData>
  <sheetProtection/>
  <mergeCells count="3">
    <mergeCell ref="A3:C3"/>
    <mergeCell ref="A13:B13"/>
    <mergeCell ref="A14:C14"/>
  </mergeCells>
  <printOptions horizontalCentered="1"/>
  <pageMargins left="0.7874015748031497" right="0.7874015748031497" top="0.74" bottom="0.984251968503937" header="0.37" footer="0.7874015748031497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0"/>
  <sheetViews>
    <sheetView zoomScale="120" zoomScaleNormal="120" zoomScalePageLayoutView="0" workbookViewId="0" topLeftCell="A1">
      <selection activeCell="A3" sqref="A3:C3"/>
    </sheetView>
  </sheetViews>
  <sheetFormatPr defaultColWidth="9.00390625" defaultRowHeight="12.75"/>
  <cols>
    <col min="1" max="1" width="5.625" style="13" customWidth="1"/>
    <col min="2" max="2" width="78.375" style="13" bestFit="1" customWidth="1"/>
    <col min="3" max="3" width="27.00390625" style="13" customWidth="1"/>
    <col min="4" max="16384" width="9.375" style="13" customWidth="1"/>
  </cols>
  <sheetData>
    <row r="1" ht="15.75">
      <c r="C1" s="83" t="s">
        <v>453</v>
      </c>
    </row>
    <row r="3" spans="1:3" ht="33" customHeight="1">
      <c r="A3" s="523" t="s">
        <v>463</v>
      </c>
      <c r="B3" s="523"/>
      <c r="C3" s="523"/>
    </row>
    <row r="4" spans="1:4" ht="15.75" customHeight="1" thickBot="1">
      <c r="A4" s="14"/>
      <c r="B4" s="14"/>
      <c r="C4" s="20" t="s">
        <v>298</v>
      </c>
      <c r="D4" s="19"/>
    </row>
    <row r="5" spans="1:3" ht="26.25" customHeight="1" thickBot="1">
      <c r="A5" s="21" t="s">
        <v>272</v>
      </c>
      <c r="B5" s="22" t="s">
        <v>370</v>
      </c>
      <c r="C5" s="23" t="s">
        <v>375</v>
      </c>
    </row>
    <row r="6" spans="1:3" ht="15.75" thickBot="1">
      <c r="A6" s="143" t="s">
        <v>15</v>
      </c>
      <c r="B6" s="144" t="s">
        <v>19</v>
      </c>
      <c r="C6" s="145" t="s">
        <v>17</v>
      </c>
    </row>
    <row r="7" spans="1:3" ht="15">
      <c r="A7" s="27" t="s">
        <v>274</v>
      </c>
      <c r="B7" s="147" t="s">
        <v>14</v>
      </c>
      <c r="C7" s="33">
        <v>0</v>
      </c>
    </row>
    <row r="8" spans="1:3" s="125" customFormat="1" ht="15">
      <c r="A8" s="28" t="s">
        <v>275</v>
      </c>
      <c r="B8" s="146" t="s">
        <v>400</v>
      </c>
      <c r="C8" s="34">
        <v>0</v>
      </c>
    </row>
    <row r="9" spans="1:3" s="125" customFormat="1" ht="15">
      <c r="A9" s="28" t="s">
        <v>276</v>
      </c>
      <c r="B9" s="146" t="s">
        <v>25</v>
      </c>
      <c r="C9" s="34">
        <v>0</v>
      </c>
    </row>
    <row r="10" spans="1:3" s="152" customFormat="1" ht="17.25" customHeight="1" thickBot="1">
      <c r="A10" s="150" t="s">
        <v>277</v>
      </c>
      <c r="B10" s="148" t="s">
        <v>371</v>
      </c>
      <c r="C10" s="151">
        <f>SUM(C7:C9)</f>
        <v>0</v>
      </c>
    </row>
  </sheetData>
  <sheetProtection/>
  <mergeCells count="1">
    <mergeCell ref="A3:C3"/>
  </mergeCells>
  <printOptions horizontalCentered="1"/>
  <pageMargins left="0.7874015748031497" right="0.7874015748031497" top="0.72" bottom="0.984251968503937" header="0.4" footer="0.787401574803149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2017-09-21T10:06:14Z</cp:lastPrinted>
  <dcterms:created xsi:type="dcterms:W3CDTF">1999-10-30T10:30:45Z</dcterms:created>
  <dcterms:modified xsi:type="dcterms:W3CDTF">2017-10-12T09:12:57Z</dcterms:modified>
  <cp:category/>
  <cp:version/>
  <cp:contentType/>
  <cp:contentStatus/>
</cp:coreProperties>
</file>