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2980" windowHeight="955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5" i="1"/>
  <c r="C25"/>
  <c r="F24"/>
  <c r="E24"/>
  <c r="D24"/>
  <c r="C24"/>
  <c r="B24"/>
  <c r="N22"/>
  <c r="M21"/>
  <c r="L21"/>
  <c r="K21"/>
  <c r="J21"/>
  <c r="I21"/>
  <c r="H21"/>
  <c r="N21" s="1"/>
  <c r="G20"/>
  <c r="N20" s="1"/>
  <c r="M19"/>
  <c r="L19"/>
  <c r="K19"/>
  <c r="J19"/>
  <c r="I19"/>
  <c r="H19"/>
  <c r="N19" s="1"/>
  <c r="M18"/>
  <c r="M24" s="1"/>
  <c r="L18"/>
  <c r="L24" s="1"/>
  <c r="K18"/>
  <c r="K24" s="1"/>
  <c r="J18"/>
  <c r="J24" s="1"/>
  <c r="I18"/>
  <c r="I24" s="1"/>
  <c r="H18"/>
  <c r="H24" s="1"/>
  <c r="N17"/>
  <c r="G16"/>
  <c r="F16"/>
  <c r="F25" s="1"/>
  <c r="E16"/>
  <c r="D16"/>
  <c r="D25" s="1"/>
  <c r="C16"/>
  <c r="B16"/>
  <c r="B25" s="1"/>
  <c r="N15"/>
  <c r="M14"/>
  <c r="M16" s="1"/>
  <c r="M25" s="1"/>
  <c r="L14"/>
  <c r="L16" s="1"/>
  <c r="K14"/>
  <c r="K16" s="1"/>
  <c r="J14"/>
  <c r="I14"/>
  <c r="I16" s="1"/>
  <c r="I25" s="1"/>
  <c r="H14"/>
  <c r="H16" s="1"/>
  <c r="N13"/>
  <c r="N12"/>
  <c r="J12"/>
  <c r="N11"/>
  <c r="J11"/>
  <c r="N10"/>
  <c r="J9"/>
  <c r="N9" s="1"/>
  <c r="H25" l="1"/>
  <c r="L25"/>
  <c r="N16"/>
  <c r="K25"/>
  <c r="J16"/>
  <c r="J25" s="1"/>
  <c r="N18"/>
  <c r="G24"/>
  <c r="G25" s="1"/>
  <c r="N25" s="1"/>
  <c r="N14"/>
  <c r="N24" l="1"/>
</calcChain>
</file>

<file path=xl/sharedStrings.xml><?xml version="1.0" encoding="utf-8"?>
<sst xmlns="http://schemas.openxmlformats.org/spreadsheetml/2006/main" count="49" uniqueCount="49">
  <si>
    <t>9. melléklet az  1/2020. (II. 24.) önkormányzati rendelethez</t>
  </si>
  <si>
    <t>Az önkormányzat és intézményei 2020. évi  likviditási ütemterve</t>
  </si>
  <si>
    <t>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</si>
  <si>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</si>
  <si>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</si>
  <si>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</si>
  <si>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</si>
  <si>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</si>
  <si>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</si>
  <si>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</si>
  <si>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</si>
  <si>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</si>
  <si>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</si>
  <si>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</si>
  <si>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</si>
  <si>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</si>
  <si>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</si>
  <si>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</si>
  <si>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</si>
  <si>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</si>
  <si>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</si>
  <si>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</si>
  <si>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</si>
  <si>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</si>
  <si>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</si>
  <si>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</si>
  <si>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</si>
  <si>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 xml:space="preserve">Október </t>
  </si>
  <si>
    <t>November</t>
  </si>
  <si>
    <t>December</t>
  </si>
  <si>
    <t>Összesen</t>
  </si>
  <si>
    <t>Bevételek</t>
  </si>
  <si>
    <t>Önkorm.működési támogatása</t>
  </si>
  <si>
    <t>Egyéb műk.c.tám.áht-on belülről</t>
  </si>
  <si>
    <t>Közhatalmi bevételek</t>
  </si>
  <si>
    <t>Működési bevételek</t>
  </si>
  <si>
    <t>Működési c. átvett pe.áht-on kivülről</t>
  </si>
  <si>
    <t>Intézményfinansz.</t>
  </si>
  <si>
    <t>Költségvetési maradvány alakulása</t>
  </si>
  <si>
    <t>Bevételek összesen</t>
  </si>
  <si>
    <t>Kiadások</t>
  </si>
  <si>
    <t>Működési kiadások</t>
  </si>
  <si>
    <t>Intézményfinansz. és e.évi állami visszafiz.</t>
  </si>
  <si>
    <t>Felújítások</t>
  </si>
  <si>
    <t>Beruházások</t>
  </si>
  <si>
    <t>Egyéb felhalm.kiad.</t>
  </si>
  <si>
    <t>Tartalék felhaszn.</t>
  </si>
  <si>
    <t>Kiadások összesen:</t>
  </si>
  <si>
    <t>Egyenleg /záró pénze./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</si>
</sst>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Border="1"/>
    <xf numFmtId="0" fontId="0" fillId="0" borderId="6" xfId="0" applyFon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Font="1" applyBorder="1"/>
    <xf numFmtId="3" fontId="0" fillId="0" borderId="10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8" xfId="0" applyNumberFormat="1" applyFill="1" applyBorder="1"/>
    <xf numFmtId="0" fontId="3" fillId="0" borderId="6" xfId="0" applyFont="1" applyBorder="1"/>
    <xf numFmtId="3" fontId="0" fillId="0" borderId="11" xfId="0" applyNumberFormat="1" applyFill="1" applyBorder="1"/>
    <xf numFmtId="0" fontId="0" fillId="0" borderId="1" xfId="0" applyFont="1" applyBorder="1"/>
    <xf numFmtId="3" fontId="0" fillId="0" borderId="1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/>
  </sheetViews>
  <sheetFormatPr defaultRowHeight="15"/>
  <cols>
    <col min="1" max="1" width="32.85546875" customWidth="1"/>
    <col min="2" max="2" width="12.140625" customWidth="1"/>
    <col min="3" max="3" width="11.7109375" customWidth="1"/>
    <col min="4" max="4" width="12.28515625" customWidth="1"/>
    <col min="5" max="5" width="11.5703125" customWidth="1"/>
    <col min="6" max="6" width="11.42578125" customWidth="1"/>
    <col min="7" max="7" width="12.7109375" customWidth="1"/>
    <col min="8" max="8" width="10.7109375" customWidth="1"/>
    <col min="9" max="9" width="12.28515625" customWidth="1"/>
    <col min="10" max="10" width="10.85546875" customWidth="1"/>
    <col min="11" max="11" width="12" customWidth="1"/>
    <col min="12" max="12" width="10.7109375" customWidth="1"/>
    <col min="13" max="14" width="11.140625" customWidth="1"/>
  </cols>
  <sheetData>
    <row r="2" spans="1:14" ht="15.75">
      <c r="A2" s="1" t="s">
        <v>0</v>
      </c>
    </row>
    <row r="3" spans="1:1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>
      <c r="M5" s="23" t="s">
        <v>2</v>
      </c>
      <c r="N5" s="23"/>
    </row>
    <row r="6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</row>
    <row r="7" spans="1:14">
      <c r="A7" s="3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30</v>
      </c>
    </row>
    <row r="8" spans="1:14">
      <c r="A8" s="5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>
      <c r="A9" s="8" t="s">
        <v>32</v>
      </c>
      <c r="B9" s="9">
        <v>16428000</v>
      </c>
      <c r="C9" s="9">
        <v>16428000</v>
      </c>
      <c r="D9" s="9">
        <v>16428000</v>
      </c>
      <c r="E9" s="9">
        <v>16428000</v>
      </c>
      <c r="F9" s="9">
        <v>16428000</v>
      </c>
      <c r="G9" s="9">
        <v>16428000</v>
      </c>
      <c r="H9" s="9">
        <v>16428000</v>
      </c>
      <c r="I9" s="9">
        <v>16428000</v>
      </c>
      <c r="J9" s="9">
        <f>16428000+3024000+328467</f>
        <v>19780467</v>
      </c>
      <c r="K9" s="9">
        <v>16428000</v>
      </c>
      <c r="L9" s="9">
        <v>16428000</v>
      </c>
      <c r="M9" s="9">
        <v>16423295</v>
      </c>
      <c r="N9" s="10">
        <f t="shared" ref="N9:N15" si="0">SUM(B9:M9)</f>
        <v>200483762</v>
      </c>
    </row>
    <row r="10" spans="1:14">
      <c r="A10" s="8" t="s">
        <v>33</v>
      </c>
      <c r="B10" s="9">
        <v>525000</v>
      </c>
      <c r="C10" s="9">
        <v>525000</v>
      </c>
      <c r="D10" s="9">
        <v>525000</v>
      </c>
      <c r="E10" s="9">
        <v>525000</v>
      </c>
      <c r="F10" s="9">
        <v>525000</v>
      </c>
      <c r="G10" s="9">
        <v>525000</v>
      </c>
      <c r="H10" s="9">
        <v>525000</v>
      </c>
      <c r="I10" s="9">
        <v>525000</v>
      </c>
      <c r="J10" s="9">
        <v>525000</v>
      </c>
      <c r="K10" s="9">
        <v>525000</v>
      </c>
      <c r="L10" s="9">
        <v>525000</v>
      </c>
      <c r="M10" s="9">
        <v>525000</v>
      </c>
      <c r="N10" s="10">
        <f t="shared" si="0"/>
        <v>6300000</v>
      </c>
    </row>
    <row r="11" spans="1:14">
      <c r="A11" s="8" t="s">
        <v>34</v>
      </c>
      <c r="B11" s="9">
        <v>5781600</v>
      </c>
      <c r="C11" s="9">
        <v>5781600</v>
      </c>
      <c r="D11" s="9">
        <v>5781600</v>
      </c>
      <c r="E11" s="9">
        <v>5781600</v>
      </c>
      <c r="F11" s="9">
        <v>5781600</v>
      </c>
      <c r="G11" s="9">
        <v>5781600</v>
      </c>
      <c r="H11" s="9">
        <v>5781600</v>
      </c>
      <c r="I11" s="9">
        <v>5781600</v>
      </c>
      <c r="J11" s="9">
        <f>5781600+1705</f>
        <v>5783305</v>
      </c>
      <c r="K11" s="9">
        <v>5781600</v>
      </c>
      <c r="L11" s="9">
        <v>5781600</v>
      </c>
      <c r="M11" s="9">
        <v>5782400</v>
      </c>
      <c r="N11" s="10">
        <f t="shared" si="0"/>
        <v>69381705</v>
      </c>
    </row>
    <row r="12" spans="1:14">
      <c r="A12" s="8" t="s">
        <v>35</v>
      </c>
      <c r="B12" s="9">
        <v>2447475</v>
      </c>
      <c r="C12" s="9">
        <v>2447475</v>
      </c>
      <c r="D12" s="9">
        <v>2447475</v>
      </c>
      <c r="E12" s="9">
        <v>2447475</v>
      </c>
      <c r="F12" s="9">
        <v>2447475</v>
      </c>
      <c r="G12" s="9">
        <v>2447475</v>
      </c>
      <c r="H12" s="9">
        <v>2447475</v>
      </c>
      <c r="I12" s="9">
        <v>2447475</v>
      </c>
      <c r="J12" s="9">
        <f>2447475-1705</f>
        <v>2445770</v>
      </c>
      <c r="K12" s="9">
        <v>2447475</v>
      </c>
      <c r="L12" s="9">
        <v>2447475</v>
      </c>
      <c r="M12" s="9">
        <v>2447480</v>
      </c>
      <c r="N12" s="10">
        <f t="shared" si="0"/>
        <v>29368000</v>
      </c>
    </row>
    <row r="13" spans="1:14">
      <c r="A13" s="8" t="s">
        <v>36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0</v>
      </c>
    </row>
    <row r="14" spans="1:14">
      <c r="A14" s="8" t="s">
        <v>37</v>
      </c>
      <c r="B14" s="9">
        <v>16705000</v>
      </c>
      <c r="C14" s="9">
        <v>16705000</v>
      </c>
      <c r="D14" s="9">
        <v>16705000</v>
      </c>
      <c r="E14" s="9">
        <v>16705000</v>
      </c>
      <c r="F14" s="9">
        <v>16705000</v>
      </c>
      <c r="G14" s="9">
        <v>16705000</v>
      </c>
      <c r="H14" s="9">
        <f>1062167+16705000+832+166</f>
        <v>17768165</v>
      </c>
      <c r="I14" s="9">
        <f>1062167+16705000</f>
        <v>17767167</v>
      </c>
      <c r="J14" s="9">
        <f>1062167+16705000</f>
        <v>17767167</v>
      </c>
      <c r="K14" s="9">
        <f>1062167+16705000</f>
        <v>17767167</v>
      </c>
      <c r="L14" s="9">
        <f>1062167+16705000</f>
        <v>17767167</v>
      </c>
      <c r="M14" s="9">
        <f>1062167+16705000</f>
        <v>17767167</v>
      </c>
      <c r="N14" s="10">
        <f t="shared" si="0"/>
        <v>206834000</v>
      </c>
    </row>
    <row r="15" spans="1:14">
      <c r="A15" s="11" t="s">
        <v>38</v>
      </c>
      <c r="B15" s="12">
        <v>0</v>
      </c>
      <c r="C15" s="12">
        <v>0</v>
      </c>
      <c r="D15" s="12">
        <v>0</v>
      </c>
      <c r="E15" s="12">
        <v>0</v>
      </c>
      <c r="F15" s="12">
        <v>331262605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0">
        <f t="shared" si="0"/>
        <v>331262605</v>
      </c>
    </row>
    <row r="16" spans="1:14">
      <c r="A16" s="13" t="s">
        <v>39</v>
      </c>
      <c r="B16" s="14">
        <f t="shared" ref="B16:M16" si="1">B9+B10+B11+B12+B15+B14+B13</f>
        <v>41887075</v>
      </c>
      <c r="C16" s="14">
        <f t="shared" si="1"/>
        <v>41887075</v>
      </c>
      <c r="D16" s="14">
        <f t="shared" si="1"/>
        <v>41887075</v>
      </c>
      <c r="E16" s="14">
        <f t="shared" si="1"/>
        <v>41887075</v>
      </c>
      <c r="F16" s="14">
        <f t="shared" si="1"/>
        <v>373149680</v>
      </c>
      <c r="G16" s="14">
        <f t="shared" si="1"/>
        <v>41887075</v>
      </c>
      <c r="H16" s="14">
        <f t="shared" si="1"/>
        <v>42950240</v>
      </c>
      <c r="I16" s="14">
        <f t="shared" si="1"/>
        <v>42949242</v>
      </c>
      <c r="J16" s="14">
        <f t="shared" si="1"/>
        <v>46301709</v>
      </c>
      <c r="K16" s="14">
        <f t="shared" si="1"/>
        <v>42949242</v>
      </c>
      <c r="L16" s="14">
        <f t="shared" si="1"/>
        <v>42949242</v>
      </c>
      <c r="M16" s="14">
        <f t="shared" si="1"/>
        <v>42945342</v>
      </c>
      <c r="N16" s="14">
        <f>SUM(N9:N15)</f>
        <v>843630072</v>
      </c>
    </row>
    <row r="17" spans="1:14">
      <c r="A17" s="5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>
        <f t="shared" ref="N17:N22" si="2">SUM(B17:M17)</f>
        <v>0</v>
      </c>
    </row>
    <row r="18" spans="1:14">
      <c r="A18" s="8" t="s">
        <v>41</v>
      </c>
      <c r="B18" s="9">
        <v>34433000</v>
      </c>
      <c r="C18" s="9">
        <v>34433000</v>
      </c>
      <c r="D18" s="9">
        <v>34433000</v>
      </c>
      <c r="E18" s="9">
        <v>34433000</v>
      </c>
      <c r="F18" s="9">
        <v>34433000</v>
      </c>
      <c r="G18" s="9">
        <v>34433000</v>
      </c>
      <c r="H18" s="9">
        <f>34433000+20816909</f>
        <v>55249909</v>
      </c>
      <c r="I18" s="9">
        <f>34433000+20816909</f>
        <v>55249909</v>
      </c>
      <c r="J18" s="9">
        <f>34433000+20816909+3352467</f>
        <v>58602376</v>
      </c>
      <c r="K18" s="9">
        <f>34433000+20816909</f>
        <v>55249909</v>
      </c>
      <c r="L18" s="9">
        <f>34433000+20816909</f>
        <v>55249909</v>
      </c>
      <c r="M18" s="9">
        <f>34433000+20816909+4999</f>
        <v>55254908</v>
      </c>
      <c r="N18" s="17">
        <f t="shared" si="2"/>
        <v>541454920</v>
      </c>
    </row>
    <row r="19" spans="1:14">
      <c r="A19" s="18" t="s">
        <v>42</v>
      </c>
      <c r="B19" s="9">
        <v>16713410</v>
      </c>
      <c r="C19" s="9">
        <v>16713410</v>
      </c>
      <c r="D19" s="9">
        <v>16713410</v>
      </c>
      <c r="E19" s="9">
        <v>16713410</v>
      </c>
      <c r="F19" s="9">
        <v>16713410</v>
      </c>
      <c r="G19" s="9">
        <v>16713410</v>
      </c>
      <c r="H19" s="9">
        <f t="shared" ref="H19:M19" si="3">16713410+2359722</f>
        <v>19073132</v>
      </c>
      <c r="I19" s="9">
        <f t="shared" si="3"/>
        <v>19073132</v>
      </c>
      <c r="J19" s="9">
        <f t="shared" si="3"/>
        <v>19073132</v>
      </c>
      <c r="K19" s="9">
        <f t="shared" si="3"/>
        <v>19073132</v>
      </c>
      <c r="L19" s="9">
        <f t="shared" si="3"/>
        <v>19073132</v>
      </c>
      <c r="M19" s="9">
        <f t="shared" si="3"/>
        <v>19073132</v>
      </c>
      <c r="N19" s="17">
        <f t="shared" si="2"/>
        <v>214719252</v>
      </c>
    </row>
    <row r="20" spans="1:14">
      <c r="A20" s="8" t="s">
        <v>43</v>
      </c>
      <c r="B20" s="9">
        <v>1056600</v>
      </c>
      <c r="C20" s="9">
        <v>1056600</v>
      </c>
      <c r="D20" s="9">
        <v>1056600</v>
      </c>
      <c r="E20" s="9">
        <v>1056600</v>
      </c>
      <c r="F20" s="9">
        <v>1056600</v>
      </c>
      <c r="G20" s="9">
        <f>1056600-163700</f>
        <v>892900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7">
        <f t="shared" si="2"/>
        <v>6175900</v>
      </c>
    </row>
    <row r="21" spans="1:14">
      <c r="A21" s="8" t="s">
        <v>44</v>
      </c>
      <c r="B21" s="9">
        <v>6350000</v>
      </c>
      <c r="C21" s="9">
        <v>6350000</v>
      </c>
      <c r="D21" s="9">
        <v>6350000</v>
      </c>
      <c r="E21" s="9">
        <v>6350000</v>
      </c>
      <c r="F21" s="9">
        <v>6350000</v>
      </c>
      <c r="G21" s="9">
        <v>6350000</v>
      </c>
      <c r="H21" s="9">
        <f>850000+6350000</f>
        <v>7200000</v>
      </c>
      <c r="I21" s="9">
        <f>850000+6350000</f>
        <v>7200000</v>
      </c>
      <c r="J21" s="9">
        <f>850000+6350000</f>
        <v>7200000</v>
      </c>
      <c r="K21" s="9">
        <f>850000+6350000</f>
        <v>7200000</v>
      </c>
      <c r="L21" s="9">
        <f>850000+6350000</f>
        <v>7200000</v>
      </c>
      <c r="M21" s="9">
        <f>850000+6350000-20000</f>
        <v>7180000</v>
      </c>
      <c r="N21" s="17">
        <f t="shared" si="2"/>
        <v>81280000</v>
      </c>
    </row>
    <row r="22" spans="1:14">
      <c r="A22" s="8" t="s">
        <v>45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>
        <f t="shared" si="2"/>
        <v>0</v>
      </c>
    </row>
    <row r="23" spans="1:14">
      <c r="A23" s="11" t="s">
        <v>46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9">
        <v>0</v>
      </c>
    </row>
    <row r="24" spans="1:14">
      <c r="A24" s="13" t="s">
        <v>47</v>
      </c>
      <c r="B24" s="14">
        <f>B18+B19+B20+B21+B22+B23</f>
        <v>58553010</v>
      </c>
      <c r="C24" s="14">
        <f t="shared" ref="C24:M24" si="4">C18+C19+C20+C21+C22+C23</f>
        <v>58553010</v>
      </c>
      <c r="D24" s="14">
        <f>D18+D19+D20+D21+D22+D23</f>
        <v>58553010</v>
      </c>
      <c r="E24" s="14">
        <f t="shared" si="4"/>
        <v>58553010</v>
      </c>
      <c r="F24" s="14">
        <f t="shared" si="4"/>
        <v>58553010</v>
      </c>
      <c r="G24" s="14">
        <f t="shared" si="4"/>
        <v>58389310</v>
      </c>
      <c r="H24" s="14">
        <f t="shared" si="4"/>
        <v>81523041</v>
      </c>
      <c r="I24" s="14">
        <f t="shared" si="4"/>
        <v>81523041</v>
      </c>
      <c r="J24" s="14">
        <f t="shared" si="4"/>
        <v>84875508</v>
      </c>
      <c r="K24" s="14">
        <f t="shared" si="4"/>
        <v>81523041</v>
      </c>
      <c r="L24" s="14">
        <f t="shared" si="4"/>
        <v>81523041</v>
      </c>
      <c r="M24" s="14">
        <f t="shared" si="4"/>
        <v>81508040</v>
      </c>
      <c r="N24" s="14">
        <f>SUM(B24:M24)</f>
        <v>843630072</v>
      </c>
    </row>
    <row r="25" spans="1:14">
      <c r="A25" s="20" t="s">
        <v>48</v>
      </c>
      <c r="B25" s="21">
        <f t="shared" ref="B25:M25" si="5">B16-B24</f>
        <v>-16665935</v>
      </c>
      <c r="C25" s="21">
        <f t="shared" si="5"/>
        <v>-16665935</v>
      </c>
      <c r="D25" s="21">
        <f t="shared" si="5"/>
        <v>-16665935</v>
      </c>
      <c r="E25" s="21">
        <f t="shared" si="5"/>
        <v>-16665935</v>
      </c>
      <c r="F25" s="21">
        <f t="shared" si="5"/>
        <v>314596670</v>
      </c>
      <c r="G25" s="21">
        <f t="shared" si="5"/>
        <v>-16502235</v>
      </c>
      <c r="H25" s="21">
        <f t="shared" si="5"/>
        <v>-38572801</v>
      </c>
      <c r="I25" s="21">
        <f t="shared" si="5"/>
        <v>-38573799</v>
      </c>
      <c r="J25" s="21">
        <f t="shared" si="5"/>
        <v>-38573799</v>
      </c>
      <c r="K25" s="21">
        <f t="shared" si="5"/>
        <v>-38573799</v>
      </c>
      <c r="L25" s="21">
        <f t="shared" si="5"/>
        <v>-38573799</v>
      </c>
      <c r="M25" s="21">
        <f t="shared" si="5"/>
        <v>-38562698</v>
      </c>
      <c r="N25" s="21">
        <f>SUM(B25:M25)</f>
        <v>0</v>
      </c>
    </row>
  </sheetData>
  <mergeCells count="2">
    <mergeCell ref="A3:N3"/>
    <mergeCell ref="M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Windows-felhasználó</cp:lastModifiedBy>
  <dcterms:created xsi:type="dcterms:W3CDTF">2020-11-29T17:11:19Z</dcterms:created>
  <dcterms:modified xsi:type="dcterms:W3CDTF">2020-12-02T07:47:08Z</dcterms:modified>
</cp:coreProperties>
</file>