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firstSheet="12" activeTab="15"/>
  </bookViews>
  <sheets>
    <sheet name="1.sz.Címrend" sheetId="1" r:id="rId1"/>
    <sheet name="2.sz.Összevont ktgvetési mérleg" sheetId="2" r:id="rId2"/>
    <sheet name="3.sz.Bevétel mérleg" sheetId="3" r:id="rId3"/>
    <sheet name="4.sz.Kiadás mérleg" sheetId="4" r:id="rId4"/>
    <sheet name="5.sz.Bevétel intézményenként" sheetId="5" r:id="rId5"/>
    <sheet name="6.sz.Kiadás intézményenként" sheetId="6" r:id="rId6"/>
    <sheet name="7.sz.Támogatások,átadott pénzek" sheetId="7" r:id="rId7"/>
    <sheet name="8.sz.Felhalmozás célonként" sheetId="8" r:id="rId8"/>
    <sheet name="9.sz.Műk.felh.bevétel és kiadás" sheetId="9" r:id="rId9"/>
    <sheet name="10.sz.Mérleg" sheetId="10" r:id="rId10"/>
    <sheet name="11.sz.Hitelállomány" sheetId="11" r:id="rId11"/>
    <sheet name="12.sz.Vagyonkimutatás" sheetId="12" r:id="rId12"/>
    <sheet name="13.sz.Maradvány" sheetId="13" r:id="rId13"/>
    <sheet name="14.Pénzeszköz változás" sheetId="14" r:id="rId14"/>
    <sheet name="14.sz.Közvetett támogatások" sheetId="15" r:id="rId15"/>
    <sheet name="15.sz.Létszám" sheetId="16" r:id="rId16"/>
  </sheets>
  <externalReferences>
    <externalReference r:id="rId19"/>
  </externalReferences>
  <definedNames>
    <definedName name="_xlnm.Print_Area" localSheetId="9">'10.sz.Mérleg'!$A$1:$F$39</definedName>
    <definedName name="_xlnm.Print_Area" localSheetId="11">'12.sz.Vagyonkimutatás'!$A$2:$C$110</definedName>
  </definedNames>
  <calcPr fullCalcOnLoad="1"/>
</workbook>
</file>

<file path=xl/sharedStrings.xml><?xml version="1.0" encoding="utf-8"?>
<sst xmlns="http://schemas.openxmlformats.org/spreadsheetml/2006/main" count="1027" uniqueCount="697">
  <si>
    <t>Cím</t>
  </si>
  <si>
    <t>Alcím</t>
  </si>
  <si>
    <t>Saját bevétel</t>
  </si>
  <si>
    <t>ezer Ft-ban</t>
  </si>
  <si>
    <t>Sor-szám</t>
  </si>
  <si>
    <t>Megnevezés</t>
  </si>
  <si>
    <t>Felhalmozási és tőke jellegű bevételek</t>
  </si>
  <si>
    <t>Önkormányzat kiadásai</t>
  </si>
  <si>
    <t>Általános tartalék</t>
  </si>
  <si>
    <t>Felhalmozási célú hiteltörlesztés</t>
  </si>
  <si>
    <t>Dologi kiadás</t>
  </si>
  <si>
    <t>Ellátottak pénzbeli juttatásai</t>
  </si>
  <si>
    <t>Horgászegyesület támogatás</t>
  </si>
  <si>
    <t>Sportkör támogatás</t>
  </si>
  <si>
    <t>Intézményi működési bevételek</t>
  </si>
  <si>
    <t>1.sz.melléklet</t>
  </si>
  <si>
    <t>Felújítás</t>
  </si>
  <si>
    <t>Beruházás</t>
  </si>
  <si>
    <t>Működési tartalék</t>
  </si>
  <si>
    <t>Tagdíj Aranyhíd Kulturális Szövetség</t>
  </si>
  <si>
    <t>Tagdíj Borút Egyesület</t>
  </si>
  <si>
    <t>Sor- szám</t>
  </si>
  <si>
    <t>Létszám (fő)</t>
  </si>
  <si>
    <t>az önkormányzat önállóan működő és gazdálkodó költségvetési szervei</t>
  </si>
  <si>
    <t>az önkormányzat önállóan működő költségvetési szervei</t>
  </si>
  <si>
    <t>Balatonmáriafürdő Önkormányzat</t>
  </si>
  <si>
    <t>Polgárőrség támogatás</t>
  </si>
  <si>
    <t>Animátor és színpadi program támogatás</t>
  </si>
  <si>
    <t>Tagdíj polgárvédelem</t>
  </si>
  <si>
    <t>Tagdíj Megyei Sportszövetség</t>
  </si>
  <si>
    <t>Kiadás (1000 Ft)</t>
  </si>
  <si>
    <t>Bevétel (1000 Ft)</t>
  </si>
  <si>
    <t>Eredeti előirányzat</t>
  </si>
  <si>
    <t>Módosított előirányzat</t>
  </si>
  <si>
    <t>Tényleges teljesítés</t>
  </si>
  <si>
    <t>Teljesítés %-a</t>
  </si>
  <si>
    <t>Balatonmáriafürdő Község Önkormányzat Címrendje</t>
  </si>
  <si>
    <t>Balatonmáriafürdő Önkormányzat mindösszesen</t>
  </si>
  <si>
    <t xml:space="preserve">  Teljesítés %-a</t>
  </si>
  <si>
    <t>Egyszerűsített mérleg</t>
  </si>
  <si>
    <t>Eszközök</t>
  </si>
  <si>
    <t>Előző évi költségvetési beszámoló záró adatai</t>
  </si>
  <si>
    <t>Tárgyévi költségvetési beszámoló záró adatai</t>
  </si>
  <si>
    <t>Források</t>
  </si>
  <si>
    <t>A/ BEFEKTETETT ESZKÖZÖK</t>
  </si>
  <si>
    <t>I. Immateriális javak</t>
  </si>
  <si>
    <t>II. Tárgyi eszközök</t>
  </si>
  <si>
    <t>III. Befektetett pénzügyi eszközök</t>
  </si>
  <si>
    <t>B/ FORGÓESZKÖZÖK</t>
  </si>
  <si>
    <t>I. Készletek</t>
  </si>
  <si>
    <t>Eszközök összesen:</t>
  </si>
  <si>
    <t>Források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</si>
  <si>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</si>
  <si>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</si>
  <si>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</si>
  <si>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</si>
  <si>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</si>
  <si>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</si>
  <si>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</si>
  <si>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</si>
  <si>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</si>
  <si>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</si>
  <si>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</si>
  <si>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 xml:space="preserve">E </t>
  </si>
  <si>
    <t>L</t>
  </si>
  <si>
    <t>M</t>
  </si>
  <si>
    <t>N</t>
  </si>
  <si>
    <t>Balaton Old Boys Együttes támogatás</t>
  </si>
  <si>
    <t xml:space="preserve">Balatonmáriafürdő Önkormányzat összevont költségvetési mérlege </t>
  </si>
  <si>
    <t>BEVÉTELEK</t>
  </si>
  <si>
    <t>KIADÁSOK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</si>
  <si>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</si>
  <si>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</si>
  <si>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</si>
  <si>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</si>
  <si>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</si>
  <si>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</si>
  <si>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</si>
  <si>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</si>
  <si>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Munkaadót terhelő járulékok</t>
  </si>
  <si>
    <t>Dologi és egyéb folyó kiadások</t>
  </si>
  <si>
    <t>Előző évi maradvány átvétel</t>
  </si>
  <si>
    <t>Kamatkiadások</t>
  </si>
  <si>
    <t>Támogatásértékű bevételek</t>
  </si>
  <si>
    <t xml:space="preserve"> - ebből OEP-től átvett pénzeszköz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</si>
  <si>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</si>
  <si>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</si>
  <si>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</si>
  <si>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</si>
  <si>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</si>
  <si>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</si>
  <si>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</si>
  <si>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célú</t>
  </si>
  <si>
    <t xml:space="preserve"> Felhalmozási célú</t>
  </si>
  <si>
    <t>Beruházási kiadások</t>
  </si>
  <si>
    <t>Támogatásértékű felhalmozási  bevételek</t>
  </si>
  <si>
    <t>Felújítások</t>
  </si>
  <si>
    <t>Felhalmozási célú pénzeszköz átvétel</t>
  </si>
  <si>
    <t>Támogatásértékű felhalmozási kiadás</t>
  </si>
  <si>
    <t>Felhalmozási célú pénzeszközátadás</t>
  </si>
  <si>
    <t>Pénzügyi befektetések kiadásai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</si>
  <si>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</si>
  <si>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</si>
  <si>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</si>
  <si>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</si>
  <si>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</si>
  <si>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Működési többlet</t>
  </si>
  <si>
    <t>FINANSZÍROZÁSI CÉLÚ KIADÁSOK</t>
  </si>
  <si>
    <t>Működési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</si>
  <si>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</si>
  <si>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</si>
  <si>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</si>
  <si>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Felhalmozási hiány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</si>
  <si>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</si>
  <si>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</si>
  <si>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</si>
  <si>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</si>
  <si>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</si>
  <si>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</si>
  <si>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</si>
  <si>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</si>
  <si>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</si>
  <si>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</si>
  <si>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</si>
  <si>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</si>
  <si>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</si>
  <si>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E  </t>
  </si>
  <si>
    <t>I. Működési költségvetés</t>
  </si>
  <si>
    <t>Önkormányzat működési költségvetési bevételei</t>
  </si>
  <si>
    <t>Önkormányzat közhatalmi bevételei</t>
  </si>
  <si>
    <t xml:space="preserve">Helyi adók </t>
  </si>
  <si>
    <t xml:space="preserve">  - Építményadó</t>
  </si>
  <si>
    <t xml:space="preserve">  - Telekadó</t>
  </si>
  <si>
    <t xml:space="preserve">  - Iparűzési adó</t>
  </si>
  <si>
    <t xml:space="preserve">  - Idegenforgalmi adó</t>
  </si>
  <si>
    <t xml:space="preserve">  - Pótlék, bírság</t>
  </si>
  <si>
    <t>Bírságok, hozzájárulások, díjak  és más fizetési kötelezettségek</t>
  </si>
  <si>
    <t xml:space="preserve">  - Egyéb bírságok, pótlékok</t>
  </si>
  <si>
    <t xml:space="preserve">  - Talajterhelési díj</t>
  </si>
  <si>
    <t xml:space="preserve">  - Egyéb sajátos bevétel</t>
  </si>
  <si>
    <t>Átengedett központi adók</t>
  </si>
  <si>
    <t xml:space="preserve">  - Gépjárműadó</t>
  </si>
  <si>
    <t>Intézményi működéshez kapcsolódó egyéb bevételek</t>
  </si>
  <si>
    <t>Intézményi költségvetéshez kapcsolódó egyéb bevételek</t>
  </si>
  <si>
    <t xml:space="preserve"> - Egyéb sajátos működési bevétel (bérleti díj, intézményi ellátási díj,alk.tér.) </t>
  </si>
  <si>
    <t xml:space="preserve"> - Továbbszámlázott szolgáltatások bevételei</t>
  </si>
  <si>
    <t xml:space="preserve"> - Kamatbevételek</t>
  </si>
  <si>
    <t>II. Támogatások</t>
  </si>
  <si>
    <t>Önkormányzat támogatásai</t>
  </si>
  <si>
    <t>Önkormányzat költségvetési támogatása</t>
  </si>
  <si>
    <t>III. Felhalmozási és tőke jellegű bevételek</t>
  </si>
  <si>
    <t>Önkormányzat felhalmozási és tőke jellegű bevételei</t>
  </si>
  <si>
    <t>Tárgyi eszközök, immateriális javak értékesítése</t>
  </si>
  <si>
    <t xml:space="preserve">  - Ingatlan értékesítés</t>
  </si>
  <si>
    <t xml:space="preserve">  - Gép, berendezés értékesítés</t>
  </si>
  <si>
    <t>Osztalék</t>
  </si>
  <si>
    <t>Támogatási kölcsön visszatérülés</t>
  </si>
  <si>
    <t>IV. Támogatás értékű bevétel</t>
  </si>
  <si>
    <t>Támogatásértékű működési bevétel</t>
  </si>
  <si>
    <t xml:space="preserve">  - Elkülönített állami pénzalaptól</t>
  </si>
  <si>
    <t xml:space="preserve">  - Fejezeti kezelésű előirányzattól</t>
  </si>
  <si>
    <t xml:space="preserve">  - Egyéb önkormányzattól</t>
  </si>
  <si>
    <t>Támogatásértékű felhalmozási bevétel</t>
  </si>
  <si>
    <t>Önkormányzat támogatás értékű bevételei</t>
  </si>
  <si>
    <t xml:space="preserve">  - Többcélú kistérségi társulástól</t>
  </si>
  <si>
    <t>V. Véglegesen átvett pénzeszközök</t>
  </si>
  <si>
    <t>Önkormányzat véglegesen átvett működési célú pénzeszközei</t>
  </si>
  <si>
    <t xml:space="preserve">Működési célú pénzeszköz átvétel államháztartáson kívülről </t>
  </si>
  <si>
    <t>Önkormányzat véglegesen átvett felhalmozási célú pénzeszközei</t>
  </si>
  <si>
    <t>Felhalmozási célú pénzeszköz átvétel államháztartáson kívülről</t>
  </si>
  <si>
    <t>Önkormányzat költségvetési bevételei</t>
  </si>
  <si>
    <t>KÖLTSÉGVETÉSI BEVÉTEL ÖSSZESEN:</t>
  </si>
  <si>
    <t>VI. Pénzmaradvány</t>
  </si>
  <si>
    <t>Önkormányzat pénzmaradványa</t>
  </si>
  <si>
    <t>Önkormányzat működési célú pénzmaradvány</t>
  </si>
  <si>
    <t>Önkormányzat fejlesztési célú pénzmaradvány</t>
  </si>
  <si>
    <t>VII.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</si>
  <si>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</si>
  <si>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</si>
  <si>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</si>
  <si>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</si>
  <si>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</si>
  <si>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 xml:space="preserve"> - Személyi juttatás</t>
  </si>
  <si>
    <t xml:space="preserve"> - Munkaadót terhelő járulékok és szociális hozzájárulási adó</t>
  </si>
  <si>
    <t xml:space="preserve"> - Dologi kiadás</t>
  </si>
  <si>
    <t xml:space="preserve">  - Önkormányzat által folyósított szociális ellátások</t>
  </si>
  <si>
    <t xml:space="preserve"> - Önkormányzat egyéb működési kiadásai</t>
  </si>
  <si>
    <t>II. Felhalmozási költségvetés</t>
  </si>
  <si>
    <t>Önkormányzati beruházási kiadás</t>
  </si>
  <si>
    <t>Önkormányzati felújítási kiadások</t>
  </si>
  <si>
    <t>Önkormányzati egyéb felhalmozási kiadás</t>
  </si>
  <si>
    <t>Felhalmozási célú kölcsön nyújtás</t>
  </si>
  <si>
    <t>Pénzügyi részesedések vásárlása</t>
  </si>
  <si>
    <t>Fejlesztési hitel visszafizetés</t>
  </si>
  <si>
    <t>Önkormányzati felhalmozási célú költségvetési kiadás összesen:</t>
  </si>
  <si>
    <t>KÖLTSÉGVETÉSI KIADÁS ÖSSZESEN:</t>
  </si>
  <si>
    <t>III. Finanszírozási célú kiadás</t>
  </si>
  <si>
    <t>Folyószámlahitel törlesztés</t>
  </si>
  <si>
    <t>Éven belüli hitel törlesztés</t>
  </si>
  <si>
    <t>KIADÁS ÖSSZESEN</t>
  </si>
  <si>
    <t>MŰKÖDÉSI KÖLTSÉGVETÉSI BEVÉTELEK</t>
  </si>
  <si>
    <t>FELHALMOZÁSI KÖLTSÉGVETÉSI BEVÉTELEK</t>
  </si>
  <si>
    <t>Önkor- mányzati támoga- tás</t>
  </si>
  <si>
    <t>Támog. értékű bevétel</t>
  </si>
  <si>
    <t>Átvett pénzeszköz államház- tartáson kívülről</t>
  </si>
  <si>
    <t>Működési költségvet. bevételek összesen</t>
  </si>
  <si>
    <t>Tárgyi eszköz értékes.</t>
  </si>
  <si>
    <t>Felhalm. költségvetési bevételek összesen</t>
  </si>
  <si>
    <t>ÖSSZES BEVÉTEL</t>
  </si>
  <si>
    <t>MŰKÖDÉSI KÖLTSÉGVETÉSI KIADÁSOK</t>
  </si>
  <si>
    <t>FELHALMOZÁSI KÖLTSÉGVETÉSI KIADÁSOK</t>
  </si>
  <si>
    <t>Munka- adót terhelő járulékok</t>
  </si>
  <si>
    <t>Ellátottak pénzbeni juttatásai</t>
  </si>
  <si>
    <t>Egyéb működési  célú kiadás</t>
  </si>
  <si>
    <t>Működési költség-vetési kiadások összesen</t>
  </si>
  <si>
    <t>Egyéb felhal- mozási kiadások</t>
  </si>
  <si>
    <t>Felhal-mozási költség- vetési kiadások összesen</t>
  </si>
  <si>
    <t>ÖSSZES KIADÁS</t>
  </si>
  <si>
    <t xml:space="preserve">Önkormányzat támogatásértékű és államháztartáson kívülre átadott működési kiadásai </t>
  </si>
  <si>
    <t>Védőnői szolgálat előző évi elszámolás önkormányzatokkal</t>
  </si>
  <si>
    <t>Szociális feladatokra pénz átadás Balatonkeresztúr Önkormányzatnak</t>
  </si>
  <si>
    <t>Polgármesteri támogatási keret</t>
  </si>
  <si>
    <t>Gyöngyvirág Népdalkör támogatás</t>
  </si>
  <si>
    <t>Énekkar támogatás</t>
  </si>
  <si>
    <t>Zenakar támogatás</t>
  </si>
  <si>
    <t>Fergeteges Forgatag Táncbarát Kör támogatás</t>
  </si>
  <si>
    <t>Helyi tűzoltók támogatása</t>
  </si>
  <si>
    <t>Ősz Idő Nyugdíjas Klub támogatás</t>
  </si>
  <si>
    <t xml:space="preserve">Egyéb támogatás </t>
  </si>
  <si>
    <t>Tagdíj Balatoni szövetség</t>
  </si>
  <si>
    <t>Tagdíj Jégeső elhárítás</t>
  </si>
  <si>
    <t>TÖOSZ tagdíj</t>
  </si>
  <si>
    <t>Aranyhíd kulturális Szövetség támogatás rendezvényekre</t>
  </si>
  <si>
    <t xml:space="preserve">Önkormányzat támogatásértékű és államháztartáson kívülre átadott felhalm. kiadásai </t>
  </si>
  <si>
    <t>Egyéb</t>
  </si>
  <si>
    <t>Önkormányzati felújítás</t>
  </si>
  <si>
    <t xml:space="preserve">  </t>
  </si>
  <si>
    <t>Önkormányzati beruházás</t>
  </si>
  <si>
    <t>Támogatás értékű bevétel</t>
  </si>
  <si>
    <t>Átvett pénzeszköz államháztartáson kívülről</t>
  </si>
  <si>
    <t>Pénzmaradvány</t>
  </si>
  <si>
    <t>Működési kiadások</t>
  </si>
  <si>
    <t>Hitel törlesztés</t>
  </si>
  <si>
    <t>Felhalmozási célú bevételek</t>
  </si>
  <si>
    <t>Felhalmozási célú kölcsön visszatérülés</t>
  </si>
  <si>
    <t>Felhalmozási célú hitel</t>
  </si>
  <si>
    <t>Felhalmozási célú kiadások</t>
  </si>
  <si>
    <t>Felhalmozási kiadások</t>
  </si>
  <si>
    <t>Felújítási kiadások</t>
  </si>
  <si>
    <t>Hiteltörlesztés</t>
  </si>
  <si>
    <t>Balatongyöngye Egyesület tagdíj</t>
  </si>
  <si>
    <t>Balatonmáriafürdő Önkormányzat adóssága és hitelállománya lejárat szerint</t>
  </si>
  <si>
    <t>Önkormányzat adósságállománya</t>
  </si>
  <si>
    <t xml:space="preserve">Működési célú hitel </t>
  </si>
  <si>
    <t>Összes adósságállomány</t>
  </si>
  <si>
    <t>11.sz.melléklet</t>
  </si>
  <si>
    <t>Közhatalmi bevételek</t>
  </si>
  <si>
    <t>Felhalmozási célú kölcsön nyújtása, visszafizetése</t>
  </si>
  <si>
    <t>KÖLTSÉGVETÉSI HIÁNY</t>
  </si>
  <si>
    <t xml:space="preserve">  - Igazgatási szolgáltatási díj</t>
  </si>
  <si>
    <t xml:space="preserve">  - Termőföld bérbeadásából származó jövedelem</t>
  </si>
  <si>
    <t xml:space="preserve">  - Települési önkormányzatok működésének támogatása</t>
  </si>
  <si>
    <t xml:space="preserve">  - Központosított működési célú előirányzatok</t>
  </si>
  <si>
    <t xml:space="preserve">  - Önkormányzati lakások értékesítése </t>
  </si>
  <si>
    <t xml:space="preserve">  - Önkormányzati vagyon működtetéséből származó </t>
  </si>
  <si>
    <t>Lakáshitel visszafizetés</t>
  </si>
  <si>
    <t xml:space="preserve">  - Társadalombiztosítási Alaptól</t>
  </si>
  <si>
    <t xml:space="preserve">  - Előző évi költségvetési támogatás visszatérülés</t>
  </si>
  <si>
    <t xml:space="preserve">  - Fejezeti kezelésű előirányzattól beruházási célú támogatásértékű bevétel </t>
  </si>
  <si>
    <t xml:space="preserve">  - Non-profit szervezettől átvett pénz</t>
  </si>
  <si>
    <t xml:space="preserve">  - háztartástól</t>
  </si>
  <si>
    <t xml:space="preserve">  - vállalkozástól</t>
  </si>
  <si>
    <t>Felh. Pénzmaradvány</t>
  </si>
  <si>
    <t>Közös Hivatal támogatás Balatonkeresztúr Önkormányzatnak</t>
  </si>
  <si>
    <t>Közös Hivatal támogatás kurtaxa ellenőrök Balatonkeresztúr Önkormányzatnak</t>
  </si>
  <si>
    <t>Orvosi ügyelet támogatás</t>
  </si>
  <si>
    <t>Belső ellenőrzés támogatás</t>
  </si>
  <si>
    <t>Kistérségi tagdíj</t>
  </si>
  <si>
    <t>BAHART támogatás menetrend szerinti hajóközlekedésre</t>
  </si>
  <si>
    <t>Balatoni integráció támogatás</t>
  </si>
  <si>
    <t xml:space="preserve">Működési és felhalmozási célú önkormányzati pénzeszköz átadás, támogatás összesen: </t>
  </si>
  <si>
    <t xml:space="preserve">Mindösszesen: </t>
  </si>
  <si>
    <t xml:space="preserve">Felhalmozási célú pénzeszköz átadás államháztartáson kívülre </t>
  </si>
  <si>
    <t xml:space="preserve">Támogatásértékű felhalmozási kiadás </t>
  </si>
  <si>
    <t xml:space="preserve">Támogatásértékű működési kiadás és működési célú pénzeszköz átadás összesen: </t>
  </si>
  <si>
    <t xml:space="preserve">Működési célú pénzeszköz átadás államháztartáson kívülre </t>
  </si>
  <si>
    <t xml:space="preserve">Támogatásértékű működési kiadás </t>
  </si>
  <si>
    <t>Vasúti csomópont felújítás DDOP pályázat</t>
  </si>
  <si>
    <t>Háziorvosi rendelő épület felújítás</t>
  </si>
  <si>
    <t xml:space="preserve">Balatonmáriafürdő Község Önkormányzat fejlesztési kiadásai összesen: </t>
  </si>
  <si>
    <t xml:space="preserve">Működési célú bevétel összesen: </t>
  </si>
  <si>
    <t xml:space="preserve">Működési kiadás összesen: </t>
  </si>
  <si>
    <t xml:space="preserve">Felhalmozási célú bevételek összesen: </t>
  </si>
  <si>
    <t xml:space="preserve">Felhalmozási kiadások összesen: </t>
  </si>
  <si>
    <t>Hatósági igazgatási támogatás</t>
  </si>
  <si>
    <t>Víz és csatorna támogatás DRV</t>
  </si>
  <si>
    <t>Óvodai működés támogatás</t>
  </si>
  <si>
    <t>Plébániahivatal támogatás rezsire</t>
  </si>
  <si>
    <t>Hulladékgazdálkodás támogatás</t>
  </si>
  <si>
    <t>Működési célú kölcsön visszatérülés</t>
  </si>
  <si>
    <t>Összesen</t>
  </si>
  <si>
    <t>ESZKÖZÖK</t>
  </si>
  <si>
    <t>FORRÁSOK</t>
  </si>
  <si>
    <t xml:space="preserve">14.melléklet </t>
  </si>
  <si>
    <t xml:space="preserve"> </t>
  </si>
  <si>
    <t xml:space="preserve">     Kimutatás a Balatonmáriafürdő Önkormányzat által nyújtott közvetett támogatásokról</t>
  </si>
  <si>
    <t xml:space="preserve"> Az önkormányzat bevételi</t>
  </si>
  <si>
    <t xml:space="preserve"> Össz.</t>
  </si>
  <si>
    <t xml:space="preserve"> Közvetett támogatás</t>
  </si>
  <si>
    <t>jogcímei</t>
  </si>
  <si>
    <t xml:space="preserve"> Alaptevékenység bevételei</t>
  </si>
  <si>
    <t xml:space="preserve"> Alaptevékenység bevételeihez </t>
  </si>
  <si>
    <t>tartozó közvetett támogatások</t>
  </si>
  <si>
    <t xml:space="preserve"> Ebből:</t>
  </si>
  <si>
    <t xml:space="preserve"> -</t>
  </si>
  <si>
    <t xml:space="preserve"> Intézményi ellátási díjak</t>
  </si>
  <si>
    <t xml:space="preserve">  Int. ellátási díj elengedés és</t>
  </si>
  <si>
    <t>kedvezmény</t>
  </si>
  <si>
    <t xml:space="preserve"> Alkalmazottak térítése</t>
  </si>
  <si>
    <t xml:space="preserve"> Alkalmazottak térítésének </t>
  </si>
  <si>
    <t>eleng.,és kedvezménye</t>
  </si>
  <si>
    <t xml:space="preserve"> Hatósági engedélyezési,</t>
  </si>
  <si>
    <t>Hatósági eng.,felügy.,ellenőrz.</t>
  </si>
  <si>
    <t>felügy.,ellenőrzési feladatok</t>
  </si>
  <si>
    <t>felad.díjbev.eleng.és kedvez-</t>
  </si>
  <si>
    <t>díjbevétele</t>
  </si>
  <si>
    <t>ménye</t>
  </si>
  <si>
    <t xml:space="preserve"> Alaptevékenységgel össze-</t>
  </si>
  <si>
    <t>Alaptev.gel összefüggő egyéb</t>
  </si>
  <si>
    <t>függő egyéb bevételek</t>
  </si>
  <si>
    <t>bev-hez tart.közv.támogat.ok</t>
  </si>
  <si>
    <t xml:space="preserve"> Intézmények egyéb sajátos     </t>
  </si>
  <si>
    <t xml:space="preserve"> Intézmények egyéb sajátos </t>
  </si>
  <si>
    <t>bevételei</t>
  </si>
  <si>
    <t xml:space="preserve"> Ebből: </t>
  </si>
  <si>
    <t xml:space="preserve"> Helyiségek, eszközök tartós </t>
  </si>
  <si>
    <t>bérbeadásának díja</t>
  </si>
  <si>
    <t>bérbead.i díjának eleng.és kedv.</t>
  </si>
  <si>
    <t xml:space="preserve"> Helyiségek, eszközök eseti </t>
  </si>
  <si>
    <t>bérbead-nak díja</t>
  </si>
  <si>
    <t>bérbead.i díjának eleng. kedv.</t>
  </si>
  <si>
    <t xml:space="preserve"> Kártérítés és egyéb térítés </t>
  </si>
  <si>
    <t>eleng.és kedvezménye</t>
  </si>
  <si>
    <t xml:space="preserve"> Illeték és helyi adó bevételek</t>
  </si>
  <si>
    <t xml:space="preserve"> Illeték és helyi adó bevételhez</t>
  </si>
  <si>
    <t>tart.közvetett támogatások</t>
  </si>
  <si>
    <t xml:space="preserve"> Helyi adó bevétel</t>
  </si>
  <si>
    <t xml:space="preserve">  Helyi adó elengedés és kedv</t>
  </si>
  <si>
    <t xml:space="preserve"> -  Idegenforgalmi. adó</t>
  </si>
  <si>
    <t xml:space="preserve">  - Idegenforgalmi  adó </t>
  </si>
  <si>
    <t xml:space="preserve"> - Építmény adó</t>
  </si>
  <si>
    <t xml:space="preserve"> - építmény adó</t>
  </si>
  <si>
    <t xml:space="preserve"> - Telek .adó</t>
  </si>
  <si>
    <t xml:space="preserve">  - telek adó</t>
  </si>
  <si>
    <t xml:space="preserve"> -  Iparűzési adó </t>
  </si>
  <si>
    <t xml:space="preserve">  - iparűzési  adó</t>
  </si>
  <si>
    <t xml:space="preserve"> Átengedett központi adók</t>
  </si>
  <si>
    <t xml:space="preserve"> Átengedett központi adókhoz tartozó közvetett támogatások</t>
  </si>
  <si>
    <t xml:space="preserve"> Gépjárműadó</t>
  </si>
  <si>
    <t xml:space="preserve"> Gépjárműadó elengedés és </t>
  </si>
  <si>
    <t xml:space="preserve"> Egyéb sajátos bevételek</t>
  </si>
  <si>
    <t xml:space="preserve"> Egyéb sajátos bevételekhez</t>
  </si>
  <si>
    <t xml:space="preserve"> I-VI. bevételek összesen:                                        Közvetett támogatások </t>
  </si>
  <si>
    <t>Közvetett támogatások</t>
  </si>
  <si>
    <t xml:space="preserve"> Ebből le az I-VI. pont szerint                                összesen: (I-VI. pontig)             </t>
  </si>
  <si>
    <t xml:space="preserve">   ténylegesen tervevezett bevételek</t>
  </si>
  <si>
    <t xml:space="preserve"> Közvetett támogatások összesen:            </t>
  </si>
  <si>
    <t>összesen: (I-VI.pontig)</t>
  </si>
  <si>
    <t>Szöveges kiegészítés az önkormányzat által nyújtott közvetett támogatásokról:</t>
  </si>
  <si>
    <t>/ Balatonmáriafürdő Község Önkormányzat /</t>
  </si>
  <si>
    <t>I/1. Sor  Intézményi ellátási díjak elengedése</t>
  </si>
  <si>
    <t>IV/1. Sor Építményadónál</t>
  </si>
  <si>
    <t>Építményadó: 690 Ft/m2</t>
  </si>
  <si>
    <t>Üdülőingatlanok esetében : 575 Ft/m2     Kedvezmény :115 Ft/m2</t>
  </si>
  <si>
    <t>Üdülőingatlan száma: 2833 db</t>
  </si>
  <si>
    <t>Üdülőingatlan adóztatott területe: 120.972 m2</t>
  </si>
  <si>
    <t>Kedvezmény: 120.972 x 115 Ft = 13.911.780 Ft</t>
  </si>
  <si>
    <t>Lakóingatlan esetében: 230 Ft/m2            Kedvezmény : 460 Ft/m2</t>
  </si>
  <si>
    <t>Lakások száma: 117 db; Állandó lakosok száma: 765 fő</t>
  </si>
  <si>
    <t>1 fő 25 m2 kedvezmény</t>
  </si>
  <si>
    <t>Kedvezmény: 765 fő x 25m2 = 19.125 m2 x 460 Ft = 8.797.500 Ft</t>
  </si>
  <si>
    <t xml:space="preserve">Építményadó kedvezmény összesen: </t>
  </si>
  <si>
    <t xml:space="preserve">13.912 e Ft + 8.798 e Ft  = 22.710 e Ft </t>
  </si>
  <si>
    <t>IV/1. Sor Telekadónál</t>
  </si>
  <si>
    <t>Telekadó: 70 Ft/m2</t>
  </si>
  <si>
    <t>Beépített üdülőingatlannál a telekadó  550 m2 adómentes rész x 30 Ft/m2   Kedvezmény : 40 Ft/m2</t>
  </si>
  <si>
    <t>Beépített lakóház esetén adó kedvezmény 750 m2 x 20 Ft Kedvezmény: 50 Ft/m2</t>
  </si>
  <si>
    <t>Adóköteles m2 = 860.485 m2 x 70 Ft = 60.233.950 Ft</t>
  </si>
  <si>
    <t>Adómentes m2 = 482.470 m2 x 70Ft = 33.772.900 Ft</t>
  </si>
  <si>
    <t>Kedvezmény: 60.233.950 Ft - 33.772.900 Ft = 26.461.050 FT</t>
  </si>
  <si>
    <t>Telekadó kedvezmény összesen:</t>
  </si>
  <si>
    <t>26.461 e Ft  = 26.461 e Ft</t>
  </si>
  <si>
    <t>15.sz.melléklet</t>
  </si>
  <si>
    <t>BALATONMÁRIAFÜRDŐ ÖNKORMÁNYZAT  LÉTSZÁM ADATAI</t>
  </si>
  <si>
    <t>Engedélyezett létszám (fő)</t>
  </si>
  <si>
    <t>Tényleges létszám (fő)</t>
  </si>
  <si>
    <t>Szakmai</t>
  </si>
  <si>
    <t>Technikai</t>
  </si>
  <si>
    <t>ÖnkormányzatI jogalkotás</t>
  </si>
  <si>
    <t>Család és nővédelmi tanácsadás, ifjúság egészségügyi gondozás</t>
  </si>
  <si>
    <t>Közösségi Ház</t>
  </si>
  <si>
    <t>Háziorvosi szolgálat</t>
  </si>
  <si>
    <t>Településüzemeltetési Iroda</t>
  </si>
  <si>
    <t>Központi fizető strand fenntartás</t>
  </si>
  <si>
    <t>Közcélú, közhasznú foglalkoztatottak</t>
  </si>
  <si>
    <t xml:space="preserve">Balatonmáriafürdő Önkormányzat összesen: </t>
  </si>
  <si>
    <t>2014. évi beszámoló</t>
  </si>
  <si>
    <t>2014.évi beszámoló</t>
  </si>
  <si>
    <t>BALATONMÁRIAFÜRDŐ KÖZSÉG ÖNKORMÁNYZAT 2014.ÉVI BEVÉTELEINEK MÉRLEGSZERŰ BEMUTATÁSA</t>
  </si>
  <si>
    <t xml:space="preserve">  - Szociális gyermekjóléti és gyermekétkeztetési támogatások</t>
  </si>
  <si>
    <t xml:space="preserve">  - Önkormányzatok kulturális feladatainak támogatása</t>
  </si>
  <si>
    <t xml:space="preserve">  - Helyi önkormányzatok kiegészítő támogatása</t>
  </si>
  <si>
    <t xml:space="preserve">  - Központosított felhalmozási célú előirányzatok</t>
  </si>
  <si>
    <t xml:space="preserve">  - 2015.évi állami támogatás megelőlegezés</t>
  </si>
  <si>
    <t>BALATONMÁRIAFÜRDŐ KÖZSÉG ÖNKORMÁNYZAT 2014. ÉVI KIADÁSAINAK MÉRLEGSZERŰ BEMUTATÁSA</t>
  </si>
  <si>
    <t>Fejlesztési tartalék</t>
  </si>
  <si>
    <t xml:space="preserve">  - Működési tartalék</t>
  </si>
  <si>
    <t>BALATONMÁRIAFÜRDŐ KÖZSÉG ÖNKORMÁNYZAT 2014. ÉVI BEVÉTELEI</t>
  </si>
  <si>
    <t xml:space="preserve">  Eredeti előirányzat</t>
  </si>
  <si>
    <t xml:space="preserve">  Módosított előirányzat</t>
  </si>
  <si>
    <t xml:space="preserve">  Tényleges teljesítés</t>
  </si>
  <si>
    <t>BALATONMÁRIAFÜRDŐ KÖZSÉG ÖNKORMÁNYZAT 2014. ÉVI KÖLTSÉGVETÉSI  KIADÁSAI</t>
  </si>
  <si>
    <t>Felhalmozási tartalék</t>
  </si>
  <si>
    <t xml:space="preserve"> BALATONMÁRIAFÜRDŐ KÖZSÉG ÖNKORMÁNYZAT 2014. ÉVI TÁMOGATÁSÉRTÉKŰ ÉS ÁLLAMHÁZTARTÁSON KÍVÜLRE ÁTADOTT MŰKÖDÉSI ÉS FELHALMOZÁSI  KIADÁSOK</t>
  </si>
  <si>
    <t>Gróf Széchényi szoborra pénz átadás</t>
  </si>
  <si>
    <t>Társasház közös költség pénz átadás</t>
  </si>
  <si>
    <t>TB-től átvett támogatás átadás fogorvosnak</t>
  </si>
  <si>
    <t>Egyéb támogatás fogorvosnak</t>
  </si>
  <si>
    <t>Turisztikai Egyesület támogatás működésre</t>
  </si>
  <si>
    <t>BALATONMÁRIAFÜRDŐ KÖZSÉG ÖNKORMÁNYZAT 2014. ÉVI FELHALMOZÁSI KÖLTSÉGVETÉSE</t>
  </si>
  <si>
    <t>Bárdos Lajos sétány közműfejlesztés</t>
  </si>
  <si>
    <t>Új kisbusz beszerzés</t>
  </si>
  <si>
    <t>Orvosi gép beszerzés</t>
  </si>
  <si>
    <t>Öltözőfülke,ivókút,zuhanyzó beszerzés</t>
  </si>
  <si>
    <t>Beléptető rendszer beszerzés</t>
  </si>
  <si>
    <t>Temető kerítés</t>
  </si>
  <si>
    <t>Rákóczi utca felújítás tervezés</t>
  </si>
  <si>
    <t>Rákóczi utca közvilágítás felújítás tervezés</t>
  </si>
  <si>
    <t>Kápolna bővítés, felújítás tervezés</t>
  </si>
  <si>
    <t>Vasút téri telephely felújítás</t>
  </si>
  <si>
    <t>Fizető strand járda felújítás</t>
  </si>
  <si>
    <t>Közbiztonság növelését szolgáló beruházás</t>
  </si>
  <si>
    <t>Strandlépcső beszerzés</t>
  </si>
  <si>
    <t>Csónak beszerzés</t>
  </si>
  <si>
    <t>Kis értékű tárgyi eszköz beszerzés Turisztikai Fejlesztés pályázat</t>
  </si>
  <si>
    <t>Kis értékű tárgyi eszköz beszerzés Védőnői szolgálat</t>
  </si>
  <si>
    <t>Laptop beszerzés képviselők</t>
  </si>
  <si>
    <t>Utak felújítása</t>
  </si>
  <si>
    <t>Szolgáltató Ház nyílászárók felújítása</t>
  </si>
  <si>
    <t>Játszótér felújítás</t>
  </si>
  <si>
    <t>Játszótéri játékok</t>
  </si>
  <si>
    <t>Tároló szekrény Őrház utcai strand</t>
  </si>
  <si>
    <t>Kis értékű tárgyi eszköz Vasút téri raktár</t>
  </si>
  <si>
    <t>Kis értékű tárgyi eszköz TÜI iroda</t>
  </si>
  <si>
    <t>Kis értékű tárgyi eszköz Közösségi Ház</t>
  </si>
  <si>
    <t>Kis értékű tárgyi eszköz Hullám utcai strand</t>
  </si>
  <si>
    <t>BALATONMÁRIAFÜRDŐ KÖZSÉG ÖNKORMÁNYZAT MŰKÖDÉSI ÉS FELHALMOZÁSI CÉLÚ BEVÉTELEI ÉS KIADÁSAI 2014. ÉV</t>
  </si>
  <si>
    <t>2014. év</t>
  </si>
  <si>
    <t>G/ SAJÁT TŐKE</t>
  </si>
  <si>
    <t>I. Nemzeti vagyon induláskori értéke</t>
  </si>
  <si>
    <t>II. Nemzeti vagyon változásai</t>
  </si>
  <si>
    <t>III. Egyéb eszközök induláskori értéke és változásai</t>
  </si>
  <si>
    <t>IV. Koncesszióba, vagyonkezelésbe adott eszközök</t>
  </si>
  <si>
    <t>IV. Felhalmozott eredmény</t>
  </si>
  <si>
    <t>V. Eszközök értékhelyesbítésének forrása</t>
  </si>
  <si>
    <t>VI. Mérleg szerinti eredmény</t>
  </si>
  <si>
    <t>II. Értékpapírok</t>
  </si>
  <si>
    <t>H/ KÖTELEZETTSÉGEK</t>
  </si>
  <si>
    <t>C/ PÉNZESZKÖZÖK</t>
  </si>
  <si>
    <t>I. Költségvetési évben esedékes kötelezettségek</t>
  </si>
  <si>
    <t>I. Hosszú lejáratú betétek</t>
  </si>
  <si>
    <t>II. Költségvetési évet követően esedékes kötelezettségek</t>
  </si>
  <si>
    <t>II. Pénztárak, csekkek, betétkönyvek</t>
  </si>
  <si>
    <t>III. Kötelezettség jellegű sajátos elszámolások</t>
  </si>
  <si>
    <t>III. Forintszámlák</t>
  </si>
  <si>
    <t>IV. Devizaszámlák</t>
  </si>
  <si>
    <t>V. Idegen pénzeszközök</t>
  </si>
  <si>
    <t>I/ EGYÉB SAJÁTOS FORRÁSOLDALI ELSZÁMOLÁSOK</t>
  </si>
  <si>
    <t>D/ KÖVETELÉSEK</t>
  </si>
  <si>
    <t>J/ KINCSTÁRI SZÁMLAVEZETÉSSEL KAPCSOLATOS ELSZÁMOLÁSOK</t>
  </si>
  <si>
    <t>I. Költségvetési évben esedékes követelések</t>
  </si>
  <si>
    <t>II. Költségvetési évet követően esedékes követelések</t>
  </si>
  <si>
    <t>III. Követelés jellegű sajátos elszámolások</t>
  </si>
  <si>
    <t>K/ PASSZÍV IDŐBELI ELHATÁROLÁSOK</t>
  </si>
  <si>
    <t>E/ EGYÉB SAJÁTOS ESZKÖZOLDALI ELSZÁMOLÁSOK</t>
  </si>
  <si>
    <t>F/ AKTÍV IDŐBELI ELHATÁROLÁSOK</t>
  </si>
  <si>
    <t xml:space="preserve">BALATONMÁRIAFÜRDŐ ÖNKORMÁNYZAT </t>
  </si>
  <si>
    <t>Sorszám</t>
  </si>
  <si>
    <t>Könyv szerinti érték (eFt)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</si>
  <si>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</si>
  <si>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</si>
  <si>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</si>
  <si>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</si>
  <si>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</si>
  <si>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</si>
  <si>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</si>
  <si>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</si>
  <si>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</si>
  <si>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</si>
  <si>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</si>
  <si>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</si>
  <si>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</si>
  <si>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</si>
  <si>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</si>
  <si>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</si>
  <si>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</si>
  <si>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</si>
  <si>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</si>
  <si>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</si>
  <si>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</si>
  <si>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</si>
  <si>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</si>
  <si>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</si>
  <si>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</si>
  <si>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</si>
  <si>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</si>
  <si>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</si>
  <si>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</si>
  <si>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</si>
  <si>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</si>
  <si>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</si>
  <si>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</si>
  <si>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</si>
  <si>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</si>
  <si>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</si>
  <si>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</si>
  <si>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</si>
  <si>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</si>
  <si>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</si>
  <si>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</si>
  <si>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</si>
  <si>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</si>
  <si>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</si>
  <si>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</si>
  <si>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</si>
  <si>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</si>
  <si>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</si>
  <si>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</si>
  <si>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</si>
  <si>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</si>
  <si>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</si>
  <si>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</si>
  <si>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</si>
  <si>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</si>
  <si>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</si>
  <si>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</si>
  <si>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</si>
  <si>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</si>
  <si>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</si>
  <si>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</si>
  <si>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</si>
  <si>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</si>
  <si>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</si>
  <si>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</si>
  <si>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</si>
  <si>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</si>
  <si>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</si>
  <si>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</si>
  <si>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</si>
  <si>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</si>
  <si>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</si>
  <si>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</si>
  <si>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</si>
  <si>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</si>
  <si>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</si>
  <si>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</si>
  <si>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</si>
  <si>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</si>
  <si>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</si>
  <si>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</si>
  <si>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</si>
  <si>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</si>
  <si>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</si>
  <si>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</si>
  <si>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</si>
  <si>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</si>
  <si>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44.</t>
  </si>
  <si>
    <t>A) NEMZETI VAGYONBA TARTOZÓ BEFEKTETETT ESZKÖZÖK 
     (01+02+28+44)</t>
  </si>
  <si>
    <t>45.</t>
  </si>
  <si>
    <t>46.</t>
  </si>
  <si>
    <t>47.</t>
  </si>
  <si>
    <t>B) NEMZETI VAGYONBA TARTOZÓ FORGÓESZKÖZÖK (46+47)</t>
  </si>
  <si>
    <t>48.</t>
  </si>
  <si>
    <t>I. Lekötött bankbetétek</t>
  </si>
  <si>
    <t>49.</t>
  </si>
  <si>
    <t>50.</t>
  </si>
  <si>
    <t>51.</t>
  </si>
  <si>
    <t>52.</t>
  </si>
  <si>
    <t>53.</t>
  </si>
  <si>
    <t>C) PÉNZESZKÖZÖK (49+50+51+52)</t>
  </si>
  <si>
    <t>54.</t>
  </si>
  <si>
    <t>55.</t>
  </si>
  <si>
    <t>56.</t>
  </si>
  <si>
    <t>57.</t>
  </si>
  <si>
    <t>D) KÖVETELÉSEK (54+55+56)</t>
  </si>
  <si>
    <t>58.</t>
  </si>
  <si>
    <t>I. December havi illetmények, munkabérek elszámolása</t>
  </si>
  <si>
    <t>59.</t>
  </si>
  <si>
    <t>II. Utalványok, bérletek és más hasonló, készpénz-helyettesítő fizetési 
     eszköznek nem minősülő eszközök elszámolásai</t>
  </si>
  <si>
    <t>60.</t>
  </si>
  <si>
    <t>E) EGYÉB SAJÁTOS ESZKÖZOLDALI ELSZÁMOLÁSOK (58+59)</t>
  </si>
  <si>
    <t>61.</t>
  </si>
  <si>
    <t>F) AKTÍV IDŐBELI ELHATÁROLÁSOK</t>
  </si>
  <si>
    <t>62.</t>
  </si>
  <si>
    <t>ESZKÖZÖK ÖSSZESEN  (45+48+53+57+60+61)</t>
  </si>
  <si>
    <t>63.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</si>
  <si>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</si>
  <si>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</si>
  <si>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</si>
  <si>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</si>
  <si>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</si>
  <si>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</si>
  <si>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>G) SAJÁT TŐKE (63+64+65+66+67+68)</t>
  </si>
  <si>
    <t xml:space="preserve">70. </t>
  </si>
  <si>
    <t xml:space="preserve">71. </t>
  </si>
  <si>
    <t xml:space="preserve">72. </t>
  </si>
  <si>
    <t xml:space="preserve">73. </t>
  </si>
  <si>
    <t>H) KÖTELEZETTSÉGEK (70+71+72)</t>
  </si>
  <si>
    <t xml:space="preserve">74. </t>
  </si>
  <si>
    <t>I) KINCSTÁRI SZÁMLAVEZETÉSSEL KAPCSOLATOS ELSZÁMOLÁSOK</t>
  </si>
  <si>
    <t xml:space="preserve">75. </t>
  </si>
  <si>
    <t>J) KINCSTÁRI SZÁMLAVEZETÉSSEL KAPCSOLATOS ELSZÁMOLÁSOK</t>
  </si>
  <si>
    <t xml:space="preserve">76. </t>
  </si>
  <si>
    <t>K) PASSZÍV IDŐBELI ELHATÁROLÁSOK</t>
  </si>
  <si>
    <t xml:space="preserve">77. </t>
  </si>
  <si>
    <t>FORRÁSOK ÖSSZESEN (69+73+74+75)</t>
  </si>
  <si>
    <t xml:space="preserve">78. </t>
  </si>
  <si>
    <t>KÖNYVVITELI MÉRLEGEN KÍVÜLI TÉTELEK</t>
  </si>
  <si>
    <t>Bruttó érték (eFt)</t>
  </si>
  <si>
    <t>"0"-ra leírt eszközök állománya</t>
  </si>
  <si>
    <t>79.</t>
  </si>
  <si>
    <t xml:space="preserve">  - immateriális javak</t>
  </si>
  <si>
    <t>80.</t>
  </si>
  <si>
    <t xml:space="preserve">  - ingatlanok</t>
  </si>
  <si>
    <t>81.</t>
  </si>
  <si>
    <t xml:space="preserve">  - gép, berendezés, felszerelés</t>
  </si>
  <si>
    <t>82.</t>
  </si>
  <si>
    <t>Kisértékű eszközök</t>
  </si>
  <si>
    <t>83.</t>
  </si>
  <si>
    <t>84.</t>
  </si>
  <si>
    <t xml:space="preserve">  - számítástechnikai eszközök</t>
  </si>
  <si>
    <t>85.</t>
  </si>
  <si>
    <t>A Nemzeti vagyonról szóló 2011. évi CXCVI. törvény 1. § (2) bekezdés g) és h) pontja szerinti kulturális javak és régészeti leleltek állománya</t>
  </si>
  <si>
    <t>86.</t>
  </si>
  <si>
    <t>Függő követelések</t>
  </si>
  <si>
    <t>87.</t>
  </si>
  <si>
    <t>Függő kötelezettségek</t>
  </si>
  <si>
    <t>88.</t>
  </si>
  <si>
    <t>Biztos (jövőbeni) követelések</t>
  </si>
  <si>
    <t>89.</t>
  </si>
  <si>
    <t>VAGYONKIMUTATÁS                                                                                                                            a könyvviteli mérlegben értékkel szereplő eszközökről</t>
  </si>
  <si>
    <t xml:space="preserve">Maradvány kimutatás </t>
  </si>
  <si>
    <t>2014.év</t>
  </si>
  <si>
    <t xml:space="preserve"> Ezer forintban !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</si>
  <si>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</si>
  <si>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</si>
  <si>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</si>
  <si>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</si>
  <si>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</si>
  <si>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</si>
  <si>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</si>
  <si>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</si>
  <si>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</si>
  <si>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</si>
  <si>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</si>
  <si>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</si>
  <si>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</si>
  <si>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</si>
  <si>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</si>
  <si>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</si>
  <si>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</si>
  <si>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Összesen:</t>
  </si>
  <si>
    <t>Balatonmáriafürdő Községi Önkormányzat</t>
  </si>
  <si>
    <t>14.számú melléklet</t>
  </si>
  <si>
    <t>PÉNZESZKÖZÖK VÁLTOZÁSÁNAK LEVEZETÉSE                                                    2014. ÉV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</si>
  <si>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</si>
  <si>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</si>
  <si>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</si>
  <si>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</si>
  <si>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</si>
  <si>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BALATONMÁRIAFÜRDŐ KÖZSÉG ÖNKORMÁNYZAT</t>
  </si>
  <si>
    <t xml:space="preserve">               2014.évi beszámoló</t>
  </si>
  <si>
    <t>2014. ÉVI BESZÁMOLÓ</t>
  </si>
  <si>
    <t>a 11/2015.V.21. rendelethez</t>
  </si>
  <si>
    <t>2.melléklet a 11/2015.V.21.  önkormányzati rendelethez</t>
  </si>
  <si>
    <t>3. melléklet a 11/2015.V.21.  önkormányzati rendelethez</t>
  </si>
  <si>
    <t>4. melléklet a 11/2015.V.21.  önkormányzati rendelethez</t>
  </si>
  <si>
    <t>5. melléklet a 11/2015.V.21. önkormányzati rendelethez</t>
  </si>
  <si>
    <t>6. melléklet a 11/2015.V.21.  önkormányzati rendelethez</t>
  </si>
  <si>
    <t>7. melléklet a 11/2015.V.21.  önkormányzati rendelethez</t>
  </si>
  <si>
    <t>8. melléklet a 11/2015.V.21.  önkormányzati rendelethez</t>
  </si>
  <si>
    <t>9. melléklet a 11/2015.V.21.  önkormányzati rendelethez</t>
  </si>
  <si>
    <t>10. számú melléklet a 11/2015.V.21. rendelethez</t>
  </si>
  <si>
    <t>12. számú melléklet a 11/2015.V.21. rendelethez</t>
  </si>
  <si>
    <t>13.melléklet a 11/2015.(V.21.) önkormányzati rendelethez</t>
  </si>
  <si>
    <t>a 11/2015.(V.21.)rendelethez</t>
  </si>
  <si>
    <t>a 11/2015.(V.21.)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</si>
</sst>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0"/>
    <numFmt numFmtId="166" formatCode="#,###"/>
    <numFmt numFmtId="167" formatCode="#,###__"/>
  </numFmts>
  <fonts count="8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color indexed="8"/>
      <name val="Arial"/>
      <family val="0"/>
    </font>
    <font>
      <i/>
      <sz val="8"/>
      <name val="Arial"/>
      <family val="0"/>
    </font>
    <font>
      <sz val="8"/>
      <color indexed="8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u val="single"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1"/>
      <name val="Arial CE"/>
      <family val="2"/>
    </font>
    <font>
      <b/>
      <sz val="12"/>
      <name val="Arial CE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name val="Arial CE"/>
      <family val="0"/>
    </font>
    <font>
      <b/>
      <sz val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sz val="9"/>
      <name val="Arial CE"/>
      <family val="0"/>
    </font>
    <font>
      <b/>
      <i/>
      <sz val="8"/>
      <name val="Arial CE"/>
      <family val="2"/>
    </font>
    <font>
      <b/>
      <i/>
      <sz val="8"/>
      <name val="Arial"/>
      <family val="2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sz val="10"/>
      <name val="Times New Roman CE"/>
      <family val="0"/>
    </font>
    <font>
      <sz val="8"/>
      <name val="Times New Roman CE"/>
      <family val="1"/>
    </font>
    <font>
      <sz val="8"/>
      <color indexed="10"/>
      <name val="Times New Roman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9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2" borderId="7" applyNumberFormat="0" applyFont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33" fillId="0" borderId="0">
      <alignment/>
      <protection/>
    </xf>
    <xf numFmtId="0" fontId="8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0" fontId="87" fillId="30" borderId="1" applyNumberFormat="0" applyAlignment="0" applyProtection="0"/>
    <xf numFmtId="9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10" fontId="5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1" fillId="0" borderId="10" xfId="56" applyFont="1" applyFill="1" applyBorder="1" applyAlignment="1">
      <alignment horizontal="center" vertical="center" wrapText="1"/>
      <protection/>
    </xf>
    <xf numFmtId="3" fontId="6" fillId="0" borderId="10" xfId="56" applyNumberFormat="1" applyFont="1" applyFill="1" applyBorder="1" applyAlignment="1">
      <alignment horizontal="center"/>
      <protection/>
    </xf>
    <xf numFmtId="0" fontId="8" fillId="0" borderId="10" xfId="56" applyFont="1" applyFill="1" applyBorder="1" applyAlignment="1">
      <alignment wrapText="1"/>
      <protection/>
    </xf>
    <xf numFmtId="0" fontId="6" fillId="0" borderId="10" xfId="57" applyFont="1" applyFill="1" applyBorder="1" applyAlignment="1">
      <alignment wrapText="1"/>
      <protection/>
    </xf>
    <xf numFmtId="0" fontId="12" fillId="0" borderId="10" xfId="57" applyFont="1" applyFill="1" applyBorder="1" applyAlignment="1">
      <alignment horizontal="left" wrapText="1"/>
      <protection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3" fontId="19" fillId="0" borderId="1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3" fontId="17" fillId="0" borderId="14" xfId="0" applyNumberFormat="1" applyFont="1" applyBorder="1" applyAlignment="1">
      <alignment horizontal="center"/>
    </xf>
    <xf numFmtId="0" fontId="17" fillId="0" borderId="14" xfId="0" applyFont="1" applyBorder="1" applyAlignment="1">
      <alignment vertical="center" wrapText="1"/>
    </xf>
    <xf numFmtId="3" fontId="17" fillId="0" borderId="1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3" fontId="14" fillId="0" borderId="14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5" xfId="0" applyFont="1" applyBorder="1" applyAlignment="1">
      <alignment horizontal="center"/>
    </xf>
    <xf numFmtId="3" fontId="14" fillId="0" borderId="15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wrapText="1"/>
    </xf>
    <xf numFmtId="0" fontId="17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7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4" fillId="0" borderId="12" xfId="0" applyFont="1" applyBorder="1" applyAlignment="1">
      <alignment horizontal="center" vertical="center"/>
    </xf>
    <xf numFmtId="10" fontId="17" fillId="0" borderId="14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0" fontId="17" fillId="0" borderId="0" xfId="0" applyNumberFormat="1" applyFont="1" applyBorder="1" applyAlignment="1">
      <alignment horizontal="center" vertical="center"/>
    </xf>
    <xf numFmtId="10" fontId="17" fillId="0" borderId="15" xfId="0" applyNumberFormat="1" applyFont="1" applyBorder="1" applyAlignment="1">
      <alignment horizontal="center" vertical="center"/>
    </xf>
    <xf numFmtId="10" fontId="17" fillId="0" borderId="12" xfId="0" applyNumberFormat="1" applyFont="1" applyBorder="1" applyAlignment="1">
      <alignment horizontal="center" vertical="center"/>
    </xf>
    <xf numFmtId="10" fontId="17" fillId="0" borderId="10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0" fontId="17" fillId="0" borderId="14" xfId="0" applyFont="1" applyBorder="1" applyAlignment="1">
      <alignment/>
    </xf>
    <xf numFmtId="3" fontId="17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 applyAlignment="1">
      <alignment horizontal="right" wrapText="1"/>
    </xf>
    <xf numFmtId="0" fontId="17" fillId="0" borderId="0" xfId="0" applyFont="1" applyBorder="1" applyAlignment="1">
      <alignment vertical="center" wrapText="1"/>
    </xf>
    <xf numFmtId="0" fontId="17" fillId="0" borderId="12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6" fillId="0" borderId="0" xfId="0" applyFont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7" fillId="0" borderId="17" xfId="0" applyNumberFormat="1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7" fillId="0" borderId="17" xfId="0" applyFont="1" applyBorder="1" applyAlignment="1">
      <alignment/>
    </xf>
    <xf numFmtId="3" fontId="17" fillId="0" borderId="17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17" fillId="0" borderId="18" xfId="0" applyNumberFormat="1" applyFont="1" applyBorder="1" applyAlignment="1">
      <alignment horizontal="center"/>
    </xf>
    <xf numFmtId="0" fontId="17" fillId="0" borderId="19" xfId="0" applyFont="1" applyBorder="1" applyAlignment="1">
      <alignment/>
    </xf>
    <xf numFmtId="3" fontId="17" fillId="0" borderId="12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10" fontId="1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10" fontId="17" fillId="0" borderId="15" xfId="0" applyNumberFormat="1" applyFont="1" applyBorder="1" applyAlignment="1">
      <alignment horizontal="center"/>
    </xf>
    <xf numFmtId="10" fontId="14" fillId="0" borderId="14" xfId="0" applyNumberFormat="1" applyFont="1" applyBorder="1" applyAlignment="1">
      <alignment horizontal="center"/>
    </xf>
    <xf numFmtId="0" fontId="22" fillId="0" borderId="12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0" fontId="17" fillId="0" borderId="18" xfId="0" applyFont="1" applyBorder="1" applyAlignment="1">
      <alignment/>
    </xf>
    <xf numFmtId="3" fontId="17" fillId="0" borderId="18" xfId="0" applyNumberFormat="1" applyFont="1" applyBorder="1" applyAlignment="1">
      <alignment horizontal="center" vertical="center"/>
    </xf>
    <xf numFmtId="10" fontId="17" fillId="0" borderId="20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3" fontId="17" fillId="0" borderId="18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10" fontId="17" fillId="0" borderId="14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3" fontId="17" fillId="0" borderId="16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wrapText="1"/>
    </xf>
    <xf numFmtId="0" fontId="14" fillId="0" borderId="0" xfId="0" applyFont="1" applyAlignment="1">
      <alignment horizontal="right" vertical="center"/>
    </xf>
    <xf numFmtId="10" fontId="17" fillId="0" borderId="15" xfId="0" applyNumberFormat="1" applyFont="1" applyBorder="1" applyAlignment="1">
      <alignment horizontal="center" vertical="center" wrapText="1"/>
    </xf>
    <xf numFmtId="10" fontId="17" fillId="0" borderId="10" xfId="0" applyNumberFormat="1" applyFont="1" applyBorder="1" applyAlignment="1">
      <alignment horizontal="center" vertical="center" wrapText="1"/>
    </xf>
    <xf numFmtId="10" fontId="17" fillId="0" borderId="1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/>
    </xf>
    <xf numFmtId="3" fontId="14" fillId="0" borderId="19" xfId="0" applyNumberFormat="1" applyFont="1" applyBorder="1" applyAlignment="1">
      <alignment/>
    </xf>
    <xf numFmtId="0" fontId="21" fillId="0" borderId="14" xfId="0" applyFont="1" applyBorder="1" applyAlignment="1">
      <alignment/>
    </xf>
    <xf numFmtId="3" fontId="14" fillId="0" borderId="17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16" xfId="0" applyFont="1" applyBorder="1" applyAlignment="1">
      <alignment vertical="center"/>
    </xf>
    <xf numFmtId="3" fontId="17" fillId="0" borderId="16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vertical="center"/>
    </xf>
    <xf numFmtId="3" fontId="14" fillId="0" borderId="12" xfId="0" applyNumberFormat="1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/>
    </xf>
    <xf numFmtId="10" fontId="14" fillId="0" borderId="14" xfId="0" applyNumberFormat="1" applyFont="1" applyBorder="1" applyAlignment="1">
      <alignment horizontal="center" vertical="center"/>
    </xf>
    <xf numFmtId="10" fontId="14" fillId="0" borderId="15" xfId="0" applyNumberFormat="1" applyFont="1" applyBorder="1" applyAlignment="1">
      <alignment horizontal="center" vertical="center"/>
    </xf>
    <xf numFmtId="10" fontId="14" fillId="0" borderId="10" xfId="0" applyNumberFormat="1" applyFont="1" applyBorder="1" applyAlignment="1">
      <alignment horizontal="center" vertical="center"/>
    </xf>
    <xf numFmtId="10" fontId="14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0" fillId="0" borderId="10" xfId="0" applyBorder="1" applyAlignment="1">
      <alignment shrinkToFit="1"/>
    </xf>
    <xf numFmtId="0" fontId="3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11" fillId="0" borderId="10" xfId="56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0" fontId="26" fillId="0" borderId="10" xfId="56" applyFont="1" applyFill="1" applyBorder="1" applyAlignment="1">
      <alignment horizontal="center" wrapText="1"/>
      <protection/>
    </xf>
    <xf numFmtId="0" fontId="27" fillId="0" borderId="10" xfId="0" applyFont="1" applyFill="1" applyBorder="1" applyAlignment="1">
      <alignment horizontal="center" wrapText="1"/>
    </xf>
    <xf numFmtId="0" fontId="26" fillId="0" borderId="10" xfId="56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56" applyNumberFormat="1" applyFont="1" applyFill="1" applyBorder="1" applyAlignment="1">
      <alignment wrapText="1"/>
      <protection/>
    </xf>
    <xf numFmtId="10" fontId="8" fillId="0" borderId="10" xfId="56" applyNumberFormat="1" applyFont="1" applyFill="1" applyBorder="1" applyAlignment="1">
      <alignment wrapText="1"/>
      <protection/>
    </xf>
    <xf numFmtId="3" fontId="6" fillId="0" borderId="10" xfId="56" applyNumberFormat="1" applyFont="1" applyFill="1" applyBorder="1" applyAlignment="1">
      <alignment horizontal="center"/>
      <protection/>
    </xf>
    <xf numFmtId="0" fontId="11" fillId="0" borderId="10" xfId="56" applyFont="1" applyFill="1" applyBorder="1" applyAlignment="1">
      <alignment wrapText="1"/>
      <protection/>
    </xf>
    <xf numFmtId="3" fontId="6" fillId="0" borderId="10" xfId="56" applyNumberFormat="1" applyFont="1" applyFill="1" applyBorder="1" applyAlignment="1">
      <alignment wrapText="1"/>
      <protection/>
    </xf>
    <xf numFmtId="3" fontId="12" fillId="0" borderId="10" xfId="56" applyNumberFormat="1" applyFont="1" applyFill="1" applyBorder="1" applyAlignment="1">
      <alignment wrapText="1"/>
      <protection/>
    </xf>
    <xf numFmtId="0" fontId="13" fillId="0" borderId="10" xfId="56" applyFont="1" applyFill="1" applyBorder="1" applyAlignment="1">
      <alignment wrapText="1"/>
      <protection/>
    </xf>
    <xf numFmtId="0" fontId="6" fillId="0" borderId="0" xfId="0" applyFont="1" applyFill="1" applyBorder="1" applyAlignment="1">
      <alignment horizontal="center" wrapText="1"/>
    </xf>
    <xf numFmtId="0" fontId="11" fillId="0" borderId="0" xfId="56" applyFont="1" applyFill="1" applyBorder="1" applyAlignment="1">
      <alignment wrapText="1"/>
      <protection/>
    </xf>
    <xf numFmtId="3" fontId="6" fillId="0" borderId="0" xfId="56" applyNumberFormat="1" applyFont="1" applyFill="1" applyBorder="1" applyAlignment="1">
      <alignment wrapText="1"/>
      <protection/>
    </xf>
    <xf numFmtId="10" fontId="8" fillId="0" borderId="0" xfId="56" applyNumberFormat="1" applyFont="1" applyFill="1" applyBorder="1" applyAlignment="1">
      <alignment wrapText="1"/>
      <protection/>
    </xf>
    <xf numFmtId="3" fontId="6" fillId="0" borderId="0" xfId="56" applyNumberFormat="1" applyFont="1" applyFill="1" applyBorder="1" applyAlignment="1">
      <alignment horizontal="center"/>
      <protection/>
    </xf>
    <xf numFmtId="3" fontId="8" fillId="0" borderId="0" xfId="56" applyNumberFormat="1" applyFont="1" applyFill="1" applyBorder="1" applyAlignment="1">
      <alignment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0" fontId="26" fillId="0" borderId="12" xfId="56" applyFont="1" applyBorder="1" applyAlignment="1">
      <alignment horizontal="center" wrapText="1"/>
      <protection/>
    </xf>
    <xf numFmtId="0" fontId="26" fillId="0" borderId="12" xfId="56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 horizontal="center"/>
    </xf>
    <xf numFmtId="0" fontId="18" fillId="0" borderId="13" xfId="0" applyFont="1" applyBorder="1" applyAlignment="1">
      <alignment wrapText="1"/>
    </xf>
    <xf numFmtId="3" fontId="19" fillId="0" borderId="13" xfId="0" applyNumberFormat="1" applyFont="1" applyBorder="1" applyAlignment="1">
      <alignment horizontal="center"/>
    </xf>
    <xf numFmtId="10" fontId="19" fillId="0" borderId="14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3" fontId="19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17" fillId="0" borderId="22" xfId="0" applyFont="1" applyBorder="1" applyAlignment="1">
      <alignment horizontal="center" vertical="center"/>
    </xf>
    <xf numFmtId="10" fontId="19" fillId="0" borderId="15" xfId="0" applyNumberFormat="1" applyFont="1" applyBorder="1" applyAlignment="1">
      <alignment horizontal="center" vertical="center"/>
    </xf>
    <xf numFmtId="10" fontId="19" fillId="0" borderId="0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wrapText="1"/>
    </xf>
    <xf numFmtId="0" fontId="14" fillId="0" borderId="13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10" fontId="19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6" fillId="0" borderId="10" xfId="56" applyFont="1" applyBorder="1" applyAlignment="1">
      <alignment horizont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3" fontId="28" fillId="0" borderId="15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3" fontId="17" fillId="0" borderId="17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0" fontId="22" fillId="0" borderId="14" xfId="0" applyNumberFormat="1" applyFont="1" applyBorder="1" applyAlignment="1">
      <alignment horizontal="center" vertical="center"/>
    </xf>
    <xf numFmtId="3" fontId="17" fillId="0" borderId="19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4" xfId="0" applyFill="1" applyBorder="1" applyAlignment="1">
      <alignment/>
    </xf>
    <xf numFmtId="0" fontId="32" fillId="0" borderId="0" xfId="0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4" fillId="0" borderId="10" xfId="0" applyFont="1" applyBorder="1" applyAlignment="1">
      <alignment shrinkToFi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12" xfId="0" applyFont="1" applyBorder="1" applyAlignment="1">
      <alignment/>
    </xf>
    <xf numFmtId="0" fontId="17" fillId="0" borderId="15" xfId="0" applyFont="1" applyBorder="1" applyAlignment="1">
      <alignment/>
    </xf>
    <xf numFmtId="3" fontId="14" fillId="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37" fillId="0" borderId="23" xfId="0" applyFont="1" applyBorder="1" applyAlignment="1">
      <alignment/>
    </xf>
    <xf numFmtId="3" fontId="37" fillId="0" borderId="25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 wrapText="1"/>
    </xf>
    <xf numFmtId="3" fontId="6" fillId="0" borderId="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37" fillId="0" borderId="26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38" fillId="0" borderId="23" xfId="0" applyFont="1" applyBorder="1" applyAlignment="1">
      <alignment/>
    </xf>
    <xf numFmtId="3" fontId="38" fillId="0" borderId="24" xfId="0" applyNumberFormat="1" applyFont="1" applyBorder="1" applyAlignment="1">
      <alignment/>
    </xf>
    <xf numFmtId="3" fontId="38" fillId="0" borderId="28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0" xfId="0" applyFont="1" applyBorder="1" applyAlignment="1">
      <alignment wrapText="1"/>
    </xf>
    <xf numFmtId="0" fontId="37" fillId="0" borderId="2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38" fillId="0" borderId="23" xfId="0" applyFont="1" applyBorder="1" applyAlignment="1">
      <alignment wrapText="1"/>
    </xf>
    <xf numFmtId="0" fontId="8" fillId="0" borderId="23" xfId="0" applyFont="1" applyBorder="1" applyAlignment="1">
      <alignment/>
    </xf>
    <xf numFmtId="3" fontId="8" fillId="0" borderId="25" xfId="0" applyNumberFormat="1" applyFont="1" applyBorder="1" applyAlignment="1">
      <alignment/>
    </xf>
    <xf numFmtId="3" fontId="30" fillId="0" borderId="24" xfId="0" applyNumberFormat="1" applyFont="1" applyBorder="1" applyAlignment="1">
      <alignment/>
    </xf>
    <xf numFmtId="0" fontId="33" fillId="0" borderId="0" xfId="59" applyFill="1" applyProtection="1">
      <alignment/>
      <protection/>
    </xf>
    <xf numFmtId="0" fontId="39" fillId="0" borderId="0" xfId="59" applyFont="1" applyFill="1" applyAlignment="1" applyProtection="1">
      <alignment horizontal="center"/>
      <protection/>
    </xf>
    <xf numFmtId="3" fontId="40" fillId="0" borderId="0" xfId="59" applyNumberFormat="1" applyFont="1" applyFill="1" applyBorder="1" applyAlignment="1" applyProtection="1">
      <alignment horizontal="right"/>
      <protection/>
    </xf>
    <xf numFmtId="0" fontId="19" fillId="0" borderId="30" xfId="59" applyFont="1" applyFill="1" applyBorder="1" applyAlignment="1" applyProtection="1">
      <alignment horizontal="center" vertical="center" wrapText="1"/>
      <protection/>
    </xf>
    <xf numFmtId="0" fontId="19" fillId="0" borderId="31" xfId="59" applyFont="1" applyFill="1" applyBorder="1" applyAlignment="1" applyProtection="1">
      <alignment horizontal="center" vertical="center" wrapText="1"/>
      <protection/>
    </xf>
    <xf numFmtId="3" fontId="19" fillId="0" borderId="31" xfId="59" applyNumberFormat="1" applyFont="1" applyFill="1" applyBorder="1" applyAlignment="1" applyProtection="1">
      <alignment horizontal="center" vertical="center" wrapText="1"/>
      <protection/>
    </xf>
    <xf numFmtId="0" fontId="33" fillId="0" borderId="0" xfId="59" applyFill="1" applyAlignment="1" applyProtection="1">
      <alignment horizontal="center" vertical="center"/>
      <protection/>
    </xf>
    <xf numFmtId="0" fontId="17" fillId="0" borderId="32" xfId="59" applyFont="1" applyFill="1" applyBorder="1" applyAlignment="1" applyProtection="1">
      <alignment vertical="center" wrapText="1"/>
      <protection/>
    </xf>
    <xf numFmtId="165" fontId="44" fillId="0" borderId="33" xfId="58" applyNumberFormat="1" applyFont="1" applyFill="1" applyBorder="1" applyAlignment="1" applyProtection="1">
      <alignment horizontal="center" vertical="center"/>
      <protection/>
    </xf>
    <xf numFmtId="3" fontId="17" fillId="0" borderId="33" xfId="59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59" applyFill="1" applyAlignment="1" applyProtection="1">
      <alignment vertical="center"/>
      <protection/>
    </xf>
    <xf numFmtId="0" fontId="17" fillId="0" borderId="34" xfId="59" applyFont="1" applyFill="1" applyBorder="1" applyAlignment="1" applyProtection="1">
      <alignment vertical="center" wrapText="1"/>
      <protection/>
    </xf>
    <xf numFmtId="165" fontId="44" fillId="0" borderId="10" xfId="58" applyNumberFormat="1" applyFont="1" applyFill="1" applyBorder="1" applyAlignment="1" applyProtection="1">
      <alignment horizontal="center" vertical="center"/>
      <protection/>
    </xf>
    <xf numFmtId="3" fontId="17" fillId="0" borderId="10" xfId="59" applyNumberFormat="1" applyFont="1" applyFill="1" applyBorder="1" applyAlignment="1" applyProtection="1">
      <alignment horizontal="right" vertical="center" wrapText="1"/>
      <protection/>
    </xf>
    <xf numFmtId="0" fontId="22" fillId="0" borderId="34" xfId="59" applyFont="1" applyFill="1" applyBorder="1" applyAlignment="1" applyProtection="1">
      <alignment horizontal="left" vertical="center" wrapText="1" indent="1"/>
      <protection/>
    </xf>
    <xf numFmtId="3" fontId="19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17" fillId="0" borderId="10" xfId="59" applyNumberFormat="1" applyFont="1" applyFill="1" applyBorder="1" applyAlignment="1" applyProtection="1">
      <alignment horizontal="right" vertical="center" wrapText="1"/>
      <protection/>
    </xf>
    <xf numFmtId="3" fontId="14" fillId="0" borderId="10" xfId="59" applyNumberFormat="1" applyFont="1" applyFill="1" applyBorder="1" applyAlignment="1" applyProtection="1">
      <alignment horizontal="right" vertical="center" wrapText="1"/>
      <protection/>
    </xf>
    <xf numFmtId="0" fontId="17" fillId="0" borderId="30" xfId="59" applyFont="1" applyFill="1" applyBorder="1" applyAlignment="1" applyProtection="1">
      <alignment vertical="center" wrapText="1"/>
      <protection/>
    </xf>
    <xf numFmtId="3" fontId="17" fillId="0" borderId="31" xfId="59" applyNumberFormat="1" applyFont="1" applyFill="1" applyBorder="1" applyAlignment="1" applyProtection="1">
      <alignment horizontal="right" vertical="center" wrapText="1"/>
      <protection/>
    </xf>
    <xf numFmtId="0" fontId="14" fillId="0" borderId="0" xfId="59" applyFont="1" applyFill="1" applyProtection="1">
      <alignment/>
      <protection/>
    </xf>
    <xf numFmtId="3" fontId="33" fillId="0" borderId="0" xfId="59" applyNumberFormat="1" applyFont="1" applyFill="1" applyProtection="1">
      <alignment/>
      <protection/>
    </xf>
    <xf numFmtId="0" fontId="19" fillId="0" borderId="35" xfId="59" applyFont="1" applyFill="1" applyBorder="1" applyAlignment="1" applyProtection="1">
      <alignment horizontal="center" vertical="center" wrapText="1"/>
      <protection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3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7" fillId="0" borderId="10" xfId="59" applyFont="1" applyFill="1" applyBorder="1" applyProtection="1">
      <alignment/>
      <protection/>
    </xf>
    <xf numFmtId="0" fontId="14" fillId="0" borderId="10" xfId="59" applyFont="1" applyFill="1" applyBorder="1" applyAlignment="1" applyProtection="1">
      <alignment horizontal="center"/>
      <protection/>
    </xf>
    <xf numFmtId="3" fontId="14" fillId="0" borderId="10" xfId="59" applyNumberFormat="1" applyFont="1" applyFill="1" applyBorder="1" applyProtection="1">
      <alignment/>
      <protection/>
    </xf>
    <xf numFmtId="3" fontId="17" fillId="0" borderId="10" xfId="59" applyNumberFormat="1" applyFont="1" applyFill="1" applyBorder="1" applyProtection="1">
      <alignment/>
      <protection/>
    </xf>
    <xf numFmtId="0" fontId="45" fillId="0" borderId="0" xfId="59" applyFont="1" applyFill="1" applyAlignment="1" applyProtection="1">
      <alignment horizontal="center"/>
      <protection/>
    </xf>
    <xf numFmtId="3" fontId="14" fillId="0" borderId="0" xfId="59" applyNumberFormat="1" applyFont="1" applyFill="1" applyProtection="1">
      <alignment/>
      <protection/>
    </xf>
    <xf numFmtId="0" fontId="14" fillId="0" borderId="10" xfId="59" applyFont="1" applyFill="1" applyBorder="1" applyProtection="1">
      <alignment/>
      <protection/>
    </xf>
    <xf numFmtId="0" fontId="14" fillId="0" borderId="10" xfId="59" applyFont="1" applyFill="1" applyBorder="1" applyAlignment="1" applyProtection="1">
      <alignment vertical="center" wrapText="1"/>
      <protection/>
    </xf>
    <xf numFmtId="0" fontId="14" fillId="0" borderId="10" xfId="59" applyFont="1" applyFill="1" applyBorder="1" applyAlignment="1" applyProtection="1">
      <alignment horizontal="center" vertical="center" wrapText="1"/>
      <protection/>
    </xf>
    <xf numFmtId="3" fontId="14" fillId="0" borderId="10" xfId="59" applyNumberFormat="1" applyFont="1" applyFill="1" applyBorder="1" applyAlignment="1" applyProtection="1">
      <alignment vertical="center" wrapText="1"/>
      <protection/>
    </xf>
    <xf numFmtId="0" fontId="14" fillId="0" borderId="0" xfId="59" applyFont="1" applyFill="1" applyAlignment="1" applyProtection="1">
      <alignment vertical="center" wrapText="1"/>
      <protection/>
    </xf>
    <xf numFmtId="0" fontId="33" fillId="0" borderId="0" xfId="59" applyFill="1" applyAlignment="1" applyProtection="1">
      <alignment vertical="center" wrapText="1"/>
      <protection/>
    </xf>
    <xf numFmtId="3" fontId="33" fillId="0" borderId="0" xfId="59" applyNumberFormat="1" applyFill="1" applyProtection="1">
      <alignment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66" fontId="46" fillId="0" borderId="0" xfId="0" applyNumberFormat="1" applyFont="1" applyFill="1" applyAlignment="1" applyProtection="1">
      <alignment horizontal="right" vertical="center"/>
      <protection/>
    </xf>
    <xf numFmtId="0" fontId="47" fillId="0" borderId="24" xfId="0" applyFont="1" applyFill="1" applyBorder="1" applyAlignment="1" applyProtection="1">
      <alignment horizontal="center" vertical="center" wrapText="1"/>
      <protection/>
    </xf>
    <xf numFmtId="0" fontId="47" fillId="0" borderId="25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9" fillId="0" borderId="23" xfId="0" applyFont="1" applyFill="1" applyBorder="1" applyAlignment="1" applyProtection="1">
      <alignment horizontal="center" vertical="center" wrapText="1"/>
      <protection/>
    </xf>
    <xf numFmtId="0" fontId="49" fillId="0" borderId="24" xfId="0" applyFont="1" applyFill="1" applyBorder="1" applyAlignment="1" applyProtection="1">
      <alignment horizontal="center" vertical="center" wrapText="1"/>
      <protection/>
    </xf>
    <xf numFmtId="0" fontId="49" fillId="0" borderId="25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vertical="center" wrapText="1"/>
      <protection/>
    </xf>
    <xf numFmtId="0" fontId="44" fillId="0" borderId="36" xfId="0" applyFont="1" applyFill="1" applyBorder="1" applyAlignment="1" applyProtection="1">
      <alignment horizontal="right" vertical="center" wrapText="1" indent="1"/>
      <protection/>
    </xf>
    <xf numFmtId="0" fontId="44" fillId="0" borderId="15" xfId="0" applyFont="1" applyFill="1" applyBorder="1" applyAlignment="1" applyProtection="1">
      <alignment horizontal="left" vertical="center" wrapText="1"/>
      <protection locked="0"/>
    </xf>
    <xf numFmtId="166" fontId="44" fillId="0" borderId="15" xfId="0" applyNumberFormat="1" applyFont="1" applyFill="1" applyBorder="1" applyAlignment="1" applyProtection="1">
      <alignment vertical="center" wrapText="1"/>
      <protection locked="0"/>
    </xf>
    <xf numFmtId="166" fontId="44" fillId="0" borderId="15" xfId="0" applyNumberFormat="1" applyFont="1" applyFill="1" applyBorder="1" applyAlignment="1" applyProtection="1">
      <alignment vertical="center" wrapText="1"/>
      <protection/>
    </xf>
    <xf numFmtId="166" fontId="44" fillId="0" borderId="37" xfId="0" applyNumberFormat="1" applyFont="1" applyFill="1" applyBorder="1" applyAlignment="1" applyProtection="1">
      <alignment vertical="center" wrapText="1"/>
      <protection locked="0"/>
    </xf>
    <xf numFmtId="0" fontId="44" fillId="0" borderId="34" xfId="0" applyFont="1" applyFill="1" applyBorder="1" applyAlignment="1" applyProtection="1">
      <alignment horizontal="right" vertical="center" wrapText="1" indent="1"/>
      <protection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166" fontId="44" fillId="0" borderId="10" xfId="0" applyNumberFormat="1" applyFont="1" applyFill="1" applyBorder="1" applyAlignment="1" applyProtection="1">
      <alignment vertical="center" wrapText="1"/>
      <protection locked="0"/>
    </xf>
    <xf numFmtId="166" fontId="44" fillId="0" borderId="38" xfId="0" applyNumberFormat="1" applyFont="1" applyFill="1" applyBorder="1" applyAlignment="1" applyProtection="1">
      <alignment vertical="center" wrapText="1"/>
      <protection locked="0"/>
    </xf>
    <xf numFmtId="166" fontId="49" fillId="0" borderId="24" xfId="0" applyNumberFormat="1" applyFont="1" applyFill="1" applyBorder="1" applyAlignment="1" applyProtection="1">
      <alignment vertical="center" wrapText="1"/>
      <protection/>
    </xf>
    <xf numFmtId="166" fontId="49" fillId="0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right"/>
    </xf>
    <xf numFmtId="0" fontId="48" fillId="0" borderId="2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left" vertical="center" wrapText="1" indent="1"/>
      <protection locked="0"/>
    </xf>
    <xf numFmtId="167" fontId="47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34" xfId="0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indent="5"/>
    </xf>
    <xf numFmtId="167" fontId="54" fillId="0" borderId="38" xfId="0" applyNumberFormat="1" applyFont="1" applyFill="1" applyBorder="1" applyAlignment="1" applyProtection="1">
      <alignment horizontal="right" vertical="center"/>
      <protection locked="0"/>
    </xf>
    <xf numFmtId="0" fontId="43" fillId="0" borderId="10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 indent="1"/>
    </xf>
    <xf numFmtId="167" fontId="54" fillId="0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left" vertical="center" wrapText="1" indent="1"/>
      <protection locked="0"/>
    </xf>
    <xf numFmtId="167" fontId="47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30" xfId="0" applyFill="1" applyBorder="1" applyAlignment="1">
      <alignment horizontal="center" vertical="center"/>
    </xf>
    <xf numFmtId="0" fontId="53" fillId="0" borderId="31" xfId="0" applyFont="1" applyFill="1" applyBorder="1" applyAlignment="1">
      <alignment horizontal="left" vertical="center" indent="5"/>
    </xf>
    <xf numFmtId="167" fontId="54" fillId="0" borderId="4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10" xfId="56" applyFont="1" applyFill="1" applyBorder="1" applyAlignment="1">
      <alignment horizontal="center"/>
      <protection/>
    </xf>
    <xf numFmtId="0" fontId="6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3" fontId="17" fillId="0" borderId="42" xfId="0" applyNumberFormat="1" applyFont="1" applyBorder="1" applyAlignment="1">
      <alignment horizontal="center"/>
    </xf>
    <xf numFmtId="3" fontId="17" fillId="0" borderId="43" xfId="0" applyNumberFormat="1" applyFont="1" applyBorder="1" applyAlignment="1">
      <alignment horizontal="center"/>
    </xf>
    <xf numFmtId="3" fontId="17" fillId="0" borderId="16" xfId="0" applyNumberFormat="1" applyFont="1" applyBorder="1" applyAlignment="1">
      <alignment horizontal="center"/>
    </xf>
    <xf numFmtId="0" fontId="17" fillId="0" borderId="42" xfId="0" applyNumberFormat="1" applyFont="1" applyBorder="1" applyAlignment="1">
      <alignment horizontal="center" shrinkToFit="1"/>
    </xf>
    <xf numFmtId="0" fontId="17" fillId="0" borderId="43" xfId="0" applyNumberFormat="1" applyFont="1" applyBorder="1" applyAlignment="1">
      <alignment horizontal="center" shrinkToFit="1"/>
    </xf>
    <xf numFmtId="0" fontId="17" fillId="0" borderId="16" xfId="0" applyNumberFormat="1" applyFont="1" applyBorder="1" applyAlignment="1">
      <alignment horizontal="center" shrinkToFit="1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2" fillId="0" borderId="0" xfId="59" applyFont="1" applyFill="1" applyAlignment="1" applyProtection="1">
      <alignment horizontal="center" vertical="center" wrapText="1"/>
      <protection/>
    </xf>
    <xf numFmtId="0" fontId="32" fillId="0" borderId="0" xfId="59" applyFont="1" applyFill="1" applyAlignment="1" applyProtection="1">
      <alignment horizontal="center" vertical="center"/>
      <protection/>
    </xf>
    <xf numFmtId="0" fontId="41" fillId="0" borderId="44" xfId="59" applyFont="1" applyFill="1" applyBorder="1" applyAlignment="1" applyProtection="1">
      <alignment horizontal="center" vertical="center" wrapText="1"/>
      <protection/>
    </xf>
    <xf numFmtId="0" fontId="41" fillId="0" borderId="45" xfId="59" applyFont="1" applyFill="1" applyBorder="1" applyAlignment="1" applyProtection="1">
      <alignment horizontal="center" vertical="center" wrapText="1"/>
      <protection/>
    </xf>
    <xf numFmtId="0" fontId="41" fillId="0" borderId="36" xfId="59" applyFont="1" applyFill="1" applyBorder="1" applyAlignment="1" applyProtection="1">
      <alignment horizontal="center" vertical="center" wrapText="1"/>
      <protection/>
    </xf>
    <xf numFmtId="0" fontId="42" fillId="0" borderId="46" xfId="58" applyFont="1" applyFill="1" applyBorder="1" applyAlignment="1" applyProtection="1">
      <alignment horizontal="center" vertical="center" textRotation="90"/>
      <protection/>
    </xf>
    <xf numFmtId="0" fontId="42" fillId="0" borderId="14" xfId="58" applyFont="1" applyFill="1" applyBorder="1" applyAlignment="1" applyProtection="1">
      <alignment horizontal="center" vertical="center" textRotation="90"/>
      <protection/>
    </xf>
    <xf numFmtId="0" fontId="42" fillId="0" borderId="15" xfId="58" applyFont="1" applyFill="1" applyBorder="1" applyAlignment="1" applyProtection="1">
      <alignment horizontal="center" vertical="center" textRotation="90"/>
      <protection/>
    </xf>
    <xf numFmtId="3" fontId="40" fillId="0" borderId="46" xfId="59" applyNumberFormat="1" applyFont="1" applyFill="1" applyBorder="1" applyAlignment="1" applyProtection="1">
      <alignment horizontal="center" vertical="center" wrapText="1"/>
      <protection/>
    </xf>
    <xf numFmtId="3" fontId="40" fillId="0" borderId="14" xfId="59" applyNumberFormat="1" applyFont="1" applyFill="1" applyBorder="1" applyAlignment="1" applyProtection="1">
      <alignment horizontal="center" vertical="center" wrapText="1"/>
      <protection/>
    </xf>
    <xf numFmtId="3" fontId="40" fillId="0" borderId="15" xfId="59" applyNumberFormat="1" applyFont="1" applyFill="1" applyBorder="1" applyAlignment="1" applyProtection="1">
      <alignment horizontal="center" vertical="center" wrapText="1"/>
      <protection/>
    </xf>
    <xf numFmtId="0" fontId="33" fillId="0" borderId="0" xfId="59" applyFont="1" applyFill="1" applyAlignment="1" applyProtection="1">
      <alignment horizontal="left"/>
      <protection/>
    </xf>
    <xf numFmtId="0" fontId="0" fillId="0" borderId="0" xfId="0" applyAlignment="1">
      <alignment horizontal="right"/>
    </xf>
    <xf numFmtId="0" fontId="5" fillId="0" borderId="0" xfId="0" applyFont="1" applyFill="1" applyAlignment="1" applyProtection="1">
      <alignment horizontal="center" vertical="center" wrapText="1"/>
      <protection/>
    </xf>
    <xf numFmtId="0" fontId="47" fillId="0" borderId="24" xfId="0" applyFont="1" applyFill="1" applyBorder="1" applyAlignment="1" applyProtection="1">
      <alignment horizontal="center" vertical="center" wrapText="1"/>
      <protection/>
    </xf>
    <xf numFmtId="0" fontId="47" fillId="0" borderId="25" xfId="0" applyFont="1" applyFill="1" applyBorder="1" applyAlignment="1" applyProtection="1">
      <alignment horizontal="center" vertical="center" wrapText="1"/>
      <protection/>
    </xf>
    <xf numFmtId="0" fontId="47" fillId="0" borderId="26" xfId="0" applyFont="1" applyFill="1" applyBorder="1" applyAlignment="1" applyProtection="1">
      <alignment horizontal="left" vertical="center" wrapText="1" indent="1"/>
      <protection/>
    </xf>
    <xf numFmtId="0" fontId="47" fillId="0" borderId="47" xfId="0" applyFont="1" applyFill="1" applyBorder="1" applyAlignment="1" applyProtection="1">
      <alignment horizontal="left" vertical="center" wrapText="1" indent="1"/>
      <protection/>
    </xf>
    <xf numFmtId="0" fontId="47" fillId="0" borderId="44" xfId="0" applyFont="1" applyFill="1" applyBorder="1" applyAlignment="1" applyProtection="1">
      <alignment horizontal="center" vertical="center" wrapText="1"/>
      <protection/>
    </xf>
    <xf numFmtId="0" fontId="47" fillId="0" borderId="48" xfId="0" applyFont="1" applyFill="1" applyBorder="1" applyAlignment="1" applyProtection="1">
      <alignment horizontal="center" vertical="center" wrapText="1"/>
      <protection/>
    </xf>
    <xf numFmtId="0" fontId="47" fillId="0" borderId="46" xfId="0" applyFont="1" applyFill="1" applyBorder="1" applyAlignment="1" applyProtection="1">
      <alignment horizontal="center" vertical="center" wrapText="1"/>
      <protection/>
    </xf>
    <xf numFmtId="0" fontId="47" fillId="0" borderId="27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1" fillId="0" borderId="1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3" fillId="0" borderId="0" xfId="59" applyFill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_VAGYONK" xfId="58"/>
    <cellStyle name="Normál_VAGYONKIM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gdi.BKBELSO\Dokumentumok\2014.&#233;vi%20p&#233;nz&#252;gyi%20besz&#225;mol&#243;%20B.ber&#233;ny\Eper%20Zarszamadas%20mell&#233;kletek%20B.ber&#233;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6.140625" style="17" customWidth="1"/>
    <col min="2" max="2" width="21.28125" style="2" customWidth="1"/>
    <col min="3" max="3" width="19.7109375" style="2" customWidth="1"/>
    <col min="4" max="4" width="9.7109375" style="0" customWidth="1"/>
    <col min="5" max="5" width="9.8515625" style="0" customWidth="1"/>
    <col min="8" max="8" width="9.7109375" style="0" customWidth="1"/>
    <col min="9" max="9" width="10.00390625" style="0" customWidth="1"/>
    <col min="12" max="12" width="8.421875" style="0" customWidth="1"/>
  </cols>
  <sheetData>
    <row r="1" ht="12.75">
      <c r="J1" t="s">
        <v>15</v>
      </c>
    </row>
    <row r="2" ht="12.75">
      <c r="J2" t="s">
        <v>683</v>
      </c>
    </row>
    <row r="3" spans="1:12" ht="12.75">
      <c r="A3" s="415" t="s">
        <v>36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</row>
    <row r="4" spans="1:12" ht="12.75">
      <c r="A4" s="416" t="s">
        <v>406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</row>
    <row r="5" spans="1:12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5" t="s">
        <v>3</v>
      </c>
    </row>
    <row r="6" spans="1:12" ht="12.75">
      <c r="A6" s="16"/>
      <c r="B6" s="8" t="s">
        <v>52</v>
      </c>
      <c r="C6" s="8" t="s">
        <v>53</v>
      </c>
      <c r="D6" s="16" t="s">
        <v>54</v>
      </c>
      <c r="E6" s="16" t="s">
        <v>55</v>
      </c>
      <c r="F6" s="16" t="s">
        <v>56</v>
      </c>
      <c r="G6" s="16" t="s">
        <v>57</v>
      </c>
      <c r="H6" s="16" t="s">
        <v>58</v>
      </c>
      <c r="I6" s="16" t="s">
        <v>59</v>
      </c>
      <c r="J6" s="16" t="s">
        <v>60</v>
      </c>
      <c r="K6" s="16" t="s">
        <v>61</v>
      </c>
      <c r="L6" s="16" t="s">
        <v>62</v>
      </c>
    </row>
    <row r="7" spans="1:12" ht="12.75">
      <c r="A7" s="16"/>
      <c r="B7" s="6" t="s">
        <v>0</v>
      </c>
      <c r="C7" s="6" t="s">
        <v>1</v>
      </c>
      <c r="D7" s="417" t="s">
        <v>407</v>
      </c>
      <c r="E7" s="417"/>
      <c r="F7" s="417"/>
      <c r="G7" s="417"/>
      <c r="H7" s="417"/>
      <c r="I7" s="417"/>
      <c r="J7" s="417"/>
      <c r="K7" s="417"/>
      <c r="L7" s="417"/>
    </row>
    <row r="8" spans="1:12" ht="12.75">
      <c r="A8" s="16"/>
      <c r="B8" s="6"/>
      <c r="C8" s="6"/>
      <c r="D8" s="7"/>
      <c r="E8" s="7"/>
      <c r="F8" s="7"/>
      <c r="G8" s="7"/>
      <c r="H8" s="7"/>
      <c r="I8" s="7"/>
      <c r="J8" s="7"/>
      <c r="K8" s="7"/>
      <c r="L8" s="7"/>
    </row>
    <row r="9" spans="1:12" ht="48.75" customHeight="1">
      <c r="A9" s="8" t="s">
        <v>21</v>
      </c>
      <c r="B9" s="8" t="s">
        <v>23</v>
      </c>
      <c r="C9" s="8" t="s">
        <v>24</v>
      </c>
      <c r="D9" s="418" t="s">
        <v>30</v>
      </c>
      <c r="E9" s="419"/>
      <c r="F9" s="419"/>
      <c r="G9" s="420"/>
      <c r="H9" s="418" t="s">
        <v>31</v>
      </c>
      <c r="I9" s="419"/>
      <c r="J9" s="419"/>
      <c r="K9" s="420"/>
      <c r="L9" s="8" t="s">
        <v>22</v>
      </c>
    </row>
    <row r="10" spans="1:12" s="2" customFormat="1" ht="25.5" customHeight="1">
      <c r="A10" s="8"/>
      <c r="B10" s="8"/>
      <c r="C10" s="8"/>
      <c r="D10" s="8" t="s">
        <v>32</v>
      </c>
      <c r="E10" s="8" t="s">
        <v>33</v>
      </c>
      <c r="F10" s="8" t="s">
        <v>34</v>
      </c>
      <c r="G10" s="8" t="s">
        <v>35</v>
      </c>
      <c r="H10" s="8" t="s">
        <v>32</v>
      </c>
      <c r="I10" s="8" t="s">
        <v>33</v>
      </c>
      <c r="J10" s="8" t="s">
        <v>34</v>
      </c>
      <c r="K10" s="8" t="s">
        <v>35</v>
      </c>
      <c r="L10" s="8"/>
    </row>
    <row r="11" spans="1:12" ht="12.75">
      <c r="A11" s="16"/>
      <c r="B11" s="4"/>
      <c r="C11" s="4"/>
      <c r="D11" s="1"/>
      <c r="E11" s="1"/>
      <c r="F11" s="1"/>
      <c r="G11" s="1"/>
      <c r="H11" s="1"/>
      <c r="I11" s="1"/>
      <c r="J11" s="1"/>
      <c r="K11" s="1"/>
      <c r="L11" s="1"/>
    </row>
    <row r="12" spans="1:12" ht="25.5">
      <c r="A12" s="16">
        <v>1</v>
      </c>
      <c r="B12" s="4" t="s">
        <v>25</v>
      </c>
      <c r="C12" s="4"/>
      <c r="D12" s="9">
        <v>398816</v>
      </c>
      <c r="E12" s="9">
        <v>451383</v>
      </c>
      <c r="F12" s="9">
        <v>361348</v>
      </c>
      <c r="G12" s="12">
        <f>F12/E12</f>
        <v>0.8005352439059512</v>
      </c>
      <c r="H12" s="9">
        <v>398816</v>
      </c>
      <c r="I12" s="9">
        <v>451383</v>
      </c>
      <c r="J12" s="9">
        <v>449417</v>
      </c>
      <c r="K12" s="12">
        <f>J12/I12</f>
        <v>0.9956444970235919</v>
      </c>
      <c r="L12" s="9">
        <v>22</v>
      </c>
    </row>
    <row r="13" spans="1:12" ht="12.75">
      <c r="A13" s="16"/>
      <c r="B13" s="176"/>
      <c r="C13" s="4"/>
      <c r="D13" s="9"/>
      <c r="E13" s="9"/>
      <c r="F13" s="9"/>
      <c r="G13" s="12"/>
      <c r="H13" s="9"/>
      <c r="I13" s="9"/>
      <c r="J13" s="9"/>
      <c r="K13" s="12"/>
      <c r="L13" s="9"/>
    </row>
    <row r="14" spans="1:12" ht="12.75">
      <c r="A14" s="16"/>
      <c r="B14" s="4"/>
      <c r="C14" s="4"/>
      <c r="D14" s="9"/>
      <c r="E14" s="9"/>
      <c r="F14" s="9"/>
      <c r="G14" s="12"/>
      <c r="H14" s="9"/>
      <c r="I14" s="9"/>
      <c r="J14" s="9"/>
      <c r="K14" s="12"/>
      <c r="L14" s="9"/>
    </row>
    <row r="15" spans="1:12" s="5" customFormat="1" ht="38.25">
      <c r="A15" s="18">
        <v>4</v>
      </c>
      <c r="B15" s="10" t="s">
        <v>37</v>
      </c>
      <c r="C15" s="10"/>
      <c r="D15" s="11">
        <f>SUM(D12:D13)</f>
        <v>398816</v>
      </c>
      <c r="E15" s="11">
        <f>SUM(E12:E13)</f>
        <v>451383</v>
      </c>
      <c r="F15" s="11">
        <f>SUM(F12:F13)</f>
        <v>361348</v>
      </c>
      <c r="G15" s="13">
        <f>F15/E15</f>
        <v>0.8005352439059512</v>
      </c>
      <c r="H15" s="11">
        <f>SUM(H12:H13)</f>
        <v>398816</v>
      </c>
      <c r="I15" s="11">
        <f>SUM(I12:I13)</f>
        <v>451383</v>
      </c>
      <c r="J15" s="11">
        <f>SUM(J12:J13)</f>
        <v>449417</v>
      </c>
      <c r="K15" s="13">
        <f>J15/I15</f>
        <v>0.9956444970235919</v>
      </c>
      <c r="L15" s="11">
        <f>SUM(L12:L13)</f>
        <v>22</v>
      </c>
    </row>
    <row r="16" spans="4:12" ht="12.75">
      <c r="D16" s="3"/>
      <c r="E16" s="3"/>
      <c r="F16" s="3"/>
      <c r="G16" s="3"/>
      <c r="H16" s="3"/>
      <c r="I16" s="3"/>
      <c r="J16" s="3"/>
      <c r="K16" s="3"/>
      <c r="L16" s="3"/>
    </row>
  </sheetData>
  <sheetProtection/>
  <mergeCells count="5">
    <mergeCell ref="A3:L3"/>
    <mergeCell ref="A4:L4"/>
    <mergeCell ref="D7:L7"/>
    <mergeCell ref="D9:G9"/>
    <mergeCell ref="H9:K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8.140625" style="303" customWidth="1"/>
    <col min="2" max="3" width="14.421875" style="303" customWidth="1"/>
    <col min="4" max="4" width="35.7109375" style="303" customWidth="1"/>
    <col min="5" max="5" width="14.28125" style="303" customWidth="1"/>
    <col min="6" max="6" width="14.8515625" style="303" customWidth="1"/>
    <col min="7" max="16384" width="9.140625" style="301" customWidth="1"/>
  </cols>
  <sheetData>
    <row r="1" spans="1:6" ht="11.25">
      <c r="A1" s="441" t="s">
        <v>692</v>
      </c>
      <c r="B1" s="441"/>
      <c r="C1" s="441"/>
      <c r="D1" s="441"/>
      <c r="E1" s="441"/>
      <c r="F1" s="441"/>
    </row>
    <row r="2" spans="1:6" s="302" customFormat="1" ht="11.25">
      <c r="A2" s="443" t="s">
        <v>486</v>
      </c>
      <c r="B2" s="443"/>
      <c r="C2" s="443"/>
      <c r="D2" s="443"/>
      <c r="E2" s="443"/>
      <c r="F2" s="443"/>
    </row>
    <row r="3" spans="1:6" ht="11.25">
      <c r="A3" s="442" t="s">
        <v>39</v>
      </c>
      <c r="B3" s="442"/>
      <c r="C3" s="442"/>
      <c r="D3" s="442"/>
      <c r="E3" s="442"/>
      <c r="F3" s="442"/>
    </row>
    <row r="4" spans="1:6" ht="11.25">
      <c r="A4" s="442" t="s">
        <v>457</v>
      </c>
      <c r="B4" s="442"/>
      <c r="C4" s="442"/>
      <c r="D4" s="442"/>
      <c r="E4" s="442"/>
      <c r="F4" s="442"/>
    </row>
    <row r="5" ht="12" thickBot="1"/>
    <row r="6" spans="1:6" s="302" customFormat="1" ht="45.75" thickBot="1">
      <c r="A6" s="304" t="s">
        <v>40</v>
      </c>
      <c r="B6" s="305" t="s">
        <v>41</v>
      </c>
      <c r="C6" s="306" t="s">
        <v>42</v>
      </c>
      <c r="D6" s="304" t="s">
        <v>43</v>
      </c>
      <c r="E6" s="305" t="s">
        <v>41</v>
      </c>
      <c r="F6" s="305" t="s">
        <v>42</v>
      </c>
    </row>
    <row r="7" spans="1:6" ht="12" thickBot="1">
      <c r="A7" s="307"/>
      <c r="B7" s="301"/>
      <c r="C7" s="308"/>
      <c r="D7" s="307"/>
      <c r="E7" s="301"/>
      <c r="F7" s="308"/>
    </row>
    <row r="8" spans="1:6" ht="12" thickBot="1">
      <c r="A8" s="309" t="s">
        <v>44</v>
      </c>
      <c r="B8" s="310">
        <f>SUM(B10:B13)</f>
        <v>4160986</v>
      </c>
      <c r="C8" s="310">
        <f>SUM(C10:C13)</f>
        <v>4209462</v>
      </c>
      <c r="D8" s="309" t="s">
        <v>458</v>
      </c>
      <c r="E8" s="311">
        <f>SUM(E10:E15)</f>
        <v>4237056</v>
      </c>
      <c r="F8" s="311">
        <f>SUM(F10:F15)</f>
        <v>4307951</v>
      </c>
    </row>
    <row r="9" spans="1:6" ht="11.25">
      <c r="A9" s="307"/>
      <c r="B9" s="312"/>
      <c r="C9" s="312"/>
      <c r="D9" s="307"/>
      <c r="E9" s="312"/>
      <c r="F9" s="312"/>
    </row>
    <row r="10" spans="1:6" ht="11.25">
      <c r="A10" s="287" t="s">
        <v>45</v>
      </c>
      <c r="B10" s="313">
        <v>168</v>
      </c>
      <c r="C10" s="313">
        <v>2735</v>
      </c>
      <c r="D10" s="287" t="s">
        <v>459</v>
      </c>
      <c r="E10" s="313">
        <v>4516777</v>
      </c>
      <c r="F10" s="313">
        <v>4516777</v>
      </c>
    </row>
    <row r="11" spans="1:6" ht="11.25">
      <c r="A11" s="287" t="s">
        <v>46</v>
      </c>
      <c r="B11" s="313">
        <v>4118418</v>
      </c>
      <c r="C11" s="313">
        <v>4164117</v>
      </c>
      <c r="D11" s="287" t="s">
        <v>460</v>
      </c>
      <c r="E11" s="313">
        <v>0</v>
      </c>
      <c r="F11" s="313">
        <v>0</v>
      </c>
    </row>
    <row r="12" spans="1:6" ht="11.25">
      <c r="A12" s="287" t="s">
        <v>47</v>
      </c>
      <c r="B12" s="313">
        <v>42400</v>
      </c>
      <c r="C12" s="313">
        <v>42610</v>
      </c>
      <c r="D12" s="287" t="s">
        <v>461</v>
      </c>
      <c r="E12" s="313">
        <v>70937</v>
      </c>
      <c r="F12" s="313">
        <v>70937</v>
      </c>
    </row>
    <row r="13" spans="1:6" ht="11.25">
      <c r="A13" s="314" t="s">
        <v>462</v>
      </c>
      <c r="B13" s="313">
        <v>0</v>
      </c>
      <c r="C13" s="313">
        <v>0</v>
      </c>
      <c r="D13" s="287" t="s">
        <v>463</v>
      </c>
      <c r="E13" s="313">
        <v>-350658</v>
      </c>
      <c r="F13" s="313">
        <v>-350658</v>
      </c>
    </row>
    <row r="14" spans="1:6" ht="12" thickBot="1">
      <c r="A14" s="307"/>
      <c r="B14" s="315"/>
      <c r="C14" s="316"/>
      <c r="D14" s="256" t="s">
        <v>464</v>
      </c>
      <c r="E14" s="257">
        <v>0</v>
      </c>
      <c r="F14" s="257">
        <v>0</v>
      </c>
    </row>
    <row r="15" spans="1:6" ht="12" thickBot="1">
      <c r="A15" s="317" t="s">
        <v>48</v>
      </c>
      <c r="B15" s="310">
        <f>SUM(B17:B18)</f>
        <v>315</v>
      </c>
      <c r="C15" s="311">
        <f>SUM(C17:C18)</f>
        <v>230</v>
      </c>
      <c r="D15" s="287" t="s">
        <v>465</v>
      </c>
      <c r="E15" s="313">
        <v>0</v>
      </c>
      <c r="F15" s="313">
        <v>70895</v>
      </c>
    </row>
    <row r="16" spans="1:6" ht="11.25">
      <c r="A16" s="307"/>
      <c r="B16" s="312"/>
      <c r="C16" s="318"/>
      <c r="D16" s="301"/>
      <c r="E16" s="312"/>
      <c r="F16" s="319"/>
    </row>
    <row r="17" spans="1:6" ht="11.25">
      <c r="A17" s="287" t="s">
        <v>49</v>
      </c>
      <c r="B17" s="313">
        <v>315</v>
      </c>
      <c r="C17" s="313">
        <v>230</v>
      </c>
      <c r="D17" s="301"/>
      <c r="E17" s="312"/>
      <c r="F17" s="319"/>
    </row>
    <row r="18" spans="1:6" ht="12" thickBot="1">
      <c r="A18" s="287" t="s">
        <v>466</v>
      </c>
      <c r="B18" s="313">
        <v>0</v>
      </c>
      <c r="C18" s="313">
        <v>0</v>
      </c>
      <c r="D18" s="307"/>
      <c r="E18" s="312"/>
      <c r="F18" s="320"/>
    </row>
    <row r="19" spans="1:6" ht="12" thickBot="1">
      <c r="A19" s="307"/>
      <c r="B19" s="315"/>
      <c r="C19" s="315"/>
      <c r="D19" s="309" t="s">
        <v>467</v>
      </c>
      <c r="E19" s="311">
        <f>SUM(E21:E23)</f>
        <v>3338</v>
      </c>
      <c r="F19" s="311">
        <f>SUM(F21:F23)</f>
        <v>9900</v>
      </c>
    </row>
    <row r="20" spans="1:6" ht="12" thickBot="1">
      <c r="A20" s="321" t="s">
        <v>468</v>
      </c>
      <c r="B20" s="322">
        <f>SUM(B22:B26)</f>
        <v>70943</v>
      </c>
      <c r="C20" s="323">
        <f>SUM(C22:C26)</f>
        <v>86966</v>
      </c>
      <c r="D20" s="324"/>
      <c r="E20" s="312"/>
      <c r="F20" s="312"/>
    </row>
    <row r="21" spans="1:6" ht="11.25">
      <c r="A21" s="301"/>
      <c r="B21" s="315"/>
      <c r="C21" s="315"/>
      <c r="D21" s="325" t="s">
        <v>469</v>
      </c>
      <c r="E21" s="313">
        <v>241</v>
      </c>
      <c r="F21" s="313">
        <v>3139</v>
      </c>
    </row>
    <row r="22" spans="1:6" ht="22.5">
      <c r="A22" s="287" t="s">
        <v>470</v>
      </c>
      <c r="B22" s="313">
        <v>0</v>
      </c>
      <c r="C22" s="313">
        <v>0</v>
      </c>
      <c r="D22" s="325" t="s">
        <v>471</v>
      </c>
      <c r="E22" s="313">
        <v>0</v>
      </c>
      <c r="F22" s="313">
        <v>1949</v>
      </c>
    </row>
    <row r="23" spans="1:6" ht="11.25">
      <c r="A23" s="287" t="s">
        <v>472</v>
      </c>
      <c r="B23" s="313">
        <v>166</v>
      </c>
      <c r="C23" s="313">
        <v>152</v>
      </c>
      <c r="D23" s="325" t="s">
        <v>473</v>
      </c>
      <c r="E23" s="313">
        <v>3097</v>
      </c>
      <c r="F23" s="313">
        <v>4812</v>
      </c>
    </row>
    <row r="24" spans="1:6" ht="11.25">
      <c r="A24" s="287" t="s">
        <v>474</v>
      </c>
      <c r="B24" s="313">
        <v>70771</v>
      </c>
      <c r="C24" s="313">
        <v>86814</v>
      </c>
      <c r="D24" s="307"/>
      <c r="E24" s="312"/>
      <c r="F24" s="312"/>
    </row>
    <row r="25" spans="1:6" ht="12" thickBot="1">
      <c r="A25" s="287" t="s">
        <v>475</v>
      </c>
      <c r="B25" s="313">
        <v>0</v>
      </c>
      <c r="C25" s="313">
        <v>0</v>
      </c>
      <c r="D25" s="307"/>
      <c r="E25" s="312"/>
      <c r="F25" s="312"/>
    </row>
    <row r="26" spans="1:6" ht="22.5" thickBot="1">
      <c r="A26" s="287" t="s">
        <v>476</v>
      </c>
      <c r="B26" s="313">
        <v>6</v>
      </c>
      <c r="C26" s="313">
        <v>0</v>
      </c>
      <c r="D26" s="326" t="s">
        <v>477</v>
      </c>
      <c r="E26" s="311">
        <v>0</v>
      </c>
      <c r="F26" s="311">
        <v>0</v>
      </c>
    </row>
    <row r="27" spans="1:6" ht="12" thickBot="1">
      <c r="A27" s="307"/>
      <c r="B27" s="312"/>
      <c r="C27" s="312"/>
      <c r="D27" s="307"/>
      <c r="E27" s="312"/>
      <c r="F27" s="312"/>
    </row>
    <row r="28" spans="1:6" ht="12" thickBot="1">
      <c r="A28" s="321" t="s">
        <v>478</v>
      </c>
      <c r="B28" s="322">
        <f>SUM(B30:B32)</f>
        <v>6124</v>
      </c>
      <c r="C28" s="322">
        <f>SUM(C30:C32)</f>
        <v>25560</v>
      </c>
      <c r="D28" s="307"/>
      <c r="E28" s="312"/>
      <c r="F28" s="312"/>
    </row>
    <row r="29" spans="1:6" ht="22.5" thickBot="1">
      <c r="A29" s="307"/>
      <c r="B29" s="312"/>
      <c r="C29" s="312"/>
      <c r="D29" s="326" t="s">
        <v>479</v>
      </c>
      <c r="E29" s="311">
        <v>0</v>
      </c>
      <c r="F29" s="311">
        <v>0</v>
      </c>
    </row>
    <row r="30" spans="1:6" ht="11.25">
      <c r="A30" s="325" t="s">
        <v>480</v>
      </c>
      <c r="B30" s="313">
        <v>6009</v>
      </c>
      <c r="C30" s="313">
        <v>25510</v>
      </c>
      <c r="D30" s="307"/>
      <c r="E30" s="312"/>
      <c r="F30" s="312"/>
    </row>
    <row r="31" spans="1:6" ht="23.25" thickBot="1">
      <c r="A31" s="325" t="s">
        <v>481</v>
      </c>
      <c r="B31" s="313">
        <v>0</v>
      </c>
      <c r="C31" s="313">
        <v>0</v>
      </c>
      <c r="D31" s="307"/>
      <c r="E31" s="312"/>
      <c r="F31" s="312"/>
    </row>
    <row r="32" spans="1:6" ht="12" thickBot="1">
      <c r="A32" s="325" t="s">
        <v>482</v>
      </c>
      <c r="B32" s="313">
        <v>115</v>
      </c>
      <c r="C32" s="313">
        <v>50</v>
      </c>
      <c r="D32" s="326" t="s">
        <v>483</v>
      </c>
      <c r="E32" s="311">
        <v>0</v>
      </c>
      <c r="F32" s="311">
        <v>6816</v>
      </c>
    </row>
    <row r="33" spans="1:6" ht="12" thickBot="1">
      <c r="A33" s="327"/>
      <c r="B33" s="312"/>
      <c r="C33" s="312"/>
      <c r="D33" s="307"/>
      <c r="E33" s="312"/>
      <c r="F33" s="312"/>
    </row>
    <row r="34" spans="1:6" ht="27.75" customHeight="1" thickBot="1">
      <c r="A34" s="328" t="s">
        <v>484</v>
      </c>
      <c r="B34" s="322">
        <v>2026</v>
      </c>
      <c r="C34" s="322">
        <v>2430</v>
      </c>
      <c r="D34" s="307"/>
      <c r="E34" s="312"/>
      <c r="F34" s="312"/>
    </row>
    <row r="35" spans="1:6" ht="12" thickBot="1">
      <c r="A35" s="307"/>
      <c r="B35" s="312"/>
      <c r="C35" s="312"/>
      <c r="D35" s="307"/>
      <c r="E35" s="312"/>
      <c r="F35" s="312"/>
    </row>
    <row r="36" spans="1:6" ht="12" thickBot="1">
      <c r="A36" s="321" t="s">
        <v>485</v>
      </c>
      <c r="B36" s="322">
        <v>0</v>
      </c>
      <c r="C36" s="322">
        <v>19</v>
      </c>
      <c r="D36" s="307"/>
      <c r="E36" s="312"/>
      <c r="F36" s="312"/>
    </row>
    <row r="37" spans="1:6" ht="12" thickBot="1">
      <c r="A37" s="307"/>
      <c r="B37" s="312"/>
      <c r="C37" s="312"/>
      <c r="D37" s="307"/>
      <c r="E37" s="312"/>
      <c r="F37" s="312"/>
    </row>
    <row r="38" spans="1:6" ht="12" thickBot="1">
      <c r="A38" s="329" t="s">
        <v>50</v>
      </c>
      <c r="B38" s="330">
        <f>SUM(B8,B15,B20,B28,B34,B36)</f>
        <v>4240394</v>
      </c>
      <c r="C38" s="330">
        <f>SUM(C8,C15,C20,C28,C34,C36)</f>
        <v>4324667</v>
      </c>
      <c r="D38" s="329" t="s">
        <v>51</v>
      </c>
      <c r="E38" s="331">
        <f>SUM(E8,E19,E26,E29,E32)</f>
        <v>4240394</v>
      </c>
      <c r="F38" s="331">
        <f>SUM(F8,F19,F26,F29,F32)</f>
        <v>4324667</v>
      </c>
    </row>
    <row r="42" spans="1:6" ht="11.25">
      <c r="A42" s="441"/>
      <c r="B42" s="441"/>
      <c r="C42" s="441"/>
      <c r="D42" s="441"/>
      <c r="E42" s="441"/>
      <c r="F42" s="441"/>
    </row>
    <row r="43" spans="1:6" ht="11.25">
      <c r="A43" s="300"/>
      <c r="B43" s="300"/>
      <c r="C43" s="300"/>
      <c r="D43" s="300"/>
      <c r="F43" s="300"/>
    </row>
  </sheetData>
  <sheetProtection/>
  <mergeCells count="5">
    <mergeCell ref="A42:F42"/>
    <mergeCell ref="A1:F1"/>
    <mergeCell ref="A3:F3"/>
    <mergeCell ref="A4:F4"/>
    <mergeCell ref="A2:F2"/>
  </mergeCells>
  <printOptions/>
  <pageMargins left="0.75" right="0.75" top="1" bottom="1" header="0.5" footer="0.5"/>
  <pageSetup horizontalDpi="600" verticalDpi="600" orientation="landscape" paperSize="9" scale="85" r:id="rId1"/>
  <rowBreaks count="1" manualBreakCount="1">
    <brk id="3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20.140625" style="167" customWidth="1"/>
    <col min="2" max="2" width="13.421875" style="167" customWidth="1"/>
    <col min="3" max="3" width="11.8515625" style="167" customWidth="1"/>
    <col min="4" max="5" width="11.7109375" style="167" customWidth="1"/>
    <col min="6" max="6" width="13.140625" style="167" customWidth="1"/>
    <col min="7" max="16384" width="9.140625" style="167" customWidth="1"/>
  </cols>
  <sheetData>
    <row r="1" ht="12.75">
      <c r="E1" s="167" t="s">
        <v>255</v>
      </c>
    </row>
    <row r="2" ht="12.75">
      <c r="E2" t="s">
        <v>683</v>
      </c>
    </row>
    <row r="4" spans="1:6" s="168" customFormat="1" ht="15.75">
      <c r="A4" s="444" t="s">
        <v>251</v>
      </c>
      <c r="B4" s="444"/>
      <c r="C4" s="444"/>
      <c r="D4" s="444"/>
      <c r="E4" s="444"/>
      <c r="F4" s="444"/>
    </row>
    <row r="5" spans="1:6" s="170" customFormat="1" ht="12.75">
      <c r="A5" s="169"/>
      <c r="B5" s="169"/>
      <c r="C5" s="169" t="s">
        <v>407</v>
      </c>
      <c r="D5" s="169"/>
      <c r="E5" s="169"/>
      <c r="F5" s="169"/>
    </row>
    <row r="6" spans="1:6" s="170" customFormat="1" ht="12.75">
      <c r="A6" s="169"/>
      <c r="B6" s="169"/>
      <c r="C6" s="169"/>
      <c r="D6" s="169"/>
      <c r="E6" s="169"/>
      <c r="F6" s="169"/>
    </row>
    <row r="7" spans="1:6" s="170" customFormat="1" ht="12.75">
      <c r="A7" s="169"/>
      <c r="B7" s="169"/>
      <c r="C7" s="169"/>
      <c r="D7" s="169"/>
      <c r="E7" s="169"/>
      <c r="F7" s="169"/>
    </row>
    <row r="9" spans="1:6" ht="30" customHeight="1">
      <c r="A9" s="171" t="s">
        <v>5</v>
      </c>
      <c r="B9" s="445" t="s">
        <v>252</v>
      </c>
      <c r="C9" s="445"/>
      <c r="D9" s="445"/>
      <c r="E9" s="445"/>
      <c r="F9" s="445"/>
    </row>
    <row r="10" spans="1:6" s="170" customFormat="1" ht="30" customHeight="1">
      <c r="A10" s="172"/>
      <c r="B10" s="173">
        <v>42004</v>
      </c>
      <c r="C10" s="173">
        <v>42369</v>
      </c>
      <c r="D10" s="173">
        <v>42735</v>
      </c>
      <c r="E10" s="173">
        <v>43100</v>
      </c>
      <c r="F10" s="173">
        <v>43465</v>
      </c>
    </row>
    <row r="11" spans="1:6" ht="30" customHeight="1">
      <c r="A11" s="174" t="s">
        <v>253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6" ht="30" customHeight="1">
      <c r="A12" s="1"/>
      <c r="B12" s="1"/>
      <c r="C12" s="1"/>
      <c r="D12" s="1"/>
      <c r="E12" s="1"/>
      <c r="F12" s="1"/>
    </row>
    <row r="13" spans="1:6" ht="30" customHeight="1">
      <c r="A13" s="1"/>
      <c r="B13" s="1"/>
      <c r="C13" s="1"/>
      <c r="D13" s="1"/>
      <c r="E13" s="1"/>
      <c r="F13" s="1"/>
    </row>
    <row r="14" spans="1:6" ht="30" customHeight="1">
      <c r="A14" s="1"/>
      <c r="B14" s="1"/>
      <c r="C14" s="1"/>
      <c r="D14" s="1"/>
      <c r="E14" s="1"/>
      <c r="F14" s="1"/>
    </row>
    <row r="15" spans="1:6" s="170" customFormat="1" ht="30" customHeight="1">
      <c r="A15" s="175" t="s">
        <v>254</v>
      </c>
      <c r="B15" s="172">
        <f>SUM(B11:B14)</f>
        <v>0</v>
      </c>
      <c r="C15" s="172">
        <f>SUM(C11:C14)</f>
        <v>0</v>
      </c>
      <c r="D15" s="172">
        <f>SUM(D11:D14)</f>
        <v>0</v>
      </c>
      <c r="E15" s="172">
        <f>SUM(E11:E14)</f>
        <v>0</v>
      </c>
      <c r="F15" s="172">
        <f>SUM(F11:F14)</f>
        <v>0</v>
      </c>
    </row>
  </sheetData>
  <sheetProtection/>
  <mergeCells count="2">
    <mergeCell ref="A4:F4"/>
    <mergeCell ref="B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94"/>
  <sheetViews>
    <sheetView zoomScalePageLayoutView="0" workbookViewId="0" topLeftCell="A1">
      <selection activeCell="A2" sqref="A2:C2"/>
    </sheetView>
  </sheetViews>
  <sheetFormatPr defaultColWidth="10.28125" defaultRowHeight="12.75"/>
  <cols>
    <col min="1" max="1" width="59.140625" style="332" customWidth="1"/>
    <col min="2" max="2" width="5.28125" style="333" customWidth="1"/>
    <col min="3" max="3" width="18.28125" style="370" customWidth="1"/>
    <col min="4" max="16384" width="10.28125" style="332" customWidth="1"/>
  </cols>
  <sheetData>
    <row r="1" ht="15.75">
      <c r="A1" s="484" t="s">
        <v>693</v>
      </c>
    </row>
    <row r="2" spans="1:9" ht="49.5" customHeight="1">
      <c r="A2" s="446" t="s">
        <v>650</v>
      </c>
      <c r="B2" s="446"/>
      <c r="C2" s="446"/>
      <c r="G2" s="446"/>
      <c r="H2" s="447"/>
      <c r="I2" s="447"/>
    </row>
    <row r="3" spans="1:3" ht="24.75" customHeight="1">
      <c r="A3" s="446" t="s">
        <v>25</v>
      </c>
      <c r="B3" s="446"/>
      <c r="C3" s="446"/>
    </row>
    <row r="4" ht="16.5" thickBot="1">
      <c r="C4" s="334"/>
    </row>
    <row r="5" spans="1:3" ht="15.75" customHeight="1">
      <c r="A5" s="448" t="s">
        <v>301</v>
      </c>
      <c r="B5" s="451" t="s">
        <v>487</v>
      </c>
      <c r="C5" s="454" t="s">
        <v>488</v>
      </c>
    </row>
    <row r="6" spans="1:3" ht="11.25" customHeight="1">
      <c r="A6" s="449"/>
      <c r="B6" s="452"/>
      <c r="C6" s="455"/>
    </row>
    <row r="7" spans="1:3" ht="15.75" customHeight="1">
      <c r="A7" s="450"/>
      <c r="B7" s="453"/>
      <c r="C7" s="456"/>
    </row>
    <row r="8" spans="1:3" s="338" customFormat="1" ht="16.5" thickBot="1">
      <c r="A8" s="335" t="s">
        <v>489</v>
      </c>
      <c r="B8" s="336" t="s">
        <v>53</v>
      </c>
      <c r="C8" s="337" t="s">
        <v>54</v>
      </c>
    </row>
    <row r="9" spans="1:3" s="342" customFormat="1" ht="15.75">
      <c r="A9" s="339" t="s">
        <v>490</v>
      </c>
      <c r="B9" s="340" t="s">
        <v>491</v>
      </c>
      <c r="C9" s="341">
        <v>2735</v>
      </c>
    </row>
    <row r="10" spans="1:3" s="342" customFormat="1" ht="15.75">
      <c r="A10" s="343" t="s">
        <v>492</v>
      </c>
      <c r="B10" s="344" t="s">
        <v>493</v>
      </c>
      <c r="C10" s="345">
        <f>+C11+C16+C21+C26+C31</f>
        <v>4164117</v>
      </c>
    </row>
    <row r="11" spans="1:3" s="342" customFormat="1" ht="15.75">
      <c r="A11" s="343" t="s">
        <v>494</v>
      </c>
      <c r="B11" s="344" t="s">
        <v>495</v>
      </c>
      <c r="C11" s="345">
        <f>+C12+C13+C14+C15</f>
        <v>4024041</v>
      </c>
    </row>
    <row r="12" spans="1:3" s="342" customFormat="1" ht="15.75">
      <c r="A12" s="346" t="s">
        <v>496</v>
      </c>
      <c r="B12" s="344" t="s">
        <v>497</v>
      </c>
      <c r="C12" s="347">
        <v>3364315</v>
      </c>
    </row>
    <row r="13" spans="1:3" s="342" customFormat="1" ht="26.25" customHeight="1">
      <c r="A13" s="346" t="s">
        <v>498</v>
      </c>
      <c r="B13" s="344" t="s">
        <v>499</v>
      </c>
      <c r="C13" s="348"/>
    </row>
    <row r="14" spans="1:3" s="342" customFormat="1" ht="15.75">
      <c r="A14" s="346" t="s">
        <v>500</v>
      </c>
      <c r="B14" s="344" t="s">
        <v>501</v>
      </c>
      <c r="C14" s="348">
        <v>354628</v>
      </c>
    </row>
    <row r="15" spans="1:3" s="342" customFormat="1" ht="15.75">
      <c r="A15" s="346" t="s">
        <v>502</v>
      </c>
      <c r="B15" s="344" t="s">
        <v>503</v>
      </c>
      <c r="C15" s="348">
        <v>305098</v>
      </c>
    </row>
    <row r="16" spans="1:3" s="342" customFormat="1" ht="15.75">
      <c r="A16" s="343" t="s">
        <v>504</v>
      </c>
      <c r="B16" s="344" t="s">
        <v>505</v>
      </c>
      <c r="C16" s="349">
        <f>+C17+C18+C19+C20</f>
        <v>19147</v>
      </c>
    </row>
    <row r="17" spans="1:3" s="342" customFormat="1" ht="15.75">
      <c r="A17" s="346" t="s">
        <v>506</v>
      </c>
      <c r="B17" s="344" t="s">
        <v>507</v>
      </c>
      <c r="C17" s="348"/>
    </row>
    <row r="18" spans="1:3" s="342" customFormat="1" ht="22.5">
      <c r="A18" s="346" t="s">
        <v>508</v>
      </c>
      <c r="B18" s="344" t="s">
        <v>509</v>
      </c>
      <c r="C18" s="348"/>
    </row>
    <row r="19" spans="1:3" s="342" customFormat="1" ht="15.75">
      <c r="A19" s="346" t="s">
        <v>510</v>
      </c>
      <c r="B19" s="344" t="s">
        <v>511</v>
      </c>
      <c r="C19" s="348">
        <v>242</v>
      </c>
    </row>
    <row r="20" spans="1:3" s="342" customFormat="1" ht="15.75">
      <c r="A20" s="346" t="s">
        <v>512</v>
      </c>
      <c r="B20" s="344" t="s">
        <v>513</v>
      </c>
      <c r="C20" s="348">
        <v>18905</v>
      </c>
    </row>
    <row r="21" spans="1:3" s="342" customFormat="1" ht="15.75">
      <c r="A21" s="343" t="s">
        <v>514</v>
      </c>
      <c r="B21" s="344" t="s">
        <v>515</v>
      </c>
      <c r="C21" s="350">
        <f>+C22+C23+C24+C25</f>
        <v>0</v>
      </c>
    </row>
    <row r="22" spans="1:3" s="342" customFormat="1" ht="15.75">
      <c r="A22" s="346" t="s">
        <v>516</v>
      </c>
      <c r="B22" s="344" t="s">
        <v>517</v>
      </c>
      <c r="C22" s="348"/>
    </row>
    <row r="23" spans="1:3" s="342" customFormat="1" ht="15.75">
      <c r="A23" s="346" t="s">
        <v>518</v>
      </c>
      <c r="B23" s="344" t="s">
        <v>519</v>
      </c>
      <c r="C23" s="348"/>
    </row>
    <row r="24" spans="1:3" s="342" customFormat="1" ht="15.75">
      <c r="A24" s="346" t="s">
        <v>520</v>
      </c>
      <c r="B24" s="344" t="s">
        <v>521</v>
      </c>
      <c r="C24" s="348"/>
    </row>
    <row r="25" spans="1:3" s="342" customFormat="1" ht="15.75">
      <c r="A25" s="346" t="s">
        <v>522</v>
      </c>
      <c r="B25" s="344" t="s">
        <v>523</v>
      </c>
      <c r="C25" s="348"/>
    </row>
    <row r="26" spans="1:3" s="342" customFormat="1" ht="15.75">
      <c r="A26" s="343" t="s">
        <v>524</v>
      </c>
      <c r="B26" s="344" t="s">
        <v>525</v>
      </c>
      <c r="C26" s="349">
        <f>+C27+C28+C29+C30</f>
        <v>120929</v>
      </c>
    </row>
    <row r="27" spans="1:3" s="342" customFormat="1" ht="15.75">
      <c r="A27" s="346" t="s">
        <v>526</v>
      </c>
      <c r="B27" s="344" t="s">
        <v>527</v>
      </c>
      <c r="C27" s="348">
        <v>118523</v>
      </c>
    </row>
    <row r="28" spans="1:3" s="342" customFormat="1" ht="15.75">
      <c r="A28" s="346" t="s">
        <v>528</v>
      </c>
      <c r="B28" s="344" t="s">
        <v>529</v>
      </c>
      <c r="C28" s="348"/>
    </row>
    <row r="29" spans="1:3" s="342" customFormat="1" ht="15.75">
      <c r="A29" s="346" t="s">
        <v>530</v>
      </c>
      <c r="B29" s="344" t="s">
        <v>531</v>
      </c>
      <c r="C29" s="348">
        <v>2096</v>
      </c>
    </row>
    <row r="30" spans="1:3" s="342" customFormat="1" ht="15.75">
      <c r="A30" s="346" t="s">
        <v>532</v>
      </c>
      <c r="B30" s="344" t="s">
        <v>533</v>
      </c>
      <c r="C30" s="348">
        <v>310</v>
      </c>
    </row>
    <row r="31" spans="1:3" s="342" customFormat="1" ht="15.75">
      <c r="A31" s="343" t="s">
        <v>534</v>
      </c>
      <c r="B31" s="344" t="s">
        <v>535</v>
      </c>
      <c r="C31" s="350">
        <f>+C32+C33+C34+C35</f>
        <v>0</v>
      </c>
    </row>
    <row r="32" spans="1:3" s="342" customFormat="1" ht="15.75">
      <c r="A32" s="346" t="s">
        <v>536</v>
      </c>
      <c r="B32" s="344" t="s">
        <v>537</v>
      </c>
      <c r="C32" s="348"/>
    </row>
    <row r="33" spans="1:3" s="342" customFormat="1" ht="22.5">
      <c r="A33" s="346" t="s">
        <v>538</v>
      </c>
      <c r="B33" s="344" t="s">
        <v>539</v>
      </c>
      <c r="C33" s="348"/>
    </row>
    <row r="34" spans="1:3" s="342" customFormat="1" ht="15.75">
      <c r="A34" s="346" t="s">
        <v>540</v>
      </c>
      <c r="B34" s="344" t="s">
        <v>541</v>
      </c>
      <c r="C34" s="348"/>
    </row>
    <row r="35" spans="1:3" s="342" customFormat="1" ht="15.75">
      <c r="A35" s="346" t="s">
        <v>542</v>
      </c>
      <c r="B35" s="344" t="s">
        <v>543</v>
      </c>
      <c r="C35" s="348"/>
    </row>
    <row r="36" spans="1:3" s="342" customFormat="1" ht="15.75">
      <c r="A36" s="343" t="s">
        <v>544</v>
      </c>
      <c r="B36" s="344" t="s">
        <v>545</v>
      </c>
      <c r="C36" s="349">
        <f>+C37+C42+C47</f>
        <v>42610</v>
      </c>
    </row>
    <row r="37" spans="1:3" s="342" customFormat="1" ht="15.75">
      <c r="A37" s="343" t="s">
        <v>546</v>
      </c>
      <c r="B37" s="344" t="s">
        <v>547</v>
      </c>
      <c r="C37" s="349">
        <f>C41</f>
        <v>42610</v>
      </c>
    </row>
    <row r="38" spans="1:3" s="342" customFormat="1" ht="15.75">
      <c r="A38" s="346" t="s">
        <v>548</v>
      </c>
      <c r="B38" s="344" t="s">
        <v>549</v>
      </c>
      <c r="C38" s="348"/>
    </row>
    <row r="39" spans="1:3" s="342" customFormat="1" ht="15.75">
      <c r="A39" s="346" t="s">
        <v>550</v>
      </c>
      <c r="B39" s="344" t="s">
        <v>551</v>
      </c>
      <c r="C39" s="348"/>
    </row>
    <row r="40" spans="1:3" s="342" customFormat="1" ht="15.75">
      <c r="A40" s="346" t="s">
        <v>552</v>
      </c>
      <c r="B40" s="344" t="s">
        <v>553</v>
      </c>
      <c r="C40" s="348"/>
    </row>
    <row r="41" spans="1:3" s="342" customFormat="1" ht="15.75">
      <c r="A41" s="346" t="s">
        <v>554</v>
      </c>
      <c r="B41" s="344" t="s">
        <v>555</v>
      </c>
      <c r="C41" s="348">
        <v>42610</v>
      </c>
    </row>
    <row r="42" spans="1:3" s="342" customFormat="1" ht="15.75">
      <c r="A42" s="343" t="s">
        <v>556</v>
      </c>
      <c r="B42" s="344" t="s">
        <v>557</v>
      </c>
      <c r="C42" s="350">
        <f>+C43+C44+C45+C46</f>
        <v>0</v>
      </c>
    </row>
    <row r="43" spans="1:3" s="342" customFormat="1" ht="15.75">
      <c r="A43" s="346" t="s">
        <v>558</v>
      </c>
      <c r="B43" s="344" t="s">
        <v>559</v>
      </c>
      <c r="C43" s="348"/>
    </row>
    <row r="44" spans="1:3" s="342" customFormat="1" ht="22.5">
      <c r="A44" s="346" t="s">
        <v>560</v>
      </c>
      <c r="B44" s="344" t="s">
        <v>561</v>
      </c>
      <c r="C44" s="348"/>
    </row>
    <row r="45" spans="1:3" s="342" customFormat="1" ht="15.75">
      <c r="A45" s="346" t="s">
        <v>562</v>
      </c>
      <c r="B45" s="344" t="s">
        <v>563</v>
      </c>
      <c r="C45" s="348"/>
    </row>
    <row r="46" spans="1:3" s="342" customFormat="1" ht="15.75">
      <c r="A46" s="346" t="s">
        <v>564</v>
      </c>
      <c r="B46" s="344" t="s">
        <v>565</v>
      </c>
      <c r="C46" s="348"/>
    </row>
    <row r="47" spans="1:3" s="342" customFormat="1" ht="15.75">
      <c r="A47" s="343" t="s">
        <v>566</v>
      </c>
      <c r="B47" s="344" t="s">
        <v>567</v>
      </c>
      <c r="C47" s="350">
        <f>+C48+C49+C50+C51</f>
        <v>0</v>
      </c>
    </row>
    <row r="48" spans="1:3" s="342" customFormat="1" ht="15.75">
      <c r="A48" s="346" t="s">
        <v>568</v>
      </c>
      <c r="B48" s="344" t="s">
        <v>569</v>
      </c>
      <c r="C48" s="348"/>
    </row>
    <row r="49" spans="1:3" s="342" customFormat="1" ht="22.5">
      <c r="A49" s="346" t="s">
        <v>570</v>
      </c>
      <c r="B49" s="344" t="s">
        <v>571</v>
      </c>
      <c r="C49" s="348"/>
    </row>
    <row r="50" spans="1:3" s="342" customFormat="1" ht="15.75">
      <c r="A50" s="346" t="s">
        <v>572</v>
      </c>
      <c r="B50" s="344" t="s">
        <v>573</v>
      </c>
      <c r="C50" s="348"/>
    </row>
    <row r="51" spans="1:3" s="342" customFormat="1" ht="15.75">
      <c r="A51" s="346" t="s">
        <v>574</v>
      </c>
      <c r="B51" s="344" t="s">
        <v>575</v>
      </c>
      <c r="C51" s="348"/>
    </row>
    <row r="52" spans="1:3" s="342" customFormat="1" ht="15.75">
      <c r="A52" s="343" t="s">
        <v>462</v>
      </c>
      <c r="B52" s="344" t="s">
        <v>576</v>
      </c>
      <c r="C52" s="348"/>
    </row>
    <row r="53" spans="1:3" s="342" customFormat="1" ht="21">
      <c r="A53" s="343" t="s">
        <v>577</v>
      </c>
      <c r="B53" s="344" t="s">
        <v>578</v>
      </c>
      <c r="C53" s="349">
        <f>+C9+C10+C36+C52</f>
        <v>4209462</v>
      </c>
    </row>
    <row r="54" spans="1:3" s="342" customFormat="1" ht="15.75">
      <c r="A54" s="343" t="s">
        <v>49</v>
      </c>
      <c r="B54" s="344" t="s">
        <v>579</v>
      </c>
      <c r="C54" s="348">
        <v>230</v>
      </c>
    </row>
    <row r="55" spans="1:3" s="342" customFormat="1" ht="15.75">
      <c r="A55" s="343" t="s">
        <v>466</v>
      </c>
      <c r="B55" s="344" t="s">
        <v>580</v>
      </c>
      <c r="C55" s="348"/>
    </row>
    <row r="56" spans="1:3" s="342" customFormat="1" ht="15.75">
      <c r="A56" s="343" t="s">
        <v>581</v>
      </c>
      <c r="B56" s="344" t="s">
        <v>582</v>
      </c>
      <c r="C56" s="350">
        <f>+C54+C55</f>
        <v>230</v>
      </c>
    </row>
    <row r="57" spans="1:3" s="342" customFormat="1" ht="15.75">
      <c r="A57" s="343" t="s">
        <v>583</v>
      </c>
      <c r="B57" s="344" t="s">
        <v>584</v>
      </c>
      <c r="C57" s="348"/>
    </row>
    <row r="58" spans="1:3" s="342" customFormat="1" ht="15.75">
      <c r="A58" s="343" t="s">
        <v>472</v>
      </c>
      <c r="B58" s="344" t="s">
        <v>585</v>
      </c>
      <c r="C58" s="348">
        <v>152</v>
      </c>
    </row>
    <row r="59" spans="1:3" s="342" customFormat="1" ht="15.75">
      <c r="A59" s="343" t="s">
        <v>474</v>
      </c>
      <c r="B59" s="344" t="s">
        <v>586</v>
      </c>
      <c r="C59" s="348">
        <v>86814</v>
      </c>
    </row>
    <row r="60" spans="1:3" s="342" customFormat="1" ht="15.75">
      <c r="A60" s="343" t="s">
        <v>475</v>
      </c>
      <c r="B60" s="344" t="s">
        <v>587</v>
      </c>
      <c r="C60" s="348"/>
    </row>
    <row r="61" spans="1:3" s="342" customFormat="1" ht="15.75">
      <c r="A61" s="343" t="s">
        <v>476</v>
      </c>
      <c r="B61" s="344" t="s">
        <v>588</v>
      </c>
      <c r="C61" s="348"/>
    </row>
    <row r="62" spans="1:3" s="342" customFormat="1" ht="15.75">
      <c r="A62" s="343" t="s">
        <v>589</v>
      </c>
      <c r="B62" s="344" t="s">
        <v>590</v>
      </c>
      <c r="C62" s="349">
        <f>+C57+C58+C59+C60+C61</f>
        <v>86966</v>
      </c>
    </row>
    <row r="63" spans="1:3" s="342" customFormat="1" ht="15.75">
      <c r="A63" s="343" t="s">
        <v>480</v>
      </c>
      <c r="B63" s="344" t="s">
        <v>591</v>
      </c>
      <c r="C63" s="348">
        <v>25510</v>
      </c>
    </row>
    <row r="64" spans="1:3" s="342" customFormat="1" ht="15.75">
      <c r="A64" s="343" t="s">
        <v>481</v>
      </c>
      <c r="B64" s="344" t="s">
        <v>592</v>
      </c>
      <c r="C64" s="348"/>
    </row>
    <row r="65" spans="1:3" s="342" customFormat="1" ht="15.75">
      <c r="A65" s="343" t="s">
        <v>482</v>
      </c>
      <c r="B65" s="344" t="s">
        <v>593</v>
      </c>
      <c r="C65" s="348">
        <v>50</v>
      </c>
    </row>
    <row r="66" spans="1:3" s="342" customFormat="1" ht="15.75">
      <c r="A66" s="343" t="s">
        <v>594</v>
      </c>
      <c r="B66" s="344" t="s">
        <v>595</v>
      </c>
      <c r="C66" s="349">
        <f>+C63+C64+C65</f>
        <v>25560</v>
      </c>
    </row>
    <row r="67" spans="1:3" s="342" customFormat="1" ht="15.75">
      <c r="A67" s="343" t="s">
        <v>596</v>
      </c>
      <c r="B67" s="344" t="s">
        <v>597</v>
      </c>
      <c r="C67" s="348"/>
    </row>
    <row r="68" spans="1:3" s="342" customFormat="1" ht="21">
      <c r="A68" s="343" t="s">
        <v>598</v>
      </c>
      <c r="B68" s="344" t="s">
        <v>599</v>
      </c>
      <c r="C68" s="348"/>
    </row>
    <row r="69" spans="1:3" s="342" customFormat="1" ht="15.75">
      <c r="A69" s="343" t="s">
        <v>600</v>
      </c>
      <c r="B69" s="344" t="s">
        <v>601</v>
      </c>
      <c r="C69" s="349">
        <v>2430</v>
      </c>
    </row>
    <row r="70" spans="1:3" s="342" customFormat="1" ht="15.75">
      <c r="A70" s="343" t="s">
        <v>602</v>
      </c>
      <c r="B70" s="344" t="s">
        <v>603</v>
      </c>
      <c r="C70" s="348">
        <v>19</v>
      </c>
    </row>
    <row r="71" spans="1:3" s="342" customFormat="1" ht="16.5" thickBot="1">
      <c r="A71" s="351" t="s">
        <v>604</v>
      </c>
      <c r="B71" s="344" t="s">
        <v>605</v>
      </c>
      <c r="C71" s="352">
        <f>+C53+C56+C62+C66+C69+C70</f>
        <v>4324667</v>
      </c>
    </row>
    <row r="72" spans="1:3" ht="15.75">
      <c r="A72" s="353"/>
      <c r="C72" s="354"/>
    </row>
    <row r="73" spans="1:3" ht="15.75">
      <c r="A73" s="353"/>
      <c r="C73" s="354"/>
    </row>
    <row r="74" spans="1:3" ht="16.5" thickBot="1">
      <c r="A74" s="457"/>
      <c r="B74" s="457"/>
      <c r="C74" s="457"/>
    </row>
    <row r="75" spans="1:3" ht="15.75">
      <c r="A75" s="448" t="s">
        <v>302</v>
      </c>
      <c r="B75" s="451" t="s">
        <v>487</v>
      </c>
      <c r="C75" s="454" t="s">
        <v>488</v>
      </c>
    </row>
    <row r="76" spans="1:3" ht="15.75">
      <c r="A76" s="449"/>
      <c r="B76" s="452"/>
      <c r="C76" s="455"/>
    </row>
    <row r="77" spans="1:3" ht="15.75">
      <c r="A77" s="450"/>
      <c r="B77" s="453"/>
      <c r="C77" s="456"/>
    </row>
    <row r="78" spans="1:3" ht="15.75">
      <c r="A78" s="355" t="s">
        <v>489</v>
      </c>
      <c r="B78" s="356" t="s">
        <v>53</v>
      </c>
      <c r="C78" s="357" t="s">
        <v>54</v>
      </c>
    </row>
    <row r="79" spans="1:4" ht="15.75">
      <c r="A79" s="358" t="s">
        <v>459</v>
      </c>
      <c r="B79" s="359" t="s">
        <v>606</v>
      </c>
      <c r="C79" s="360">
        <v>4516777</v>
      </c>
      <c r="D79" s="353"/>
    </row>
    <row r="80" spans="1:4" ht="15.75">
      <c r="A80" s="358" t="s">
        <v>460</v>
      </c>
      <c r="B80" s="359" t="s">
        <v>607</v>
      </c>
      <c r="C80" s="360"/>
      <c r="D80" s="353"/>
    </row>
    <row r="81" spans="1:4" ht="15.75">
      <c r="A81" s="358" t="s">
        <v>461</v>
      </c>
      <c r="B81" s="359" t="s">
        <v>608</v>
      </c>
      <c r="C81" s="360">
        <v>70937</v>
      </c>
      <c r="D81" s="353"/>
    </row>
    <row r="82" spans="1:4" ht="15.75">
      <c r="A82" s="358" t="s">
        <v>463</v>
      </c>
      <c r="B82" s="359" t="s">
        <v>609</v>
      </c>
      <c r="C82" s="360">
        <v>-350658</v>
      </c>
      <c r="D82" s="353"/>
    </row>
    <row r="83" spans="1:4" ht="15.75">
      <c r="A83" s="358" t="s">
        <v>464</v>
      </c>
      <c r="B83" s="359" t="s">
        <v>610</v>
      </c>
      <c r="C83" s="360"/>
      <c r="D83" s="353"/>
    </row>
    <row r="84" spans="1:4" ht="15.75">
      <c r="A84" s="358" t="s">
        <v>465</v>
      </c>
      <c r="B84" s="359" t="s">
        <v>611</v>
      </c>
      <c r="C84" s="360">
        <v>70895</v>
      </c>
      <c r="D84" s="353"/>
    </row>
    <row r="85" spans="1:4" ht="15.75">
      <c r="A85" s="358" t="s">
        <v>612</v>
      </c>
      <c r="B85" s="359" t="s">
        <v>613</v>
      </c>
      <c r="C85" s="361">
        <f>C79+C80+C81+C82+C83+C84</f>
        <v>4307951</v>
      </c>
      <c r="D85" s="353"/>
    </row>
    <row r="86" spans="1:4" ht="15.75">
      <c r="A86" s="358" t="s">
        <v>469</v>
      </c>
      <c r="B86" s="359" t="s">
        <v>614</v>
      </c>
      <c r="C86" s="360">
        <v>3139</v>
      </c>
      <c r="D86" s="353"/>
    </row>
    <row r="87" spans="1:4" ht="15.75">
      <c r="A87" s="358" t="s">
        <v>471</v>
      </c>
      <c r="B87" s="359" t="s">
        <v>615</v>
      </c>
      <c r="C87" s="360">
        <v>1949</v>
      </c>
      <c r="D87" s="353"/>
    </row>
    <row r="88" spans="1:4" ht="15.75">
      <c r="A88" s="358" t="s">
        <v>473</v>
      </c>
      <c r="B88" s="359" t="s">
        <v>616</v>
      </c>
      <c r="C88" s="360">
        <v>4812</v>
      </c>
      <c r="D88" s="353"/>
    </row>
    <row r="89" spans="1:4" ht="15.75">
      <c r="A89" s="358" t="s">
        <v>617</v>
      </c>
      <c r="B89" s="359" t="s">
        <v>618</v>
      </c>
      <c r="C89" s="361">
        <f>C86+C87+C88</f>
        <v>9900</v>
      </c>
      <c r="D89" s="353"/>
    </row>
    <row r="90" spans="1:4" ht="15.75">
      <c r="A90" s="358" t="s">
        <v>619</v>
      </c>
      <c r="B90" s="359" t="s">
        <v>620</v>
      </c>
      <c r="C90" s="361"/>
      <c r="D90" s="353"/>
    </row>
    <row r="91" spans="1:4" ht="15.75">
      <c r="A91" s="358" t="s">
        <v>621</v>
      </c>
      <c r="B91" s="359" t="s">
        <v>622</v>
      </c>
      <c r="C91" s="361"/>
      <c r="D91" s="353"/>
    </row>
    <row r="92" spans="1:4" ht="15.75">
      <c r="A92" s="358" t="s">
        <v>623</v>
      </c>
      <c r="B92" s="359" t="s">
        <v>624</v>
      </c>
      <c r="C92" s="361">
        <v>6816</v>
      </c>
      <c r="D92" s="353"/>
    </row>
    <row r="93" spans="1:4" ht="15.75">
      <c r="A93" s="358" t="s">
        <v>625</v>
      </c>
      <c r="B93" s="359" t="s">
        <v>626</v>
      </c>
      <c r="C93" s="361">
        <f>C85+C89+C90+C92+C91</f>
        <v>4324667</v>
      </c>
      <c r="D93" s="353"/>
    </row>
    <row r="94" spans="1:4" ht="15.75">
      <c r="A94" s="353"/>
      <c r="B94" s="362"/>
      <c r="C94" s="363"/>
      <c r="D94" s="353"/>
    </row>
    <row r="95" spans="1:4" ht="15.75">
      <c r="A95" s="353"/>
      <c r="B95" s="362"/>
      <c r="C95" s="363"/>
      <c r="D95" s="353"/>
    </row>
    <row r="96" spans="1:4" ht="16.5" thickBot="1">
      <c r="A96" s="353"/>
      <c r="B96" s="362"/>
      <c r="C96" s="363"/>
      <c r="D96" s="353"/>
    </row>
    <row r="97" spans="1:4" ht="15.75">
      <c r="A97" s="448" t="s">
        <v>627</v>
      </c>
      <c r="B97" s="451" t="s">
        <v>487</v>
      </c>
      <c r="C97" s="454" t="s">
        <v>628</v>
      </c>
      <c r="D97" s="353"/>
    </row>
    <row r="98" spans="1:4" ht="15.75">
      <c r="A98" s="449"/>
      <c r="B98" s="452"/>
      <c r="C98" s="455"/>
      <c r="D98" s="353"/>
    </row>
    <row r="99" spans="1:4" ht="15.75">
      <c r="A99" s="450"/>
      <c r="B99" s="453"/>
      <c r="C99" s="456"/>
      <c r="D99" s="353"/>
    </row>
    <row r="100" spans="1:4" ht="15.75">
      <c r="A100" s="364" t="s">
        <v>629</v>
      </c>
      <c r="B100" s="359" t="s">
        <v>630</v>
      </c>
      <c r="C100" s="360"/>
      <c r="D100" s="353"/>
    </row>
    <row r="101" spans="1:4" ht="15.75">
      <c r="A101" s="364" t="s">
        <v>631</v>
      </c>
      <c r="B101" s="359" t="s">
        <v>632</v>
      </c>
      <c r="C101" s="360">
        <v>75</v>
      </c>
      <c r="D101" s="353"/>
    </row>
    <row r="102" spans="1:4" ht="15.75">
      <c r="A102" s="364" t="s">
        <v>633</v>
      </c>
      <c r="B102" s="359" t="s">
        <v>634</v>
      </c>
      <c r="C102" s="360">
        <v>8785</v>
      </c>
      <c r="D102" s="353"/>
    </row>
    <row r="103" spans="1:4" ht="15.75">
      <c r="A103" s="364" t="s">
        <v>635</v>
      </c>
      <c r="B103" s="359" t="s">
        <v>636</v>
      </c>
      <c r="C103" s="360">
        <v>21575</v>
      </c>
      <c r="D103" s="353"/>
    </row>
    <row r="104" spans="1:4" ht="15.75">
      <c r="A104" s="364" t="s">
        <v>637</v>
      </c>
      <c r="B104" s="359" t="s">
        <v>638</v>
      </c>
      <c r="C104" s="360"/>
      <c r="D104" s="353"/>
    </row>
    <row r="105" spans="1:4" ht="15.75">
      <c r="A105" s="364" t="s">
        <v>635</v>
      </c>
      <c r="B105" s="359" t="s">
        <v>639</v>
      </c>
      <c r="C105" s="360">
        <v>4813</v>
      </c>
      <c r="D105" s="353"/>
    </row>
    <row r="106" spans="1:4" ht="15.75">
      <c r="A106" s="364" t="s">
        <v>640</v>
      </c>
      <c r="B106" s="359" t="s">
        <v>641</v>
      </c>
      <c r="C106" s="360">
        <v>976</v>
      </c>
      <c r="D106" s="353"/>
    </row>
    <row r="107" spans="1:4" s="369" customFormat="1" ht="22.5">
      <c r="A107" s="365" t="s">
        <v>642</v>
      </c>
      <c r="B107" s="366" t="s">
        <v>643</v>
      </c>
      <c r="C107" s="367"/>
      <c r="D107" s="368"/>
    </row>
    <row r="108" spans="1:4" ht="15.75">
      <c r="A108" s="364" t="s">
        <v>644</v>
      </c>
      <c r="B108" s="366" t="s">
        <v>645</v>
      </c>
      <c r="C108" s="360">
        <v>0</v>
      </c>
      <c r="D108" s="353"/>
    </row>
    <row r="109" spans="1:4" ht="15.75">
      <c r="A109" s="364" t="s">
        <v>646</v>
      </c>
      <c r="B109" s="366" t="s">
        <v>647</v>
      </c>
      <c r="C109" s="360">
        <v>0</v>
      </c>
      <c r="D109" s="353"/>
    </row>
    <row r="110" spans="1:4" ht="15.75">
      <c r="A110" s="364" t="s">
        <v>648</v>
      </c>
      <c r="B110" s="366" t="s">
        <v>649</v>
      </c>
      <c r="C110" s="360">
        <v>0</v>
      </c>
      <c r="D110" s="353"/>
    </row>
    <row r="111" spans="1:4" ht="15.75">
      <c r="A111" s="353"/>
      <c r="B111" s="362"/>
      <c r="C111" s="363"/>
      <c r="D111" s="353"/>
    </row>
    <row r="112" spans="1:4" ht="15.75">
      <c r="A112" s="353"/>
      <c r="B112" s="362"/>
      <c r="C112" s="363"/>
      <c r="D112" s="353"/>
    </row>
    <row r="113" spans="1:4" ht="15.75">
      <c r="A113" s="353"/>
      <c r="B113" s="362"/>
      <c r="C113" s="363"/>
      <c r="D113" s="353"/>
    </row>
    <row r="114" spans="1:4" ht="15.75">
      <c r="A114" s="353"/>
      <c r="B114" s="362"/>
      <c r="C114" s="363"/>
      <c r="D114" s="353"/>
    </row>
    <row r="115" spans="1:4" ht="15.75">
      <c r="A115" s="353"/>
      <c r="B115" s="362"/>
      <c r="C115" s="363"/>
      <c r="D115" s="353"/>
    </row>
    <row r="116" spans="1:4" ht="15.75">
      <c r="A116" s="353"/>
      <c r="B116" s="362"/>
      <c r="C116" s="363"/>
      <c r="D116" s="353"/>
    </row>
    <row r="117" spans="1:4" ht="15.75">
      <c r="A117" s="353"/>
      <c r="B117" s="362"/>
      <c r="C117" s="363"/>
      <c r="D117" s="353"/>
    </row>
    <row r="118" spans="1:4" ht="15.75">
      <c r="A118" s="353"/>
      <c r="B118" s="362"/>
      <c r="C118" s="363"/>
      <c r="D118" s="353"/>
    </row>
    <row r="119" spans="1:4" ht="15.75">
      <c r="A119" s="353"/>
      <c r="B119" s="362"/>
      <c r="C119" s="363"/>
      <c r="D119" s="353"/>
    </row>
    <row r="120" spans="1:4" ht="15.75">
      <c r="A120" s="353"/>
      <c r="B120" s="362"/>
      <c r="C120" s="363"/>
      <c r="D120" s="353"/>
    </row>
    <row r="121" spans="1:4" ht="15.75">
      <c r="A121" s="353"/>
      <c r="B121" s="362"/>
      <c r="C121" s="363"/>
      <c r="D121" s="353"/>
    </row>
    <row r="122" spans="1:4" ht="15.75">
      <c r="A122" s="353"/>
      <c r="B122" s="362"/>
      <c r="C122" s="363"/>
      <c r="D122" s="353"/>
    </row>
    <row r="123" spans="1:4" ht="15.75">
      <c r="A123" s="353"/>
      <c r="B123" s="362"/>
      <c r="C123" s="363"/>
      <c r="D123" s="353"/>
    </row>
    <row r="124" spans="1:4" ht="15.75">
      <c r="A124" s="353"/>
      <c r="B124" s="362"/>
      <c r="C124" s="363"/>
      <c r="D124" s="353"/>
    </row>
    <row r="125" spans="1:4" ht="15.75">
      <c r="A125" s="353"/>
      <c r="B125" s="362"/>
      <c r="C125" s="363"/>
      <c r="D125" s="353"/>
    </row>
    <row r="126" spans="1:4" ht="15.75">
      <c r="A126" s="353"/>
      <c r="B126" s="362"/>
      <c r="C126" s="363"/>
      <c r="D126" s="353"/>
    </row>
    <row r="127" spans="1:4" ht="15.75">
      <c r="A127" s="353"/>
      <c r="B127" s="362"/>
      <c r="C127" s="363"/>
      <c r="D127" s="353"/>
    </row>
    <row r="128" spans="1:4" ht="15.75">
      <c r="A128" s="353"/>
      <c r="B128" s="362"/>
      <c r="C128" s="363"/>
      <c r="D128" s="353"/>
    </row>
    <row r="129" spans="1:4" ht="15.75">
      <c r="A129" s="353"/>
      <c r="B129" s="362"/>
      <c r="C129" s="363"/>
      <c r="D129" s="353"/>
    </row>
    <row r="130" spans="1:4" ht="15.75">
      <c r="A130" s="353"/>
      <c r="B130" s="362"/>
      <c r="C130" s="363"/>
      <c r="D130" s="353"/>
    </row>
    <row r="131" spans="1:4" ht="15.75">
      <c r="A131" s="353"/>
      <c r="B131" s="362"/>
      <c r="C131" s="363"/>
      <c r="D131" s="353"/>
    </row>
    <row r="132" spans="1:4" ht="15.75">
      <c r="A132" s="353"/>
      <c r="B132" s="362"/>
      <c r="C132" s="363"/>
      <c r="D132" s="353"/>
    </row>
    <row r="133" spans="1:4" ht="15.75">
      <c r="A133" s="353"/>
      <c r="B133" s="362"/>
      <c r="C133" s="363"/>
      <c r="D133" s="353"/>
    </row>
    <row r="134" spans="1:4" ht="15.75">
      <c r="A134" s="353"/>
      <c r="B134" s="362"/>
      <c r="C134" s="363"/>
      <c r="D134" s="353"/>
    </row>
    <row r="135" spans="1:4" ht="15.75">
      <c r="A135" s="353"/>
      <c r="B135" s="362"/>
      <c r="C135" s="363"/>
      <c r="D135" s="353"/>
    </row>
    <row r="136" spans="1:4" ht="15.75">
      <c r="A136" s="353"/>
      <c r="B136" s="362"/>
      <c r="C136" s="363"/>
      <c r="D136" s="353"/>
    </row>
    <row r="137" spans="1:4" ht="15.75">
      <c r="A137" s="353"/>
      <c r="B137" s="362"/>
      <c r="C137" s="363"/>
      <c r="D137" s="353"/>
    </row>
    <row r="138" spans="1:4" ht="15.75">
      <c r="A138" s="353"/>
      <c r="B138" s="362"/>
      <c r="C138" s="363"/>
      <c r="D138" s="353"/>
    </row>
    <row r="139" spans="1:4" ht="15.75">
      <c r="A139" s="353"/>
      <c r="B139" s="362"/>
      <c r="C139" s="363"/>
      <c r="D139" s="353"/>
    </row>
    <row r="140" spans="1:4" ht="15.75">
      <c r="A140" s="353"/>
      <c r="B140" s="362"/>
      <c r="C140" s="363"/>
      <c r="D140" s="353"/>
    </row>
    <row r="141" spans="1:4" ht="15.75">
      <c r="A141" s="353"/>
      <c r="B141" s="362"/>
      <c r="C141" s="363"/>
      <c r="D141" s="353"/>
    </row>
    <row r="142" spans="1:4" ht="15.75">
      <c r="A142" s="353"/>
      <c r="B142" s="362"/>
      <c r="C142" s="363"/>
      <c r="D142" s="353"/>
    </row>
    <row r="143" spans="1:4" ht="15.75">
      <c r="A143" s="353"/>
      <c r="B143" s="362"/>
      <c r="C143" s="363"/>
      <c r="D143" s="353"/>
    </row>
    <row r="144" spans="1:4" ht="15.75">
      <c r="A144" s="353"/>
      <c r="B144" s="362"/>
      <c r="C144" s="363"/>
      <c r="D144" s="353"/>
    </row>
    <row r="145" spans="1:4" ht="15.75">
      <c r="A145" s="353"/>
      <c r="B145" s="362"/>
      <c r="C145" s="363"/>
      <c r="D145" s="353"/>
    </row>
    <row r="146" spans="1:4" ht="15.75">
      <c r="A146" s="353"/>
      <c r="B146" s="362"/>
      <c r="C146" s="363"/>
      <c r="D146" s="353"/>
    </row>
    <row r="147" spans="1:4" ht="15.75">
      <c r="A147" s="353"/>
      <c r="B147" s="362"/>
      <c r="C147" s="363"/>
      <c r="D147" s="353"/>
    </row>
    <row r="148" spans="1:4" ht="15.75">
      <c r="A148" s="353"/>
      <c r="B148" s="362"/>
      <c r="C148" s="363"/>
      <c r="D148" s="353"/>
    </row>
    <row r="149" spans="1:4" ht="15.75">
      <c r="A149" s="353"/>
      <c r="B149" s="362"/>
      <c r="C149" s="363"/>
      <c r="D149" s="353"/>
    </row>
    <row r="150" spans="1:4" ht="15.75">
      <c r="A150" s="353"/>
      <c r="B150" s="362"/>
      <c r="C150" s="363"/>
      <c r="D150" s="353"/>
    </row>
    <row r="151" spans="1:4" ht="15.75">
      <c r="A151" s="353"/>
      <c r="B151" s="362"/>
      <c r="C151" s="363"/>
      <c r="D151" s="353"/>
    </row>
    <row r="152" spans="1:4" ht="15.75">
      <c r="A152" s="353"/>
      <c r="B152" s="362"/>
      <c r="C152" s="363"/>
      <c r="D152" s="353"/>
    </row>
    <row r="153" spans="1:4" ht="15.75">
      <c r="A153" s="353"/>
      <c r="B153" s="362"/>
      <c r="C153" s="363"/>
      <c r="D153" s="353"/>
    </row>
    <row r="154" spans="1:4" ht="15.75">
      <c r="A154" s="353"/>
      <c r="B154" s="362"/>
      <c r="C154" s="363"/>
      <c r="D154" s="353"/>
    </row>
    <row r="155" spans="1:4" ht="15.75">
      <c r="A155" s="353"/>
      <c r="B155" s="362"/>
      <c r="C155" s="363"/>
      <c r="D155" s="353"/>
    </row>
    <row r="156" spans="1:4" ht="15.75">
      <c r="A156" s="353"/>
      <c r="B156" s="362"/>
      <c r="C156" s="363"/>
      <c r="D156" s="353"/>
    </row>
    <row r="157" spans="1:4" ht="15.75">
      <c r="A157" s="353"/>
      <c r="B157" s="362"/>
      <c r="C157" s="363"/>
      <c r="D157" s="353"/>
    </row>
    <row r="158" spans="1:4" ht="15.75">
      <c r="A158" s="353"/>
      <c r="B158" s="362"/>
      <c r="C158" s="363"/>
      <c r="D158" s="353"/>
    </row>
    <row r="159" spans="1:4" ht="15.75">
      <c r="A159" s="353"/>
      <c r="B159" s="362"/>
      <c r="C159" s="363"/>
      <c r="D159" s="353"/>
    </row>
    <row r="160" spans="1:4" ht="15.75">
      <c r="A160" s="353"/>
      <c r="B160" s="362"/>
      <c r="C160" s="363"/>
      <c r="D160" s="353"/>
    </row>
    <row r="161" spans="1:4" ht="15.75">
      <c r="A161" s="353"/>
      <c r="B161" s="362"/>
      <c r="C161" s="363"/>
      <c r="D161" s="353"/>
    </row>
    <row r="162" spans="1:4" ht="15.75">
      <c r="A162" s="353"/>
      <c r="B162" s="362"/>
      <c r="C162" s="363"/>
      <c r="D162" s="353"/>
    </row>
    <row r="163" spans="1:4" ht="15.75">
      <c r="A163" s="353"/>
      <c r="B163" s="362"/>
      <c r="C163" s="363"/>
      <c r="D163" s="353"/>
    </row>
    <row r="164" spans="1:4" ht="15.75">
      <c r="A164" s="353"/>
      <c r="B164" s="362"/>
      <c r="C164" s="363"/>
      <c r="D164" s="353"/>
    </row>
    <row r="165" spans="1:4" ht="15.75">
      <c r="A165" s="353"/>
      <c r="B165" s="362"/>
      <c r="C165" s="363"/>
      <c r="D165" s="353"/>
    </row>
    <row r="166" spans="1:4" ht="15.75">
      <c r="A166" s="353"/>
      <c r="B166" s="362"/>
      <c r="C166" s="363"/>
      <c r="D166" s="353"/>
    </row>
    <row r="167" spans="1:4" ht="15.75">
      <c r="A167" s="353"/>
      <c r="B167" s="362"/>
      <c r="C167" s="363"/>
      <c r="D167" s="353"/>
    </row>
    <row r="168" spans="1:4" ht="15.75">
      <c r="A168" s="353"/>
      <c r="B168" s="362"/>
      <c r="C168" s="363"/>
      <c r="D168" s="353"/>
    </row>
    <row r="169" spans="1:4" ht="15.75">
      <c r="A169" s="353"/>
      <c r="B169" s="362"/>
      <c r="C169" s="363"/>
      <c r="D169" s="353"/>
    </row>
    <row r="170" spans="1:4" ht="15.75">
      <c r="A170" s="353"/>
      <c r="B170" s="362"/>
      <c r="C170" s="363"/>
      <c r="D170" s="353"/>
    </row>
    <row r="171" spans="1:4" ht="15.75">
      <c r="A171" s="353"/>
      <c r="B171" s="362"/>
      <c r="C171" s="363"/>
      <c r="D171" s="353"/>
    </row>
    <row r="172" spans="1:4" ht="15.75">
      <c r="A172" s="353"/>
      <c r="B172" s="362"/>
      <c r="C172" s="363"/>
      <c r="D172" s="353"/>
    </row>
    <row r="173" spans="1:4" ht="15.75">
      <c r="A173" s="353"/>
      <c r="B173" s="362"/>
      <c r="C173" s="363"/>
      <c r="D173" s="353"/>
    </row>
    <row r="174" spans="1:4" ht="15.75">
      <c r="A174" s="353"/>
      <c r="B174" s="362"/>
      <c r="C174" s="363"/>
      <c r="D174" s="353"/>
    </row>
    <row r="175" spans="1:4" ht="15.75">
      <c r="A175" s="353"/>
      <c r="B175" s="362"/>
      <c r="C175" s="363"/>
      <c r="D175" s="353"/>
    </row>
    <row r="176" spans="1:4" ht="15.75">
      <c r="A176" s="353"/>
      <c r="B176" s="362"/>
      <c r="C176" s="363"/>
      <c r="D176" s="353"/>
    </row>
    <row r="177" spans="1:4" ht="15.75">
      <c r="A177" s="353"/>
      <c r="B177" s="362"/>
      <c r="C177" s="363"/>
      <c r="D177" s="353"/>
    </row>
    <row r="178" spans="1:4" ht="15.75">
      <c r="A178" s="353"/>
      <c r="B178" s="362"/>
      <c r="C178" s="363"/>
      <c r="D178" s="353"/>
    </row>
    <row r="179" spans="1:4" ht="15.75">
      <c r="A179" s="353"/>
      <c r="B179" s="362"/>
      <c r="C179" s="363"/>
      <c r="D179" s="353"/>
    </row>
    <row r="180" spans="1:4" ht="15.75">
      <c r="A180" s="353"/>
      <c r="B180" s="362"/>
      <c r="C180" s="363"/>
      <c r="D180" s="353"/>
    </row>
    <row r="181" spans="1:4" ht="15.75">
      <c r="A181" s="353"/>
      <c r="B181" s="362"/>
      <c r="C181" s="363"/>
      <c r="D181" s="353"/>
    </row>
    <row r="182" spans="1:4" ht="15.75">
      <c r="A182" s="353"/>
      <c r="B182" s="362"/>
      <c r="C182" s="363"/>
      <c r="D182" s="353"/>
    </row>
    <row r="183" spans="1:4" ht="15.75">
      <c r="A183" s="353"/>
      <c r="B183" s="362"/>
      <c r="C183" s="363"/>
      <c r="D183" s="353"/>
    </row>
    <row r="184" spans="1:4" ht="15.75">
      <c r="A184" s="353"/>
      <c r="B184" s="362"/>
      <c r="C184" s="363"/>
      <c r="D184" s="353"/>
    </row>
    <row r="185" spans="1:4" ht="15.75">
      <c r="A185" s="353"/>
      <c r="B185" s="362"/>
      <c r="C185" s="363"/>
      <c r="D185" s="353"/>
    </row>
    <row r="186" spans="1:4" ht="15.75">
      <c r="A186" s="353"/>
      <c r="B186" s="362"/>
      <c r="C186" s="363"/>
      <c r="D186" s="353"/>
    </row>
    <row r="187" spans="1:4" ht="15.75">
      <c r="A187" s="353"/>
      <c r="B187" s="362"/>
      <c r="C187" s="363"/>
      <c r="D187" s="353"/>
    </row>
    <row r="188" spans="1:4" ht="15.75">
      <c r="A188" s="353"/>
      <c r="B188" s="362"/>
      <c r="C188" s="363"/>
      <c r="D188" s="353"/>
    </row>
    <row r="189" spans="1:4" ht="15.75">
      <c r="A189" s="353"/>
      <c r="B189" s="362"/>
      <c r="C189" s="363"/>
      <c r="D189" s="353"/>
    </row>
    <row r="190" spans="1:4" ht="15.75">
      <c r="A190" s="353"/>
      <c r="B190" s="362"/>
      <c r="C190" s="363"/>
      <c r="D190" s="353"/>
    </row>
    <row r="191" spans="1:4" ht="15.75">
      <c r="A191" s="353"/>
      <c r="B191" s="362"/>
      <c r="C191" s="363"/>
      <c r="D191" s="353"/>
    </row>
    <row r="192" spans="1:4" ht="15.75">
      <c r="A192" s="353"/>
      <c r="B192" s="362"/>
      <c r="C192" s="363"/>
      <c r="D192" s="353"/>
    </row>
    <row r="193" spans="1:4" ht="15.75">
      <c r="A193" s="353"/>
      <c r="B193" s="362"/>
      <c r="C193" s="363"/>
      <c r="D193" s="353"/>
    </row>
    <row r="194" spans="1:4" ht="15.75">
      <c r="A194" s="353"/>
      <c r="B194" s="362"/>
      <c r="C194" s="363"/>
      <c r="D194" s="353"/>
    </row>
    <row r="195" spans="1:4" ht="15.75">
      <c r="A195" s="353"/>
      <c r="B195" s="362"/>
      <c r="C195" s="363"/>
      <c r="D195" s="353"/>
    </row>
    <row r="196" spans="1:4" ht="15.75">
      <c r="A196" s="353"/>
      <c r="B196" s="362"/>
      <c r="C196" s="363"/>
      <c r="D196" s="353"/>
    </row>
    <row r="197" spans="1:4" ht="15.75">
      <c r="A197" s="353"/>
      <c r="B197" s="362"/>
      <c r="C197" s="363"/>
      <c r="D197" s="353"/>
    </row>
    <row r="198" spans="1:4" ht="15.75">
      <c r="A198" s="353"/>
      <c r="B198" s="362"/>
      <c r="C198" s="363"/>
      <c r="D198" s="353"/>
    </row>
    <row r="199" spans="1:4" ht="15.75">
      <c r="A199" s="353"/>
      <c r="B199" s="362"/>
      <c r="C199" s="363"/>
      <c r="D199" s="353"/>
    </row>
    <row r="200" spans="1:4" ht="15.75">
      <c r="A200" s="353"/>
      <c r="B200" s="362"/>
      <c r="C200" s="363"/>
      <c r="D200" s="353"/>
    </row>
    <row r="201" spans="1:4" ht="15.75">
      <c r="A201" s="353"/>
      <c r="B201" s="362"/>
      <c r="C201" s="363"/>
      <c r="D201" s="353"/>
    </row>
    <row r="202" spans="1:4" ht="15.75">
      <c r="A202" s="353"/>
      <c r="B202" s="362"/>
      <c r="C202" s="363"/>
      <c r="D202" s="353"/>
    </row>
    <row r="203" spans="1:4" ht="15.75">
      <c r="A203" s="353"/>
      <c r="B203" s="362"/>
      <c r="C203" s="363"/>
      <c r="D203" s="353"/>
    </row>
    <row r="204" spans="1:4" ht="15.75">
      <c r="A204" s="353"/>
      <c r="B204" s="362"/>
      <c r="C204" s="363"/>
      <c r="D204" s="353"/>
    </row>
    <row r="205" spans="1:4" ht="15.75">
      <c r="A205" s="353"/>
      <c r="B205" s="362"/>
      <c r="C205" s="363"/>
      <c r="D205" s="353"/>
    </row>
    <row r="206" spans="1:4" ht="15.75">
      <c r="A206" s="353"/>
      <c r="B206" s="362"/>
      <c r="C206" s="363"/>
      <c r="D206" s="353"/>
    </row>
    <row r="207" spans="1:4" ht="15.75">
      <c r="A207" s="353"/>
      <c r="B207" s="362"/>
      <c r="C207" s="363"/>
      <c r="D207" s="353"/>
    </row>
    <row r="208" spans="1:4" ht="15.75">
      <c r="A208" s="353"/>
      <c r="B208" s="362"/>
      <c r="C208" s="363"/>
      <c r="D208" s="353"/>
    </row>
    <row r="209" spans="1:4" ht="15.75">
      <c r="A209" s="353"/>
      <c r="B209" s="362"/>
      <c r="C209" s="363"/>
      <c r="D209" s="353"/>
    </row>
    <row r="210" spans="1:4" ht="15.75">
      <c r="A210" s="353"/>
      <c r="B210" s="362"/>
      <c r="C210" s="363"/>
      <c r="D210" s="353"/>
    </row>
    <row r="211" spans="1:4" ht="15.75">
      <c r="A211" s="353"/>
      <c r="B211" s="362"/>
      <c r="C211" s="363"/>
      <c r="D211" s="353"/>
    </row>
    <row r="212" spans="1:4" ht="15.75">
      <c r="A212" s="353"/>
      <c r="B212" s="362"/>
      <c r="C212" s="363"/>
      <c r="D212" s="353"/>
    </row>
    <row r="213" spans="1:4" ht="15.75">
      <c r="A213" s="353"/>
      <c r="B213" s="362"/>
      <c r="C213" s="363"/>
      <c r="D213" s="353"/>
    </row>
    <row r="214" spans="1:4" ht="15.75">
      <c r="A214" s="353"/>
      <c r="B214" s="362"/>
      <c r="C214" s="363"/>
      <c r="D214" s="353"/>
    </row>
    <row r="215" spans="1:4" ht="15.75">
      <c r="A215" s="353"/>
      <c r="B215" s="362"/>
      <c r="C215" s="363"/>
      <c r="D215" s="353"/>
    </row>
    <row r="216" spans="1:4" ht="15.75">
      <c r="A216" s="353"/>
      <c r="B216" s="362"/>
      <c r="C216" s="363"/>
      <c r="D216" s="353"/>
    </row>
    <row r="217" spans="1:4" ht="15.75">
      <c r="A217" s="353"/>
      <c r="B217" s="362"/>
      <c r="C217" s="363"/>
      <c r="D217" s="353"/>
    </row>
    <row r="218" spans="1:4" ht="15.75">
      <c r="A218" s="353"/>
      <c r="B218" s="362"/>
      <c r="C218" s="363"/>
      <c r="D218" s="353"/>
    </row>
    <row r="219" spans="1:4" ht="15.75">
      <c r="A219" s="353"/>
      <c r="B219" s="362"/>
      <c r="C219" s="363"/>
      <c r="D219" s="353"/>
    </row>
    <row r="220" spans="1:4" ht="15.75">
      <c r="A220" s="353"/>
      <c r="B220" s="362"/>
      <c r="C220" s="363"/>
      <c r="D220" s="353"/>
    </row>
    <row r="221" spans="1:4" ht="15.75">
      <c r="A221" s="353"/>
      <c r="B221" s="362"/>
      <c r="C221" s="363"/>
      <c r="D221" s="353"/>
    </row>
    <row r="222" spans="1:4" ht="15.75">
      <c r="A222" s="353"/>
      <c r="B222" s="362"/>
      <c r="C222" s="363"/>
      <c r="D222" s="353"/>
    </row>
    <row r="223" spans="1:4" ht="15.75">
      <c r="A223" s="353"/>
      <c r="B223" s="362"/>
      <c r="C223" s="363"/>
      <c r="D223" s="353"/>
    </row>
    <row r="224" spans="1:4" ht="15.75">
      <c r="A224" s="353"/>
      <c r="B224" s="362"/>
      <c r="C224" s="363"/>
      <c r="D224" s="353"/>
    </row>
    <row r="225" spans="1:4" ht="15.75">
      <c r="A225" s="353"/>
      <c r="B225" s="362"/>
      <c r="C225" s="363"/>
      <c r="D225" s="353"/>
    </row>
    <row r="226" spans="1:4" ht="15.75">
      <c r="A226" s="353"/>
      <c r="B226" s="362"/>
      <c r="C226" s="363"/>
      <c r="D226" s="353"/>
    </row>
    <row r="227" spans="1:4" ht="15.75">
      <c r="A227" s="353"/>
      <c r="B227" s="362"/>
      <c r="C227" s="363"/>
      <c r="D227" s="353"/>
    </row>
    <row r="228" spans="1:4" ht="15.75">
      <c r="A228" s="353"/>
      <c r="B228" s="362"/>
      <c r="C228" s="363"/>
      <c r="D228" s="353"/>
    </row>
    <row r="229" spans="1:4" ht="15.75">
      <c r="A229" s="353"/>
      <c r="B229" s="362"/>
      <c r="C229" s="363"/>
      <c r="D229" s="353"/>
    </row>
    <row r="230" spans="1:4" ht="15.75">
      <c r="A230" s="353"/>
      <c r="B230" s="362"/>
      <c r="C230" s="363"/>
      <c r="D230" s="353"/>
    </row>
    <row r="231" spans="1:4" ht="15.75">
      <c r="A231" s="353"/>
      <c r="B231" s="362"/>
      <c r="C231" s="363"/>
      <c r="D231" s="353"/>
    </row>
    <row r="232" spans="1:4" ht="15.75">
      <c r="A232" s="353"/>
      <c r="B232" s="362"/>
      <c r="C232" s="363"/>
      <c r="D232" s="353"/>
    </row>
    <row r="233" spans="1:4" ht="15.75">
      <c r="A233" s="353"/>
      <c r="B233" s="362"/>
      <c r="C233" s="363"/>
      <c r="D233" s="353"/>
    </row>
    <row r="234" spans="1:4" ht="15.75">
      <c r="A234" s="353"/>
      <c r="B234" s="362"/>
      <c r="C234" s="363"/>
      <c r="D234" s="353"/>
    </row>
    <row r="235" spans="1:4" ht="15.75">
      <c r="A235" s="353"/>
      <c r="B235" s="362"/>
      <c r="C235" s="363"/>
      <c r="D235" s="353"/>
    </row>
    <row r="236" spans="1:4" ht="15.75">
      <c r="A236" s="353"/>
      <c r="B236" s="362"/>
      <c r="C236" s="363"/>
      <c r="D236" s="353"/>
    </row>
    <row r="237" spans="1:4" ht="15.75">
      <c r="A237" s="353"/>
      <c r="B237" s="362"/>
      <c r="C237" s="363"/>
      <c r="D237" s="353"/>
    </row>
    <row r="238" spans="1:4" ht="15.75">
      <c r="A238" s="353"/>
      <c r="B238" s="362"/>
      <c r="C238" s="363"/>
      <c r="D238" s="353"/>
    </row>
    <row r="239" spans="1:4" ht="15.75">
      <c r="A239" s="353"/>
      <c r="B239" s="362"/>
      <c r="C239" s="363"/>
      <c r="D239" s="353"/>
    </row>
    <row r="240" spans="1:4" ht="15.75">
      <c r="A240" s="353"/>
      <c r="B240" s="362"/>
      <c r="C240" s="363"/>
      <c r="D240" s="353"/>
    </row>
    <row r="241" spans="1:4" ht="15.75">
      <c r="A241" s="353"/>
      <c r="B241" s="362"/>
      <c r="C241" s="363"/>
      <c r="D241" s="353"/>
    </row>
    <row r="242" spans="1:4" ht="15.75">
      <c r="A242" s="353"/>
      <c r="B242" s="362"/>
      <c r="C242" s="363"/>
      <c r="D242" s="353"/>
    </row>
    <row r="243" spans="1:4" ht="15.75">
      <c r="A243" s="353"/>
      <c r="B243" s="362"/>
      <c r="C243" s="363"/>
      <c r="D243" s="353"/>
    </row>
    <row r="244" spans="1:4" ht="15.75">
      <c r="A244" s="353"/>
      <c r="B244" s="362"/>
      <c r="C244" s="363"/>
      <c r="D244" s="353"/>
    </row>
    <row r="245" spans="1:4" ht="15.75">
      <c r="A245" s="353"/>
      <c r="B245" s="362"/>
      <c r="C245" s="363"/>
      <c r="D245" s="353"/>
    </row>
    <row r="246" spans="1:4" ht="15.75">
      <c r="A246" s="353"/>
      <c r="B246" s="362"/>
      <c r="C246" s="363"/>
      <c r="D246" s="353"/>
    </row>
    <row r="247" spans="1:4" ht="15.75">
      <c r="A247" s="353"/>
      <c r="B247" s="362"/>
      <c r="C247" s="363"/>
      <c r="D247" s="353"/>
    </row>
    <row r="248" spans="1:4" ht="15.75">
      <c r="A248" s="353"/>
      <c r="B248" s="362"/>
      <c r="C248" s="363"/>
      <c r="D248" s="353"/>
    </row>
    <row r="249" spans="1:4" ht="15.75">
      <c r="A249" s="353"/>
      <c r="B249" s="362"/>
      <c r="C249" s="363"/>
      <c r="D249" s="353"/>
    </row>
    <row r="250" spans="1:4" ht="15.75">
      <c r="A250" s="353"/>
      <c r="B250" s="362"/>
      <c r="C250" s="363"/>
      <c r="D250" s="353"/>
    </row>
    <row r="251" spans="1:4" ht="15.75">
      <c r="A251" s="353"/>
      <c r="B251" s="362"/>
      <c r="C251" s="363"/>
      <c r="D251" s="353"/>
    </row>
    <row r="252" spans="1:4" ht="15.75">
      <c r="A252" s="353"/>
      <c r="B252" s="362"/>
      <c r="C252" s="363"/>
      <c r="D252" s="353"/>
    </row>
    <row r="253" spans="1:4" ht="15.75">
      <c r="A253" s="353"/>
      <c r="B253" s="362"/>
      <c r="C253" s="363"/>
      <c r="D253" s="353"/>
    </row>
    <row r="254" spans="1:4" ht="15.75">
      <c r="A254" s="353"/>
      <c r="B254" s="362"/>
      <c r="C254" s="363"/>
      <c r="D254" s="353"/>
    </row>
    <row r="255" spans="1:4" ht="15.75">
      <c r="A255" s="353"/>
      <c r="B255" s="362"/>
      <c r="C255" s="363"/>
      <c r="D255" s="353"/>
    </row>
    <row r="256" spans="1:4" ht="15.75">
      <c r="A256" s="353"/>
      <c r="B256" s="362"/>
      <c r="C256" s="363"/>
      <c r="D256" s="353"/>
    </row>
    <row r="257" spans="1:4" ht="15.75">
      <c r="A257" s="353"/>
      <c r="B257" s="362"/>
      <c r="C257" s="363"/>
      <c r="D257" s="353"/>
    </row>
    <row r="258" spans="1:4" ht="15.75">
      <c r="A258" s="353"/>
      <c r="B258" s="362"/>
      <c r="C258" s="363"/>
      <c r="D258" s="353"/>
    </row>
    <row r="259" spans="1:4" ht="15.75">
      <c r="A259" s="353"/>
      <c r="B259" s="362"/>
      <c r="C259" s="363"/>
      <c r="D259" s="353"/>
    </row>
    <row r="260" spans="1:4" ht="15.75">
      <c r="A260" s="353"/>
      <c r="B260" s="362"/>
      <c r="C260" s="363"/>
      <c r="D260" s="353"/>
    </row>
    <row r="261" spans="1:4" ht="15.75">
      <c r="A261" s="353"/>
      <c r="B261" s="362"/>
      <c r="C261" s="363"/>
      <c r="D261" s="353"/>
    </row>
    <row r="262" spans="1:4" ht="15.75">
      <c r="A262" s="353"/>
      <c r="B262" s="362"/>
      <c r="C262" s="363"/>
      <c r="D262" s="353"/>
    </row>
    <row r="263" spans="1:4" ht="15.75">
      <c r="A263" s="353"/>
      <c r="B263" s="362"/>
      <c r="C263" s="363"/>
      <c r="D263" s="353"/>
    </row>
    <row r="264" spans="1:4" ht="15.75">
      <c r="A264" s="353"/>
      <c r="B264" s="362"/>
      <c r="C264" s="363"/>
      <c r="D264" s="353"/>
    </row>
    <row r="265" spans="1:4" ht="15.75">
      <c r="A265" s="353"/>
      <c r="B265" s="362"/>
      <c r="C265" s="363"/>
      <c r="D265" s="353"/>
    </row>
    <row r="266" spans="1:4" ht="15.75">
      <c r="A266" s="353"/>
      <c r="B266" s="362"/>
      <c r="C266" s="363"/>
      <c r="D266" s="353"/>
    </row>
    <row r="267" spans="1:4" ht="15.75">
      <c r="A267" s="353"/>
      <c r="B267" s="362"/>
      <c r="C267" s="363"/>
      <c r="D267" s="353"/>
    </row>
    <row r="268" spans="1:4" ht="15.75">
      <c r="A268" s="353"/>
      <c r="B268" s="362"/>
      <c r="C268" s="363"/>
      <c r="D268" s="353"/>
    </row>
    <row r="269" spans="1:4" ht="15.75">
      <c r="A269" s="353"/>
      <c r="B269" s="362"/>
      <c r="C269" s="363"/>
      <c r="D269" s="353"/>
    </row>
    <row r="270" spans="1:4" ht="15.75">
      <c r="A270" s="353"/>
      <c r="B270" s="362"/>
      <c r="C270" s="363"/>
      <c r="D270" s="353"/>
    </row>
    <row r="271" spans="1:4" ht="15.75">
      <c r="A271" s="353"/>
      <c r="B271" s="362"/>
      <c r="C271" s="363"/>
      <c r="D271" s="353"/>
    </row>
    <row r="272" spans="1:4" ht="15.75">
      <c r="A272" s="353"/>
      <c r="B272" s="362"/>
      <c r="C272" s="363"/>
      <c r="D272" s="353"/>
    </row>
    <row r="273" spans="1:4" ht="15.75">
      <c r="A273" s="353"/>
      <c r="B273" s="362"/>
      <c r="C273" s="363"/>
      <c r="D273" s="353"/>
    </row>
    <row r="274" spans="1:4" ht="15.75">
      <c r="A274" s="353"/>
      <c r="B274" s="362"/>
      <c r="C274" s="363"/>
      <c r="D274" s="353"/>
    </row>
    <row r="275" spans="1:4" ht="15.75">
      <c r="A275" s="353"/>
      <c r="B275" s="362"/>
      <c r="C275" s="363"/>
      <c r="D275" s="353"/>
    </row>
    <row r="276" spans="1:4" ht="15.75">
      <c r="A276" s="353"/>
      <c r="B276" s="362"/>
      <c r="C276" s="363"/>
      <c r="D276" s="353"/>
    </row>
    <row r="277" spans="1:4" ht="15.75">
      <c r="A277" s="353"/>
      <c r="B277" s="362"/>
      <c r="C277" s="363"/>
      <c r="D277" s="353"/>
    </row>
    <row r="278" spans="1:4" ht="15.75">
      <c r="A278" s="353"/>
      <c r="B278" s="362"/>
      <c r="C278" s="363"/>
      <c r="D278" s="353"/>
    </row>
    <row r="279" spans="1:4" ht="15.75">
      <c r="A279" s="353"/>
      <c r="B279" s="362"/>
      <c r="C279" s="363"/>
      <c r="D279" s="353"/>
    </row>
    <row r="280" spans="1:4" ht="15.75">
      <c r="A280" s="353"/>
      <c r="B280" s="362"/>
      <c r="C280" s="363"/>
      <c r="D280" s="353"/>
    </row>
    <row r="281" spans="1:4" ht="15.75">
      <c r="A281" s="353"/>
      <c r="B281" s="362"/>
      <c r="C281" s="363"/>
      <c r="D281" s="353"/>
    </row>
    <row r="282" spans="1:4" ht="15.75">
      <c r="A282" s="353"/>
      <c r="B282" s="362"/>
      <c r="C282" s="363"/>
      <c r="D282" s="353"/>
    </row>
    <row r="283" spans="1:4" ht="15.75">
      <c r="A283" s="353"/>
      <c r="B283" s="362"/>
      <c r="C283" s="363"/>
      <c r="D283" s="353"/>
    </row>
    <row r="284" spans="1:4" ht="15.75">
      <c r="A284" s="353"/>
      <c r="B284" s="362"/>
      <c r="C284" s="363"/>
      <c r="D284" s="353"/>
    </row>
    <row r="285" spans="1:4" ht="15.75">
      <c r="A285" s="353"/>
      <c r="B285" s="362"/>
      <c r="C285" s="363"/>
      <c r="D285" s="353"/>
    </row>
    <row r="286" spans="1:4" ht="15.75">
      <c r="A286" s="353"/>
      <c r="B286" s="362"/>
      <c r="C286" s="363"/>
      <c r="D286" s="353"/>
    </row>
    <row r="287" spans="1:4" ht="15.75">
      <c r="A287" s="353"/>
      <c r="B287" s="362"/>
      <c r="C287" s="363"/>
      <c r="D287" s="353"/>
    </row>
    <row r="288" spans="1:4" ht="15.75">
      <c r="A288" s="353"/>
      <c r="B288" s="362"/>
      <c r="C288" s="363"/>
      <c r="D288" s="353"/>
    </row>
    <row r="289" spans="1:4" ht="15.75">
      <c r="A289" s="353"/>
      <c r="B289" s="362"/>
      <c r="C289" s="363"/>
      <c r="D289" s="353"/>
    </row>
    <row r="290" spans="1:4" ht="15.75">
      <c r="A290" s="353"/>
      <c r="B290" s="362"/>
      <c r="C290" s="363"/>
      <c r="D290" s="353"/>
    </row>
    <row r="291" spans="1:4" ht="15.75">
      <c r="A291" s="353"/>
      <c r="B291" s="362"/>
      <c r="C291" s="363"/>
      <c r="D291" s="353"/>
    </row>
    <row r="292" spans="1:4" ht="15.75">
      <c r="A292" s="353"/>
      <c r="B292" s="362"/>
      <c r="C292" s="363"/>
      <c r="D292" s="353"/>
    </row>
    <row r="293" spans="1:4" ht="15.75">
      <c r="A293" s="353"/>
      <c r="B293" s="362"/>
      <c r="C293" s="363"/>
      <c r="D293" s="353"/>
    </row>
    <row r="294" spans="1:4" ht="15.75">
      <c r="A294" s="353"/>
      <c r="B294" s="362"/>
      <c r="C294" s="363"/>
      <c r="D294" s="353"/>
    </row>
    <row r="295" spans="1:4" ht="15.75">
      <c r="A295" s="353"/>
      <c r="B295" s="362"/>
      <c r="C295" s="363"/>
      <c r="D295" s="353"/>
    </row>
    <row r="296" spans="1:4" ht="15.75">
      <c r="A296" s="353"/>
      <c r="B296" s="362"/>
      <c r="C296" s="363"/>
      <c r="D296" s="353"/>
    </row>
    <row r="297" spans="1:4" ht="15.75">
      <c r="A297" s="353"/>
      <c r="B297" s="362"/>
      <c r="C297" s="363"/>
      <c r="D297" s="353"/>
    </row>
    <row r="298" spans="1:4" ht="15.75">
      <c r="A298" s="353"/>
      <c r="B298" s="362"/>
      <c r="C298" s="363"/>
      <c r="D298" s="353"/>
    </row>
    <row r="299" spans="1:4" ht="15.75">
      <c r="A299" s="353"/>
      <c r="B299" s="362"/>
      <c r="C299" s="363"/>
      <c r="D299" s="353"/>
    </row>
    <row r="300" spans="1:4" ht="15.75">
      <c r="A300" s="353"/>
      <c r="B300" s="362"/>
      <c r="C300" s="363"/>
      <c r="D300" s="353"/>
    </row>
    <row r="301" spans="1:4" ht="15.75">
      <c r="A301" s="353"/>
      <c r="B301" s="362"/>
      <c r="C301" s="363"/>
      <c r="D301" s="353"/>
    </row>
    <row r="302" spans="1:4" ht="15.75">
      <c r="A302" s="353"/>
      <c r="B302" s="362"/>
      <c r="C302" s="363"/>
      <c r="D302" s="353"/>
    </row>
    <row r="303" spans="1:4" ht="15.75">
      <c r="A303" s="353"/>
      <c r="B303" s="362"/>
      <c r="C303" s="363"/>
      <c r="D303" s="353"/>
    </row>
    <row r="304" spans="1:4" ht="15.75">
      <c r="A304" s="353"/>
      <c r="B304" s="362"/>
      <c r="C304" s="363"/>
      <c r="D304" s="353"/>
    </row>
    <row r="305" spans="1:4" ht="15.75">
      <c r="A305" s="353"/>
      <c r="B305" s="362"/>
      <c r="C305" s="363"/>
      <c r="D305" s="353"/>
    </row>
    <row r="306" spans="1:4" ht="15.75">
      <c r="A306" s="353"/>
      <c r="B306" s="362"/>
      <c r="C306" s="363"/>
      <c r="D306" s="353"/>
    </row>
    <row r="307" spans="1:4" ht="15.75">
      <c r="A307" s="353"/>
      <c r="B307" s="362"/>
      <c r="C307" s="363"/>
      <c r="D307" s="353"/>
    </row>
    <row r="308" spans="1:4" ht="15.75">
      <c r="A308" s="353"/>
      <c r="B308" s="362"/>
      <c r="C308" s="363"/>
      <c r="D308" s="353"/>
    </row>
    <row r="309" spans="1:4" ht="15.75">
      <c r="A309" s="353"/>
      <c r="B309" s="362"/>
      <c r="C309" s="363"/>
      <c r="D309" s="353"/>
    </row>
    <row r="310" spans="1:4" ht="15.75">
      <c r="A310" s="353"/>
      <c r="B310" s="362"/>
      <c r="C310" s="363"/>
      <c r="D310" s="353"/>
    </row>
    <row r="311" spans="1:4" ht="15.75">
      <c r="A311" s="353"/>
      <c r="B311" s="362"/>
      <c r="C311" s="363"/>
      <c r="D311" s="353"/>
    </row>
    <row r="312" spans="1:4" ht="15.75">
      <c r="A312" s="353"/>
      <c r="B312" s="362"/>
      <c r="C312" s="363"/>
      <c r="D312" s="353"/>
    </row>
    <row r="313" spans="1:4" ht="15.75">
      <c r="A313" s="353"/>
      <c r="B313" s="362"/>
      <c r="C313" s="363"/>
      <c r="D313" s="353"/>
    </row>
    <row r="314" spans="1:4" ht="15.75">
      <c r="A314" s="353"/>
      <c r="B314" s="362"/>
      <c r="C314" s="363"/>
      <c r="D314" s="353"/>
    </row>
    <row r="315" spans="1:4" ht="15.75">
      <c r="A315" s="353"/>
      <c r="B315" s="362"/>
      <c r="C315" s="363"/>
      <c r="D315" s="353"/>
    </row>
    <row r="316" spans="1:4" ht="15.75">
      <c r="A316" s="353"/>
      <c r="B316" s="362"/>
      <c r="C316" s="363"/>
      <c r="D316" s="353"/>
    </row>
    <row r="317" spans="1:4" ht="15.75">
      <c r="A317" s="353"/>
      <c r="B317" s="362"/>
      <c r="C317" s="363"/>
      <c r="D317" s="353"/>
    </row>
    <row r="318" spans="1:4" ht="15.75">
      <c r="A318" s="353"/>
      <c r="B318" s="362"/>
      <c r="C318" s="363"/>
      <c r="D318" s="353"/>
    </row>
    <row r="319" spans="1:4" ht="15.75">
      <c r="A319" s="353"/>
      <c r="B319" s="362"/>
      <c r="C319" s="363"/>
      <c r="D319" s="353"/>
    </row>
    <row r="320" spans="1:4" ht="15.75">
      <c r="A320" s="353"/>
      <c r="B320" s="362"/>
      <c r="C320" s="363"/>
      <c r="D320" s="353"/>
    </row>
    <row r="321" spans="1:4" ht="15.75">
      <c r="A321" s="353"/>
      <c r="B321" s="362"/>
      <c r="C321" s="363"/>
      <c r="D321" s="353"/>
    </row>
    <row r="322" spans="1:4" ht="15.75">
      <c r="A322" s="353"/>
      <c r="B322" s="362"/>
      <c r="C322" s="363"/>
      <c r="D322" s="353"/>
    </row>
    <row r="323" spans="1:4" ht="15.75">
      <c r="A323" s="353"/>
      <c r="B323" s="362"/>
      <c r="C323" s="363"/>
      <c r="D323" s="353"/>
    </row>
    <row r="324" spans="1:4" ht="15.75">
      <c r="A324" s="353"/>
      <c r="B324" s="362"/>
      <c r="C324" s="363"/>
      <c r="D324" s="353"/>
    </row>
    <row r="325" spans="1:4" ht="15.75">
      <c r="A325" s="353"/>
      <c r="B325" s="362"/>
      <c r="C325" s="363"/>
      <c r="D325" s="353"/>
    </row>
    <row r="326" spans="1:4" ht="15.75">
      <c r="A326" s="353"/>
      <c r="B326" s="362"/>
      <c r="C326" s="363"/>
      <c r="D326" s="353"/>
    </row>
    <row r="327" spans="1:4" ht="15.75">
      <c r="A327" s="353"/>
      <c r="B327" s="362"/>
      <c r="C327" s="363"/>
      <c r="D327" s="353"/>
    </row>
    <row r="328" spans="1:4" ht="15.75">
      <c r="A328" s="353"/>
      <c r="B328" s="362"/>
      <c r="C328" s="363"/>
      <c r="D328" s="353"/>
    </row>
    <row r="329" spans="1:4" ht="15.75">
      <c r="A329" s="353"/>
      <c r="B329" s="362"/>
      <c r="C329" s="363"/>
      <c r="D329" s="353"/>
    </row>
    <row r="330" spans="1:4" ht="15.75">
      <c r="A330" s="353"/>
      <c r="B330" s="362"/>
      <c r="C330" s="363"/>
      <c r="D330" s="353"/>
    </row>
    <row r="331" spans="1:4" ht="15.75">
      <c r="A331" s="353"/>
      <c r="B331" s="362"/>
      <c r="C331" s="363"/>
      <c r="D331" s="353"/>
    </row>
    <row r="332" spans="1:4" ht="15.75">
      <c r="A332" s="353"/>
      <c r="B332" s="362"/>
      <c r="C332" s="363"/>
      <c r="D332" s="353"/>
    </row>
    <row r="333" spans="1:4" ht="15.75">
      <c r="A333" s="353"/>
      <c r="B333" s="362"/>
      <c r="C333" s="363"/>
      <c r="D333" s="353"/>
    </row>
    <row r="334" spans="1:4" ht="15.75">
      <c r="A334" s="353"/>
      <c r="B334" s="362"/>
      <c r="C334" s="363"/>
      <c r="D334" s="353"/>
    </row>
    <row r="335" spans="1:4" ht="15.75">
      <c r="A335" s="353"/>
      <c r="B335" s="362"/>
      <c r="C335" s="363"/>
      <c r="D335" s="353"/>
    </row>
    <row r="336" spans="1:4" ht="15.75">
      <c r="A336" s="353"/>
      <c r="B336" s="362"/>
      <c r="C336" s="363"/>
      <c r="D336" s="353"/>
    </row>
    <row r="337" spans="1:4" ht="15.75">
      <c r="A337" s="353"/>
      <c r="B337" s="362"/>
      <c r="C337" s="363"/>
      <c r="D337" s="353"/>
    </row>
    <row r="338" spans="1:4" ht="15.75">
      <c r="A338" s="353"/>
      <c r="B338" s="362"/>
      <c r="C338" s="363"/>
      <c r="D338" s="353"/>
    </row>
    <row r="339" spans="1:4" ht="15.75">
      <c r="A339" s="353"/>
      <c r="B339" s="362"/>
      <c r="C339" s="363"/>
      <c r="D339" s="353"/>
    </row>
    <row r="340" spans="1:4" ht="15.75">
      <c r="A340" s="353"/>
      <c r="B340" s="362"/>
      <c r="C340" s="363"/>
      <c r="D340" s="353"/>
    </row>
    <row r="341" spans="1:4" ht="15.75">
      <c r="A341" s="353"/>
      <c r="B341" s="362"/>
      <c r="C341" s="363"/>
      <c r="D341" s="353"/>
    </row>
    <row r="342" spans="1:4" ht="15.75">
      <c r="A342" s="353"/>
      <c r="B342" s="362"/>
      <c r="C342" s="363"/>
      <c r="D342" s="353"/>
    </row>
    <row r="343" spans="1:4" ht="15.75">
      <c r="A343" s="353"/>
      <c r="B343" s="362"/>
      <c r="C343" s="363"/>
      <c r="D343" s="353"/>
    </row>
    <row r="344" spans="1:4" ht="15.75">
      <c r="A344" s="353"/>
      <c r="B344" s="362"/>
      <c r="C344" s="363"/>
      <c r="D344" s="353"/>
    </row>
    <row r="345" spans="1:4" ht="15.75">
      <c r="A345" s="353"/>
      <c r="B345" s="362"/>
      <c r="C345" s="363"/>
      <c r="D345" s="353"/>
    </row>
    <row r="346" spans="1:4" ht="15.75">
      <c r="A346" s="353"/>
      <c r="B346" s="362"/>
      <c r="C346" s="363"/>
      <c r="D346" s="353"/>
    </row>
    <row r="347" spans="1:4" ht="15.75">
      <c r="A347" s="353"/>
      <c r="B347" s="362"/>
      <c r="C347" s="363"/>
      <c r="D347" s="353"/>
    </row>
    <row r="348" spans="1:4" ht="15.75">
      <c r="A348" s="353"/>
      <c r="B348" s="362"/>
      <c r="C348" s="363"/>
      <c r="D348" s="353"/>
    </row>
    <row r="349" spans="1:4" ht="15.75">
      <c r="A349" s="353"/>
      <c r="B349" s="362"/>
      <c r="C349" s="363"/>
      <c r="D349" s="353"/>
    </row>
    <row r="350" spans="1:4" ht="15.75">
      <c r="A350" s="353"/>
      <c r="B350" s="362"/>
      <c r="C350" s="363"/>
      <c r="D350" s="353"/>
    </row>
    <row r="351" spans="1:4" ht="15.75">
      <c r="A351" s="353"/>
      <c r="B351" s="362"/>
      <c r="C351" s="363"/>
      <c r="D351" s="353"/>
    </row>
    <row r="352" spans="1:4" ht="15.75">
      <c r="A352" s="353"/>
      <c r="B352" s="362"/>
      <c r="C352" s="363"/>
      <c r="D352" s="353"/>
    </row>
    <row r="353" spans="1:4" ht="15.75">
      <c r="A353" s="353"/>
      <c r="B353" s="362"/>
      <c r="C353" s="363"/>
      <c r="D353" s="353"/>
    </row>
    <row r="354" spans="1:4" ht="15.75">
      <c r="A354" s="353"/>
      <c r="B354" s="362"/>
      <c r="C354" s="363"/>
      <c r="D354" s="353"/>
    </row>
    <row r="355" spans="1:4" ht="15.75">
      <c r="A355" s="353"/>
      <c r="B355" s="362"/>
      <c r="C355" s="363"/>
      <c r="D355" s="353"/>
    </row>
    <row r="356" spans="1:4" ht="15.75">
      <c r="A356" s="353"/>
      <c r="B356" s="362"/>
      <c r="C356" s="363"/>
      <c r="D356" s="353"/>
    </row>
    <row r="357" spans="1:4" ht="15.75">
      <c r="A357" s="353"/>
      <c r="B357" s="362"/>
      <c r="C357" s="363"/>
      <c r="D357" s="353"/>
    </row>
    <row r="358" spans="1:4" ht="15.75">
      <c r="A358" s="353"/>
      <c r="B358" s="362"/>
      <c r="C358" s="363"/>
      <c r="D358" s="353"/>
    </row>
    <row r="359" spans="1:4" ht="15.75">
      <c r="A359" s="353"/>
      <c r="B359" s="362"/>
      <c r="C359" s="363"/>
      <c r="D359" s="353"/>
    </row>
    <row r="360" spans="1:4" ht="15.75">
      <c r="A360" s="353"/>
      <c r="B360" s="362"/>
      <c r="C360" s="363"/>
      <c r="D360" s="353"/>
    </row>
    <row r="361" spans="1:4" ht="15.75">
      <c r="A361" s="353"/>
      <c r="B361" s="362"/>
      <c r="C361" s="363"/>
      <c r="D361" s="353"/>
    </row>
    <row r="362" spans="1:4" ht="15.75">
      <c r="A362" s="353"/>
      <c r="B362" s="362"/>
      <c r="C362" s="363"/>
      <c r="D362" s="353"/>
    </row>
    <row r="363" spans="1:4" ht="15.75">
      <c r="A363" s="353"/>
      <c r="B363" s="362"/>
      <c r="C363" s="363"/>
      <c r="D363" s="353"/>
    </row>
    <row r="364" spans="1:4" ht="15.75">
      <c r="A364" s="353"/>
      <c r="B364" s="362"/>
      <c r="C364" s="363"/>
      <c r="D364" s="353"/>
    </row>
    <row r="365" spans="1:4" ht="15.75">
      <c r="A365" s="353"/>
      <c r="B365" s="362"/>
      <c r="C365" s="363"/>
      <c r="D365" s="353"/>
    </row>
    <row r="366" spans="1:4" ht="15.75">
      <c r="A366" s="353"/>
      <c r="B366" s="362"/>
      <c r="C366" s="363"/>
      <c r="D366" s="353"/>
    </row>
    <row r="367" spans="1:4" ht="15.75">
      <c r="A367" s="353"/>
      <c r="B367" s="362"/>
      <c r="C367" s="363"/>
      <c r="D367" s="353"/>
    </row>
    <row r="368" spans="1:4" ht="15.75">
      <c r="A368" s="353"/>
      <c r="B368" s="362"/>
      <c r="C368" s="363"/>
      <c r="D368" s="353"/>
    </row>
    <row r="369" spans="1:4" ht="15.75">
      <c r="A369" s="353"/>
      <c r="B369" s="362"/>
      <c r="C369" s="363"/>
      <c r="D369" s="353"/>
    </row>
    <row r="370" spans="1:4" ht="15.75">
      <c r="A370" s="353"/>
      <c r="B370" s="362"/>
      <c r="C370" s="363"/>
      <c r="D370" s="353"/>
    </row>
    <row r="371" spans="1:4" ht="15.75">
      <c r="A371" s="353"/>
      <c r="B371" s="362"/>
      <c r="C371" s="363"/>
      <c r="D371" s="353"/>
    </row>
    <row r="372" spans="1:4" ht="15.75">
      <c r="A372" s="353"/>
      <c r="B372" s="362"/>
      <c r="C372" s="363"/>
      <c r="D372" s="353"/>
    </row>
    <row r="373" spans="1:4" ht="15.75">
      <c r="A373" s="353"/>
      <c r="B373" s="362"/>
      <c r="C373" s="363"/>
      <c r="D373" s="353"/>
    </row>
    <row r="374" spans="1:4" ht="15.75">
      <c r="A374" s="353"/>
      <c r="B374" s="362"/>
      <c r="C374" s="363"/>
      <c r="D374" s="353"/>
    </row>
    <row r="375" spans="1:4" ht="15.75">
      <c r="A375" s="353"/>
      <c r="B375" s="362"/>
      <c r="C375" s="363"/>
      <c r="D375" s="353"/>
    </row>
    <row r="376" spans="1:4" ht="15.75">
      <c r="A376" s="353"/>
      <c r="B376" s="362"/>
      <c r="C376" s="363"/>
      <c r="D376" s="353"/>
    </row>
    <row r="377" spans="1:4" ht="15.75">
      <c r="A377" s="353"/>
      <c r="B377" s="362"/>
      <c r="C377" s="363"/>
      <c r="D377" s="353"/>
    </row>
    <row r="378" spans="1:4" ht="15.75">
      <c r="A378" s="353"/>
      <c r="B378" s="362"/>
      <c r="C378" s="363"/>
      <c r="D378" s="353"/>
    </row>
    <row r="379" spans="1:4" ht="15.75">
      <c r="A379" s="353"/>
      <c r="B379" s="362"/>
      <c r="C379" s="363"/>
      <c r="D379" s="353"/>
    </row>
    <row r="380" spans="1:4" ht="15.75">
      <c r="A380" s="353"/>
      <c r="B380" s="362"/>
      <c r="C380" s="363"/>
      <c r="D380" s="353"/>
    </row>
    <row r="381" spans="1:4" ht="15.75">
      <c r="A381" s="353"/>
      <c r="B381" s="362"/>
      <c r="C381" s="363"/>
      <c r="D381" s="353"/>
    </row>
    <row r="382" spans="1:4" ht="15.75">
      <c r="A382" s="353"/>
      <c r="B382" s="362"/>
      <c r="C382" s="363"/>
      <c r="D382" s="353"/>
    </row>
    <row r="383" spans="1:4" ht="15.75">
      <c r="A383" s="353"/>
      <c r="B383" s="362"/>
      <c r="C383" s="363"/>
      <c r="D383" s="353"/>
    </row>
    <row r="384" spans="1:4" ht="15.75">
      <c r="A384" s="353"/>
      <c r="B384" s="362"/>
      <c r="C384" s="363"/>
      <c r="D384" s="353"/>
    </row>
    <row r="385" spans="1:4" ht="15.75">
      <c r="A385" s="353"/>
      <c r="B385" s="362"/>
      <c r="C385" s="363"/>
      <c r="D385" s="353"/>
    </row>
    <row r="386" spans="1:4" ht="15.75">
      <c r="A386" s="353"/>
      <c r="B386" s="362"/>
      <c r="C386" s="363"/>
      <c r="D386" s="353"/>
    </row>
    <row r="387" spans="1:4" ht="15.75">
      <c r="A387" s="353"/>
      <c r="B387" s="362"/>
      <c r="C387" s="363"/>
      <c r="D387" s="353"/>
    </row>
    <row r="388" spans="1:4" ht="15.75">
      <c r="A388" s="353"/>
      <c r="B388" s="362"/>
      <c r="C388" s="363"/>
      <c r="D388" s="353"/>
    </row>
    <row r="389" spans="1:4" ht="15.75">
      <c r="A389" s="353"/>
      <c r="B389" s="362"/>
      <c r="C389" s="363"/>
      <c r="D389" s="353"/>
    </row>
    <row r="390" spans="1:4" ht="15.75">
      <c r="A390" s="353"/>
      <c r="B390" s="362"/>
      <c r="C390" s="363"/>
      <c r="D390" s="353"/>
    </row>
    <row r="391" spans="1:4" ht="15.75">
      <c r="A391" s="353"/>
      <c r="B391" s="362"/>
      <c r="C391" s="363"/>
      <c r="D391" s="353"/>
    </row>
    <row r="392" spans="1:4" ht="15.75">
      <c r="A392" s="353"/>
      <c r="B392" s="362"/>
      <c r="C392" s="363"/>
      <c r="D392" s="353"/>
    </row>
    <row r="393" spans="1:4" ht="15.75">
      <c r="A393" s="353"/>
      <c r="B393" s="362"/>
      <c r="C393" s="363"/>
      <c r="D393" s="353"/>
    </row>
    <row r="394" spans="1:4" ht="15.75">
      <c r="A394" s="353"/>
      <c r="B394" s="362"/>
      <c r="C394" s="363"/>
      <c r="D394" s="353"/>
    </row>
    <row r="395" spans="1:4" ht="15.75">
      <c r="A395" s="353"/>
      <c r="B395" s="362"/>
      <c r="C395" s="363"/>
      <c r="D395" s="353"/>
    </row>
    <row r="396" spans="1:4" ht="15.75">
      <c r="A396" s="353"/>
      <c r="B396" s="362"/>
      <c r="C396" s="363"/>
      <c r="D396" s="353"/>
    </row>
    <row r="397" spans="1:4" ht="15.75">
      <c r="A397" s="353"/>
      <c r="B397" s="362"/>
      <c r="C397" s="363"/>
      <c r="D397" s="353"/>
    </row>
    <row r="398" spans="1:4" ht="15.75">
      <c r="A398" s="353"/>
      <c r="B398" s="362"/>
      <c r="C398" s="363"/>
      <c r="D398" s="353"/>
    </row>
    <row r="399" spans="1:4" ht="15.75">
      <c r="A399" s="353"/>
      <c r="B399" s="362"/>
      <c r="C399" s="363"/>
      <c r="D399" s="353"/>
    </row>
    <row r="400" spans="1:4" ht="15.75">
      <c r="A400" s="353"/>
      <c r="B400" s="362"/>
      <c r="C400" s="363"/>
      <c r="D400" s="353"/>
    </row>
    <row r="401" spans="1:4" ht="15.75">
      <c r="A401" s="353"/>
      <c r="B401" s="362"/>
      <c r="C401" s="363"/>
      <c r="D401" s="353"/>
    </row>
    <row r="402" spans="1:4" ht="15.75">
      <c r="A402" s="353"/>
      <c r="B402" s="362"/>
      <c r="C402" s="363"/>
      <c r="D402" s="353"/>
    </row>
    <row r="403" spans="1:4" ht="15.75">
      <c r="A403" s="353"/>
      <c r="B403" s="362"/>
      <c r="C403" s="363"/>
      <c r="D403" s="353"/>
    </row>
    <row r="404" spans="1:4" ht="15.75">
      <c r="A404" s="353"/>
      <c r="B404" s="362"/>
      <c r="C404" s="363"/>
      <c r="D404" s="353"/>
    </row>
    <row r="405" spans="1:4" ht="15.75">
      <c r="A405" s="353"/>
      <c r="B405" s="362"/>
      <c r="C405" s="363"/>
      <c r="D405" s="353"/>
    </row>
    <row r="406" spans="1:4" ht="15.75">
      <c r="A406" s="353"/>
      <c r="B406" s="362"/>
      <c r="C406" s="363"/>
      <c r="D406" s="353"/>
    </row>
    <row r="407" spans="1:4" ht="15.75">
      <c r="A407" s="353"/>
      <c r="B407" s="362"/>
      <c r="C407" s="363"/>
      <c r="D407" s="353"/>
    </row>
    <row r="408" spans="1:4" ht="15.75">
      <c r="A408" s="353"/>
      <c r="B408" s="362"/>
      <c r="C408" s="363"/>
      <c r="D408" s="353"/>
    </row>
    <row r="409" spans="1:4" ht="15.75">
      <c r="A409" s="353"/>
      <c r="B409" s="362"/>
      <c r="C409" s="363"/>
      <c r="D409" s="353"/>
    </row>
    <row r="410" spans="1:4" ht="15.75">
      <c r="A410" s="353"/>
      <c r="B410" s="362"/>
      <c r="C410" s="363"/>
      <c r="D410" s="353"/>
    </row>
    <row r="411" spans="1:4" ht="15.75">
      <c r="A411" s="353"/>
      <c r="B411" s="362"/>
      <c r="C411" s="363"/>
      <c r="D411" s="353"/>
    </row>
    <row r="412" spans="1:4" ht="15.75">
      <c r="A412" s="353"/>
      <c r="B412" s="362"/>
      <c r="C412" s="363"/>
      <c r="D412" s="353"/>
    </row>
    <row r="413" spans="1:4" ht="15.75">
      <c r="A413" s="353"/>
      <c r="B413" s="362"/>
      <c r="C413" s="363"/>
      <c r="D413" s="353"/>
    </row>
    <row r="414" spans="1:4" ht="15.75">
      <c r="A414" s="353"/>
      <c r="B414" s="362"/>
      <c r="C414" s="363"/>
      <c r="D414" s="353"/>
    </row>
    <row r="415" spans="1:4" ht="15.75">
      <c r="A415" s="353"/>
      <c r="B415" s="362"/>
      <c r="C415" s="363"/>
      <c r="D415" s="353"/>
    </row>
    <row r="416" spans="1:4" ht="15.75">
      <c r="A416" s="353"/>
      <c r="B416" s="362"/>
      <c r="C416" s="363"/>
      <c r="D416" s="353"/>
    </row>
    <row r="417" spans="1:4" ht="15.75">
      <c r="A417" s="353"/>
      <c r="B417" s="362"/>
      <c r="C417" s="363"/>
      <c r="D417" s="353"/>
    </row>
    <row r="418" spans="1:4" ht="15.75">
      <c r="A418" s="353"/>
      <c r="B418" s="362"/>
      <c r="C418" s="363"/>
      <c r="D418" s="353"/>
    </row>
    <row r="419" spans="1:4" ht="15.75">
      <c r="A419" s="353"/>
      <c r="B419" s="362"/>
      <c r="C419" s="363"/>
      <c r="D419" s="353"/>
    </row>
    <row r="420" spans="1:4" ht="15.75">
      <c r="A420" s="353"/>
      <c r="B420" s="362"/>
      <c r="C420" s="363"/>
      <c r="D420" s="353"/>
    </row>
    <row r="421" spans="1:4" ht="15.75">
      <c r="A421" s="353"/>
      <c r="B421" s="362"/>
      <c r="C421" s="363"/>
      <c r="D421" s="353"/>
    </row>
    <row r="422" spans="1:4" ht="15.75">
      <c r="A422" s="353"/>
      <c r="B422" s="362"/>
      <c r="C422" s="363"/>
      <c r="D422" s="353"/>
    </row>
    <row r="423" spans="1:4" ht="15.75">
      <c r="A423" s="353"/>
      <c r="B423" s="362"/>
      <c r="C423" s="363"/>
      <c r="D423" s="353"/>
    </row>
    <row r="424" spans="1:4" ht="15.75">
      <c r="A424" s="353"/>
      <c r="B424" s="362"/>
      <c r="C424" s="363"/>
      <c r="D424" s="353"/>
    </row>
    <row r="425" spans="1:4" ht="15.75">
      <c r="A425" s="353"/>
      <c r="B425" s="362"/>
      <c r="C425" s="363"/>
      <c r="D425" s="353"/>
    </row>
    <row r="426" spans="1:4" ht="15.75">
      <c r="A426" s="353"/>
      <c r="B426" s="362"/>
      <c r="C426" s="363"/>
      <c r="D426" s="353"/>
    </row>
    <row r="427" spans="1:4" ht="15.75">
      <c r="A427" s="353"/>
      <c r="B427" s="362"/>
      <c r="C427" s="363"/>
      <c r="D427" s="353"/>
    </row>
    <row r="428" spans="1:4" ht="15.75">
      <c r="A428" s="353"/>
      <c r="B428" s="362"/>
      <c r="C428" s="363"/>
      <c r="D428" s="353"/>
    </row>
    <row r="429" spans="1:4" ht="15.75">
      <c r="A429" s="353"/>
      <c r="B429" s="362"/>
      <c r="C429" s="363"/>
      <c r="D429" s="353"/>
    </row>
    <row r="430" spans="1:4" ht="15.75">
      <c r="A430" s="353"/>
      <c r="B430" s="362"/>
      <c r="C430" s="363"/>
      <c r="D430" s="353"/>
    </row>
    <row r="431" spans="1:4" ht="15.75">
      <c r="A431" s="353"/>
      <c r="B431" s="362"/>
      <c r="C431" s="363"/>
      <c r="D431" s="353"/>
    </row>
    <row r="432" spans="1:4" ht="15.75">
      <c r="A432" s="353"/>
      <c r="B432" s="362"/>
      <c r="C432" s="363"/>
      <c r="D432" s="353"/>
    </row>
    <row r="433" spans="1:4" ht="15.75">
      <c r="A433" s="353"/>
      <c r="B433" s="362"/>
      <c r="C433" s="363"/>
      <c r="D433" s="353"/>
    </row>
    <row r="434" spans="1:4" ht="15.75">
      <c r="A434" s="353"/>
      <c r="B434" s="362"/>
      <c r="C434" s="363"/>
      <c r="D434" s="353"/>
    </row>
    <row r="435" spans="1:4" ht="15.75">
      <c r="A435" s="353"/>
      <c r="B435" s="362"/>
      <c r="C435" s="363"/>
      <c r="D435" s="353"/>
    </row>
    <row r="436" spans="1:4" ht="15.75">
      <c r="A436" s="353"/>
      <c r="B436" s="362"/>
      <c r="C436" s="363"/>
      <c r="D436" s="353"/>
    </row>
    <row r="437" spans="1:4" ht="15.75">
      <c r="A437" s="353"/>
      <c r="B437" s="362"/>
      <c r="C437" s="363"/>
      <c r="D437" s="353"/>
    </row>
    <row r="438" spans="1:4" ht="15.75">
      <c r="A438" s="353"/>
      <c r="B438" s="362"/>
      <c r="C438" s="363"/>
      <c r="D438" s="353"/>
    </row>
    <row r="439" spans="1:4" ht="15.75">
      <c r="A439" s="353"/>
      <c r="B439" s="362"/>
      <c r="C439" s="363"/>
      <c r="D439" s="353"/>
    </row>
    <row r="440" spans="1:4" ht="15.75">
      <c r="A440" s="353"/>
      <c r="B440" s="362"/>
      <c r="C440" s="363"/>
      <c r="D440" s="353"/>
    </row>
    <row r="441" spans="1:4" ht="15.75">
      <c r="A441" s="353"/>
      <c r="B441" s="362"/>
      <c r="C441" s="363"/>
      <c r="D441" s="353"/>
    </row>
    <row r="442" spans="1:4" ht="15.75">
      <c r="A442" s="353"/>
      <c r="B442" s="362"/>
      <c r="C442" s="363"/>
      <c r="D442" s="353"/>
    </row>
    <row r="443" spans="1:4" ht="15.75">
      <c r="A443" s="353"/>
      <c r="B443" s="362"/>
      <c r="C443" s="363"/>
      <c r="D443" s="353"/>
    </row>
    <row r="444" spans="1:4" ht="15.75">
      <c r="A444" s="353"/>
      <c r="B444" s="362"/>
      <c r="C444" s="363"/>
      <c r="D444" s="353"/>
    </row>
    <row r="445" spans="1:4" ht="15.75">
      <c r="A445" s="353"/>
      <c r="B445" s="362"/>
      <c r="C445" s="363"/>
      <c r="D445" s="353"/>
    </row>
    <row r="446" spans="1:4" ht="15.75">
      <c r="A446" s="353"/>
      <c r="B446" s="362"/>
      <c r="C446" s="363"/>
      <c r="D446" s="353"/>
    </row>
    <row r="447" spans="1:4" ht="15.75">
      <c r="A447" s="353"/>
      <c r="B447" s="362"/>
      <c r="C447" s="363"/>
      <c r="D447" s="353"/>
    </row>
    <row r="448" spans="1:4" ht="15.75">
      <c r="A448" s="353"/>
      <c r="B448" s="362"/>
      <c r="C448" s="363"/>
      <c r="D448" s="353"/>
    </row>
    <row r="449" spans="1:4" ht="15.75">
      <c r="A449" s="353"/>
      <c r="B449" s="362"/>
      <c r="C449" s="363"/>
      <c r="D449" s="353"/>
    </row>
    <row r="450" spans="1:4" ht="15.75">
      <c r="A450" s="353"/>
      <c r="B450" s="362"/>
      <c r="C450" s="363"/>
      <c r="D450" s="353"/>
    </row>
    <row r="451" spans="1:4" ht="15.75">
      <c r="A451" s="353"/>
      <c r="B451" s="362"/>
      <c r="C451" s="363"/>
      <c r="D451" s="353"/>
    </row>
    <row r="452" spans="1:4" ht="15.75">
      <c r="A452" s="353"/>
      <c r="B452" s="362"/>
      <c r="C452" s="363"/>
      <c r="D452" s="353"/>
    </row>
    <row r="453" spans="1:4" ht="15.75">
      <c r="A453" s="353"/>
      <c r="B453" s="362"/>
      <c r="C453" s="363"/>
      <c r="D453" s="353"/>
    </row>
    <row r="454" spans="1:4" ht="15.75">
      <c r="A454" s="353"/>
      <c r="B454" s="362"/>
      <c r="C454" s="363"/>
      <c r="D454" s="353"/>
    </row>
    <row r="455" spans="1:4" ht="15.75">
      <c r="A455" s="353"/>
      <c r="B455" s="362"/>
      <c r="C455" s="363"/>
      <c r="D455" s="353"/>
    </row>
    <row r="456" spans="1:4" ht="15.75">
      <c r="A456" s="353"/>
      <c r="B456" s="362"/>
      <c r="C456" s="363"/>
      <c r="D456" s="353"/>
    </row>
    <row r="457" spans="1:4" ht="15.75">
      <c r="A457" s="353"/>
      <c r="B457" s="362"/>
      <c r="C457" s="363"/>
      <c r="D457" s="353"/>
    </row>
    <row r="458" spans="1:4" ht="15.75">
      <c r="A458" s="353"/>
      <c r="B458" s="362"/>
      <c r="C458" s="363"/>
      <c r="D458" s="353"/>
    </row>
    <row r="459" spans="1:4" ht="15.75">
      <c r="A459" s="353"/>
      <c r="B459" s="362"/>
      <c r="C459" s="363"/>
      <c r="D459" s="353"/>
    </row>
    <row r="460" spans="1:4" ht="15.75">
      <c r="A460" s="353"/>
      <c r="B460" s="362"/>
      <c r="C460" s="363"/>
      <c r="D460" s="353"/>
    </row>
    <row r="461" spans="1:4" ht="15.75">
      <c r="A461" s="353"/>
      <c r="B461" s="362"/>
      <c r="C461" s="363"/>
      <c r="D461" s="353"/>
    </row>
    <row r="462" spans="1:4" ht="15.75">
      <c r="A462" s="353"/>
      <c r="B462" s="362"/>
      <c r="C462" s="363"/>
      <c r="D462" s="353"/>
    </row>
    <row r="463" spans="1:4" ht="15.75">
      <c r="A463" s="353"/>
      <c r="B463" s="362"/>
      <c r="C463" s="363"/>
      <c r="D463" s="353"/>
    </row>
    <row r="464" spans="1:4" ht="15.75">
      <c r="A464" s="353"/>
      <c r="B464" s="362"/>
      <c r="C464" s="363"/>
      <c r="D464" s="353"/>
    </row>
    <row r="465" spans="1:4" ht="15.75">
      <c r="A465" s="353"/>
      <c r="B465" s="362"/>
      <c r="C465" s="363"/>
      <c r="D465" s="353"/>
    </row>
    <row r="466" spans="1:4" ht="15.75">
      <c r="A466" s="353"/>
      <c r="B466" s="362"/>
      <c r="C466" s="363"/>
      <c r="D466" s="353"/>
    </row>
    <row r="467" spans="1:4" ht="15.75">
      <c r="A467" s="353"/>
      <c r="B467" s="362"/>
      <c r="C467" s="363"/>
      <c r="D467" s="353"/>
    </row>
    <row r="468" spans="1:4" ht="15.75">
      <c r="A468" s="353"/>
      <c r="B468" s="362"/>
      <c r="C468" s="363"/>
      <c r="D468" s="353"/>
    </row>
    <row r="469" spans="1:4" ht="15.75">
      <c r="A469" s="353"/>
      <c r="B469" s="362"/>
      <c r="C469" s="363"/>
      <c r="D469" s="353"/>
    </row>
    <row r="470" spans="1:4" ht="15.75">
      <c r="A470" s="353"/>
      <c r="B470" s="362"/>
      <c r="C470" s="363"/>
      <c r="D470" s="353"/>
    </row>
    <row r="471" spans="1:4" ht="15.75">
      <c r="A471" s="353"/>
      <c r="B471" s="362"/>
      <c r="C471" s="363"/>
      <c r="D471" s="353"/>
    </row>
    <row r="472" spans="1:4" ht="15.75">
      <c r="A472" s="353"/>
      <c r="B472" s="362"/>
      <c r="C472" s="363"/>
      <c r="D472" s="353"/>
    </row>
    <row r="473" spans="1:4" ht="15.75">
      <c r="A473" s="353"/>
      <c r="B473" s="362"/>
      <c r="C473" s="363"/>
      <c r="D473" s="353"/>
    </row>
    <row r="474" spans="1:4" ht="15.75">
      <c r="A474" s="353"/>
      <c r="B474" s="362"/>
      <c r="C474" s="363"/>
      <c r="D474" s="353"/>
    </row>
    <row r="475" spans="1:4" ht="15.75">
      <c r="A475" s="353"/>
      <c r="B475" s="362"/>
      <c r="C475" s="363"/>
      <c r="D475" s="353"/>
    </row>
    <row r="476" spans="1:4" ht="15.75">
      <c r="A476" s="353"/>
      <c r="B476" s="362"/>
      <c r="C476" s="363"/>
      <c r="D476" s="353"/>
    </row>
    <row r="477" spans="1:4" ht="15.75">
      <c r="A477" s="353"/>
      <c r="B477" s="362"/>
      <c r="C477" s="363"/>
      <c r="D477" s="353"/>
    </row>
    <row r="478" spans="1:4" ht="15.75">
      <c r="A478" s="353"/>
      <c r="B478" s="362"/>
      <c r="C478" s="363"/>
      <c r="D478" s="353"/>
    </row>
    <row r="479" spans="1:4" ht="15.75">
      <c r="A479" s="353"/>
      <c r="B479" s="362"/>
      <c r="C479" s="363"/>
      <c r="D479" s="353"/>
    </row>
    <row r="480" spans="1:4" ht="15.75">
      <c r="A480" s="353"/>
      <c r="B480" s="362"/>
      <c r="C480" s="363"/>
      <c r="D480" s="353"/>
    </row>
    <row r="481" spans="1:4" ht="15.75">
      <c r="A481" s="353"/>
      <c r="B481" s="362"/>
      <c r="C481" s="363"/>
      <c r="D481" s="353"/>
    </row>
    <row r="482" spans="1:4" ht="15.75">
      <c r="A482" s="353"/>
      <c r="B482" s="362"/>
      <c r="C482" s="363"/>
      <c r="D482" s="353"/>
    </row>
    <row r="483" spans="1:4" ht="15.75">
      <c r="A483" s="353"/>
      <c r="B483" s="362"/>
      <c r="C483" s="363"/>
      <c r="D483" s="353"/>
    </row>
    <row r="484" spans="1:4" ht="15.75">
      <c r="A484" s="353"/>
      <c r="B484" s="362"/>
      <c r="C484" s="363"/>
      <c r="D484" s="353"/>
    </row>
    <row r="485" spans="1:4" ht="15.75">
      <c r="A485" s="353"/>
      <c r="B485" s="362"/>
      <c r="C485" s="363"/>
      <c r="D485" s="353"/>
    </row>
    <row r="486" spans="1:4" ht="15.75">
      <c r="A486" s="353"/>
      <c r="B486" s="362"/>
      <c r="C486" s="363"/>
      <c r="D486" s="353"/>
    </row>
    <row r="487" spans="1:4" ht="15.75">
      <c r="A487" s="353"/>
      <c r="B487" s="362"/>
      <c r="C487" s="363"/>
      <c r="D487" s="353"/>
    </row>
    <row r="488" spans="1:4" ht="15.75">
      <c r="A488" s="353"/>
      <c r="B488" s="362"/>
      <c r="C488" s="363"/>
      <c r="D488" s="353"/>
    </row>
    <row r="489" spans="1:4" ht="15.75">
      <c r="A489" s="353"/>
      <c r="B489" s="362"/>
      <c r="C489" s="363"/>
      <c r="D489" s="353"/>
    </row>
    <row r="490" spans="1:4" ht="15.75">
      <c r="A490" s="353"/>
      <c r="B490" s="362"/>
      <c r="C490" s="363"/>
      <c r="D490" s="353"/>
    </row>
    <row r="491" spans="1:4" ht="15.75">
      <c r="A491" s="353"/>
      <c r="B491" s="362"/>
      <c r="C491" s="363"/>
      <c r="D491" s="353"/>
    </row>
    <row r="492" spans="1:4" ht="15.75">
      <c r="A492" s="353"/>
      <c r="B492" s="362"/>
      <c r="C492" s="363"/>
      <c r="D492" s="353"/>
    </row>
    <row r="493" spans="1:4" ht="15.75">
      <c r="A493" s="353"/>
      <c r="B493" s="362"/>
      <c r="C493" s="363"/>
      <c r="D493" s="353"/>
    </row>
    <row r="494" spans="1:4" ht="15.75">
      <c r="A494" s="353"/>
      <c r="B494" s="362"/>
      <c r="C494" s="363"/>
      <c r="D494" s="353"/>
    </row>
    <row r="495" spans="1:4" ht="15.75">
      <c r="A495" s="353"/>
      <c r="B495" s="362"/>
      <c r="C495" s="363"/>
      <c r="D495" s="353"/>
    </row>
    <row r="496" spans="1:4" ht="15.75">
      <c r="A496" s="353"/>
      <c r="B496" s="362"/>
      <c r="C496" s="363"/>
      <c r="D496" s="353"/>
    </row>
    <row r="497" spans="1:4" ht="15.75">
      <c r="A497" s="353"/>
      <c r="B497" s="362"/>
      <c r="C497" s="363"/>
      <c r="D497" s="353"/>
    </row>
    <row r="498" spans="1:4" ht="15.75">
      <c r="A498" s="353"/>
      <c r="B498" s="362"/>
      <c r="C498" s="363"/>
      <c r="D498" s="353"/>
    </row>
    <row r="499" spans="1:4" ht="15.75">
      <c r="A499" s="353"/>
      <c r="B499" s="362"/>
      <c r="C499" s="363"/>
      <c r="D499" s="353"/>
    </row>
    <row r="500" spans="1:4" ht="15.75">
      <c r="A500" s="353"/>
      <c r="B500" s="362"/>
      <c r="C500" s="363"/>
      <c r="D500" s="353"/>
    </row>
    <row r="501" spans="1:4" ht="15.75">
      <c r="A501" s="353"/>
      <c r="B501" s="362"/>
      <c r="C501" s="363"/>
      <c r="D501" s="353"/>
    </row>
    <row r="502" spans="1:4" ht="15.75">
      <c r="A502" s="353"/>
      <c r="B502" s="362"/>
      <c r="C502" s="363"/>
      <c r="D502" s="353"/>
    </row>
    <row r="503" spans="1:4" ht="15.75">
      <c r="A503" s="353"/>
      <c r="B503" s="362"/>
      <c r="C503" s="363"/>
      <c r="D503" s="353"/>
    </row>
    <row r="504" spans="1:4" ht="15.75">
      <c r="A504" s="353"/>
      <c r="B504" s="362"/>
      <c r="C504" s="363"/>
      <c r="D504" s="353"/>
    </row>
    <row r="505" spans="1:4" ht="15.75">
      <c r="A505" s="353"/>
      <c r="B505" s="362"/>
      <c r="C505" s="363"/>
      <c r="D505" s="353"/>
    </row>
    <row r="506" spans="1:4" ht="15.75">
      <c r="A506" s="353"/>
      <c r="B506" s="362"/>
      <c r="C506" s="363"/>
      <c r="D506" s="353"/>
    </row>
    <row r="507" spans="1:4" ht="15.75">
      <c r="A507" s="353"/>
      <c r="B507" s="362"/>
      <c r="C507" s="363"/>
      <c r="D507" s="353"/>
    </row>
    <row r="508" spans="1:4" ht="15.75">
      <c r="A508" s="353"/>
      <c r="B508" s="362"/>
      <c r="C508" s="363"/>
      <c r="D508" s="353"/>
    </row>
    <row r="509" spans="1:4" ht="15.75">
      <c r="A509" s="353"/>
      <c r="B509" s="362"/>
      <c r="C509" s="363"/>
      <c r="D509" s="353"/>
    </row>
    <row r="510" spans="1:4" ht="15.75">
      <c r="A510" s="353"/>
      <c r="B510" s="362"/>
      <c r="C510" s="363"/>
      <c r="D510" s="353"/>
    </row>
    <row r="511" spans="1:4" ht="15.75">
      <c r="A511" s="353"/>
      <c r="B511" s="362"/>
      <c r="C511" s="363"/>
      <c r="D511" s="353"/>
    </row>
    <row r="512" spans="1:4" ht="15.75">
      <c r="A512" s="353"/>
      <c r="B512" s="362"/>
      <c r="C512" s="363"/>
      <c r="D512" s="353"/>
    </row>
    <row r="513" spans="1:4" ht="15.75">
      <c r="A513" s="353"/>
      <c r="B513" s="362"/>
      <c r="C513" s="363"/>
      <c r="D513" s="353"/>
    </row>
    <row r="514" spans="1:4" ht="15.75">
      <c r="A514" s="353"/>
      <c r="B514" s="362"/>
      <c r="C514" s="363"/>
      <c r="D514" s="353"/>
    </row>
    <row r="515" spans="1:4" ht="15.75">
      <c r="A515" s="353"/>
      <c r="B515" s="362"/>
      <c r="C515" s="363"/>
      <c r="D515" s="353"/>
    </row>
    <row r="516" spans="1:4" ht="15.75">
      <c r="A516" s="353"/>
      <c r="B516" s="362"/>
      <c r="C516" s="363"/>
      <c r="D516" s="353"/>
    </row>
    <row r="517" spans="1:4" ht="15.75">
      <c r="A517" s="353"/>
      <c r="B517" s="362"/>
      <c r="C517" s="363"/>
      <c r="D517" s="353"/>
    </row>
    <row r="518" spans="1:4" ht="15.75">
      <c r="A518" s="353"/>
      <c r="B518" s="362"/>
      <c r="C518" s="363"/>
      <c r="D518" s="353"/>
    </row>
    <row r="519" spans="1:4" ht="15.75">
      <c r="A519" s="353"/>
      <c r="B519" s="362"/>
      <c r="C519" s="363"/>
      <c r="D519" s="353"/>
    </row>
    <row r="520" spans="1:4" ht="15.75">
      <c r="A520" s="353"/>
      <c r="B520" s="362"/>
      <c r="C520" s="363"/>
      <c r="D520" s="353"/>
    </row>
    <row r="521" spans="1:4" ht="15.75">
      <c r="A521" s="353"/>
      <c r="B521" s="362"/>
      <c r="C521" s="363"/>
      <c r="D521" s="353"/>
    </row>
    <row r="522" spans="1:4" ht="15.75">
      <c r="A522" s="353"/>
      <c r="B522" s="362"/>
      <c r="C522" s="363"/>
      <c r="D522" s="353"/>
    </row>
    <row r="523" spans="1:4" ht="15.75">
      <c r="A523" s="353"/>
      <c r="B523" s="362"/>
      <c r="C523" s="363"/>
      <c r="D523" s="353"/>
    </row>
    <row r="524" spans="1:4" ht="15.75">
      <c r="A524" s="353"/>
      <c r="B524" s="362"/>
      <c r="C524" s="363"/>
      <c r="D524" s="353"/>
    </row>
    <row r="525" spans="1:4" ht="15.75">
      <c r="A525" s="353"/>
      <c r="B525" s="362"/>
      <c r="C525" s="363"/>
      <c r="D525" s="353"/>
    </row>
    <row r="526" spans="1:4" ht="15.75">
      <c r="A526" s="353"/>
      <c r="B526" s="362"/>
      <c r="C526" s="363"/>
      <c r="D526" s="353"/>
    </row>
    <row r="527" spans="1:4" ht="15.75">
      <c r="A527" s="353"/>
      <c r="B527" s="362"/>
      <c r="C527" s="363"/>
      <c r="D527" s="353"/>
    </row>
    <row r="528" spans="1:4" ht="15.75">
      <c r="A528" s="353"/>
      <c r="B528" s="362"/>
      <c r="C528" s="363"/>
      <c r="D528" s="353"/>
    </row>
    <row r="529" spans="1:4" ht="15.75">
      <c r="A529" s="353"/>
      <c r="B529" s="362"/>
      <c r="C529" s="363"/>
      <c r="D529" s="353"/>
    </row>
    <row r="530" spans="1:4" ht="15.75">
      <c r="A530" s="353"/>
      <c r="B530" s="362"/>
      <c r="C530" s="363"/>
      <c r="D530" s="353"/>
    </row>
    <row r="531" spans="1:4" ht="15.75">
      <c r="A531" s="353"/>
      <c r="B531" s="362"/>
      <c r="C531" s="363"/>
      <c r="D531" s="353"/>
    </row>
    <row r="532" spans="1:4" ht="15.75">
      <c r="A532" s="353"/>
      <c r="B532" s="362"/>
      <c r="C532" s="363"/>
      <c r="D532" s="353"/>
    </row>
    <row r="533" spans="1:4" ht="15.75">
      <c r="A533" s="353"/>
      <c r="B533" s="362"/>
      <c r="C533" s="363"/>
      <c r="D533" s="353"/>
    </row>
    <row r="534" spans="1:4" ht="15.75">
      <c r="A534" s="353"/>
      <c r="B534" s="362"/>
      <c r="C534" s="363"/>
      <c r="D534" s="353"/>
    </row>
    <row r="535" spans="1:4" ht="15.75">
      <c r="A535" s="353"/>
      <c r="B535" s="362"/>
      <c r="C535" s="363"/>
      <c r="D535" s="353"/>
    </row>
    <row r="536" spans="1:4" ht="15.75">
      <c r="A536" s="353"/>
      <c r="B536" s="362"/>
      <c r="C536" s="363"/>
      <c r="D536" s="353"/>
    </row>
    <row r="537" spans="1:4" ht="15.75">
      <c r="A537" s="353"/>
      <c r="B537" s="362"/>
      <c r="C537" s="363"/>
      <c r="D537" s="353"/>
    </row>
    <row r="538" spans="1:4" ht="15.75">
      <c r="A538" s="353"/>
      <c r="B538" s="362"/>
      <c r="C538" s="363"/>
      <c r="D538" s="353"/>
    </row>
    <row r="539" spans="1:4" ht="15.75">
      <c r="A539" s="353"/>
      <c r="B539" s="362"/>
      <c r="C539" s="363"/>
      <c r="D539" s="353"/>
    </row>
    <row r="540" spans="1:4" ht="15.75">
      <c r="A540" s="353"/>
      <c r="B540" s="362"/>
      <c r="C540" s="363"/>
      <c r="D540" s="353"/>
    </row>
    <row r="541" spans="1:4" ht="15.75">
      <c r="A541" s="353"/>
      <c r="B541" s="362"/>
      <c r="C541" s="363"/>
      <c r="D541" s="353"/>
    </row>
    <row r="542" spans="1:4" ht="15.75">
      <c r="A542" s="353"/>
      <c r="B542" s="362"/>
      <c r="C542" s="363"/>
      <c r="D542" s="353"/>
    </row>
    <row r="543" spans="1:4" ht="15.75">
      <c r="A543" s="353"/>
      <c r="B543" s="362"/>
      <c r="C543" s="363"/>
      <c r="D543" s="353"/>
    </row>
    <row r="544" spans="1:4" ht="15.75">
      <c r="A544" s="353"/>
      <c r="B544" s="362"/>
      <c r="C544" s="363"/>
      <c r="D544" s="353"/>
    </row>
    <row r="545" spans="1:4" ht="15.75">
      <c r="A545" s="353"/>
      <c r="B545" s="362"/>
      <c r="C545" s="363"/>
      <c r="D545" s="353"/>
    </row>
    <row r="546" spans="1:4" ht="15.75">
      <c r="A546" s="353"/>
      <c r="B546" s="362"/>
      <c r="C546" s="363"/>
      <c r="D546" s="353"/>
    </row>
    <row r="547" spans="1:4" ht="15.75">
      <c r="A547" s="353"/>
      <c r="B547" s="362"/>
      <c r="C547" s="363"/>
      <c r="D547" s="353"/>
    </row>
    <row r="548" spans="1:4" ht="15.75">
      <c r="A548" s="353"/>
      <c r="B548" s="362"/>
      <c r="C548" s="363"/>
      <c r="D548" s="353"/>
    </row>
    <row r="549" spans="1:4" ht="15.75">
      <c r="A549" s="353"/>
      <c r="B549" s="362"/>
      <c r="C549" s="363"/>
      <c r="D549" s="353"/>
    </row>
    <row r="550" spans="1:4" ht="15.75">
      <c r="A550" s="353"/>
      <c r="B550" s="362"/>
      <c r="C550" s="363"/>
      <c r="D550" s="353"/>
    </row>
    <row r="551" spans="1:4" ht="15.75">
      <c r="A551" s="353"/>
      <c r="B551" s="362"/>
      <c r="C551" s="363"/>
      <c r="D551" s="353"/>
    </row>
    <row r="552" spans="1:4" ht="15.75">
      <c r="A552" s="353"/>
      <c r="B552" s="362"/>
      <c r="C552" s="363"/>
      <c r="D552" s="353"/>
    </row>
    <row r="553" spans="1:4" ht="15.75">
      <c r="A553" s="353"/>
      <c r="B553" s="362"/>
      <c r="C553" s="363"/>
      <c r="D553" s="353"/>
    </row>
    <row r="554" spans="1:4" ht="15.75">
      <c r="A554" s="353"/>
      <c r="B554" s="362"/>
      <c r="C554" s="363"/>
      <c r="D554" s="353"/>
    </row>
    <row r="555" spans="1:4" ht="15.75">
      <c r="A555" s="353"/>
      <c r="B555" s="362"/>
      <c r="C555" s="363"/>
      <c r="D555" s="353"/>
    </row>
    <row r="556" spans="1:4" ht="15.75">
      <c r="A556" s="353"/>
      <c r="B556" s="362"/>
      <c r="C556" s="363"/>
      <c r="D556" s="353"/>
    </row>
    <row r="557" spans="1:4" ht="15.75">
      <c r="A557" s="353"/>
      <c r="B557" s="362"/>
      <c r="C557" s="363"/>
      <c r="D557" s="353"/>
    </row>
    <row r="558" spans="1:4" ht="15.75">
      <c r="A558" s="353"/>
      <c r="B558" s="362"/>
      <c r="C558" s="363"/>
      <c r="D558" s="353"/>
    </row>
    <row r="559" spans="1:4" ht="15.75">
      <c r="A559" s="353"/>
      <c r="B559" s="362"/>
      <c r="C559" s="363"/>
      <c r="D559" s="353"/>
    </row>
    <row r="560" spans="1:4" ht="15.75">
      <c r="A560" s="353"/>
      <c r="B560" s="362"/>
      <c r="C560" s="363"/>
      <c r="D560" s="353"/>
    </row>
    <row r="561" spans="1:4" ht="15.75">
      <c r="A561" s="353"/>
      <c r="B561" s="362"/>
      <c r="C561" s="363"/>
      <c r="D561" s="353"/>
    </row>
    <row r="562" spans="1:4" ht="15.75">
      <c r="A562" s="353"/>
      <c r="B562" s="362"/>
      <c r="C562" s="363"/>
      <c r="D562" s="353"/>
    </row>
    <row r="563" spans="1:4" ht="15.75">
      <c r="A563" s="353"/>
      <c r="B563" s="362"/>
      <c r="C563" s="363"/>
      <c r="D563" s="353"/>
    </row>
    <row r="564" spans="1:4" ht="15.75">
      <c r="A564" s="353"/>
      <c r="B564" s="362"/>
      <c r="C564" s="363"/>
      <c r="D564" s="353"/>
    </row>
    <row r="565" spans="1:4" ht="15.75">
      <c r="A565" s="353"/>
      <c r="B565" s="362"/>
      <c r="C565" s="363"/>
      <c r="D565" s="353"/>
    </row>
    <row r="566" spans="1:4" ht="15.75">
      <c r="A566" s="353"/>
      <c r="B566" s="362"/>
      <c r="C566" s="363"/>
      <c r="D566" s="353"/>
    </row>
    <row r="567" spans="1:4" ht="15.75">
      <c r="A567" s="353"/>
      <c r="B567" s="362"/>
      <c r="C567" s="363"/>
      <c r="D567" s="353"/>
    </row>
    <row r="568" spans="1:4" ht="15.75">
      <c r="A568" s="353"/>
      <c r="B568" s="362"/>
      <c r="C568" s="363"/>
      <c r="D568" s="353"/>
    </row>
    <row r="569" spans="1:4" ht="15.75">
      <c r="A569" s="353"/>
      <c r="B569" s="362"/>
      <c r="C569" s="363"/>
      <c r="D569" s="353"/>
    </row>
    <row r="570" spans="1:4" ht="15.75">
      <c r="A570" s="353"/>
      <c r="B570" s="362"/>
      <c r="C570" s="363"/>
      <c r="D570" s="353"/>
    </row>
    <row r="571" spans="1:4" ht="15.75">
      <c r="A571" s="353"/>
      <c r="B571" s="362"/>
      <c r="C571" s="363"/>
      <c r="D571" s="353"/>
    </row>
    <row r="572" spans="1:4" ht="15.75">
      <c r="A572" s="353"/>
      <c r="B572" s="362"/>
      <c r="C572" s="363"/>
      <c r="D572" s="353"/>
    </row>
    <row r="573" spans="1:4" ht="15.75">
      <c r="A573" s="353"/>
      <c r="B573" s="362"/>
      <c r="C573" s="363"/>
      <c r="D573" s="353"/>
    </row>
    <row r="574" spans="1:4" ht="15.75">
      <c r="A574" s="353"/>
      <c r="B574" s="362"/>
      <c r="C574" s="363"/>
      <c r="D574" s="353"/>
    </row>
    <row r="575" spans="1:4" ht="15.75">
      <c r="A575" s="353"/>
      <c r="B575" s="362"/>
      <c r="C575" s="363"/>
      <c r="D575" s="353"/>
    </row>
    <row r="576" spans="1:4" ht="15.75">
      <c r="A576" s="353"/>
      <c r="B576" s="362"/>
      <c r="C576" s="363"/>
      <c r="D576" s="353"/>
    </row>
    <row r="577" spans="1:4" ht="15.75">
      <c r="A577" s="353"/>
      <c r="B577" s="362"/>
      <c r="C577" s="363"/>
      <c r="D577" s="353"/>
    </row>
    <row r="578" spans="1:4" ht="15.75">
      <c r="A578" s="353"/>
      <c r="B578" s="362"/>
      <c r="C578" s="363"/>
      <c r="D578" s="353"/>
    </row>
    <row r="579" spans="1:4" ht="15.75">
      <c r="A579" s="353"/>
      <c r="B579" s="362"/>
      <c r="C579" s="363"/>
      <c r="D579" s="353"/>
    </row>
    <row r="580" spans="1:4" ht="15.75">
      <c r="A580" s="353"/>
      <c r="B580" s="362"/>
      <c r="C580" s="363"/>
      <c r="D580" s="353"/>
    </row>
    <row r="581" spans="1:4" ht="15.75">
      <c r="A581" s="353"/>
      <c r="B581" s="362"/>
      <c r="C581" s="363"/>
      <c r="D581" s="353"/>
    </row>
    <row r="582" spans="1:4" ht="15.75">
      <c r="A582" s="353"/>
      <c r="B582" s="362"/>
      <c r="C582" s="363"/>
      <c r="D582" s="353"/>
    </row>
    <row r="583" spans="1:4" ht="15.75">
      <c r="A583" s="353"/>
      <c r="B583" s="362"/>
      <c r="C583" s="363"/>
      <c r="D583" s="353"/>
    </row>
    <row r="584" spans="1:4" ht="15.75">
      <c r="A584" s="353"/>
      <c r="B584" s="362"/>
      <c r="C584" s="363"/>
      <c r="D584" s="353"/>
    </row>
    <row r="585" spans="1:4" ht="15.75">
      <c r="A585" s="353"/>
      <c r="B585" s="362"/>
      <c r="C585" s="363"/>
      <c r="D585" s="353"/>
    </row>
    <row r="586" spans="1:4" ht="15.75">
      <c r="A586" s="353"/>
      <c r="B586" s="362"/>
      <c r="C586" s="363"/>
      <c r="D586" s="353"/>
    </row>
    <row r="587" spans="1:4" ht="15.75">
      <c r="A587" s="353"/>
      <c r="B587" s="362"/>
      <c r="C587" s="363"/>
      <c r="D587" s="353"/>
    </row>
    <row r="588" spans="1:4" ht="15.75">
      <c r="A588" s="353"/>
      <c r="B588" s="362"/>
      <c r="C588" s="363"/>
      <c r="D588" s="353"/>
    </row>
    <row r="589" spans="1:4" ht="15.75">
      <c r="A589" s="353"/>
      <c r="B589" s="362"/>
      <c r="C589" s="363"/>
      <c r="D589" s="353"/>
    </row>
    <row r="590" spans="1:4" ht="15.75">
      <c r="A590" s="353"/>
      <c r="B590" s="362"/>
      <c r="C590" s="363"/>
      <c r="D590" s="353"/>
    </row>
    <row r="591" spans="1:4" ht="15.75">
      <c r="A591" s="353"/>
      <c r="B591" s="362"/>
      <c r="C591" s="363"/>
      <c r="D591" s="353"/>
    </row>
    <row r="592" spans="1:4" ht="15.75">
      <c r="A592" s="353"/>
      <c r="B592" s="362"/>
      <c r="C592" s="363"/>
      <c r="D592" s="353"/>
    </row>
    <row r="593" spans="1:4" ht="15.75">
      <c r="A593" s="353"/>
      <c r="B593" s="362"/>
      <c r="C593" s="363"/>
      <c r="D593" s="353"/>
    </row>
    <row r="594" spans="1:4" ht="15.75">
      <c r="A594" s="353"/>
      <c r="B594" s="362"/>
      <c r="C594" s="363"/>
      <c r="D594" s="353"/>
    </row>
  </sheetData>
  <sheetProtection/>
  <mergeCells count="13">
    <mergeCell ref="A97:A99"/>
    <mergeCell ref="B97:B99"/>
    <mergeCell ref="C97:C99"/>
    <mergeCell ref="A74:C74"/>
    <mergeCell ref="A75:A77"/>
    <mergeCell ref="B75:B77"/>
    <mergeCell ref="C75:C77"/>
    <mergeCell ref="A2:C2"/>
    <mergeCell ref="G2:I2"/>
    <mergeCell ref="A3:C3"/>
    <mergeCell ref="A5:A7"/>
    <mergeCell ref="B5:B7"/>
    <mergeCell ref="C5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6.00390625" style="372" customWidth="1"/>
    <col min="2" max="2" width="27.421875" style="371" customWidth="1"/>
    <col min="3" max="3" width="10.7109375" style="371" customWidth="1"/>
    <col min="4" max="6" width="10.140625" style="371" customWidth="1"/>
    <col min="7" max="7" width="11.00390625" style="371" customWidth="1"/>
    <col min="8" max="16384" width="9.140625" style="371" customWidth="1"/>
  </cols>
  <sheetData>
    <row r="1" spans="1:7" ht="12.75">
      <c r="A1" s="458" t="s">
        <v>694</v>
      </c>
      <c r="B1" s="458"/>
      <c r="C1" s="458"/>
      <c r="D1" s="458"/>
      <c r="E1" s="458"/>
      <c r="F1" s="458"/>
      <c r="G1" s="458"/>
    </row>
    <row r="3" spans="1:7" ht="12.75">
      <c r="A3" s="459" t="s">
        <v>651</v>
      </c>
      <c r="B3" s="459"/>
      <c r="C3" s="459"/>
      <c r="D3" s="459"/>
      <c r="E3" s="459"/>
      <c r="F3" s="459"/>
      <c r="G3" s="459"/>
    </row>
    <row r="4" spans="1:7" ht="12.75">
      <c r="A4" s="459" t="s">
        <v>25</v>
      </c>
      <c r="B4" s="459"/>
      <c r="C4" s="459"/>
      <c r="D4" s="459"/>
      <c r="E4" s="459"/>
      <c r="F4" s="459"/>
      <c r="G4" s="459"/>
    </row>
    <row r="5" spans="1:7" ht="12.75">
      <c r="A5" s="459" t="s">
        <v>652</v>
      </c>
      <c r="B5" s="459"/>
      <c r="C5" s="459"/>
      <c r="D5" s="459"/>
      <c r="E5" s="459"/>
      <c r="F5" s="459"/>
      <c r="G5" s="459"/>
    </row>
    <row r="7" ht="14.25" thickBot="1">
      <c r="G7" s="373" t="s">
        <v>653</v>
      </c>
    </row>
    <row r="8" spans="1:7" ht="17.25" customHeight="1" thickBot="1">
      <c r="A8" s="464" t="s">
        <v>4</v>
      </c>
      <c r="B8" s="466" t="s">
        <v>654</v>
      </c>
      <c r="C8" s="466" t="s">
        <v>655</v>
      </c>
      <c r="D8" s="466" t="s">
        <v>656</v>
      </c>
      <c r="E8" s="460" t="s">
        <v>657</v>
      </c>
      <c r="F8" s="460"/>
      <c r="G8" s="461"/>
    </row>
    <row r="9" spans="1:7" s="376" customFormat="1" ht="57.75" customHeight="1" thickBot="1">
      <c r="A9" s="465"/>
      <c r="B9" s="467"/>
      <c r="C9" s="467"/>
      <c r="D9" s="467"/>
      <c r="E9" s="374" t="s">
        <v>658</v>
      </c>
      <c r="F9" s="374" t="s">
        <v>659</v>
      </c>
      <c r="G9" s="375" t="s">
        <v>660</v>
      </c>
    </row>
    <row r="10" spans="1:7" s="380" customFormat="1" ht="15" customHeight="1" thickBot="1">
      <c r="A10" s="377" t="s">
        <v>52</v>
      </c>
      <c r="B10" s="378" t="s">
        <v>53</v>
      </c>
      <c r="C10" s="378" t="s">
        <v>54</v>
      </c>
      <c r="D10" s="378" t="s">
        <v>55</v>
      </c>
      <c r="E10" s="378" t="s">
        <v>661</v>
      </c>
      <c r="F10" s="378" t="s">
        <v>57</v>
      </c>
      <c r="G10" s="379" t="s">
        <v>58</v>
      </c>
    </row>
    <row r="11" spans="1:7" ht="21.75" customHeight="1">
      <c r="A11" s="381" t="s">
        <v>662</v>
      </c>
      <c r="B11" s="382" t="s">
        <v>672</v>
      </c>
      <c r="C11" s="383">
        <v>88069</v>
      </c>
      <c r="D11" s="383">
        <v>0</v>
      </c>
      <c r="E11" s="384">
        <f aca="true" t="shared" si="0" ref="E11:E22">C11+D11</f>
        <v>88069</v>
      </c>
      <c r="F11" s="383"/>
      <c r="G11" s="385">
        <v>88069</v>
      </c>
    </row>
    <row r="12" spans="1:7" ht="15" customHeight="1">
      <c r="A12" s="386" t="s">
        <v>663</v>
      </c>
      <c r="B12" s="387"/>
      <c r="C12" s="388"/>
      <c r="D12" s="388"/>
      <c r="E12" s="384">
        <f t="shared" si="0"/>
        <v>0</v>
      </c>
      <c r="F12" s="388"/>
      <c r="G12" s="389"/>
    </row>
    <row r="13" spans="1:7" ht="15" customHeight="1">
      <c r="A13" s="386" t="s">
        <v>664</v>
      </c>
      <c r="B13" s="387"/>
      <c r="C13" s="388"/>
      <c r="D13" s="388"/>
      <c r="E13" s="384">
        <f t="shared" si="0"/>
        <v>0</v>
      </c>
      <c r="F13" s="388"/>
      <c r="G13" s="389"/>
    </row>
    <row r="14" spans="1:7" ht="15" customHeight="1">
      <c r="A14" s="386" t="s">
        <v>665</v>
      </c>
      <c r="B14" s="387"/>
      <c r="C14" s="388"/>
      <c r="D14" s="388"/>
      <c r="E14" s="384">
        <f t="shared" si="0"/>
        <v>0</v>
      </c>
      <c r="F14" s="388"/>
      <c r="G14" s="389"/>
    </row>
    <row r="15" spans="1:7" ht="15" customHeight="1">
      <c r="A15" s="386" t="s">
        <v>666</v>
      </c>
      <c r="B15" s="387"/>
      <c r="C15" s="388"/>
      <c r="D15" s="388"/>
      <c r="E15" s="384">
        <f t="shared" si="0"/>
        <v>0</v>
      </c>
      <c r="F15" s="388"/>
      <c r="G15" s="389"/>
    </row>
    <row r="16" spans="1:7" ht="15" customHeight="1">
      <c r="A16" s="386" t="s">
        <v>667</v>
      </c>
      <c r="B16" s="387"/>
      <c r="C16" s="388"/>
      <c r="D16" s="388"/>
      <c r="E16" s="384">
        <f t="shared" si="0"/>
        <v>0</v>
      </c>
      <c r="F16" s="388"/>
      <c r="G16" s="389"/>
    </row>
    <row r="17" spans="1:7" ht="15" customHeight="1">
      <c r="A17" s="386" t="s">
        <v>668</v>
      </c>
      <c r="B17" s="387"/>
      <c r="C17" s="388"/>
      <c r="D17" s="388"/>
      <c r="E17" s="384">
        <f t="shared" si="0"/>
        <v>0</v>
      </c>
      <c r="F17" s="388"/>
      <c r="G17" s="389"/>
    </row>
    <row r="18" spans="1:7" ht="15" customHeight="1">
      <c r="A18" s="386" t="s">
        <v>669</v>
      </c>
      <c r="B18" s="387"/>
      <c r="C18" s="388"/>
      <c r="D18" s="388"/>
      <c r="E18" s="384">
        <f t="shared" si="0"/>
        <v>0</v>
      </c>
      <c r="F18" s="388"/>
      <c r="G18" s="389"/>
    </row>
    <row r="19" spans="1:7" ht="15" customHeight="1">
      <c r="A19" s="386" t="s">
        <v>670</v>
      </c>
      <c r="B19" s="387"/>
      <c r="C19" s="388"/>
      <c r="D19" s="388"/>
      <c r="E19" s="384">
        <f t="shared" si="0"/>
        <v>0</v>
      </c>
      <c r="F19" s="388"/>
      <c r="G19" s="389"/>
    </row>
    <row r="20" spans="1:7" ht="15" customHeight="1">
      <c r="A20" s="386" t="s">
        <v>509</v>
      </c>
      <c r="B20" s="387"/>
      <c r="C20" s="388"/>
      <c r="D20" s="388"/>
      <c r="E20" s="384">
        <f t="shared" si="0"/>
        <v>0</v>
      </c>
      <c r="F20" s="388"/>
      <c r="G20" s="389"/>
    </row>
    <row r="21" spans="1:7" ht="15" customHeight="1">
      <c r="A21" s="386" t="s">
        <v>511</v>
      </c>
      <c r="B21" s="387"/>
      <c r="C21" s="388"/>
      <c r="D21" s="388"/>
      <c r="E21" s="384">
        <f t="shared" si="0"/>
        <v>0</v>
      </c>
      <c r="F21" s="388"/>
      <c r="G21" s="389"/>
    </row>
    <row r="22" spans="1:7" ht="15" customHeight="1" thickBot="1">
      <c r="A22" s="386" t="s">
        <v>513</v>
      </c>
      <c r="B22" s="387"/>
      <c r="C22" s="388"/>
      <c r="D22" s="388"/>
      <c r="E22" s="384">
        <f t="shared" si="0"/>
        <v>0</v>
      </c>
      <c r="F22" s="388"/>
      <c r="G22" s="389"/>
    </row>
    <row r="23" spans="1:7" ht="15" customHeight="1" thickBot="1">
      <c r="A23" s="462" t="s">
        <v>671</v>
      </c>
      <c r="B23" s="463"/>
      <c r="C23" s="390">
        <f>SUM(C11:C22)</f>
        <v>88069</v>
      </c>
      <c r="D23" s="390">
        <f>SUM(D11:D22)</f>
        <v>0</v>
      </c>
      <c r="E23" s="390">
        <f>SUM(E11:E22)</f>
        <v>88069</v>
      </c>
      <c r="F23" s="390">
        <f>SUM(F11:F22)</f>
        <v>0</v>
      </c>
      <c r="G23" s="391">
        <f>SUM(G11:G22)</f>
        <v>88069</v>
      </c>
    </row>
  </sheetData>
  <sheetProtection/>
  <mergeCells count="10">
    <mergeCell ref="A1:G1"/>
    <mergeCell ref="A3:G3"/>
    <mergeCell ref="A4:G4"/>
    <mergeCell ref="A5:G5"/>
    <mergeCell ref="E8:G8"/>
    <mergeCell ref="A23:B23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57421875" style="392" customWidth="1"/>
    <col min="2" max="2" width="52.140625" style="392" customWidth="1"/>
    <col min="3" max="3" width="22.00390625" style="392" customWidth="1"/>
    <col min="4" max="16384" width="9.140625" style="392" customWidth="1"/>
  </cols>
  <sheetData>
    <row r="1" ht="12.75">
      <c r="C1" s="303" t="s">
        <v>673</v>
      </c>
    </row>
    <row r="2" spans="1:3" ht="14.25">
      <c r="A2" s="393"/>
      <c r="B2" s="393"/>
      <c r="C2" t="s">
        <v>695</v>
      </c>
    </row>
    <row r="3" spans="1:3" ht="33.75" customHeight="1">
      <c r="A3" s="468" t="s">
        <v>674</v>
      </c>
      <c r="B3" s="468"/>
      <c r="C3" s="468"/>
    </row>
    <row r="4" spans="1:3" ht="33.75" customHeight="1">
      <c r="A4" s="468" t="s">
        <v>680</v>
      </c>
      <c r="B4" s="468"/>
      <c r="C4" s="468"/>
    </row>
    <row r="5" ht="13.5" thickBot="1">
      <c r="C5" s="394"/>
    </row>
    <row r="6" spans="1:3" s="398" customFormat="1" ht="43.5" customHeight="1" thickBot="1">
      <c r="A6" s="395" t="s">
        <v>4</v>
      </c>
      <c r="B6" s="396" t="s">
        <v>5</v>
      </c>
      <c r="C6" s="397" t="s">
        <v>675</v>
      </c>
    </row>
    <row r="7" spans="1:3" ht="28.5" customHeight="1">
      <c r="A7" s="399" t="s">
        <v>662</v>
      </c>
      <c r="B7" s="400" t="str">
        <f>+CONCATENATE("Pénzkészlet ",LEFT('[1]ÖSSZEFÜGGÉSEK'!A4,4),". január 1-jén",CHAR(10),"ebből:")</f>
        <v>Pénzkészlet 2014. január 1-jén
ebből:</v>
      </c>
      <c r="C7" s="401">
        <f>SUM(C8:C9)</f>
        <v>70937</v>
      </c>
    </row>
    <row r="8" spans="1:3" ht="18" customHeight="1">
      <c r="A8" s="402" t="s">
        <v>663</v>
      </c>
      <c r="B8" s="403" t="s">
        <v>676</v>
      </c>
      <c r="C8" s="404">
        <v>70771</v>
      </c>
    </row>
    <row r="9" spans="1:3" ht="18" customHeight="1">
      <c r="A9" s="402" t="s">
        <v>664</v>
      </c>
      <c r="B9" s="403" t="s">
        <v>677</v>
      </c>
      <c r="C9" s="404">
        <v>166</v>
      </c>
    </row>
    <row r="10" spans="1:3" ht="18" customHeight="1">
      <c r="A10" s="402" t="s">
        <v>665</v>
      </c>
      <c r="B10" s="405" t="s">
        <v>678</v>
      </c>
      <c r="C10" s="404">
        <v>377377</v>
      </c>
    </row>
    <row r="11" spans="1:3" ht="18" customHeight="1" thickBot="1">
      <c r="A11" s="406" t="s">
        <v>666</v>
      </c>
      <c r="B11" s="407" t="s">
        <v>679</v>
      </c>
      <c r="C11" s="408">
        <v>361348</v>
      </c>
    </row>
    <row r="12" spans="1:3" ht="25.5" customHeight="1">
      <c r="A12" s="409" t="s">
        <v>667</v>
      </c>
      <c r="B12" s="410" t="str">
        <f>+CONCATENATE("Záró pénzkészlet ",LEFT('[1]ÖSSZEFÜGGÉSEK'!A4,4),". december 31-én",CHAR(10),"ebből:")</f>
        <v>Záró pénzkészlet 2014. december 31-én
ebből:</v>
      </c>
      <c r="C12" s="411">
        <f>C7+C10-C11</f>
        <v>86966</v>
      </c>
    </row>
    <row r="13" spans="1:3" ht="18" customHeight="1">
      <c r="A13" s="402" t="s">
        <v>668</v>
      </c>
      <c r="B13" s="403" t="s">
        <v>676</v>
      </c>
      <c r="C13" s="404">
        <v>86814</v>
      </c>
    </row>
    <row r="14" spans="1:3" ht="18" customHeight="1" thickBot="1">
      <c r="A14" s="412" t="s">
        <v>669</v>
      </c>
      <c r="B14" s="413" t="s">
        <v>677</v>
      </c>
      <c r="C14" s="414">
        <v>152</v>
      </c>
    </row>
  </sheetData>
  <sheetProtection/>
  <mergeCells count="2">
    <mergeCell ref="A3:C3"/>
    <mergeCell ref="A4:C4"/>
  </mergeCells>
  <conditionalFormatting sqref="C12">
    <cfRule type="cellIs" priority="1" dxfId="0" operator="notEqual" stopIfTrue="1">
      <formula>SUM(C13:C14)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9.8515625" style="0" customWidth="1"/>
    <col min="4" max="4" width="7.140625" style="0" customWidth="1"/>
    <col min="5" max="5" width="25.7109375" style="0" customWidth="1"/>
    <col min="6" max="6" width="8.7109375" style="0" customWidth="1"/>
  </cols>
  <sheetData>
    <row r="1" ht="15" customHeight="1">
      <c r="E1" t="s">
        <v>303</v>
      </c>
    </row>
    <row r="2" spans="1:5" ht="15" customHeight="1">
      <c r="A2" t="s">
        <v>304</v>
      </c>
      <c r="E2" t="s">
        <v>696</v>
      </c>
    </row>
    <row r="3" spans="1:6" s="259" customFormat="1" ht="15" customHeight="1">
      <c r="A3" s="469" t="s">
        <v>305</v>
      </c>
      <c r="B3" s="469"/>
      <c r="C3" s="469"/>
      <c r="D3" s="469"/>
      <c r="E3" s="469"/>
      <c r="F3" s="469"/>
    </row>
    <row r="4" spans="1:6" s="259" customFormat="1" ht="15" customHeight="1">
      <c r="A4" s="470" t="s">
        <v>681</v>
      </c>
      <c r="B4" s="470"/>
      <c r="C4" s="470"/>
      <c r="D4" s="470"/>
      <c r="E4" s="470"/>
      <c r="F4" s="470"/>
    </row>
    <row r="5" spans="1:6" ht="15" customHeight="1">
      <c r="A5" s="16" t="s">
        <v>304</v>
      </c>
      <c r="B5" s="16" t="s">
        <v>52</v>
      </c>
      <c r="C5" s="16" t="s">
        <v>53</v>
      </c>
      <c r="D5" s="16" t="s">
        <v>54</v>
      </c>
      <c r="E5" s="16" t="s">
        <v>55</v>
      </c>
      <c r="F5" s="16" t="s">
        <v>56</v>
      </c>
    </row>
    <row r="6" spans="1:6" s="259" customFormat="1" ht="15" customHeight="1">
      <c r="A6" s="471" t="s">
        <v>21</v>
      </c>
      <c r="B6" s="261" t="s">
        <v>306</v>
      </c>
      <c r="C6" s="262" t="s">
        <v>307</v>
      </c>
      <c r="D6" s="471" t="s">
        <v>21</v>
      </c>
      <c r="E6" s="262" t="s">
        <v>308</v>
      </c>
      <c r="F6" s="263" t="s">
        <v>307</v>
      </c>
    </row>
    <row r="7" spans="1:6" s="259" customFormat="1" ht="15" customHeight="1">
      <c r="A7" s="472"/>
      <c r="B7" s="264" t="s">
        <v>309</v>
      </c>
      <c r="C7" s="265"/>
      <c r="D7" s="472"/>
      <c r="E7" s="265"/>
      <c r="F7" s="266"/>
    </row>
    <row r="8" spans="1:6" ht="15" customHeight="1">
      <c r="A8" s="267">
        <v>1</v>
      </c>
      <c r="B8" s="268" t="s">
        <v>310</v>
      </c>
      <c r="C8" s="268">
        <f>SUM(C11,C13,C15)</f>
        <v>0</v>
      </c>
      <c r="D8" s="267">
        <v>1</v>
      </c>
      <c r="E8" s="268" t="s">
        <v>311</v>
      </c>
      <c r="F8" s="268">
        <f>SUM(F11,F13,F15)</f>
        <v>0</v>
      </c>
    </row>
    <row r="9" spans="1:6" ht="15" customHeight="1">
      <c r="A9" s="269"/>
      <c r="B9" s="270"/>
      <c r="C9" s="270"/>
      <c r="D9" s="269"/>
      <c r="E9" s="270" t="s">
        <v>312</v>
      </c>
      <c r="F9" s="270"/>
    </row>
    <row r="10" spans="1:6" ht="15" customHeight="1">
      <c r="A10" s="271">
        <v>2</v>
      </c>
      <c r="B10" s="1" t="s">
        <v>313</v>
      </c>
      <c r="C10" s="1" t="s">
        <v>314</v>
      </c>
      <c r="D10" s="271">
        <v>2</v>
      </c>
      <c r="E10" s="1" t="s">
        <v>313</v>
      </c>
      <c r="F10" s="1" t="s">
        <v>314</v>
      </c>
    </row>
    <row r="11" spans="1:6" ht="15" customHeight="1">
      <c r="A11" s="267">
        <v>3</v>
      </c>
      <c r="B11" s="268" t="s">
        <v>315</v>
      </c>
      <c r="C11" s="268">
        <v>0</v>
      </c>
      <c r="D11" s="267">
        <v>3</v>
      </c>
      <c r="E11" s="268" t="s">
        <v>316</v>
      </c>
      <c r="F11" s="268"/>
    </row>
    <row r="12" spans="1:6" ht="15" customHeight="1">
      <c r="A12" s="269"/>
      <c r="B12" s="270"/>
      <c r="C12" s="270"/>
      <c r="D12" s="269"/>
      <c r="E12" s="270" t="s">
        <v>317</v>
      </c>
      <c r="F12" s="270"/>
    </row>
    <row r="13" spans="1:6" ht="15" customHeight="1">
      <c r="A13" s="267">
        <v>4</v>
      </c>
      <c r="B13" s="268" t="s">
        <v>318</v>
      </c>
      <c r="C13" s="268">
        <v>0</v>
      </c>
      <c r="D13" s="267">
        <v>4</v>
      </c>
      <c r="E13" s="268" t="s">
        <v>319</v>
      </c>
      <c r="F13" s="268">
        <v>0</v>
      </c>
    </row>
    <row r="14" spans="1:6" ht="15" customHeight="1">
      <c r="A14" s="272"/>
      <c r="B14" s="270"/>
      <c r="C14" s="270"/>
      <c r="D14" s="272"/>
      <c r="E14" s="270" t="s">
        <v>320</v>
      </c>
      <c r="F14" s="270"/>
    </row>
    <row r="15" spans="1:6" ht="15" customHeight="1">
      <c r="A15" s="267">
        <v>5</v>
      </c>
      <c r="B15" s="273" t="s">
        <v>321</v>
      </c>
      <c r="C15" s="268"/>
      <c r="D15" s="267">
        <v>5</v>
      </c>
      <c r="E15" s="268" t="s">
        <v>322</v>
      </c>
      <c r="F15" s="268"/>
    </row>
    <row r="16" spans="1:6" ht="15" customHeight="1">
      <c r="A16" s="272"/>
      <c r="B16" s="274" t="s">
        <v>323</v>
      </c>
      <c r="C16" s="275"/>
      <c r="D16" s="272"/>
      <c r="E16" s="275" t="s">
        <v>324</v>
      </c>
      <c r="F16" s="275"/>
    </row>
    <row r="17" spans="1:6" ht="15" customHeight="1">
      <c r="A17" s="269"/>
      <c r="B17" s="276" t="s">
        <v>325</v>
      </c>
      <c r="C17" s="270"/>
      <c r="D17" s="269"/>
      <c r="E17" s="270" t="s">
        <v>326</v>
      </c>
      <c r="F17" s="270"/>
    </row>
    <row r="18" spans="1:6" ht="15" customHeight="1">
      <c r="A18" s="267">
        <v>6</v>
      </c>
      <c r="B18" s="268" t="s">
        <v>327</v>
      </c>
      <c r="C18" s="268">
        <v>7801</v>
      </c>
      <c r="D18" s="267">
        <v>6</v>
      </c>
      <c r="E18" s="268" t="s">
        <v>328</v>
      </c>
      <c r="F18" s="268">
        <v>0</v>
      </c>
    </row>
    <row r="19" spans="1:6" ht="15" customHeight="1">
      <c r="A19" s="269" t="s">
        <v>304</v>
      </c>
      <c r="B19" s="270" t="s">
        <v>329</v>
      </c>
      <c r="C19" s="270"/>
      <c r="D19" s="269" t="s">
        <v>304</v>
      </c>
      <c r="E19" s="270" t="s">
        <v>330</v>
      </c>
      <c r="F19" s="270"/>
    </row>
    <row r="20" spans="1:6" ht="15" customHeight="1">
      <c r="A20" s="267">
        <v>7</v>
      </c>
      <c r="B20" s="268" t="s">
        <v>331</v>
      </c>
      <c r="C20" s="268">
        <f>SUM(C23,C25)</f>
        <v>18620</v>
      </c>
      <c r="D20" s="267">
        <v>7</v>
      </c>
      <c r="E20" s="268" t="s">
        <v>332</v>
      </c>
      <c r="F20" s="268">
        <v>0</v>
      </c>
    </row>
    <row r="21" spans="1:6" ht="15" customHeight="1">
      <c r="A21" s="269"/>
      <c r="B21" s="270" t="s">
        <v>333</v>
      </c>
      <c r="C21" s="270"/>
      <c r="D21" s="269"/>
      <c r="E21" s="270" t="s">
        <v>330</v>
      </c>
      <c r="F21" s="270"/>
    </row>
    <row r="22" spans="1:6" ht="15" customHeight="1">
      <c r="A22" s="271">
        <v>8</v>
      </c>
      <c r="B22" s="1" t="s">
        <v>313</v>
      </c>
      <c r="C22" s="1" t="s">
        <v>314</v>
      </c>
      <c r="D22" s="271">
        <v>8</v>
      </c>
      <c r="E22" s="1" t="s">
        <v>334</v>
      </c>
      <c r="F22" s="1" t="s">
        <v>314</v>
      </c>
    </row>
    <row r="23" spans="1:6" ht="15" customHeight="1">
      <c r="A23" s="267">
        <v>9</v>
      </c>
      <c r="B23" s="268" t="s">
        <v>335</v>
      </c>
      <c r="C23" s="268">
        <v>18620</v>
      </c>
      <c r="D23" s="267">
        <v>9</v>
      </c>
      <c r="E23" s="268" t="s">
        <v>335</v>
      </c>
      <c r="F23" s="268">
        <v>0</v>
      </c>
    </row>
    <row r="24" spans="1:6" ht="15" customHeight="1">
      <c r="A24" s="269"/>
      <c r="B24" s="270" t="s">
        <v>336</v>
      </c>
      <c r="C24" s="270"/>
      <c r="D24" s="269"/>
      <c r="E24" s="270" t="s">
        <v>337</v>
      </c>
      <c r="F24" s="270"/>
    </row>
    <row r="25" spans="1:6" ht="15" customHeight="1">
      <c r="A25" s="267">
        <v>10</v>
      </c>
      <c r="B25" s="268" t="s">
        <v>338</v>
      </c>
      <c r="C25" s="268"/>
      <c r="D25" s="267">
        <v>10</v>
      </c>
      <c r="E25" s="268" t="s">
        <v>338</v>
      </c>
      <c r="F25" s="268" t="s">
        <v>304</v>
      </c>
    </row>
    <row r="26" spans="1:6" ht="15" customHeight="1">
      <c r="A26" s="269" t="s">
        <v>304</v>
      </c>
      <c r="B26" s="270" t="s">
        <v>339</v>
      </c>
      <c r="C26" s="270" t="s">
        <v>304</v>
      </c>
      <c r="D26" s="269" t="s">
        <v>304</v>
      </c>
      <c r="E26" s="270" t="s">
        <v>340</v>
      </c>
      <c r="F26" s="270" t="s">
        <v>304</v>
      </c>
    </row>
    <row r="27" spans="1:6" ht="15" customHeight="1">
      <c r="A27" s="267">
        <v>11</v>
      </c>
      <c r="B27" s="268"/>
      <c r="C27" s="268"/>
      <c r="D27" s="267">
        <v>11</v>
      </c>
      <c r="E27" s="268" t="s">
        <v>341</v>
      </c>
      <c r="F27" s="268"/>
    </row>
    <row r="28" spans="1:6" ht="15" customHeight="1">
      <c r="A28" s="269"/>
      <c r="B28" s="270"/>
      <c r="C28" s="270"/>
      <c r="D28" s="269"/>
      <c r="E28" s="270" t="s">
        <v>342</v>
      </c>
      <c r="F28" s="270"/>
    </row>
    <row r="29" spans="1:6" ht="15" customHeight="1">
      <c r="A29" s="267">
        <v>12</v>
      </c>
      <c r="B29" s="268" t="s">
        <v>343</v>
      </c>
      <c r="C29" s="268">
        <f>SUM(C32)</f>
        <v>210043</v>
      </c>
      <c r="D29" s="267">
        <v>12</v>
      </c>
      <c r="E29" s="268" t="s">
        <v>344</v>
      </c>
      <c r="F29" s="268">
        <f>SUM(F32)</f>
        <v>49171</v>
      </c>
    </row>
    <row r="30" spans="1:6" ht="15" customHeight="1">
      <c r="A30" s="269"/>
      <c r="B30" s="270"/>
      <c r="C30" s="270"/>
      <c r="D30" s="269"/>
      <c r="E30" s="270" t="s">
        <v>345</v>
      </c>
      <c r="F30" s="270"/>
    </row>
    <row r="31" spans="1:6" ht="15" customHeight="1">
      <c r="A31" s="267">
        <v>13</v>
      </c>
      <c r="B31" s="268" t="s">
        <v>313</v>
      </c>
      <c r="C31" s="268" t="s">
        <v>314</v>
      </c>
      <c r="D31" s="267">
        <v>13</v>
      </c>
      <c r="E31" s="268" t="s">
        <v>313</v>
      </c>
      <c r="F31" s="268" t="s">
        <v>314</v>
      </c>
    </row>
    <row r="32" spans="1:6" ht="15" customHeight="1">
      <c r="A32" s="271">
        <v>14</v>
      </c>
      <c r="B32" s="1" t="s">
        <v>346</v>
      </c>
      <c r="C32" s="1">
        <f>SUM(C33:C36)</f>
        <v>210043</v>
      </c>
      <c r="D32" s="271">
        <v>14</v>
      </c>
      <c r="E32" s="1" t="s">
        <v>347</v>
      </c>
      <c r="F32" s="1">
        <f>SUM(F33:F36)</f>
        <v>49171</v>
      </c>
    </row>
    <row r="33" spans="1:6" ht="15" customHeight="1">
      <c r="A33" s="267">
        <v>15</v>
      </c>
      <c r="B33" s="1" t="s">
        <v>348</v>
      </c>
      <c r="C33" s="1">
        <v>16177</v>
      </c>
      <c r="D33" s="267">
        <v>15</v>
      </c>
      <c r="E33" s="1" t="s">
        <v>349</v>
      </c>
      <c r="F33" s="1">
        <v>0</v>
      </c>
    </row>
    <row r="34" spans="1:6" ht="15" customHeight="1">
      <c r="A34" s="271">
        <v>16</v>
      </c>
      <c r="B34" s="1" t="s">
        <v>350</v>
      </c>
      <c r="C34" s="1">
        <v>131912</v>
      </c>
      <c r="D34" s="271">
        <v>16</v>
      </c>
      <c r="E34" s="1" t="s">
        <v>351</v>
      </c>
      <c r="F34" s="1">
        <v>22710</v>
      </c>
    </row>
    <row r="35" spans="1:6" ht="15" customHeight="1">
      <c r="A35" s="267">
        <v>17</v>
      </c>
      <c r="B35" s="1" t="s">
        <v>352</v>
      </c>
      <c r="C35" s="1">
        <v>44343</v>
      </c>
      <c r="D35" s="267">
        <v>17</v>
      </c>
      <c r="E35" s="1" t="s">
        <v>353</v>
      </c>
      <c r="F35" s="1">
        <v>26461</v>
      </c>
    </row>
    <row r="36" spans="1:6" ht="15" customHeight="1">
      <c r="A36" s="271">
        <v>18</v>
      </c>
      <c r="B36" s="1" t="s">
        <v>354</v>
      </c>
      <c r="C36" s="1">
        <v>17611</v>
      </c>
      <c r="D36" s="271">
        <v>18</v>
      </c>
      <c r="E36" s="1" t="s">
        <v>355</v>
      </c>
      <c r="F36" s="1">
        <v>0</v>
      </c>
    </row>
    <row r="37" spans="1:6" ht="15" customHeight="1">
      <c r="A37" s="267">
        <v>19</v>
      </c>
      <c r="B37" s="268" t="s">
        <v>356</v>
      </c>
      <c r="C37" s="268">
        <f>SUM(C40)</f>
        <v>2310</v>
      </c>
      <c r="D37" s="267">
        <v>19</v>
      </c>
      <c r="E37" s="268" t="s">
        <v>357</v>
      </c>
      <c r="F37" s="268">
        <v>0</v>
      </c>
    </row>
    <row r="38" spans="1:6" ht="15" customHeight="1">
      <c r="A38" s="269"/>
      <c r="B38" s="270"/>
      <c r="C38" s="270"/>
      <c r="D38" s="269"/>
      <c r="E38" s="270" t="s">
        <v>312</v>
      </c>
      <c r="F38" s="270"/>
    </row>
    <row r="39" spans="1:6" ht="15" customHeight="1">
      <c r="A39" s="271">
        <v>20</v>
      </c>
      <c r="B39" s="1" t="s">
        <v>313</v>
      </c>
      <c r="C39" s="1" t="s">
        <v>314</v>
      </c>
      <c r="D39" s="271">
        <v>20</v>
      </c>
      <c r="E39" s="1" t="s">
        <v>313</v>
      </c>
      <c r="F39" s="1" t="s">
        <v>304</v>
      </c>
    </row>
    <row r="40" spans="1:6" ht="15" customHeight="1">
      <c r="A40" s="267">
        <v>21</v>
      </c>
      <c r="B40" s="268" t="s">
        <v>358</v>
      </c>
      <c r="C40" s="268">
        <v>2310</v>
      </c>
      <c r="D40" s="267">
        <v>21</v>
      </c>
      <c r="E40" s="268" t="s">
        <v>359</v>
      </c>
      <c r="F40" s="268">
        <v>0</v>
      </c>
    </row>
    <row r="41" spans="1:6" ht="15" customHeight="1">
      <c r="A41" s="269"/>
      <c r="B41" s="270"/>
      <c r="C41" s="270"/>
      <c r="D41" s="269"/>
      <c r="E41" s="270" t="s">
        <v>317</v>
      </c>
      <c r="F41" s="270"/>
    </row>
    <row r="42" spans="1:6" ht="15" customHeight="1">
      <c r="A42" s="267">
        <v>22</v>
      </c>
      <c r="B42" s="268" t="s">
        <v>360</v>
      </c>
      <c r="C42" s="268">
        <v>0</v>
      </c>
      <c r="D42" s="267">
        <v>22</v>
      </c>
      <c r="E42" s="268" t="s">
        <v>361</v>
      </c>
      <c r="F42" s="268">
        <v>0</v>
      </c>
    </row>
    <row r="43" spans="1:6" ht="15" customHeight="1">
      <c r="A43" s="269"/>
      <c r="B43" s="270"/>
      <c r="C43" s="270"/>
      <c r="D43" s="269"/>
      <c r="E43" s="270" t="s">
        <v>312</v>
      </c>
      <c r="F43" s="266"/>
    </row>
    <row r="44" spans="1:5" ht="15" customHeight="1">
      <c r="A44" t="s">
        <v>362</v>
      </c>
      <c r="C44">
        <f>SUM(C8,C18,C20,C29,C37,C42)</f>
        <v>238774</v>
      </c>
      <c r="E44" s="277" t="s">
        <v>363</v>
      </c>
    </row>
    <row r="45" spans="1:6" ht="15" customHeight="1">
      <c r="A45" t="s">
        <v>364</v>
      </c>
      <c r="F45">
        <f>SUM(F8,F18,F20,F29,F37,F42)</f>
        <v>49171</v>
      </c>
    </row>
    <row r="46" spans="1:5" ht="15" customHeight="1">
      <c r="A46" t="s">
        <v>365</v>
      </c>
      <c r="C46">
        <v>189603</v>
      </c>
      <c r="E46" s="259" t="s">
        <v>363</v>
      </c>
    </row>
    <row r="47" spans="1:6" s="259" customFormat="1" ht="15" customHeight="1">
      <c r="A47" s="259" t="s">
        <v>366</v>
      </c>
      <c r="C47" s="259">
        <f>C44-C46</f>
        <v>49171</v>
      </c>
      <c r="E47" s="259" t="s">
        <v>367</v>
      </c>
      <c r="F47" s="259">
        <f>SUM(F45)</f>
        <v>49171</v>
      </c>
    </row>
    <row r="48" s="259" customFormat="1" ht="15" customHeight="1"/>
    <row r="49" ht="15" customHeight="1">
      <c r="A49" s="278" t="s">
        <v>368</v>
      </c>
    </row>
    <row r="50" s="279" customFormat="1" ht="15" customHeight="1">
      <c r="A50" s="278" t="s">
        <v>369</v>
      </c>
    </row>
    <row r="51" ht="12.75" customHeight="1">
      <c r="A51" s="280"/>
    </row>
    <row r="52" ht="12.75" customHeight="1">
      <c r="A52" s="278" t="s">
        <v>370</v>
      </c>
    </row>
    <row r="53" ht="12.75" customHeight="1">
      <c r="A53" s="281"/>
    </row>
    <row r="54" ht="12.75" customHeight="1">
      <c r="A54" s="281"/>
    </row>
    <row r="55" ht="12.75" customHeight="1">
      <c r="A55" s="281"/>
    </row>
    <row r="56" ht="12.75" customHeight="1">
      <c r="A56" s="278" t="s">
        <v>371</v>
      </c>
    </row>
    <row r="57" ht="12.75" customHeight="1">
      <c r="A57" s="278" t="s">
        <v>372</v>
      </c>
    </row>
    <row r="58" ht="12.75" customHeight="1">
      <c r="A58" s="281" t="s">
        <v>373</v>
      </c>
    </row>
    <row r="59" ht="12.75" customHeight="1">
      <c r="A59" s="281" t="s">
        <v>374</v>
      </c>
    </row>
    <row r="60" ht="12.75" customHeight="1">
      <c r="A60" s="281" t="s">
        <v>375</v>
      </c>
    </row>
    <row r="61" ht="12.75" customHeight="1">
      <c r="A61" s="278" t="s">
        <v>376</v>
      </c>
    </row>
    <row r="62" ht="12.75" customHeight="1">
      <c r="A62" s="281"/>
    </row>
    <row r="63" ht="12.75" customHeight="1">
      <c r="A63" s="281" t="s">
        <v>377</v>
      </c>
    </row>
    <row r="64" ht="12.75" customHeight="1">
      <c r="A64" s="281" t="s">
        <v>378</v>
      </c>
    </row>
    <row r="65" ht="12.75" customHeight="1">
      <c r="A65" s="281" t="s">
        <v>379</v>
      </c>
    </row>
    <row r="66" ht="12.75" customHeight="1">
      <c r="A66" s="278" t="s">
        <v>380</v>
      </c>
    </row>
    <row r="67" ht="12.75" customHeight="1">
      <c r="A67" s="281"/>
    </row>
    <row r="68" ht="12.75" customHeight="1">
      <c r="A68" s="278" t="s">
        <v>381</v>
      </c>
    </row>
    <row r="69" ht="12.75" customHeight="1">
      <c r="A69" s="278" t="s">
        <v>382</v>
      </c>
    </row>
    <row r="70" ht="12.75" customHeight="1">
      <c r="A70" s="278"/>
    </row>
    <row r="71" ht="12.75" customHeight="1">
      <c r="A71" s="278" t="s">
        <v>383</v>
      </c>
    </row>
    <row r="72" ht="12.75" customHeight="1">
      <c r="A72" s="278" t="s">
        <v>384</v>
      </c>
    </row>
    <row r="73" ht="12.75" customHeight="1">
      <c r="A73" s="280"/>
    </row>
    <row r="74" ht="12.75" customHeight="1">
      <c r="A74" s="282" t="s">
        <v>385</v>
      </c>
    </row>
    <row r="75" ht="12.75" customHeight="1">
      <c r="A75" s="281" t="s">
        <v>386</v>
      </c>
    </row>
    <row r="76" ht="12.75" customHeight="1">
      <c r="A76" s="281" t="s">
        <v>387</v>
      </c>
    </row>
    <row r="77" ht="12.75" customHeight="1">
      <c r="A77" s="281" t="s">
        <v>388</v>
      </c>
    </row>
    <row r="78" ht="12.75" customHeight="1">
      <c r="A78" s="278" t="s">
        <v>389</v>
      </c>
    </row>
    <row r="79" ht="12.75" customHeight="1">
      <c r="A79" s="281"/>
    </row>
    <row r="80" ht="12.75" customHeight="1">
      <c r="A80" s="278" t="s">
        <v>390</v>
      </c>
    </row>
    <row r="81" s="283" customFormat="1" ht="12.75" customHeight="1">
      <c r="A81" s="278" t="s">
        <v>391</v>
      </c>
    </row>
    <row r="82" ht="12.75" customHeight="1">
      <c r="A82" s="278"/>
    </row>
    <row r="83" ht="12.75" customHeight="1">
      <c r="A83" s="280" t="s">
        <v>304</v>
      </c>
    </row>
    <row r="84" ht="12.75" customHeight="1"/>
  </sheetData>
  <sheetProtection/>
  <mergeCells count="4">
    <mergeCell ref="A3:F3"/>
    <mergeCell ref="A4:F4"/>
    <mergeCell ref="A6:A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5.7109375" style="0" customWidth="1"/>
    <col min="2" max="2" width="44.8515625" style="0" customWidth="1"/>
    <col min="3" max="3" width="12.140625" style="0" customWidth="1"/>
    <col min="4" max="4" width="12.00390625" style="0" customWidth="1"/>
    <col min="5" max="5" width="12.7109375" style="0" customWidth="1"/>
    <col min="6" max="6" width="11.7109375" style="0" customWidth="1"/>
    <col min="7" max="7" width="12.140625" style="0" customWidth="1"/>
    <col min="8" max="8" width="14.7109375" style="0" customWidth="1"/>
  </cols>
  <sheetData>
    <row r="1" spans="1:8" ht="12.75">
      <c r="A1" s="473"/>
      <c r="B1" s="473"/>
      <c r="C1" s="473"/>
      <c r="D1" s="250"/>
      <c r="E1" s="250"/>
      <c r="F1" s="250"/>
      <c r="G1" s="250"/>
      <c r="H1" t="s">
        <v>392</v>
      </c>
    </row>
    <row r="2" spans="1:7" ht="12.75">
      <c r="A2" s="473"/>
      <c r="B2" s="473"/>
      <c r="C2" s="473"/>
      <c r="D2" s="250"/>
      <c r="E2" s="250"/>
      <c r="F2" s="250"/>
      <c r="G2" t="s">
        <v>696</v>
      </c>
    </row>
    <row r="4" spans="1:8" ht="12.75">
      <c r="A4" s="474" t="s">
        <v>393</v>
      </c>
      <c r="B4" s="474"/>
      <c r="C4" s="474"/>
      <c r="D4" s="474"/>
      <c r="E4" s="474"/>
      <c r="F4" s="474"/>
      <c r="G4" s="474"/>
      <c r="H4" s="475"/>
    </row>
    <row r="5" spans="1:8" ht="12.75">
      <c r="A5" s="470" t="s">
        <v>682</v>
      </c>
      <c r="B5" s="470"/>
      <c r="C5" s="470"/>
      <c r="D5" s="470"/>
      <c r="E5" s="470"/>
      <c r="F5" s="470"/>
      <c r="G5" s="470"/>
      <c r="H5" s="475"/>
    </row>
    <row r="6" spans="1:8" ht="12.75">
      <c r="A6" s="260"/>
      <c r="B6" s="260"/>
      <c r="C6" s="260"/>
      <c r="D6" s="260"/>
      <c r="E6" s="260"/>
      <c r="F6" s="260"/>
      <c r="G6" s="260"/>
      <c r="H6" s="250"/>
    </row>
    <row r="7" spans="1:8" ht="12.75">
      <c r="A7" s="284"/>
      <c r="B7" s="284" t="s">
        <v>52</v>
      </c>
      <c r="C7" s="285" t="s">
        <v>53</v>
      </c>
      <c r="D7" s="285" t="s">
        <v>54</v>
      </c>
      <c r="E7" s="285" t="s">
        <v>55</v>
      </c>
      <c r="F7" s="285" t="s">
        <v>56</v>
      </c>
      <c r="G7" s="285" t="s">
        <v>57</v>
      </c>
      <c r="H7" s="284" t="s">
        <v>58</v>
      </c>
    </row>
    <row r="8" spans="1:8" ht="36" customHeight="1">
      <c r="A8" s="476" t="s">
        <v>4</v>
      </c>
      <c r="B8" s="476" t="s">
        <v>5</v>
      </c>
      <c r="C8" s="478" t="s">
        <v>394</v>
      </c>
      <c r="D8" s="479"/>
      <c r="E8" s="480"/>
      <c r="F8" s="481" t="s">
        <v>395</v>
      </c>
      <c r="G8" s="482"/>
      <c r="H8" s="483"/>
    </row>
    <row r="9" spans="1:8" ht="12.75">
      <c r="A9" s="477"/>
      <c r="B9" s="477"/>
      <c r="C9" s="255" t="s">
        <v>396</v>
      </c>
      <c r="D9" s="255" t="s">
        <v>397</v>
      </c>
      <c r="E9" s="255" t="s">
        <v>300</v>
      </c>
      <c r="F9" s="255" t="s">
        <v>396</v>
      </c>
      <c r="G9" s="286" t="s">
        <v>397</v>
      </c>
      <c r="H9" s="286" t="s">
        <v>300</v>
      </c>
    </row>
    <row r="10" spans="1:8" ht="19.5" customHeight="1">
      <c r="A10" s="287"/>
      <c r="B10" s="287"/>
      <c r="C10" s="287"/>
      <c r="D10" s="287"/>
      <c r="E10" s="288"/>
      <c r="F10" s="287"/>
      <c r="G10" s="289"/>
      <c r="H10" s="290"/>
    </row>
    <row r="11" spans="1:8" ht="19.5" customHeight="1">
      <c r="A11" s="253">
        <v>1</v>
      </c>
      <c r="B11" s="256" t="s">
        <v>398</v>
      </c>
      <c r="C11" s="257">
        <v>1</v>
      </c>
      <c r="D11" s="257">
        <v>0</v>
      </c>
      <c r="E11" s="258">
        <f>SUM(C11:D11)</f>
        <v>1</v>
      </c>
      <c r="F11" s="257">
        <v>1</v>
      </c>
      <c r="G11" s="257">
        <v>0</v>
      </c>
      <c r="H11" s="291">
        <f>SUM(F11:G11)</f>
        <v>1</v>
      </c>
    </row>
    <row r="12" spans="1:8" ht="19.5" customHeight="1">
      <c r="A12" s="253">
        <v>2</v>
      </c>
      <c r="B12" s="292" t="s">
        <v>399</v>
      </c>
      <c r="C12" s="257">
        <v>1</v>
      </c>
      <c r="D12" s="257">
        <v>0</v>
      </c>
      <c r="E12" s="258">
        <f aca="true" t="shared" si="0" ref="E12:E19">SUM(C12:D12)</f>
        <v>1</v>
      </c>
      <c r="F12" s="257">
        <v>1</v>
      </c>
      <c r="G12" s="257">
        <v>0</v>
      </c>
      <c r="H12" s="291">
        <f aca="true" t="shared" si="1" ref="H12:H19">SUM(F12:G12)</f>
        <v>1</v>
      </c>
    </row>
    <row r="13" spans="1:8" ht="19.5" customHeight="1">
      <c r="A13" s="253">
        <v>3</v>
      </c>
      <c r="B13" s="292" t="s">
        <v>400</v>
      </c>
      <c r="C13" s="257">
        <v>1</v>
      </c>
      <c r="D13" s="257">
        <v>0</v>
      </c>
      <c r="E13" s="258">
        <f t="shared" si="0"/>
        <v>1</v>
      </c>
      <c r="F13" s="257">
        <v>1</v>
      </c>
      <c r="G13" s="257">
        <v>0</v>
      </c>
      <c r="H13" s="291">
        <f t="shared" si="1"/>
        <v>1</v>
      </c>
    </row>
    <row r="14" spans="1:8" ht="19.5" customHeight="1">
      <c r="A14" s="253">
        <v>4</v>
      </c>
      <c r="B14" s="292" t="s">
        <v>401</v>
      </c>
      <c r="C14" s="257">
        <v>2</v>
      </c>
      <c r="D14" s="257">
        <v>0</v>
      </c>
      <c r="E14" s="258">
        <f t="shared" si="0"/>
        <v>2</v>
      </c>
      <c r="F14" s="257">
        <v>2</v>
      </c>
      <c r="G14" s="257">
        <v>0</v>
      </c>
      <c r="H14" s="291">
        <f t="shared" si="1"/>
        <v>2</v>
      </c>
    </row>
    <row r="15" spans="1:8" ht="19.5" customHeight="1">
      <c r="A15" s="253">
        <v>5</v>
      </c>
      <c r="B15" s="256" t="s">
        <v>402</v>
      </c>
      <c r="C15" s="257">
        <v>2</v>
      </c>
      <c r="D15" s="257">
        <v>2</v>
      </c>
      <c r="E15" s="258">
        <f t="shared" si="0"/>
        <v>4</v>
      </c>
      <c r="F15" s="257">
        <v>2</v>
      </c>
      <c r="G15" s="257">
        <v>2</v>
      </c>
      <c r="H15" s="291">
        <f t="shared" si="1"/>
        <v>4</v>
      </c>
    </row>
    <row r="16" spans="1:8" ht="19.5" customHeight="1">
      <c r="A16" s="253">
        <v>6</v>
      </c>
      <c r="B16" s="256" t="s">
        <v>403</v>
      </c>
      <c r="C16" s="257">
        <v>0</v>
      </c>
      <c r="D16" s="257">
        <v>4</v>
      </c>
      <c r="E16" s="258">
        <f t="shared" si="0"/>
        <v>4</v>
      </c>
      <c r="F16" s="257">
        <v>0</v>
      </c>
      <c r="G16" s="257">
        <v>4</v>
      </c>
      <c r="H16" s="291">
        <f t="shared" si="1"/>
        <v>4</v>
      </c>
    </row>
    <row r="17" spans="1:8" s="254" customFormat="1" ht="19.5" customHeight="1">
      <c r="A17" s="253">
        <v>7</v>
      </c>
      <c r="B17" s="252" t="s">
        <v>405</v>
      </c>
      <c r="C17" s="258">
        <f aca="true" t="shared" si="2" ref="C17:H17">SUM(C11:C16)</f>
        <v>7</v>
      </c>
      <c r="D17" s="258">
        <f t="shared" si="2"/>
        <v>6</v>
      </c>
      <c r="E17" s="258">
        <f t="shared" si="2"/>
        <v>13</v>
      </c>
      <c r="F17" s="258">
        <f t="shared" si="2"/>
        <v>7</v>
      </c>
      <c r="G17" s="258">
        <f t="shared" si="2"/>
        <v>6</v>
      </c>
      <c r="H17" s="258">
        <f t="shared" si="2"/>
        <v>13</v>
      </c>
    </row>
    <row r="18" spans="1:8" ht="19.5" customHeight="1">
      <c r="A18" s="253"/>
      <c r="B18" s="256"/>
      <c r="C18" s="257"/>
      <c r="D18" s="257"/>
      <c r="E18" s="258"/>
      <c r="F18" s="257"/>
      <c r="G18" s="289"/>
      <c r="H18" s="291"/>
    </row>
    <row r="19" spans="1:8" ht="19.5" customHeight="1">
      <c r="A19" s="253">
        <v>8</v>
      </c>
      <c r="B19" s="256" t="s">
        <v>404</v>
      </c>
      <c r="C19" s="257">
        <v>0</v>
      </c>
      <c r="D19" s="257">
        <v>9</v>
      </c>
      <c r="E19" s="258">
        <f t="shared" si="0"/>
        <v>9</v>
      </c>
      <c r="F19" s="257">
        <v>0</v>
      </c>
      <c r="G19" s="289">
        <v>9</v>
      </c>
      <c r="H19" s="291">
        <f t="shared" si="1"/>
        <v>9</v>
      </c>
    </row>
    <row r="20" spans="1:8" ht="19.5" customHeight="1">
      <c r="A20" s="256"/>
      <c r="B20" s="256"/>
      <c r="C20" s="257"/>
      <c r="D20" s="257"/>
      <c r="E20" s="258"/>
      <c r="F20" s="257"/>
      <c r="G20" s="289"/>
      <c r="H20" s="291"/>
    </row>
    <row r="21" spans="1:8" s="296" customFormat="1" ht="24.75" customHeight="1">
      <c r="A21" s="293">
        <v>9</v>
      </c>
      <c r="B21" s="294" t="s">
        <v>281</v>
      </c>
      <c r="C21" s="295">
        <f aca="true" t="shared" si="3" ref="C21:H21">SUM(C17,C19)</f>
        <v>7</v>
      </c>
      <c r="D21" s="295">
        <f t="shared" si="3"/>
        <v>15</v>
      </c>
      <c r="E21" s="295">
        <f t="shared" si="3"/>
        <v>22</v>
      </c>
      <c r="F21" s="295">
        <f t="shared" si="3"/>
        <v>7</v>
      </c>
      <c r="G21" s="295">
        <f t="shared" si="3"/>
        <v>15</v>
      </c>
      <c r="H21" s="295">
        <f t="shared" si="3"/>
        <v>22</v>
      </c>
    </row>
    <row r="22" spans="1:7" ht="12.75">
      <c r="A22" s="251"/>
      <c r="B22" s="251"/>
      <c r="C22" s="251"/>
      <c r="D22" s="251"/>
      <c r="E22" s="251"/>
      <c r="F22" s="251"/>
      <c r="G22" s="251"/>
    </row>
    <row r="23" spans="1:7" ht="12.75">
      <c r="A23" s="251"/>
      <c r="B23" s="251"/>
      <c r="C23" s="251"/>
      <c r="D23" s="251"/>
      <c r="E23" s="251"/>
      <c r="F23" s="251"/>
      <c r="G23" s="251"/>
    </row>
    <row r="24" spans="1:7" ht="12.75">
      <c r="A24" s="251"/>
      <c r="B24" s="251"/>
      <c r="C24" s="251"/>
      <c r="D24" s="251"/>
      <c r="E24" s="251"/>
      <c r="F24" s="251"/>
      <c r="G24" s="251"/>
    </row>
    <row r="25" spans="1:7" ht="12.75">
      <c r="A25" s="251"/>
      <c r="B25" s="251"/>
      <c r="C25" s="251"/>
      <c r="D25" s="251"/>
      <c r="E25" s="251"/>
      <c r="F25" s="251"/>
      <c r="G25" s="251"/>
    </row>
    <row r="26" spans="1:7" ht="12.75">
      <c r="A26" s="251"/>
      <c r="B26" s="251"/>
      <c r="C26" s="251"/>
      <c r="D26" s="251"/>
      <c r="E26" s="251"/>
      <c r="F26" s="251"/>
      <c r="G26" s="251"/>
    </row>
    <row r="27" spans="1:7" ht="12.75">
      <c r="A27" s="251"/>
      <c r="B27" s="251"/>
      <c r="C27" s="251"/>
      <c r="D27" s="251"/>
      <c r="E27" s="251"/>
      <c r="F27" s="251"/>
      <c r="G27" s="251"/>
    </row>
    <row r="28" spans="1:7" ht="12.75">
      <c r="A28" s="251"/>
      <c r="B28" s="251"/>
      <c r="C28" s="251"/>
      <c r="D28" s="251"/>
      <c r="E28" s="251"/>
      <c r="F28" s="251"/>
      <c r="G28" s="251"/>
    </row>
    <row r="29" spans="1:7" ht="12.75">
      <c r="A29" s="251"/>
      <c r="B29" s="251"/>
      <c r="C29" s="251"/>
      <c r="D29" s="251"/>
      <c r="E29" s="251"/>
      <c r="F29" s="251"/>
      <c r="G29" s="251"/>
    </row>
    <row r="30" spans="1:7" ht="12.75">
      <c r="A30" s="251"/>
      <c r="B30" s="251"/>
      <c r="C30" s="251"/>
      <c r="D30" s="251"/>
      <c r="E30" s="251"/>
      <c r="F30" s="251"/>
      <c r="G30" s="251"/>
    </row>
    <row r="31" spans="1:7" ht="12.75">
      <c r="A31" s="251"/>
      <c r="B31" s="251"/>
      <c r="C31" s="251"/>
      <c r="D31" s="251"/>
      <c r="E31" s="251"/>
      <c r="F31" s="251"/>
      <c r="G31" s="251"/>
    </row>
    <row r="32" spans="1:7" ht="12.75">
      <c r="A32" s="251"/>
      <c r="B32" s="251"/>
      <c r="C32" s="251"/>
      <c r="D32" s="251"/>
      <c r="E32" s="251"/>
      <c r="F32" s="251"/>
      <c r="G32" s="251"/>
    </row>
    <row r="33" spans="1:7" ht="12.75">
      <c r="A33" s="251"/>
      <c r="B33" s="251"/>
      <c r="C33" s="251"/>
      <c r="D33" s="251"/>
      <c r="E33" s="251"/>
      <c r="F33" s="251"/>
      <c r="G33" s="251"/>
    </row>
    <row r="34" spans="1:7" ht="12.75">
      <c r="A34" s="251"/>
      <c r="B34" s="251"/>
      <c r="C34" s="251"/>
      <c r="D34" s="251"/>
      <c r="E34" s="251"/>
      <c r="F34" s="251"/>
      <c r="G34" s="251"/>
    </row>
    <row r="35" spans="1:7" ht="12.75">
      <c r="A35" s="251"/>
      <c r="B35" s="251"/>
      <c r="C35" s="251"/>
      <c r="D35" s="251"/>
      <c r="E35" s="251"/>
      <c r="F35" s="251"/>
      <c r="G35" s="251"/>
    </row>
    <row r="36" spans="1:7" ht="12.75">
      <c r="A36" s="251"/>
      <c r="B36" s="251"/>
      <c r="C36" s="251"/>
      <c r="D36" s="251"/>
      <c r="E36" s="251"/>
      <c r="F36" s="251"/>
      <c r="G36" s="251"/>
    </row>
    <row r="37" spans="1:7" ht="12.75">
      <c r="A37" s="251"/>
      <c r="B37" s="251"/>
      <c r="C37" s="251"/>
      <c r="D37" s="251"/>
      <c r="E37" s="251"/>
      <c r="F37" s="251"/>
      <c r="G37" s="251"/>
    </row>
    <row r="38" spans="1:7" ht="12.75">
      <c r="A38" s="251"/>
      <c r="B38" s="251"/>
      <c r="C38" s="251"/>
      <c r="D38" s="251"/>
      <c r="E38" s="251"/>
      <c r="F38" s="251"/>
      <c r="G38" s="251"/>
    </row>
    <row r="39" spans="1:7" ht="12.75">
      <c r="A39" s="251"/>
      <c r="B39" s="251"/>
      <c r="C39" s="251"/>
      <c r="D39" s="251"/>
      <c r="E39" s="251"/>
      <c r="F39" s="251"/>
      <c r="G39" s="251"/>
    </row>
    <row r="40" spans="1:7" ht="12.75">
      <c r="A40" s="251"/>
      <c r="B40" s="251"/>
      <c r="C40" s="251"/>
      <c r="D40" s="251"/>
      <c r="E40" s="251"/>
      <c r="F40" s="251"/>
      <c r="G40" s="251"/>
    </row>
    <row r="41" spans="1:7" ht="12.75">
      <c r="A41" s="251"/>
      <c r="B41" s="251"/>
      <c r="C41" s="251"/>
      <c r="D41" s="251"/>
      <c r="E41" s="251"/>
      <c r="F41" s="251"/>
      <c r="G41" s="251"/>
    </row>
    <row r="42" spans="1:7" ht="12.75">
      <c r="A42" s="251"/>
      <c r="B42" s="251"/>
      <c r="C42" s="251"/>
      <c r="D42" s="251"/>
      <c r="E42" s="251"/>
      <c r="F42" s="251"/>
      <c r="G42" s="251"/>
    </row>
  </sheetData>
  <sheetProtection/>
  <mergeCells count="8">
    <mergeCell ref="A1:C1"/>
    <mergeCell ref="A2:C2"/>
    <mergeCell ref="A4:H4"/>
    <mergeCell ref="A5:H5"/>
    <mergeCell ref="A8:A9"/>
    <mergeCell ref="B8:B9"/>
    <mergeCell ref="C8:E8"/>
    <mergeCell ref="F8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.7109375" style="179" customWidth="1"/>
    <col min="2" max="2" width="30.00390625" style="179" customWidth="1"/>
    <col min="3" max="3" width="8.00390625" style="179" customWidth="1"/>
    <col min="4" max="4" width="8.421875" style="179" customWidth="1"/>
    <col min="5" max="5" width="7.7109375" style="179" customWidth="1"/>
    <col min="6" max="6" width="6.7109375" style="179" customWidth="1"/>
    <col min="7" max="7" width="4.57421875" style="178" customWidth="1"/>
    <col min="8" max="8" width="30.140625" style="179" customWidth="1"/>
    <col min="9" max="9" width="8.140625" style="179" customWidth="1"/>
    <col min="10" max="10" width="8.7109375" style="179" customWidth="1"/>
    <col min="11" max="11" width="7.57421875" style="179" customWidth="1"/>
    <col min="12" max="12" width="6.8515625" style="179" customWidth="1"/>
    <col min="13" max="16384" width="9.140625" style="178" customWidth="1"/>
  </cols>
  <sheetData>
    <row r="1" spans="1:14" ht="11.25">
      <c r="A1" s="423" t="s">
        <v>684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177"/>
      <c r="N1" s="177"/>
    </row>
    <row r="3" spans="1:12" ht="11.25">
      <c r="A3" s="421" t="s">
        <v>68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</row>
    <row r="4" spans="1:12" ht="11.25">
      <c r="A4" s="421" t="s">
        <v>407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ht="11.25">
      <c r="A5" s="181"/>
      <c r="B5" s="181"/>
      <c r="C5" s="181"/>
      <c r="D5" s="181"/>
      <c r="E5" s="181"/>
      <c r="F5" s="181"/>
      <c r="G5" s="180"/>
      <c r="H5" s="181"/>
      <c r="I5" s="181"/>
      <c r="J5" s="181"/>
      <c r="K5" s="181"/>
      <c r="L5" s="181"/>
    </row>
    <row r="6" spans="1:12" ht="11.25">
      <c r="A6" s="182"/>
      <c r="B6" s="182" t="s">
        <v>52</v>
      </c>
      <c r="C6" s="182" t="s">
        <v>53</v>
      </c>
      <c r="D6" s="182" t="s">
        <v>54</v>
      </c>
      <c r="E6" s="182" t="s">
        <v>55</v>
      </c>
      <c r="F6" s="182" t="s">
        <v>126</v>
      </c>
      <c r="G6" s="183"/>
      <c r="H6" s="182" t="s">
        <v>57</v>
      </c>
      <c r="I6" s="182" t="s">
        <v>58</v>
      </c>
      <c r="J6" s="182" t="s">
        <v>59</v>
      </c>
      <c r="K6" s="182" t="s">
        <v>60</v>
      </c>
      <c r="L6" s="182" t="s">
        <v>61</v>
      </c>
    </row>
    <row r="7" spans="1:12" s="186" customFormat="1" ht="33.75">
      <c r="A7" s="184" t="s">
        <v>21</v>
      </c>
      <c r="B7" s="422" t="s">
        <v>69</v>
      </c>
      <c r="C7" s="422"/>
      <c r="D7" s="422"/>
      <c r="E7" s="422"/>
      <c r="F7" s="422"/>
      <c r="G7" s="184" t="s">
        <v>21</v>
      </c>
      <c r="H7" s="422" t="s">
        <v>70</v>
      </c>
      <c r="I7" s="422"/>
      <c r="J7" s="422"/>
      <c r="K7" s="422"/>
      <c r="L7" s="422"/>
    </row>
    <row r="8" spans="1:12" s="186" customFormat="1" ht="27" customHeight="1">
      <c r="A8" s="184"/>
      <c r="B8" s="185"/>
      <c r="C8" s="187" t="s">
        <v>32</v>
      </c>
      <c r="D8" s="187" t="s">
        <v>33</v>
      </c>
      <c r="E8" s="187" t="s">
        <v>34</v>
      </c>
      <c r="F8" s="187" t="s">
        <v>35</v>
      </c>
      <c r="G8" s="188"/>
      <c r="H8" s="189"/>
      <c r="I8" s="187" t="s">
        <v>32</v>
      </c>
      <c r="J8" s="187" t="s">
        <v>33</v>
      </c>
      <c r="K8" s="187" t="s">
        <v>34</v>
      </c>
      <c r="L8" s="187" t="s">
        <v>35</v>
      </c>
    </row>
    <row r="9" spans="1:12" ht="11.25">
      <c r="A9" s="190"/>
      <c r="B9" s="19" t="s">
        <v>5</v>
      </c>
      <c r="C9" s="19" t="s">
        <v>71</v>
      </c>
      <c r="D9" s="19" t="s">
        <v>71</v>
      </c>
      <c r="E9" s="19" t="s">
        <v>71</v>
      </c>
      <c r="F9" s="19" t="s">
        <v>71</v>
      </c>
      <c r="G9" s="19"/>
      <c r="H9" s="19" t="s">
        <v>5</v>
      </c>
      <c r="I9" s="19" t="s">
        <v>71</v>
      </c>
      <c r="J9" s="19" t="s">
        <v>71</v>
      </c>
      <c r="K9" s="19" t="s">
        <v>71</v>
      </c>
      <c r="L9" s="19" t="s">
        <v>71</v>
      </c>
    </row>
    <row r="10" spans="1:12" ht="11.25">
      <c r="A10" s="191">
        <v>1</v>
      </c>
      <c r="B10" s="21" t="s">
        <v>72</v>
      </c>
      <c r="C10" s="192">
        <f>SUM(C11)</f>
        <v>325753</v>
      </c>
      <c r="D10" s="192">
        <f>SUM(D11)</f>
        <v>377962</v>
      </c>
      <c r="E10" s="192">
        <f>SUM(E11)</f>
        <v>375996</v>
      </c>
      <c r="F10" s="193">
        <f aca="true" t="shared" si="0" ref="F10:F15">E10/D10</f>
        <v>0.9947984188886714</v>
      </c>
      <c r="G10" s="194">
        <v>1</v>
      </c>
      <c r="H10" s="21" t="s">
        <v>73</v>
      </c>
      <c r="I10" s="192">
        <f>SUM(I11,I30)</f>
        <v>398816</v>
      </c>
      <c r="J10" s="192">
        <f>SUM(J11,J30)</f>
        <v>451383</v>
      </c>
      <c r="K10" s="192">
        <f>SUM(K11,K30)</f>
        <v>361348</v>
      </c>
      <c r="L10" s="193">
        <f aca="true" t="shared" si="1" ref="L10:L15">K10/J10</f>
        <v>0.8005352439059512</v>
      </c>
    </row>
    <row r="11" spans="1:12" ht="11.25">
      <c r="A11" s="191">
        <v>2</v>
      </c>
      <c r="B11" s="195" t="s">
        <v>74</v>
      </c>
      <c r="C11" s="192">
        <f>SUM(C12,C23)</f>
        <v>325753</v>
      </c>
      <c r="D11" s="192">
        <f>SUM(D12,D23)</f>
        <v>377962</v>
      </c>
      <c r="E11" s="192">
        <f>SUM(E12,E23)</f>
        <v>375996</v>
      </c>
      <c r="F11" s="193">
        <f t="shared" si="0"/>
        <v>0.9947984188886714</v>
      </c>
      <c r="G11" s="194">
        <v>2</v>
      </c>
      <c r="H11" s="195" t="s">
        <v>75</v>
      </c>
      <c r="I11" s="192">
        <f>SUM(I12,I23)</f>
        <v>330695</v>
      </c>
      <c r="J11" s="192">
        <f>SUM(J12,J23)</f>
        <v>406297</v>
      </c>
      <c r="K11" s="192">
        <f>SUM(K12,K23)</f>
        <v>361348</v>
      </c>
      <c r="L11" s="193">
        <f t="shared" si="1"/>
        <v>0.88936910683564</v>
      </c>
    </row>
    <row r="12" spans="1:12" ht="11.25">
      <c r="A12" s="191">
        <v>3</v>
      </c>
      <c r="B12" s="195" t="s">
        <v>76</v>
      </c>
      <c r="C12" s="192">
        <f>SUM(C13,C16,C17,C19:C21)</f>
        <v>267865</v>
      </c>
      <c r="D12" s="192">
        <f>SUM(D13,D16,D17,D19:D21)</f>
        <v>288924</v>
      </c>
      <c r="E12" s="192">
        <f>SUM(E13,E16,E17,E19:E21)</f>
        <v>288606</v>
      </c>
      <c r="F12" s="193">
        <f t="shared" si="0"/>
        <v>0.9988993645387715</v>
      </c>
      <c r="G12" s="194">
        <v>3</v>
      </c>
      <c r="H12" s="195" t="s">
        <v>76</v>
      </c>
      <c r="I12" s="192">
        <f>SUM(I13:I22)</f>
        <v>241462</v>
      </c>
      <c r="J12" s="192">
        <f>SUM(J13:J22)</f>
        <v>287569</v>
      </c>
      <c r="K12" s="192">
        <f>SUM(K13:K22)</f>
        <v>257347</v>
      </c>
      <c r="L12" s="193">
        <f t="shared" si="1"/>
        <v>0.8949052227465408</v>
      </c>
    </row>
    <row r="13" spans="1:12" ht="11.25">
      <c r="A13" s="191">
        <v>4</v>
      </c>
      <c r="B13" s="22" t="s">
        <v>77</v>
      </c>
      <c r="C13" s="196">
        <f>SUM(C14:C15)</f>
        <v>168444</v>
      </c>
      <c r="D13" s="196">
        <f>SUM(D14:D15)</f>
        <v>174393</v>
      </c>
      <c r="E13" s="196">
        <f>SUM(E14:E15)</f>
        <v>190266</v>
      </c>
      <c r="F13" s="193">
        <f t="shared" si="0"/>
        <v>1.0910185615248318</v>
      </c>
      <c r="G13" s="194">
        <v>4</v>
      </c>
      <c r="H13" s="22" t="s">
        <v>78</v>
      </c>
      <c r="I13" s="196">
        <v>54610</v>
      </c>
      <c r="J13" s="196">
        <v>55708</v>
      </c>
      <c r="K13" s="196">
        <v>48446</v>
      </c>
      <c r="L13" s="193">
        <f t="shared" si="1"/>
        <v>0.8696417031665111</v>
      </c>
    </row>
    <row r="14" spans="1:12" ht="11.25">
      <c r="A14" s="191">
        <v>5</v>
      </c>
      <c r="B14" s="23" t="s">
        <v>14</v>
      </c>
      <c r="C14" s="197">
        <v>24164</v>
      </c>
      <c r="D14" s="197">
        <v>28123</v>
      </c>
      <c r="E14" s="197">
        <v>26178</v>
      </c>
      <c r="F14" s="193">
        <f t="shared" si="0"/>
        <v>0.9308395263663194</v>
      </c>
      <c r="G14" s="194">
        <v>5</v>
      </c>
      <c r="H14" s="22" t="s">
        <v>79</v>
      </c>
      <c r="I14" s="196">
        <v>12836</v>
      </c>
      <c r="J14" s="196">
        <v>13613</v>
      </c>
      <c r="K14" s="196">
        <v>11487</v>
      </c>
      <c r="L14" s="193">
        <f t="shared" si="1"/>
        <v>0.8438257547932124</v>
      </c>
    </row>
    <row r="15" spans="1:12" ht="11.25">
      <c r="A15" s="191">
        <v>6</v>
      </c>
      <c r="B15" s="23" t="s">
        <v>256</v>
      </c>
      <c r="C15" s="197">
        <v>144280</v>
      </c>
      <c r="D15" s="197">
        <v>146270</v>
      </c>
      <c r="E15" s="197">
        <v>164088</v>
      </c>
      <c r="F15" s="193">
        <f t="shared" si="0"/>
        <v>1.1218158200587953</v>
      </c>
      <c r="G15" s="194">
        <v>6</v>
      </c>
      <c r="H15" s="22" t="s">
        <v>80</v>
      </c>
      <c r="I15" s="196">
        <v>120321</v>
      </c>
      <c r="J15" s="196">
        <v>150468</v>
      </c>
      <c r="K15" s="196">
        <v>132134</v>
      </c>
      <c r="L15" s="193">
        <f t="shared" si="1"/>
        <v>0.8781534944307096</v>
      </c>
    </row>
    <row r="16" spans="1:12" ht="11.25">
      <c r="A16" s="191">
        <v>7</v>
      </c>
      <c r="B16" s="22" t="s">
        <v>81</v>
      </c>
      <c r="C16" s="196"/>
      <c r="D16" s="196"/>
      <c r="E16" s="196"/>
      <c r="F16" s="193"/>
      <c r="G16" s="194">
        <v>7</v>
      </c>
      <c r="H16" s="22" t="s">
        <v>82</v>
      </c>
      <c r="I16" s="196">
        <v>0</v>
      </c>
      <c r="J16" s="196">
        <v>0</v>
      </c>
      <c r="K16" s="196">
        <v>0</v>
      </c>
      <c r="L16" s="193"/>
    </row>
    <row r="17" spans="1:12" ht="11.25">
      <c r="A17" s="191">
        <v>8</v>
      </c>
      <c r="B17" s="22" t="s">
        <v>83</v>
      </c>
      <c r="C17" s="196">
        <v>39534</v>
      </c>
      <c r="D17" s="196">
        <v>40654</v>
      </c>
      <c r="E17" s="196">
        <v>35508</v>
      </c>
      <c r="F17" s="193">
        <f>E17/D17</f>
        <v>0.8734195897082698</v>
      </c>
      <c r="G17" s="194">
        <v>8</v>
      </c>
      <c r="H17" s="22"/>
      <c r="I17" s="196"/>
      <c r="J17" s="196"/>
      <c r="K17" s="196"/>
      <c r="L17" s="193"/>
    </row>
    <row r="18" spans="1:12" ht="11.25">
      <c r="A18" s="191">
        <v>9</v>
      </c>
      <c r="B18" s="23" t="s">
        <v>84</v>
      </c>
      <c r="C18" s="197">
        <v>15179</v>
      </c>
      <c r="D18" s="197">
        <v>16264</v>
      </c>
      <c r="E18" s="197">
        <v>16906</v>
      </c>
      <c r="F18" s="193">
        <f>E18/D18</f>
        <v>1.0394736842105263</v>
      </c>
      <c r="G18" s="194">
        <v>9</v>
      </c>
      <c r="H18" s="22" t="s">
        <v>11</v>
      </c>
      <c r="I18" s="196">
        <v>5021</v>
      </c>
      <c r="J18" s="196">
        <v>5213</v>
      </c>
      <c r="K18" s="196">
        <v>4866</v>
      </c>
      <c r="L18" s="193">
        <f>K18/J18</f>
        <v>0.9334356416650681</v>
      </c>
    </row>
    <row r="19" spans="1:12" ht="11.25">
      <c r="A19" s="191">
        <v>10</v>
      </c>
      <c r="B19" s="22" t="s">
        <v>85</v>
      </c>
      <c r="C19" s="196">
        <v>949</v>
      </c>
      <c r="D19" s="196">
        <v>2459</v>
      </c>
      <c r="E19" s="196">
        <v>2458</v>
      </c>
      <c r="F19" s="193">
        <f>E19/D19</f>
        <v>0.9995933306222041</v>
      </c>
      <c r="G19" s="194">
        <v>10</v>
      </c>
      <c r="H19" s="22" t="s">
        <v>86</v>
      </c>
      <c r="I19" s="196"/>
      <c r="J19" s="196"/>
      <c r="K19" s="196"/>
      <c r="L19" s="193"/>
    </row>
    <row r="20" spans="1:12" ht="22.5">
      <c r="A20" s="191">
        <v>11</v>
      </c>
      <c r="B20" s="22" t="s">
        <v>87</v>
      </c>
      <c r="C20" s="196">
        <v>45945</v>
      </c>
      <c r="D20" s="196">
        <v>58425</v>
      </c>
      <c r="E20" s="196">
        <v>60374</v>
      </c>
      <c r="F20" s="193">
        <f>E20/D20</f>
        <v>1.0333590072742833</v>
      </c>
      <c r="G20" s="194">
        <v>11</v>
      </c>
      <c r="H20" s="22" t="s">
        <v>88</v>
      </c>
      <c r="I20" s="196">
        <v>17198</v>
      </c>
      <c r="J20" s="196">
        <v>19288</v>
      </c>
      <c r="K20" s="196">
        <v>19188</v>
      </c>
      <c r="L20" s="193">
        <f aca="true" t="shared" si="2" ref="L20:L25">K20/J20</f>
        <v>0.9948154292824554</v>
      </c>
    </row>
    <row r="21" spans="1:12" ht="22.5">
      <c r="A21" s="191">
        <v>12</v>
      </c>
      <c r="B21" s="22" t="s">
        <v>89</v>
      </c>
      <c r="C21" s="196">
        <v>12993</v>
      </c>
      <c r="D21" s="196">
        <v>12993</v>
      </c>
      <c r="E21" s="196">
        <v>0</v>
      </c>
      <c r="F21" s="193">
        <f aca="true" t="shared" si="3" ref="F21:F28">E21/D21</f>
        <v>0</v>
      </c>
      <c r="G21" s="194">
        <v>12</v>
      </c>
      <c r="H21" s="22" t="s">
        <v>90</v>
      </c>
      <c r="I21" s="196">
        <v>18483</v>
      </c>
      <c r="J21" s="196">
        <v>30286</v>
      </c>
      <c r="K21" s="196">
        <v>28324</v>
      </c>
      <c r="L21" s="193">
        <f t="shared" si="2"/>
        <v>0.9352175922868652</v>
      </c>
    </row>
    <row r="22" spans="1:12" ht="22.5">
      <c r="A22" s="191">
        <v>13</v>
      </c>
      <c r="B22" s="22"/>
      <c r="C22" s="196"/>
      <c r="D22" s="196"/>
      <c r="E22" s="196"/>
      <c r="F22" s="193"/>
      <c r="G22" s="194">
        <v>13</v>
      </c>
      <c r="H22" s="22" t="s">
        <v>91</v>
      </c>
      <c r="I22" s="196">
        <v>12993</v>
      </c>
      <c r="J22" s="196">
        <v>12993</v>
      </c>
      <c r="K22" s="196">
        <v>12902</v>
      </c>
      <c r="L22" s="193">
        <f t="shared" si="2"/>
        <v>0.9929962287385515</v>
      </c>
    </row>
    <row r="23" spans="1:12" ht="11.25">
      <c r="A23" s="191">
        <v>14</v>
      </c>
      <c r="B23" s="195" t="s">
        <v>92</v>
      </c>
      <c r="C23" s="192">
        <f>SUM(C24:C28)</f>
        <v>57888</v>
      </c>
      <c r="D23" s="192">
        <f>SUM(D24:D28)</f>
        <v>89038</v>
      </c>
      <c r="E23" s="192">
        <f>SUM(E24:E28)</f>
        <v>87390</v>
      </c>
      <c r="F23" s="193">
        <f t="shared" si="3"/>
        <v>0.9814910487656956</v>
      </c>
      <c r="G23" s="194">
        <v>14</v>
      </c>
      <c r="H23" s="195" t="s">
        <v>93</v>
      </c>
      <c r="I23" s="192">
        <f>SUM(I24:I29)</f>
        <v>89233</v>
      </c>
      <c r="J23" s="192">
        <f>SUM(J24:J29)</f>
        <v>118728</v>
      </c>
      <c r="K23" s="192">
        <f>SUM(K24:K29)</f>
        <v>104001</v>
      </c>
      <c r="L23" s="193">
        <f t="shared" si="2"/>
        <v>0.8759601778855872</v>
      </c>
    </row>
    <row r="24" spans="1:12" ht="11.25">
      <c r="A24" s="191">
        <v>15</v>
      </c>
      <c r="B24" s="22" t="s">
        <v>6</v>
      </c>
      <c r="C24" s="196">
        <v>1020</v>
      </c>
      <c r="D24" s="196">
        <v>1020</v>
      </c>
      <c r="E24" s="196">
        <v>260</v>
      </c>
      <c r="F24" s="193">
        <f t="shared" si="3"/>
        <v>0.2549019607843137</v>
      </c>
      <c r="G24" s="194">
        <v>15</v>
      </c>
      <c r="H24" s="22" t="s">
        <v>94</v>
      </c>
      <c r="I24" s="196">
        <v>14902</v>
      </c>
      <c r="J24" s="196">
        <v>35280</v>
      </c>
      <c r="K24" s="196">
        <v>25366</v>
      </c>
      <c r="L24" s="193">
        <f t="shared" si="2"/>
        <v>0.7189909297052154</v>
      </c>
    </row>
    <row r="25" spans="1:12" ht="11.25">
      <c r="A25" s="191">
        <v>16</v>
      </c>
      <c r="B25" s="22" t="s">
        <v>95</v>
      </c>
      <c r="C25" s="196">
        <v>55668</v>
      </c>
      <c r="D25" s="196">
        <v>66918</v>
      </c>
      <c r="E25" s="196">
        <v>62230</v>
      </c>
      <c r="F25" s="193">
        <f t="shared" si="3"/>
        <v>0.929944110702651</v>
      </c>
      <c r="G25" s="194">
        <v>16</v>
      </c>
      <c r="H25" s="22" t="s">
        <v>96</v>
      </c>
      <c r="I25" s="196">
        <v>74121</v>
      </c>
      <c r="J25" s="196">
        <v>83238</v>
      </c>
      <c r="K25" s="196">
        <v>78425</v>
      </c>
      <c r="L25" s="193">
        <f t="shared" si="2"/>
        <v>0.9421778514620726</v>
      </c>
    </row>
    <row r="26" spans="1:12" ht="11.25">
      <c r="A26" s="191">
        <v>17</v>
      </c>
      <c r="B26" s="22" t="s">
        <v>97</v>
      </c>
      <c r="C26" s="196">
        <v>0</v>
      </c>
      <c r="D26" s="196">
        <v>0</v>
      </c>
      <c r="E26" s="196">
        <v>0</v>
      </c>
      <c r="F26" s="193"/>
      <c r="G26" s="194">
        <v>17</v>
      </c>
      <c r="H26" s="22" t="s">
        <v>98</v>
      </c>
      <c r="I26" s="196">
        <v>0</v>
      </c>
      <c r="J26" s="196">
        <v>0</v>
      </c>
      <c r="K26" s="196">
        <v>0</v>
      </c>
      <c r="L26" s="193"/>
    </row>
    <row r="27" spans="1:12" ht="22.5">
      <c r="A27" s="191">
        <v>18</v>
      </c>
      <c r="B27" s="22" t="s">
        <v>87</v>
      </c>
      <c r="C27" s="196">
        <v>0</v>
      </c>
      <c r="D27" s="196">
        <v>19900</v>
      </c>
      <c r="E27" s="196">
        <v>19900</v>
      </c>
      <c r="F27" s="193">
        <f t="shared" si="3"/>
        <v>1</v>
      </c>
      <c r="G27" s="194">
        <v>18</v>
      </c>
      <c r="H27" s="22" t="s">
        <v>99</v>
      </c>
      <c r="I27" s="196">
        <v>0</v>
      </c>
      <c r="J27" s="196">
        <v>0</v>
      </c>
      <c r="K27" s="196">
        <v>0</v>
      </c>
      <c r="L27" s="193"/>
    </row>
    <row r="28" spans="1:12" ht="22.5">
      <c r="A28" s="191">
        <v>19</v>
      </c>
      <c r="B28" s="22" t="s">
        <v>89</v>
      </c>
      <c r="C28" s="196">
        <v>1200</v>
      </c>
      <c r="D28" s="196">
        <v>1200</v>
      </c>
      <c r="E28" s="196">
        <v>5000</v>
      </c>
      <c r="F28" s="193">
        <f t="shared" si="3"/>
        <v>4.166666666666667</v>
      </c>
      <c r="G28" s="194">
        <v>19</v>
      </c>
      <c r="H28" s="22" t="s">
        <v>257</v>
      </c>
      <c r="I28" s="196">
        <v>0</v>
      </c>
      <c r="J28" s="196">
        <v>0</v>
      </c>
      <c r="K28" s="196">
        <v>0</v>
      </c>
      <c r="L28" s="193"/>
    </row>
    <row r="29" spans="1:12" ht="11.25">
      <c r="A29" s="191">
        <v>20</v>
      </c>
      <c r="B29" s="198"/>
      <c r="C29" s="196"/>
      <c r="D29" s="196"/>
      <c r="E29" s="196"/>
      <c r="F29" s="193"/>
      <c r="G29" s="194">
        <v>20</v>
      </c>
      <c r="H29" s="22" t="s">
        <v>100</v>
      </c>
      <c r="I29" s="196">
        <v>210</v>
      </c>
      <c r="J29" s="196">
        <v>210</v>
      </c>
      <c r="K29" s="196">
        <v>210</v>
      </c>
      <c r="L29" s="193">
        <f>K29/J29</f>
        <v>1</v>
      </c>
    </row>
    <row r="30" spans="1:12" ht="11.25">
      <c r="A30" s="191">
        <v>21</v>
      </c>
      <c r="B30" s="195"/>
      <c r="C30" s="196"/>
      <c r="D30" s="196"/>
      <c r="E30" s="196"/>
      <c r="F30" s="193"/>
      <c r="G30" s="194">
        <v>21</v>
      </c>
      <c r="H30" s="195" t="s">
        <v>101</v>
      </c>
      <c r="I30" s="192">
        <f>SUM(I40,I43)</f>
        <v>68121</v>
      </c>
      <c r="J30" s="192">
        <f>SUM(J40,J43)</f>
        <v>45086</v>
      </c>
      <c r="K30" s="192">
        <f>SUM(K40,K43)</f>
        <v>0</v>
      </c>
      <c r="L30" s="193">
        <f>K30/J30</f>
        <v>0</v>
      </c>
    </row>
    <row r="31" spans="1:12" s="205" customFormat="1" ht="11.25">
      <c r="A31" s="199"/>
      <c r="B31" s="200"/>
      <c r="C31" s="201"/>
      <c r="D31" s="201"/>
      <c r="E31" s="201"/>
      <c r="F31" s="202"/>
      <c r="G31" s="203"/>
      <c r="H31" s="200"/>
      <c r="I31" s="204"/>
      <c r="J31" s="204"/>
      <c r="K31" s="204"/>
      <c r="L31" s="202"/>
    </row>
    <row r="32" spans="1:12" s="205" customFormat="1" ht="11.25">
      <c r="A32" s="199"/>
      <c r="B32" s="200"/>
      <c r="C32" s="201"/>
      <c r="D32" s="201"/>
      <c r="E32" s="201"/>
      <c r="F32" s="202"/>
      <c r="G32" s="203"/>
      <c r="H32" s="200"/>
      <c r="I32" s="204"/>
      <c r="J32" s="204"/>
      <c r="K32" s="204"/>
      <c r="L32" s="202"/>
    </row>
    <row r="33" spans="1:12" s="205" customFormat="1" ht="11.25">
      <c r="A33" s="199"/>
      <c r="B33" s="200"/>
      <c r="C33" s="201"/>
      <c r="D33" s="201"/>
      <c r="E33" s="201"/>
      <c r="F33" s="202"/>
      <c r="G33" s="203"/>
      <c r="H33" s="200"/>
      <c r="I33" s="204"/>
      <c r="J33" s="204"/>
      <c r="K33" s="204"/>
      <c r="L33" s="202"/>
    </row>
    <row r="34" spans="1:12" ht="11.25">
      <c r="A34" s="421" t="s">
        <v>68</v>
      </c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421"/>
    </row>
    <row r="35" spans="1:12" ht="11.25">
      <c r="A35" s="421" t="s">
        <v>407</v>
      </c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</row>
    <row r="36" spans="1:12" s="205" customFormat="1" ht="11.25">
      <c r="A36" s="199"/>
      <c r="B36" s="200"/>
      <c r="C36" s="201"/>
      <c r="D36" s="201"/>
      <c r="E36" s="201"/>
      <c r="F36" s="202"/>
      <c r="G36" s="203"/>
      <c r="H36" s="200"/>
      <c r="I36" s="204"/>
      <c r="J36" s="204"/>
      <c r="K36" s="204"/>
      <c r="L36" s="202"/>
    </row>
    <row r="37" spans="1:12" ht="11.25">
      <c r="A37" s="182"/>
      <c r="B37" s="182" t="s">
        <v>52</v>
      </c>
      <c r="C37" s="182" t="s">
        <v>53</v>
      </c>
      <c r="D37" s="182" t="s">
        <v>54</v>
      </c>
      <c r="E37" s="182" t="s">
        <v>55</v>
      </c>
      <c r="F37" s="182" t="s">
        <v>126</v>
      </c>
      <c r="G37" s="183"/>
      <c r="H37" s="182" t="s">
        <v>57</v>
      </c>
      <c r="I37" s="182" t="s">
        <v>58</v>
      </c>
      <c r="J37" s="182" t="s">
        <v>59</v>
      </c>
      <c r="K37" s="182" t="s">
        <v>60</v>
      </c>
      <c r="L37" s="182" t="s">
        <v>61</v>
      </c>
    </row>
    <row r="38" spans="1:12" s="186" customFormat="1" ht="33.75">
      <c r="A38" s="184" t="s">
        <v>21</v>
      </c>
      <c r="B38" s="422" t="s">
        <v>69</v>
      </c>
      <c r="C38" s="422"/>
      <c r="D38" s="422"/>
      <c r="E38" s="422"/>
      <c r="F38" s="422"/>
      <c r="G38" s="184" t="s">
        <v>21</v>
      </c>
      <c r="H38" s="422" t="s">
        <v>70</v>
      </c>
      <c r="I38" s="422"/>
      <c r="J38" s="422"/>
      <c r="K38" s="422"/>
      <c r="L38" s="422"/>
    </row>
    <row r="39" spans="1:12" s="186" customFormat="1" ht="27" customHeight="1">
      <c r="A39" s="184"/>
      <c r="B39" s="185"/>
      <c r="C39" s="187" t="s">
        <v>32</v>
      </c>
      <c r="D39" s="187" t="s">
        <v>33</v>
      </c>
      <c r="E39" s="187" t="s">
        <v>34</v>
      </c>
      <c r="F39" s="187" t="s">
        <v>35</v>
      </c>
      <c r="G39" s="188"/>
      <c r="H39" s="189"/>
      <c r="I39" s="187" t="s">
        <v>32</v>
      </c>
      <c r="J39" s="187" t="s">
        <v>33</v>
      </c>
      <c r="K39" s="187" t="s">
        <v>34</v>
      </c>
      <c r="L39" s="187" t="s">
        <v>35</v>
      </c>
    </row>
    <row r="40" spans="1:12" ht="11.25">
      <c r="A40" s="191">
        <v>22</v>
      </c>
      <c r="B40" s="195"/>
      <c r="C40" s="196"/>
      <c r="D40" s="196"/>
      <c r="E40" s="196"/>
      <c r="F40" s="193"/>
      <c r="G40" s="194">
        <v>22</v>
      </c>
      <c r="H40" s="195" t="s">
        <v>102</v>
      </c>
      <c r="I40" s="192">
        <f>SUM(I41:I42)</f>
        <v>5000</v>
      </c>
      <c r="J40" s="192">
        <f>SUM(J41:J42)</f>
        <v>3045</v>
      </c>
      <c r="K40" s="192">
        <f>SUM(K41:K42)</f>
        <v>0</v>
      </c>
      <c r="L40" s="193">
        <f>K40/J40</f>
        <v>0</v>
      </c>
    </row>
    <row r="41" spans="1:12" ht="11.25">
      <c r="A41" s="191">
        <v>23</v>
      </c>
      <c r="B41" s="198"/>
      <c r="C41" s="196"/>
      <c r="D41" s="196"/>
      <c r="E41" s="196"/>
      <c r="F41" s="193"/>
      <c r="G41" s="194">
        <v>23</v>
      </c>
      <c r="H41" s="22" t="s">
        <v>8</v>
      </c>
      <c r="I41" s="196">
        <v>5000</v>
      </c>
      <c r="J41" s="196">
        <v>3045</v>
      </c>
      <c r="K41" s="196">
        <v>0</v>
      </c>
      <c r="L41" s="193"/>
    </row>
    <row r="42" spans="1:12" ht="11.25">
      <c r="A42" s="191">
        <v>24</v>
      </c>
      <c r="B42" s="198"/>
      <c r="C42" s="196"/>
      <c r="D42" s="196"/>
      <c r="E42" s="196"/>
      <c r="F42" s="193"/>
      <c r="G42" s="194">
        <v>24</v>
      </c>
      <c r="H42" s="22" t="s">
        <v>103</v>
      </c>
      <c r="I42" s="196">
        <v>0</v>
      </c>
      <c r="J42" s="196">
        <v>0</v>
      </c>
      <c r="K42" s="196">
        <v>0</v>
      </c>
      <c r="L42" s="193"/>
    </row>
    <row r="43" spans="1:12" ht="11.25">
      <c r="A43" s="191">
        <v>25</v>
      </c>
      <c r="B43" s="195"/>
      <c r="C43" s="196"/>
      <c r="D43" s="196"/>
      <c r="E43" s="196"/>
      <c r="F43" s="193"/>
      <c r="G43" s="194">
        <v>25</v>
      </c>
      <c r="H43" s="195" t="s">
        <v>104</v>
      </c>
      <c r="I43" s="192">
        <f>SUM(I44)</f>
        <v>63121</v>
      </c>
      <c r="J43" s="192">
        <f>SUM(J44)</f>
        <v>42041</v>
      </c>
      <c r="K43" s="192">
        <f>SUM(K44)</f>
        <v>0</v>
      </c>
      <c r="L43" s="193"/>
    </row>
    <row r="44" spans="1:12" ht="11.25">
      <c r="A44" s="191">
        <v>26</v>
      </c>
      <c r="B44" s="198"/>
      <c r="C44" s="196"/>
      <c r="D44" s="196"/>
      <c r="E44" s="196"/>
      <c r="F44" s="193"/>
      <c r="G44" s="194">
        <v>26</v>
      </c>
      <c r="H44" s="22" t="s">
        <v>105</v>
      </c>
      <c r="I44" s="196">
        <v>63121</v>
      </c>
      <c r="J44" s="196">
        <v>42041</v>
      </c>
      <c r="K44" s="196">
        <v>0</v>
      </c>
      <c r="L44" s="193"/>
    </row>
    <row r="45" spans="1:12" ht="11.25">
      <c r="A45" s="191">
        <v>27</v>
      </c>
      <c r="B45" s="21"/>
      <c r="C45" s="196"/>
      <c r="D45" s="196"/>
      <c r="E45" s="196"/>
      <c r="F45" s="196"/>
      <c r="G45" s="20">
        <v>27</v>
      </c>
      <c r="H45" s="21" t="s">
        <v>258</v>
      </c>
      <c r="I45" s="192">
        <f>SUM(I46:I47)</f>
        <v>73063</v>
      </c>
      <c r="J45" s="192">
        <f>SUM(J46:J47)</f>
        <v>73421</v>
      </c>
      <c r="K45" s="192">
        <f>SUM(K46:K47)</f>
        <v>-14648</v>
      </c>
      <c r="L45" s="193"/>
    </row>
    <row r="46" spans="1:12" ht="11.25">
      <c r="A46" s="191">
        <v>28</v>
      </c>
      <c r="B46" s="198"/>
      <c r="C46" s="196"/>
      <c r="D46" s="196"/>
      <c r="E46" s="196"/>
      <c r="F46" s="196"/>
      <c r="G46" s="20">
        <v>28</v>
      </c>
      <c r="H46" s="22" t="s">
        <v>106</v>
      </c>
      <c r="I46" s="196">
        <f>I12+I40-C12</f>
        <v>-21403</v>
      </c>
      <c r="J46" s="196">
        <f>J12+J40-D12</f>
        <v>1690</v>
      </c>
      <c r="K46" s="196">
        <f>K12+K40-E12</f>
        <v>-31259</v>
      </c>
      <c r="L46" s="193"/>
    </row>
    <row r="47" spans="1:12" ht="11.25">
      <c r="A47" s="191">
        <v>29</v>
      </c>
      <c r="B47" s="198"/>
      <c r="C47" s="196"/>
      <c r="D47" s="196"/>
      <c r="E47" s="196"/>
      <c r="F47" s="196"/>
      <c r="G47" s="20">
        <v>29</v>
      </c>
      <c r="H47" s="22" t="s">
        <v>112</v>
      </c>
      <c r="I47" s="196">
        <f>I23+I43-C23</f>
        <v>94466</v>
      </c>
      <c r="J47" s="196">
        <f>J23+J43-D23</f>
        <v>71731</v>
      </c>
      <c r="K47" s="196">
        <f>K23+K43-E23</f>
        <v>16611</v>
      </c>
      <c r="L47" s="193"/>
    </row>
    <row r="48" spans="1:12" ht="11.25">
      <c r="A48" s="191">
        <v>30</v>
      </c>
      <c r="B48" s="21"/>
      <c r="C48" s="196"/>
      <c r="D48" s="196"/>
      <c r="E48" s="196"/>
      <c r="F48" s="196"/>
      <c r="G48" s="20">
        <v>30</v>
      </c>
      <c r="H48" s="21" t="s">
        <v>107</v>
      </c>
      <c r="I48" s="192">
        <f>SUM(I49:I50)</f>
        <v>0</v>
      </c>
      <c r="J48" s="192">
        <f>SUM(J49:J50)</f>
        <v>0</v>
      </c>
      <c r="K48" s="192">
        <f>SUM(K49:K50)</f>
        <v>0</v>
      </c>
      <c r="L48" s="193"/>
    </row>
    <row r="49" spans="1:12" ht="11.25">
      <c r="A49" s="191">
        <v>31</v>
      </c>
      <c r="B49" s="198"/>
      <c r="C49" s="196"/>
      <c r="D49" s="196"/>
      <c r="E49" s="196"/>
      <c r="F49" s="196"/>
      <c r="G49" s="20">
        <v>31</v>
      </c>
      <c r="H49" s="22" t="s">
        <v>108</v>
      </c>
      <c r="I49" s="196">
        <v>0</v>
      </c>
      <c r="J49" s="196">
        <v>0</v>
      </c>
      <c r="K49" s="196">
        <v>0</v>
      </c>
      <c r="L49" s="193"/>
    </row>
    <row r="50" spans="1:12" ht="11.25">
      <c r="A50" s="191">
        <v>32</v>
      </c>
      <c r="B50" s="198"/>
      <c r="C50" s="196"/>
      <c r="D50" s="196"/>
      <c r="E50" s="196"/>
      <c r="F50" s="196"/>
      <c r="G50" s="20">
        <v>32</v>
      </c>
      <c r="H50" s="22" t="s">
        <v>9</v>
      </c>
      <c r="I50" s="196"/>
      <c r="J50" s="196"/>
      <c r="K50" s="196"/>
      <c r="L50" s="193"/>
    </row>
    <row r="51" spans="1:12" ht="38.25" customHeight="1">
      <c r="A51" s="191">
        <v>33</v>
      </c>
      <c r="B51" s="21" t="s">
        <v>109</v>
      </c>
      <c r="C51" s="192">
        <f>SUM(C11)</f>
        <v>325753</v>
      </c>
      <c r="D51" s="192">
        <f>SUM(D11)</f>
        <v>377962</v>
      </c>
      <c r="E51" s="192">
        <f>SUM(E11)</f>
        <v>375996</v>
      </c>
      <c r="F51" s="193">
        <f>E51/D51</f>
        <v>0.9947984188886714</v>
      </c>
      <c r="G51" s="20">
        <v>33</v>
      </c>
      <c r="H51" s="21" t="s">
        <v>110</v>
      </c>
      <c r="I51" s="192">
        <f>SUM(I11)</f>
        <v>330695</v>
      </c>
      <c r="J51" s="192">
        <f>SUM(J11)</f>
        <v>406297</v>
      </c>
      <c r="K51" s="192">
        <f>SUM(K11)</f>
        <v>361348</v>
      </c>
      <c r="L51" s="193">
        <f>K51/J51</f>
        <v>0.88936910683564</v>
      </c>
    </row>
    <row r="52" spans="1:12" ht="22.5">
      <c r="A52" s="191">
        <v>34</v>
      </c>
      <c r="B52" s="21"/>
      <c r="C52" s="196"/>
      <c r="D52" s="196"/>
      <c r="E52" s="196"/>
      <c r="F52" s="193"/>
      <c r="G52" s="20">
        <v>34</v>
      </c>
      <c r="H52" s="21" t="s">
        <v>111</v>
      </c>
      <c r="I52" s="192">
        <f>SUM(I53:I54)</f>
        <v>73063</v>
      </c>
      <c r="J52" s="192">
        <f>SUM(J53:J54)</f>
        <v>73421</v>
      </c>
      <c r="K52" s="192">
        <f>SUM(K53:K54)</f>
        <v>-14648</v>
      </c>
      <c r="L52" s="193"/>
    </row>
    <row r="53" spans="1:12" ht="11.25">
      <c r="A53" s="191">
        <v>35</v>
      </c>
      <c r="B53" s="198"/>
      <c r="C53" s="196"/>
      <c r="D53" s="196"/>
      <c r="E53" s="196"/>
      <c r="F53" s="193"/>
      <c r="G53" s="20">
        <v>35</v>
      </c>
      <c r="H53" s="22" t="s">
        <v>106</v>
      </c>
      <c r="I53" s="196">
        <f>I12+I40-C12</f>
        <v>-21403</v>
      </c>
      <c r="J53" s="196">
        <f>J12+J40-D12</f>
        <v>1690</v>
      </c>
      <c r="K53" s="196">
        <f>K12+K40-E12</f>
        <v>-31259</v>
      </c>
      <c r="L53" s="193"/>
    </row>
    <row r="54" spans="1:12" ht="11.25">
      <c r="A54" s="191">
        <v>36</v>
      </c>
      <c r="B54" s="198"/>
      <c r="C54" s="196"/>
      <c r="D54" s="196"/>
      <c r="E54" s="196"/>
      <c r="F54" s="193"/>
      <c r="G54" s="20">
        <v>36</v>
      </c>
      <c r="H54" s="22" t="s">
        <v>112</v>
      </c>
      <c r="I54" s="196">
        <f>I23+I43-C23</f>
        <v>94466</v>
      </c>
      <c r="J54" s="196">
        <f>J23+J43-D23</f>
        <v>71731</v>
      </c>
      <c r="K54" s="196">
        <f>K23+K43-E23</f>
        <v>16611</v>
      </c>
      <c r="L54" s="193"/>
    </row>
    <row r="55" spans="1:12" ht="13.5" customHeight="1">
      <c r="A55" s="191">
        <v>37</v>
      </c>
      <c r="B55" s="21" t="s">
        <v>113</v>
      </c>
      <c r="C55" s="192"/>
      <c r="D55" s="192"/>
      <c r="E55" s="192"/>
      <c r="F55" s="193"/>
      <c r="G55" s="20">
        <v>37</v>
      </c>
      <c r="H55" s="21"/>
      <c r="I55" s="196"/>
      <c r="J55" s="196"/>
      <c r="K55" s="196"/>
      <c r="L55" s="193"/>
    </row>
    <row r="56" spans="1:12" ht="11.25">
      <c r="A56" s="191">
        <v>38</v>
      </c>
      <c r="B56" s="195" t="s">
        <v>114</v>
      </c>
      <c r="C56" s="192">
        <f>SUM(C57:C58)</f>
        <v>73063</v>
      </c>
      <c r="D56" s="192">
        <f>SUM(D57:D58)</f>
        <v>73421</v>
      </c>
      <c r="E56" s="192">
        <f>SUM(E57:E58)</f>
        <v>73421</v>
      </c>
      <c r="F56" s="193">
        <f aca="true" t="shared" si="4" ref="F56:F64">E56/D56</f>
        <v>1</v>
      </c>
      <c r="G56" s="20">
        <v>38</v>
      </c>
      <c r="H56" s="198"/>
      <c r="I56" s="196"/>
      <c r="J56" s="196"/>
      <c r="K56" s="196"/>
      <c r="L56" s="193"/>
    </row>
    <row r="57" spans="1:12" ht="22.5">
      <c r="A57" s="191">
        <v>39</v>
      </c>
      <c r="B57" s="198" t="s">
        <v>115</v>
      </c>
      <c r="C57" s="196">
        <v>26390</v>
      </c>
      <c r="D57" s="196">
        <v>26390</v>
      </c>
      <c r="E57" s="196">
        <v>26390</v>
      </c>
      <c r="F57" s="193">
        <f t="shared" si="4"/>
        <v>1</v>
      </c>
      <c r="G57" s="20">
        <v>39</v>
      </c>
      <c r="H57" s="22"/>
      <c r="I57" s="196"/>
      <c r="J57" s="196"/>
      <c r="K57" s="196"/>
      <c r="L57" s="193"/>
    </row>
    <row r="58" spans="1:12" ht="22.5">
      <c r="A58" s="191">
        <v>40</v>
      </c>
      <c r="B58" s="198" t="s">
        <v>116</v>
      </c>
      <c r="C58" s="196">
        <v>46673</v>
      </c>
      <c r="D58" s="196">
        <v>47031</v>
      </c>
      <c r="E58" s="196">
        <v>47031</v>
      </c>
      <c r="F58" s="193">
        <f t="shared" si="4"/>
        <v>1</v>
      </c>
      <c r="G58" s="20">
        <v>40</v>
      </c>
      <c r="H58" s="22"/>
      <c r="I58" s="196"/>
      <c r="J58" s="196"/>
      <c r="K58" s="196"/>
      <c r="L58" s="193"/>
    </row>
    <row r="59" spans="1:12" ht="11.25">
      <c r="A59" s="191">
        <v>41</v>
      </c>
      <c r="B59" s="195" t="s">
        <v>117</v>
      </c>
      <c r="C59" s="192">
        <f>SUM(C60:C61)</f>
        <v>0</v>
      </c>
      <c r="D59" s="192">
        <f>SUM(D60:D61)</f>
        <v>0</v>
      </c>
      <c r="E59" s="192">
        <f>SUM(E60:E61)</f>
        <v>0</v>
      </c>
      <c r="F59" s="193"/>
      <c r="G59" s="20">
        <v>41</v>
      </c>
      <c r="H59" s="198"/>
      <c r="I59" s="196"/>
      <c r="J59" s="196"/>
      <c r="K59" s="196"/>
      <c r="L59" s="193"/>
    </row>
    <row r="60" spans="1:12" ht="11.25">
      <c r="A60" s="191">
        <v>42</v>
      </c>
      <c r="B60" s="198" t="s">
        <v>118</v>
      </c>
      <c r="C60" s="196"/>
      <c r="D60" s="196"/>
      <c r="E60" s="196">
        <v>0</v>
      </c>
      <c r="F60" s="193"/>
      <c r="G60" s="20">
        <v>42</v>
      </c>
      <c r="H60" s="22"/>
      <c r="I60" s="196"/>
      <c r="J60" s="196"/>
      <c r="K60" s="196"/>
      <c r="L60" s="193"/>
    </row>
    <row r="61" spans="1:12" ht="11.25">
      <c r="A61" s="191">
        <v>43</v>
      </c>
      <c r="B61" s="198" t="s">
        <v>119</v>
      </c>
      <c r="C61" s="196">
        <v>0</v>
      </c>
      <c r="D61" s="196">
        <v>0</v>
      </c>
      <c r="E61" s="196">
        <v>0</v>
      </c>
      <c r="F61" s="193"/>
      <c r="G61" s="20">
        <v>43</v>
      </c>
      <c r="H61" s="22"/>
      <c r="I61" s="196"/>
      <c r="J61" s="196"/>
      <c r="K61" s="196"/>
      <c r="L61" s="193"/>
    </row>
    <row r="62" spans="1:12" ht="11.25">
      <c r="A62" s="191">
        <v>44</v>
      </c>
      <c r="B62" s="21" t="s">
        <v>120</v>
      </c>
      <c r="C62" s="192">
        <f>SUM(C63:C64)</f>
        <v>398816</v>
      </c>
      <c r="D62" s="192">
        <f>SUM(D63:D64)</f>
        <v>451383</v>
      </c>
      <c r="E62" s="192">
        <f>SUM(E63:E64)</f>
        <v>449417</v>
      </c>
      <c r="F62" s="193">
        <f t="shared" si="4"/>
        <v>0.9956444970235919</v>
      </c>
      <c r="G62" s="20">
        <v>44</v>
      </c>
      <c r="H62" s="21" t="s">
        <v>121</v>
      </c>
      <c r="I62" s="192">
        <f>SUM(I63:I64)</f>
        <v>398816</v>
      </c>
      <c r="J62" s="192">
        <f>SUM(J63:J64)</f>
        <v>451383</v>
      </c>
      <c r="K62" s="192">
        <f>SUM(K63:K64)</f>
        <v>361348</v>
      </c>
      <c r="L62" s="193">
        <f>K62/J62</f>
        <v>0.8005352439059512</v>
      </c>
    </row>
    <row r="63" spans="1:12" ht="11.25">
      <c r="A63" s="191">
        <v>45</v>
      </c>
      <c r="B63" s="198" t="s">
        <v>122</v>
      </c>
      <c r="C63" s="196">
        <f>SUM(C12,C57,C60)</f>
        <v>294255</v>
      </c>
      <c r="D63" s="196">
        <f>SUM(D12,D57,D60)</f>
        <v>315314</v>
      </c>
      <c r="E63" s="196">
        <f>SUM(E12,E57,E60)</f>
        <v>314996</v>
      </c>
      <c r="F63" s="193">
        <f t="shared" si="4"/>
        <v>0.9989914815073229</v>
      </c>
      <c r="G63" s="20">
        <v>45</v>
      </c>
      <c r="H63" s="22" t="s">
        <v>123</v>
      </c>
      <c r="I63" s="196">
        <f>SUM(I12,I40,I49)</f>
        <v>246462</v>
      </c>
      <c r="J63" s="196">
        <f>SUM(J12,J40,J49)</f>
        <v>290614</v>
      </c>
      <c r="K63" s="196">
        <f>SUM(K12,K40,K49)</f>
        <v>257347</v>
      </c>
      <c r="L63" s="193">
        <f>K63/J63</f>
        <v>0.8855285705437453</v>
      </c>
    </row>
    <row r="64" spans="1:12" ht="11.25">
      <c r="A64" s="191">
        <v>46</v>
      </c>
      <c r="B64" s="198" t="s">
        <v>124</v>
      </c>
      <c r="C64" s="196">
        <f>SUM(C23,C58,C61)</f>
        <v>104561</v>
      </c>
      <c r="D64" s="196">
        <f>SUM(D23,D58,D61)</f>
        <v>136069</v>
      </c>
      <c r="E64" s="196">
        <f>SUM(E23,E58,E61)</f>
        <v>134421</v>
      </c>
      <c r="F64" s="193">
        <f t="shared" si="4"/>
        <v>0.9878884977474663</v>
      </c>
      <c r="G64" s="20">
        <v>46</v>
      </c>
      <c r="H64" s="22" t="s">
        <v>125</v>
      </c>
      <c r="I64" s="196">
        <f>SUM(I23,I43,I50)</f>
        <v>152354</v>
      </c>
      <c r="J64" s="196">
        <f>SUM(J23,J43,J50)</f>
        <v>160769</v>
      </c>
      <c r="K64" s="196">
        <f>SUM(K23,K43,K50)</f>
        <v>104001</v>
      </c>
      <c r="L64" s="193">
        <f>K64/J64</f>
        <v>0.6468971008092356</v>
      </c>
    </row>
    <row r="65" spans="1:7" ht="11.25">
      <c r="A65" s="206"/>
      <c r="G65" s="207"/>
    </row>
    <row r="66" spans="1:7" ht="11.25">
      <c r="A66" s="206"/>
      <c r="G66" s="207"/>
    </row>
    <row r="67" spans="1:7" ht="11.25">
      <c r="A67" s="206"/>
      <c r="G67" s="207"/>
    </row>
    <row r="68" spans="1:7" ht="11.25">
      <c r="A68" s="206"/>
      <c r="G68" s="207"/>
    </row>
    <row r="69" spans="1:7" ht="11.25">
      <c r="A69" s="206"/>
      <c r="G69" s="207"/>
    </row>
    <row r="70" spans="1:7" ht="11.25">
      <c r="A70" s="206"/>
      <c r="G70" s="207"/>
    </row>
    <row r="71" spans="1:7" ht="11.25">
      <c r="A71" s="206"/>
      <c r="G71" s="207"/>
    </row>
    <row r="72" spans="1:7" ht="11.25">
      <c r="A72" s="206"/>
      <c r="G72" s="207"/>
    </row>
    <row r="73" spans="1:7" ht="11.25">
      <c r="A73" s="206"/>
      <c r="G73" s="207"/>
    </row>
    <row r="74" spans="1:7" ht="11.25">
      <c r="A74" s="206"/>
      <c r="G74" s="207"/>
    </row>
    <row r="75" spans="1:7" ht="11.25">
      <c r="A75" s="206"/>
      <c r="G75" s="207"/>
    </row>
    <row r="76" spans="1:7" ht="11.25">
      <c r="A76" s="206"/>
      <c r="G76" s="207"/>
    </row>
    <row r="77" spans="1:7" ht="11.25">
      <c r="A77" s="206"/>
      <c r="G77" s="207"/>
    </row>
    <row r="78" spans="1:7" ht="11.25">
      <c r="A78" s="206"/>
      <c r="G78" s="207"/>
    </row>
    <row r="79" spans="1:7" ht="11.25">
      <c r="A79" s="206"/>
      <c r="G79" s="207"/>
    </row>
    <row r="80" spans="1:7" ht="11.25">
      <c r="A80" s="206"/>
      <c r="G80" s="207"/>
    </row>
    <row r="81" spans="1:7" ht="11.25">
      <c r="A81" s="206"/>
      <c r="G81" s="207"/>
    </row>
  </sheetData>
  <sheetProtection/>
  <mergeCells count="9">
    <mergeCell ref="A35:L35"/>
    <mergeCell ref="B38:F38"/>
    <mergeCell ref="H38:L38"/>
    <mergeCell ref="A1:L1"/>
    <mergeCell ref="A3:L3"/>
    <mergeCell ref="A4:L4"/>
    <mergeCell ref="B7:F7"/>
    <mergeCell ref="H7:L7"/>
    <mergeCell ref="A34:L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140625" style="208" customWidth="1"/>
    <col min="2" max="2" width="38.140625" style="75" customWidth="1"/>
    <col min="3" max="3" width="10.421875" style="26" customWidth="1"/>
    <col min="4" max="4" width="10.8515625" style="26" customWidth="1"/>
    <col min="5" max="5" width="11.421875" style="26" customWidth="1"/>
    <col min="6" max="6" width="9.421875" style="81" customWidth="1"/>
    <col min="7" max="16384" width="9.140625" style="24" customWidth="1"/>
  </cols>
  <sheetData>
    <row r="1" spans="1:6" ht="12.75">
      <c r="A1" s="424" t="s">
        <v>685</v>
      </c>
      <c r="B1" s="424"/>
      <c r="C1" s="424"/>
      <c r="D1" s="424"/>
      <c r="E1" s="424"/>
      <c r="F1" s="424"/>
    </row>
    <row r="3" spans="1:6" ht="25.5" customHeight="1">
      <c r="A3" s="425" t="s">
        <v>408</v>
      </c>
      <c r="B3" s="425"/>
      <c r="C3" s="425"/>
      <c r="D3" s="425"/>
      <c r="E3" s="425"/>
      <c r="F3" s="425"/>
    </row>
    <row r="4" spans="1:6" ht="12.75" customHeight="1">
      <c r="A4" s="101"/>
      <c r="B4" s="27"/>
      <c r="C4" s="28"/>
      <c r="D4" s="28"/>
      <c r="E4" s="28"/>
      <c r="F4" s="35" t="s">
        <v>3</v>
      </c>
    </row>
    <row r="5" spans="1:6" s="30" customFormat="1" ht="11.25">
      <c r="A5" s="66"/>
      <c r="B5" s="70" t="s">
        <v>52</v>
      </c>
      <c r="C5" s="29" t="s">
        <v>53</v>
      </c>
      <c r="D5" s="29" t="s">
        <v>54</v>
      </c>
      <c r="E5" s="29" t="s">
        <v>55</v>
      </c>
      <c r="F5" s="66" t="s">
        <v>63</v>
      </c>
    </row>
    <row r="6" spans="1:6" ht="21">
      <c r="A6" s="64" t="s">
        <v>4</v>
      </c>
      <c r="B6" s="209" t="s">
        <v>5</v>
      </c>
      <c r="C6" s="210" t="s">
        <v>32</v>
      </c>
      <c r="D6" s="210" t="s">
        <v>33</v>
      </c>
      <c r="E6" s="210" t="s">
        <v>34</v>
      </c>
      <c r="F6" s="211" t="s">
        <v>35</v>
      </c>
    </row>
    <row r="7" spans="1:6" ht="12.75">
      <c r="A7" s="212"/>
      <c r="B7" s="213"/>
      <c r="C7" s="214"/>
      <c r="D7" s="214"/>
      <c r="E7" s="214"/>
      <c r="F7" s="78"/>
    </row>
    <row r="8" spans="1:6" s="40" customFormat="1" ht="13.5">
      <c r="A8" s="51">
        <v>1</v>
      </c>
      <c r="B8" s="215" t="s">
        <v>127</v>
      </c>
      <c r="C8" s="216">
        <f>C10</f>
        <v>267865</v>
      </c>
      <c r="D8" s="216">
        <f>D10</f>
        <v>308824</v>
      </c>
      <c r="E8" s="216">
        <f>E10</f>
        <v>308506</v>
      </c>
      <c r="F8" s="217">
        <f>E8/D8</f>
        <v>0.9989702872833718</v>
      </c>
    </row>
    <row r="9" spans="1:6" s="40" customFormat="1" ht="13.5">
      <c r="A9" s="51"/>
      <c r="B9" s="215"/>
      <c r="C9" s="216"/>
      <c r="D9" s="216"/>
      <c r="E9" s="216"/>
      <c r="F9" s="217"/>
    </row>
    <row r="10" spans="1:6" ht="21">
      <c r="A10" s="51">
        <v>2</v>
      </c>
      <c r="B10" s="221" t="s">
        <v>128</v>
      </c>
      <c r="C10" s="220">
        <f>SUM(C12,C29,C31,C40,C73,C86)</f>
        <v>267865</v>
      </c>
      <c r="D10" s="220">
        <f>SUM(D12,D29,D31,D40,D73,D86)</f>
        <v>308824</v>
      </c>
      <c r="E10" s="220">
        <f>SUM(E12,E29,E31,E40,E73,E86)</f>
        <v>308506</v>
      </c>
      <c r="F10" s="217">
        <f aca="true" t="shared" si="0" ref="F10:F49">E10/D10</f>
        <v>0.9989702872833718</v>
      </c>
    </row>
    <row r="11" spans="1:6" ht="12.75">
      <c r="A11" s="51"/>
      <c r="B11" s="222"/>
      <c r="C11" s="220"/>
      <c r="D11" s="220"/>
      <c r="E11" s="220"/>
      <c r="F11" s="217"/>
    </row>
    <row r="12" spans="1:6" ht="12.75">
      <c r="A12" s="51">
        <v>3</v>
      </c>
      <c r="B12" s="222" t="s">
        <v>129</v>
      </c>
      <c r="C12" s="223">
        <f>C14+C20+C25</f>
        <v>144280</v>
      </c>
      <c r="D12" s="223">
        <f>D14+D20+D25</f>
        <v>146270</v>
      </c>
      <c r="E12" s="223">
        <f>E14+E20+E25</f>
        <v>164088</v>
      </c>
      <c r="F12" s="217">
        <f t="shared" si="0"/>
        <v>1.1218158200587953</v>
      </c>
    </row>
    <row r="13" spans="1:6" ht="12.75">
      <c r="A13" s="51"/>
      <c r="B13" s="224"/>
      <c r="C13" s="109"/>
      <c r="D13" s="109"/>
      <c r="E13" s="109"/>
      <c r="F13" s="217"/>
    </row>
    <row r="14" spans="1:6" s="47" customFormat="1" ht="12.75">
      <c r="A14" s="51">
        <v>4</v>
      </c>
      <c r="B14" s="219" t="s">
        <v>130</v>
      </c>
      <c r="C14" s="130">
        <f>SUM(C15:C19)</f>
        <v>142100</v>
      </c>
      <c r="D14" s="130">
        <f>SUM(D15:D19)</f>
        <v>144090</v>
      </c>
      <c r="E14" s="130">
        <f>SUM(E15:E19)</f>
        <v>161556</v>
      </c>
      <c r="F14" s="217">
        <f t="shared" si="0"/>
        <v>1.1212159067249636</v>
      </c>
    </row>
    <row r="15" spans="1:6" s="47" customFormat="1" ht="12.75">
      <c r="A15" s="51">
        <f aca="true" t="shared" si="1" ref="A15:A27">A14+1</f>
        <v>5</v>
      </c>
      <c r="B15" s="224" t="s">
        <v>131</v>
      </c>
      <c r="C15" s="109">
        <v>100000</v>
      </c>
      <c r="D15" s="109">
        <v>100000</v>
      </c>
      <c r="E15" s="109">
        <v>109202</v>
      </c>
      <c r="F15" s="217">
        <f t="shared" si="0"/>
        <v>1.09202</v>
      </c>
    </row>
    <row r="16" spans="1:6" s="47" customFormat="1" ht="12.75">
      <c r="A16" s="51">
        <f t="shared" si="1"/>
        <v>6</v>
      </c>
      <c r="B16" s="224" t="s">
        <v>132</v>
      </c>
      <c r="C16" s="109">
        <v>18000</v>
      </c>
      <c r="D16" s="109">
        <v>18000</v>
      </c>
      <c r="E16" s="109">
        <v>17882</v>
      </c>
      <c r="F16" s="217">
        <f t="shared" si="0"/>
        <v>0.9934444444444445</v>
      </c>
    </row>
    <row r="17" spans="1:6" s="47" customFormat="1" ht="12.75">
      <c r="A17" s="51">
        <f t="shared" si="1"/>
        <v>7</v>
      </c>
      <c r="B17" s="224" t="s">
        <v>133</v>
      </c>
      <c r="C17" s="109">
        <v>11000</v>
      </c>
      <c r="D17" s="109">
        <v>11000</v>
      </c>
      <c r="E17" s="109">
        <v>17611</v>
      </c>
      <c r="F17" s="217">
        <f t="shared" si="0"/>
        <v>1.601</v>
      </c>
    </row>
    <row r="18" spans="1:6" s="47" customFormat="1" ht="12.75">
      <c r="A18" s="51">
        <f t="shared" si="1"/>
        <v>8</v>
      </c>
      <c r="B18" s="224" t="s">
        <v>134</v>
      </c>
      <c r="C18" s="109">
        <v>12000</v>
      </c>
      <c r="D18" s="109">
        <v>13990</v>
      </c>
      <c r="E18" s="109">
        <v>16177</v>
      </c>
      <c r="F18" s="217">
        <f t="shared" si="0"/>
        <v>1.156325947105075</v>
      </c>
    </row>
    <row r="19" spans="1:6" s="47" customFormat="1" ht="12.75">
      <c r="A19" s="51">
        <f t="shared" si="1"/>
        <v>9</v>
      </c>
      <c r="B19" s="224" t="s">
        <v>135</v>
      </c>
      <c r="C19" s="109">
        <v>1100</v>
      </c>
      <c r="D19" s="109">
        <v>1100</v>
      </c>
      <c r="E19" s="109">
        <v>684</v>
      </c>
      <c r="F19" s="217">
        <f t="shared" si="0"/>
        <v>0.6218181818181818</v>
      </c>
    </row>
    <row r="20" spans="1:6" s="47" customFormat="1" ht="21.75">
      <c r="A20" s="51">
        <f t="shared" si="1"/>
        <v>10</v>
      </c>
      <c r="B20" s="219" t="s">
        <v>136</v>
      </c>
      <c r="C20" s="130">
        <f>SUM(C21:C24)</f>
        <v>180</v>
      </c>
      <c r="D20" s="130">
        <f>SUM(D21:D24)</f>
        <v>180</v>
      </c>
      <c r="E20" s="130">
        <f>SUM(E21:E24)</f>
        <v>222</v>
      </c>
      <c r="F20" s="217">
        <f t="shared" si="0"/>
        <v>1.2333333333333334</v>
      </c>
    </row>
    <row r="21" spans="1:6" s="47" customFormat="1" ht="12.75">
      <c r="A21" s="51">
        <f t="shared" si="1"/>
        <v>11</v>
      </c>
      <c r="B21" s="224" t="s">
        <v>137</v>
      </c>
      <c r="C21" s="109">
        <v>30</v>
      </c>
      <c r="D21" s="109">
        <v>30</v>
      </c>
      <c r="E21" s="109">
        <v>153</v>
      </c>
      <c r="F21" s="217">
        <f t="shared" si="0"/>
        <v>5.1</v>
      </c>
    </row>
    <row r="22" spans="1:6" s="47" customFormat="1" ht="12.75">
      <c r="A22" s="51">
        <f t="shared" si="1"/>
        <v>12</v>
      </c>
      <c r="B22" s="224" t="s">
        <v>259</v>
      </c>
      <c r="C22" s="109">
        <v>0</v>
      </c>
      <c r="D22" s="109">
        <v>0</v>
      </c>
      <c r="E22" s="109">
        <v>0</v>
      </c>
      <c r="F22" s="217"/>
    </row>
    <row r="23" spans="1:6" s="47" customFormat="1" ht="12.75">
      <c r="A23" s="51">
        <f t="shared" si="1"/>
        <v>13</v>
      </c>
      <c r="B23" s="224" t="s">
        <v>138</v>
      </c>
      <c r="C23" s="109">
        <v>150</v>
      </c>
      <c r="D23" s="109">
        <v>150</v>
      </c>
      <c r="E23" s="109">
        <v>69</v>
      </c>
      <c r="F23" s="217">
        <f t="shared" si="0"/>
        <v>0.46</v>
      </c>
    </row>
    <row r="24" spans="1:6" s="47" customFormat="1" ht="12.75">
      <c r="A24" s="51">
        <f t="shared" si="1"/>
        <v>14</v>
      </c>
      <c r="B24" s="224" t="s">
        <v>139</v>
      </c>
      <c r="C24" s="109">
        <v>0</v>
      </c>
      <c r="D24" s="109">
        <v>0</v>
      </c>
      <c r="E24" s="109">
        <v>0</v>
      </c>
      <c r="F24" s="217"/>
    </row>
    <row r="25" spans="1:6" ht="12.75">
      <c r="A25" s="51">
        <f t="shared" si="1"/>
        <v>15</v>
      </c>
      <c r="B25" s="219" t="s">
        <v>140</v>
      </c>
      <c r="C25" s="130">
        <f>SUM(C26:C27)</f>
        <v>2000</v>
      </c>
      <c r="D25" s="130">
        <f>SUM(D26:D27)</f>
        <v>2000</v>
      </c>
      <c r="E25" s="130">
        <f>SUM(E26:E27)</f>
        <v>2310</v>
      </c>
      <c r="F25" s="217">
        <f t="shared" si="0"/>
        <v>1.155</v>
      </c>
    </row>
    <row r="26" spans="1:6" ht="12.75">
      <c r="A26" s="51">
        <f t="shared" si="1"/>
        <v>16</v>
      </c>
      <c r="B26" s="224" t="s">
        <v>260</v>
      </c>
      <c r="C26" s="109">
        <v>0</v>
      </c>
      <c r="D26" s="109">
        <v>0</v>
      </c>
      <c r="E26" s="109">
        <v>0</v>
      </c>
      <c r="F26" s="217"/>
    </row>
    <row r="27" spans="1:6" ht="12.75">
      <c r="A27" s="51">
        <f t="shared" si="1"/>
        <v>17</v>
      </c>
      <c r="B27" s="224" t="s">
        <v>141</v>
      </c>
      <c r="C27" s="109">
        <v>2000</v>
      </c>
      <c r="D27" s="109">
        <v>2000</v>
      </c>
      <c r="E27" s="109">
        <v>2310</v>
      </c>
      <c r="F27" s="217">
        <f t="shared" si="0"/>
        <v>1.155</v>
      </c>
    </row>
    <row r="28" spans="1:6" ht="12.75">
      <c r="A28" s="51"/>
      <c r="B28" s="224"/>
      <c r="C28" s="109"/>
      <c r="D28" s="109"/>
      <c r="E28" s="109"/>
      <c r="F28" s="217"/>
    </row>
    <row r="29" spans="1:6" ht="12.75">
      <c r="A29" s="51">
        <v>18</v>
      </c>
      <c r="B29" s="219" t="s">
        <v>156</v>
      </c>
      <c r="C29" s="109">
        <v>12993</v>
      </c>
      <c r="D29" s="109">
        <v>12993</v>
      </c>
      <c r="E29" s="109">
        <v>0</v>
      </c>
      <c r="F29" s="217">
        <f t="shared" si="0"/>
        <v>0</v>
      </c>
    </row>
    <row r="30" spans="1:6" ht="12.75">
      <c r="A30" s="51"/>
      <c r="B30" s="224"/>
      <c r="C30" s="109"/>
      <c r="D30" s="109"/>
      <c r="E30" s="109"/>
      <c r="F30" s="217"/>
    </row>
    <row r="31" spans="1:6" ht="12.75">
      <c r="A31" s="51">
        <v>19</v>
      </c>
      <c r="B31" s="225" t="s">
        <v>142</v>
      </c>
      <c r="C31" s="130">
        <f>SUM(C33)</f>
        <v>24164</v>
      </c>
      <c r="D31" s="130">
        <f>SUM(D33)</f>
        <v>28123</v>
      </c>
      <c r="E31" s="130">
        <f>SUM(E33)</f>
        <v>26178</v>
      </c>
      <c r="F31" s="217">
        <f t="shared" si="0"/>
        <v>0.9308395263663194</v>
      </c>
    </row>
    <row r="32" spans="1:6" ht="12.75">
      <c r="A32" s="51"/>
      <c r="B32" s="225"/>
      <c r="C32" s="130"/>
      <c r="D32" s="109"/>
      <c r="E32" s="109"/>
      <c r="F32" s="217"/>
    </row>
    <row r="33" spans="1:6" ht="21.75">
      <c r="A33" s="51">
        <v>20</v>
      </c>
      <c r="B33" s="219" t="s">
        <v>143</v>
      </c>
      <c r="C33" s="130">
        <f>SUM(C34:C36)</f>
        <v>24164</v>
      </c>
      <c r="D33" s="130">
        <f>SUM(D34:D36)</f>
        <v>28123</v>
      </c>
      <c r="E33" s="130">
        <f>SUM(E34:E36)</f>
        <v>26178</v>
      </c>
      <c r="F33" s="217">
        <f t="shared" si="0"/>
        <v>0.9308395263663194</v>
      </c>
    </row>
    <row r="34" spans="1:6" ht="22.5">
      <c r="A34" s="51">
        <f>A33+1</f>
        <v>21</v>
      </c>
      <c r="B34" s="224" t="s">
        <v>144</v>
      </c>
      <c r="C34" s="109">
        <v>23564</v>
      </c>
      <c r="D34" s="109">
        <v>24406</v>
      </c>
      <c r="E34" s="109">
        <v>22239</v>
      </c>
      <c r="F34" s="217">
        <f t="shared" si="0"/>
        <v>0.9112103581086618</v>
      </c>
    </row>
    <row r="35" spans="1:6" ht="12.75">
      <c r="A35" s="160">
        <f>A34+1</f>
        <v>22</v>
      </c>
      <c r="B35" s="55" t="s">
        <v>145</v>
      </c>
      <c r="C35" s="109">
        <v>0</v>
      </c>
      <c r="D35" s="109">
        <v>3117</v>
      </c>
      <c r="E35" s="109">
        <v>2920</v>
      </c>
      <c r="F35" s="217">
        <f t="shared" si="0"/>
        <v>0.9367982034007059</v>
      </c>
    </row>
    <row r="36" spans="1:6" ht="12.75">
      <c r="A36" s="160">
        <f>A35+1</f>
        <v>23</v>
      </c>
      <c r="B36" s="52" t="s">
        <v>146</v>
      </c>
      <c r="C36" s="46">
        <v>600</v>
      </c>
      <c r="D36" s="46">
        <v>600</v>
      </c>
      <c r="E36" s="46">
        <v>1019</v>
      </c>
      <c r="F36" s="217">
        <f t="shared" si="0"/>
        <v>1.6983333333333333</v>
      </c>
    </row>
    <row r="37" spans="1:6" ht="12.75">
      <c r="A37" s="51"/>
      <c r="B37" s="224"/>
      <c r="C37" s="109"/>
      <c r="D37" s="109"/>
      <c r="E37" s="109"/>
      <c r="F37" s="217"/>
    </row>
    <row r="38" spans="1:6" ht="12.75">
      <c r="A38" s="51">
        <v>24</v>
      </c>
      <c r="B38" s="215" t="s">
        <v>147</v>
      </c>
      <c r="C38" s="216"/>
      <c r="D38" s="216"/>
      <c r="E38" s="216"/>
      <c r="F38" s="217"/>
    </row>
    <row r="39" spans="1:6" ht="12.75">
      <c r="A39" s="51"/>
      <c r="B39" s="215"/>
      <c r="C39" s="216"/>
      <c r="D39" s="109"/>
      <c r="E39" s="109"/>
      <c r="F39" s="217"/>
    </row>
    <row r="40" spans="1:6" ht="12.75">
      <c r="A40" s="51">
        <v>25</v>
      </c>
      <c r="B40" s="218" t="s">
        <v>148</v>
      </c>
      <c r="C40" s="130">
        <f>C42</f>
        <v>45945</v>
      </c>
      <c r="D40" s="130">
        <f>D42</f>
        <v>78325</v>
      </c>
      <c r="E40" s="130">
        <f>E42</f>
        <v>80274</v>
      </c>
      <c r="F40" s="217">
        <f t="shared" si="0"/>
        <v>1.024883498244494</v>
      </c>
    </row>
    <row r="41" spans="1:6" ht="12.75">
      <c r="A41" s="51"/>
      <c r="B41" s="229"/>
      <c r="C41" s="216"/>
      <c r="D41" s="216"/>
      <c r="E41" s="216"/>
      <c r="F41" s="217"/>
    </row>
    <row r="42" spans="1:6" ht="12.75">
      <c r="A42" s="51">
        <v>26</v>
      </c>
      <c r="B42" s="219" t="s">
        <v>149</v>
      </c>
      <c r="C42" s="130">
        <f>SUM(C43:C49)</f>
        <v>45945</v>
      </c>
      <c r="D42" s="130">
        <f>SUM(D43:D49)</f>
        <v>78325</v>
      </c>
      <c r="E42" s="130">
        <f>SUM(E43:E49)</f>
        <v>80274</v>
      </c>
      <c r="F42" s="217">
        <f t="shared" si="0"/>
        <v>1.024883498244494</v>
      </c>
    </row>
    <row r="43" spans="1:6" ht="22.5">
      <c r="A43" s="160">
        <f>A42+1</f>
        <v>27</v>
      </c>
      <c r="B43" s="52" t="s">
        <v>261</v>
      </c>
      <c r="C43" s="46">
        <v>19702</v>
      </c>
      <c r="D43" s="46">
        <v>19702</v>
      </c>
      <c r="E43" s="46">
        <v>19702</v>
      </c>
      <c r="F43" s="217">
        <f t="shared" si="0"/>
        <v>1</v>
      </c>
    </row>
    <row r="44" spans="1:6" ht="22.5">
      <c r="A44" s="160">
        <f aca="true" t="shared" si="2" ref="A44:A49">A43+1</f>
        <v>28</v>
      </c>
      <c r="B44" s="52" t="s">
        <v>409</v>
      </c>
      <c r="C44" s="46">
        <v>785</v>
      </c>
      <c r="D44" s="46">
        <v>2604</v>
      </c>
      <c r="E44" s="46">
        <v>2147</v>
      </c>
      <c r="F44" s="217">
        <f t="shared" si="0"/>
        <v>0.8245007680491552</v>
      </c>
    </row>
    <row r="45" spans="1:6" ht="13.5" customHeight="1">
      <c r="A45" s="160">
        <f t="shared" si="2"/>
        <v>29</v>
      </c>
      <c r="B45" s="52" t="s">
        <v>410</v>
      </c>
      <c r="C45" s="46">
        <v>895</v>
      </c>
      <c r="D45" s="46">
        <v>895</v>
      </c>
      <c r="E45" s="46">
        <v>895</v>
      </c>
      <c r="F45" s="217">
        <f t="shared" si="0"/>
        <v>1</v>
      </c>
    </row>
    <row r="46" spans="1:6" ht="13.5" customHeight="1">
      <c r="A46" s="160">
        <f t="shared" si="2"/>
        <v>30</v>
      </c>
      <c r="B46" s="52" t="s">
        <v>413</v>
      </c>
      <c r="C46" s="46">
        <v>0</v>
      </c>
      <c r="D46" s="46">
        <v>0</v>
      </c>
      <c r="E46" s="46">
        <v>1949</v>
      </c>
      <c r="F46" s="217"/>
    </row>
    <row r="47" spans="1:6" ht="12.75">
      <c r="A47" s="160">
        <f t="shared" si="2"/>
        <v>31</v>
      </c>
      <c r="B47" s="52" t="s">
        <v>262</v>
      </c>
      <c r="C47" s="46">
        <v>22981</v>
      </c>
      <c r="D47" s="46">
        <v>34720</v>
      </c>
      <c r="E47" s="46">
        <v>34720</v>
      </c>
      <c r="F47" s="217">
        <f t="shared" si="0"/>
        <v>1</v>
      </c>
    </row>
    <row r="48" spans="1:6" ht="12.75">
      <c r="A48" s="160">
        <f t="shared" si="2"/>
        <v>32</v>
      </c>
      <c r="B48" s="52" t="s">
        <v>411</v>
      </c>
      <c r="C48" s="46">
        <v>1582</v>
      </c>
      <c r="D48" s="46">
        <v>504</v>
      </c>
      <c r="E48" s="46">
        <v>961</v>
      </c>
      <c r="F48" s="217">
        <f t="shared" si="0"/>
        <v>1.9067460317460319</v>
      </c>
    </row>
    <row r="49" spans="1:6" ht="12.75">
      <c r="A49" s="53">
        <f t="shared" si="2"/>
        <v>33</v>
      </c>
      <c r="B49" s="54" t="s">
        <v>412</v>
      </c>
      <c r="C49" s="49">
        <v>0</v>
      </c>
      <c r="D49" s="49">
        <v>19900</v>
      </c>
      <c r="E49" s="49">
        <v>19900</v>
      </c>
      <c r="F49" s="227">
        <f t="shared" si="0"/>
        <v>1</v>
      </c>
    </row>
    <row r="50" spans="1:6" s="56" customFormat="1" ht="12.75">
      <c r="A50" s="91"/>
      <c r="B50" s="55"/>
      <c r="C50" s="50"/>
      <c r="D50" s="50"/>
      <c r="E50" s="50"/>
      <c r="F50" s="228"/>
    </row>
    <row r="51" spans="1:6" s="56" customFormat="1" ht="12.75">
      <c r="A51" s="91"/>
      <c r="B51" s="55"/>
      <c r="C51" s="50"/>
      <c r="D51" s="50"/>
      <c r="E51" s="50"/>
      <c r="F51" s="228"/>
    </row>
    <row r="52" spans="1:6" s="56" customFormat="1" ht="12.75">
      <c r="A52" s="91"/>
      <c r="B52" s="55"/>
      <c r="C52" s="50"/>
      <c r="D52" s="50"/>
      <c r="E52" s="50"/>
      <c r="F52" s="228"/>
    </row>
    <row r="53" spans="1:6" s="30" customFormat="1" ht="11.25">
      <c r="A53" s="66"/>
      <c r="B53" s="70" t="s">
        <v>52</v>
      </c>
      <c r="C53" s="29" t="s">
        <v>53</v>
      </c>
      <c r="D53" s="29" t="s">
        <v>54</v>
      </c>
      <c r="E53" s="29" t="s">
        <v>55</v>
      </c>
      <c r="F53" s="66" t="s">
        <v>63</v>
      </c>
    </row>
    <row r="54" spans="1:6" ht="21">
      <c r="A54" s="31" t="s">
        <v>4</v>
      </c>
      <c r="B54" s="32" t="s">
        <v>5</v>
      </c>
      <c r="C54" s="236" t="s">
        <v>32</v>
      </c>
      <c r="D54" s="236" t="s">
        <v>33</v>
      </c>
      <c r="E54" s="236" t="s">
        <v>34</v>
      </c>
      <c r="F54" s="237" t="s">
        <v>35</v>
      </c>
    </row>
    <row r="55" spans="1:6" ht="12.75">
      <c r="A55" s="160"/>
      <c r="B55" s="52"/>
      <c r="C55" s="46"/>
      <c r="D55" s="46"/>
      <c r="E55" s="46"/>
      <c r="F55" s="162"/>
    </row>
    <row r="56" spans="1:6" s="40" customFormat="1" ht="13.5">
      <c r="A56" s="160">
        <v>34</v>
      </c>
      <c r="B56" s="72" t="s">
        <v>150</v>
      </c>
      <c r="C56" s="39">
        <f>C58</f>
        <v>2220</v>
      </c>
      <c r="D56" s="39">
        <f>D58</f>
        <v>2220</v>
      </c>
      <c r="E56" s="39">
        <f>E58</f>
        <v>5260</v>
      </c>
      <c r="F56" s="217">
        <f>E56/D56</f>
        <v>2.369369369369369</v>
      </c>
    </row>
    <row r="57" spans="1:6" s="40" customFormat="1" ht="13.5">
      <c r="A57" s="160"/>
      <c r="B57" s="72"/>
      <c r="C57" s="39"/>
      <c r="D57" s="39"/>
      <c r="E57" s="39"/>
      <c r="F57" s="217"/>
    </row>
    <row r="58" spans="1:6" s="40" customFormat="1" ht="24" customHeight="1">
      <c r="A58" s="160">
        <v>35</v>
      </c>
      <c r="B58" s="59" t="s">
        <v>151</v>
      </c>
      <c r="C58" s="41">
        <f>C60+C65+C66+C67</f>
        <v>2220</v>
      </c>
      <c r="D58" s="41">
        <f>D60+D65+D66+D67</f>
        <v>2220</v>
      </c>
      <c r="E58" s="41">
        <f>E60+E65+E66+E67</f>
        <v>5260</v>
      </c>
      <c r="F58" s="217">
        <f>E58/D58</f>
        <v>2.369369369369369</v>
      </c>
    </row>
    <row r="59" spans="1:6" s="40" customFormat="1" ht="13.5">
      <c r="A59" s="160"/>
      <c r="B59" s="74"/>
      <c r="C59" s="39"/>
      <c r="D59" s="39"/>
      <c r="E59" s="39"/>
      <c r="F59" s="217"/>
    </row>
    <row r="60" spans="1:6" s="47" customFormat="1" ht="21.75">
      <c r="A60" s="160">
        <v>36</v>
      </c>
      <c r="B60" s="73" t="s">
        <v>152</v>
      </c>
      <c r="C60" s="41">
        <f>SUM(C61:C64)</f>
        <v>800</v>
      </c>
      <c r="D60" s="41">
        <f>SUM(D61:D64)</f>
        <v>800</v>
      </c>
      <c r="E60" s="41">
        <f>SUM(E61:E64)</f>
        <v>16</v>
      </c>
      <c r="F60" s="217">
        <f>E60/D60</f>
        <v>0.02</v>
      </c>
    </row>
    <row r="61" spans="1:6" ht="12.75">
      <c r="A61" s="160">
        <f aca="true" t="shared" si="3" ref="A61:A67">A60+1</f>
        <v>37</v>
      </c>
      <c r="B61" s="52" t="s">
        <v>153</v>
      </c>
      <c r="C61" s="46">
        <v>0</v>
      </c>
      <c r="D61" s="46">
        <v>0</v>
      </c>
      <c r="E61" s="46"/>
      <c r="F61" s="217"/>
    </row>
    <row r="62" spans="1:6" ht="12.75">
      <c r="A62" s="160">
        <f t="shared" si="3"/>
        <v>38</v>
      </c>
      <c r="B62" s="52" t="s">
        <v>263</v>
      </c>
      <c r="C62" s="46">
        <v>0</v>
      </c>
      <c r="D62" s="46">
        <v>0</v>
      </c>
      <c r="E62" s="46">
        <v>0</v>
      </c>
      <c r="F62" s="217"/>
    </row>
    <row r="63" spans="1:6" ht="12.75">
      <c r="A63" s="160">
        <f t="shared" si="3"/>
        <v>39</v>
      </c>
      <c r="B63" s="52" t="s">
        <v>264</v>
      </c>
      <c r="C63" s="46">
        <v>0</v>
      </c>
      <c r="D63" s="46">
        <v>0</v>
      </c>
      <c r="E63" s="46">
        <v>0</v>
      </c>
      <c r="F63" s="217"/>
    </row>
    <row r="64" spans="1:6" ht="12.75">
      <c r="A64" s="160">
        <f t="shared" si="3"/>
        <v>40</v>
      </c>
      <c r="B64" s="52" t="s">
        <v>154</v>
      </c>
      <c r="C64" s="46">
        <v>800</v>
      </c>
      <c r="D64" s="46">
        <v>800</v>
      </c>
      <c r="E64" s="46">
        <v>16</v>
      </c>
      <c r="F64" s="217">
        <f>E64/D64</f>
        <v>0.02</v>
      </c>
    </row>
    <row r="65" spans="1:6" ht="12.75">
      <c r="A65" s="160">
        <f t="shared" si="3"/>
        <v>41</v>
      </c>
      <c r="B65" s="73" t="s">
        <v>155</v>
      </c>
      <c r="C65" s="41">
        <v>220</v>
      </c>
      <c r="D65" s="41">
        <v>220</v>
      </c>
      <c r="E65" s="41">
        <v>244</v>
      </c>
      <c r="F65" s="217">
        <f>E65/D65</f>
        <v>1.1090909090909091</v>
      </c>
    </row>
    <row r="66" spans="1:6" s="47" customFormat="1" ht="12.75">
      <c r="A66" s="160">
        <f t="shared" si="3"/>
        <v>42</v>
      </c>
      <c r="B66" s="73" t="s">
        <v>265</v>
      </c>
      <c r="C66" s="41">
        <v>0</v>
      </c>
      <c r="D66" s="41">
        <v>0</v>
      </c>
      <c r="E66" s="41">
        <v>0</v>
      </c>
      <c r="F66" s="217"/>
    </row>
    <row r="67" spans="1:6" s="47" customFormat="1" ht="12.75">
      <c r="A67" s="160">
        <f t="shared" si="3"/>
        <v>43</v>
      </c>
      <c r="B67" s="73" t="s">
        <v>156</v>
      </c>
      <c r="C67" s="41">
        <v>1200</v>
      </c>
      <c r="D67" s="41">
        <v>1200</v>
      </c>
      <c r="E67" s="41">
        <v>5000</v>
      </c>
      <c r="F67" s="217">
        <f>E67/D67</f>
        <v>4.166666666666667</v>
      </c>
    </row>
    <row r="68" spans="1:6" ht="12.75">
      <c r="A68" s="160"/>
      <c r="B68" s="52"/>
      <c r="C68" s="46"/>
      <c r="D68" s="46"/>
      <c r="E68" s="46"/>
      <c r="F68" s="217"/>
    </row>
    <row r="69" spans="1:6" ht="12.75">
      <c r="A69" s="160">
        <v>44</v>
      </c>
      <c r="B69" s="72" t="s">
        <v>157</v>
      </c>
      <c r="C69" s="39">
        <f>SUM(C71)</f>
        <v>95202</v>
      </c>
      <c r="D69" s="39">
        <f>SUM(D71)</f>
        <v>107572</v>
      </c>
      <c r="E69" s="39">
        <f>SUM(E71)</f>
        <v>97738</v>
      </c>
      <c r="F69" s="217">
        <f>E69/D69</f>
        <v>0.9085821589261146</v>
      </c>
    </row>
    <row r="70" spans="1:6" ht="12.75">
      <c r="A70" s="160"/>
      <c r="B70" s="72"/>
      <c r="C70" s="39"/>
      <c r="D70" s="39"/>
      <c r="E70" s="39"/>
      <c r="F70" s="217"/>
    </row>
    <row r="71" spans="1:6" ht="12.75">
      <c r="A71" s="160">
        <v>45</v>
      </c>
      <c r="B71" s="59" t="s">
        <v>163</v>
      </c>
      <c r="C71" s="41">
        <f>SUM(C73,C81)</f>
        <v>95202</v>
      </c>
      <c r="D71" s="41">
        <f>SUM(D73,D81)</f>
        <v>107572</v>
      </c>
      <c r="E71" s="41">
        <f>SUM(E73,E81)</f>
        <v>97738</v>
      </c>
      <c r="F71" s="217">
        <f>E71/D71</f>
        <v>0.9085821589261146</v>
      </c>
    </row>
    <row r="72" spans="1:6" ht="12.75">
      <c r="A72" s="160"/>
      <c r="B72" s="52"/>
      <c r="C72" s="46"/>
      <c r="D72" s="46"/>
      <c r="E72" s="46"/>
      <c r="F72" s="217"/>
    </row>
    <row r="73" spans="1:6" ht="12.75">
      <c r="A73" s="160">
        <v>46</v>
      </c>
      <c r="B73" s="73" t="s">
        <v>158</v>
      </c>
      <c r="C73" s="41">
        <f>SUM(C74:C79)</f>
        <v>39534</v>
      </c>
      <c r="D73" s="41">
        <f>SUM(D74:D79)</f>
        <v>40654</v>
      </c>
      <c r="E73" s="41">
        <f>SUM(E74:E79)</f>
        <v>35508</v>
      </c>
      <c r="F73" s="217">
        <f>E73/D73</f>
        <v>0.8734195897082698</v>
      </c>
    </row>
    <row r="74" spans="1:6" ht="12.75">
      <c r="A74" s="160">
        <f aca="true" t="shared" si="4" ref="A74:A79">A73+1</f>
        <v>47</v>
      </c>
      <c r="B74" s="52" t="s">
        <v>164</v>
      </c>
      <c r="C74" s="46">
        <v>0</v>
      </c>
      <c r="D74" s="46">
        <v>0</v>
      </c>
      <c r="E74" s="46">
        <v>1176</v>
      </c>
      <c r="F74" s="217"/>
    </row>
    <row r="75" spans="1:6" ht="12.75">
      <c r="A75" s="160">
        <f t="shared" si="4"/>
        <v>48</v>
      </c>
      <c r="B75" s="52" t="s">
        <v>161</v>
      </c>
      <c r="C75" s="46">
        <v>1907</v>
      </c>
      <c r="D75" s="46">
        <v>1907</v>
      </c>
      <c r="E75" s="46">
        <v>1951</v>
      </c>
      <c r="F75" s="217">
        <f>E75/D75</f>
        <v>1.0230728893550078</v>
      </c>
    </row>
    <row r="76" spans="1:6" ht="12.75">
      <c r="A76" s="160">
        <f t="shared" si="4"/>
        <v>49</v>
      </c>
      <c r="B76" s="52" t="s">
        <v>266</v>
      </c>
      <c r="C76" s="46">
        <v>15179</v>
      </c>
      <c r="D76" s="46">
        <v>16264</v>
      </c>
      <c r="E76" s="46">
        <v>16907</v>
      </c>
      <c r="F76" s="217">
        <f>E76/D76</f>
        <v>1.0395351696999509</v>
      </c>
    </row>
    <row r="77" spans="1:6" ht="12.75">
      <c r="A77" s="160">
        <f t="shared" si="4"/>
        <v>50</v>
      </c>
      <c r="B77" s="52" t="s">
        <v>160</v>
      </c>
      <c r="C77" s="46">
        <v>6609</v>
      </c>
      <c r="D77" s="46">
        <v>6644</v>
      </c>
      <c r="E77" s="46">
        <v>6555</v>
      </c>
      <c r="F77" s="217">
        <f>E77/D77</f>
        <v>0.9866044551475015</v>
      </c>
    </row>
    <row r="78" spans="1:6" ht="12.75">
      <c r="A78" s="160">
        <f t="shared" si="4"/>
        <v>51</v>
      </c>
      <c r="B78" s="52" t="s">
        <v>267</v>
      </c>
      <c r="C78" s="46">
        <v>0</v>
      </c>
      <c r="D78" s="46">
        <v>0</v>
      </c>
      <c r="E78" s="46">
        <v>0</v>
      </c>
      <c r="F78" s="217"/>
    </row>
    <row r="79" spans="1:6" ht="12.75">
      <c r="A79" s="160">
        <f t="shared" si="4"/>
        <v>52</v>
      </c>
      <c r="B79" s="52" t="s">
        <v>159</v>
      </c>
      <c r="C79" s="46">
        <v>15839</v>
      </c>
      <c r="D79" s="46">
        <v>15839</v>
      </c>
      <c r="E79" s="46">
        <v>8919</v>
      </c>
      <c r="F79" s="217">
        <f>E79/D79</f>
        <v>0.5631037312961676</v>
      </c>
    </row>
    <row r="80" spans="1:6" ht="12.75">
      <c r="A80" s="160"/>
      <c r="B80" s="52"/>
      <c r="C80" s="46"/>
      <c r="D80" s="46"/>
      <c r="E80" s="46"/>
      <c r="F80" s="217"/>
    </row>
    <row r="81" spans="1:6" s="47" customFormat="1" ht="12.75">
      <c r="A81" s="160">
        <v>53</v>
      </c>
      <c r="B81" s="73" t="s">
        <v>162</v>
      </c>
      <c r="C81" s="41">
        <f>SUM(C82:C82)</f>
        <v>55668</v>
      </c>
      <c r="D81" s="41">
        <f>SUM(D82:D82)</f>
        <v>66918</v>
      </c>
      <c r="E81" s="41">
        <f>SUM(E82:E82)</f>
        <v>62230</v>
      </c>
      <c r="F81" s="217">
        <f>E81/D81</f>
        <v>0.929944110702651</v>
      </c>
    </row>
    <row r="82" spans="1:6" ht="22.5">
      <c r="A82" s="160">
        <f>A81+1</f>
        <v>54</v>
      </c>
      <c r="B82" s="52" t="s">
        <v>268</v>
      </c>
      <c r="C82" s="46">
        <v>55668</v>
      </c>
      <c r="D82" s="46">
        <v>66918</v>
      </c>
      <c r="E82" s="46">
        <v>62230</v>
      </c>
      <c r="F82" s="217">
        <f>E82/D82</f>
        <v>0.929944110702651</v>
      </c>
    </row>
    <row r="83" spans="1:6" s="56" customFormat="1" ht="12.75">
      <c r="A83" s="51"/>
      <c r="B83" s="224"/>
      <c r="C83" s="109"/>
      <c r="D83" s="109"/>
      <c r="E83" s="109"/>
      <c r="F83" s="217"/>
    </row>
    <row r="84" spans="1:6" ht="12.75">
      <c r="A84" s="51">
        <v>55</v>
      </c>
      <c r="B84" s="215" t="s">
        <v>165</v>
      </c>
      <c r="C84" s="216">
        <f>SUM(C86,C92)</f>
        <v>949</v>
      </c>
      <c r="D84" s="216">
        <f>SUM(D86,D92)</f>
        <v>2459</v>
      </c>
      <c r="E84" s="216">
        <f>SUM(E86,E92)</f>
        <v>2458</v>
      </c>
      <c r="F84" s="217">
        <f aca="true" t="shared" si="5" ref="F84:F90">E84/D84</f>
        <v>0.9995933306222041</v>
      </c>
    </row>
    <row r="85" spans="1:6" ht="12.75">
      <c r="A85" s="51"/>
      <c r="B85" s="215"/>
      <c r="C85" s="216"/>
      <c r="D85" s="216"/>
      <c r="E85" s="216"/>
      <c r="F85" s="217"/>
    </row>
    <row r="86" spans="1:6" ht="21.75">
      <c r="A86" s="51">
        <v>56</v>
      </c>
      <c r="B86" s="218" t="s">
        <v>166</v>
      </c>
      <c r="C86" s="130">
        <f>C88</f>
        <v>949</v>
      </c>
      <c r="D86" s="130">
        <f>D88</f>
        <v>2459</v>
      </c>
      <c r="E86" s="130">
        <f>E88</f>
        <v>2458</v>
      </c>
      <c r="F86" s="217">
        <f t="shared" si="5"/>
        <v>0.9995933306222041</v>
      </c>
    </row>
    <row r="87" spans="1:6" ht="12.75">
      <c r="A87" s="51"/>
      <c r="B87" s="229"/>
      <c r="C87" s="216"/>
      <c r="D87" s="216"/>
      <c r="E87" s="216"/>
      <c r="F87" s="217"/>
    </row>
    <row r="88" spans="1:6" s="47" customFormat="1" ht="21.75">
      <c r="A88" s="51">
        <v>57</v>
      </c>
      <c r="B88" s="219" t="s">
        <v>167</v>
      </c>
      <c r="C88" s="130">
        <f>SUM(C89:C90)</f>
        <v>949</v>
      </c>
      <c r="D88" s="130">
        <f>SUM(D89:D90)</f>
        <v>2459</v>
      </c>
      <c r="E88" s="130">
        <f>SUM(E89:E90)</f>
        <v>2458</v>
      </c>
      <c r="F88" s="217">
        <f t="shared" si="5"/>
        <v>0.9995933306222041</v>
      </c>
    </row>
    <row r="89" spans="1:6" ht="12.75">
      <c r="A89" s="51">
        <f>A88+1</f>
        <v>58</v>
      </c>
      <c r="B89" s="224" t="s">
        <v>270</v>
      </c>
      <c r="C89" s="109">
        <v>0</v>
      </c>
      <c r="D89" s="109">
        <v>0</v>
      </c>
      <c r="E89" s="109">
        <v>1099</v>
      </c>
      <c r="F89" s="217"/>
    </row>
    <row r="90" spans="1:6" ht="12.75">
      <c r="A90" s="51">
        <f>A89+1</f>
        <v>59</v>
      </c>
      <c r="B90" s="230" t="s">
        <v>271</v>
      </c>
      <c r="C90" s="109">
        <v>949</v>
      </c>
      <c r="D90" s="109">
        <v>2459</v>
      </c>
      <c r="E90" s="109">
        <v>1359</v>
      </c>
      <c r="F90" s="217">
        <f t="shared" si="5"/>
        <v>0.5526636844245628</v>
      </c>
    </row>
    <row r="91" spans="1:6" ht="12.75">
      <c r="A91" s="51"/>
      <c r="B91" s="230"/>
      <c r="C91" s="109"/>
      <c r="D91" s="109"/>
      <c r="E91" s="109"/>
      <c r="F91" s="217"/>
    </row>
    <row r="92" spans="1:6" ht="21.75">
      <c r="A92" s="51">
        <v>60</v>
      </c>
      <c r="B92" s="218" t="s">
        <v>168</v>
      </c>
      <c r="C92" s="130">
        <f>C94</f>
        <v>0</v>
      </c>
      <c r="D92" s="130">
        <f>D94</f>
        <v>0</v>
      </c>
      <c r="E92" s="130">
        <f>E94</f>
        <v>0</v>
      </c>
      <c r="F92" s="217"/>
    </row>
    <row r="93" spans="1:6" ht="12.75">
      <c r="A93" s="51"/>
      <c r="B93" s="224"/>
      <c r="C93" s="109"/>
      <c r="D93" s="109"/>
      <c r="E93" s="109"/>
      <c r="F93" s="217"/>
    </row>
    <row r="94" spans="1:6" ht="21.75">
      <c r="A94" s="51">
        <v>61</v>
      </c>
      <c r="B94" s="219" t="s">
        <v>169</v>
      </c>
      <c r="C94" s="130">
        <f>SUM(C95:C96)</f>
        <v>0</v>
      </c>
      <c r="D94" s="130">
        <f>SUM(D95:D96)</f>
        <v>0</v>
      </c>
      <c r="E94" s="130">
        <f>SUM(E95:E96)</f>
        <v>0</v>
      </c>
      <c r="F94" s="217"/>
    </row>
    <row r="95" spans="1:6" ht="12.75">
      <c r="A95" s="242">
        <v>62</v>
      </c>
      <c r="B95" s="224" t="s">
        <v>270</v>
      </c>
      <c r="C95" s="109">
        <v>0</v>
      </c>
      <c r="D95" s="109">
        <v>0</v>
      </c>
      <c r="E95" s="109">
        <v>0</v>
      </c>
      <c r="F95" s="243"/>
    </row>
    <row r="96" spans="1:6" ht="12.75">
      <c r="A96" s="51">
        <v>63</v>
      </c>
      <c r="B96" s="224" t="s">
        <v>269</v>
      </c>
      <c r="C96" s="109">
        <v>0</v>
      </c>
      <c r="D96" s="109">
        <v>0</v>
      </c>
      <c r="E96" s="109">
        <v>0</v>
      </c>
      <c r="F96" s="217"/>
    </row>
    <row r="97" spans="1:6" s="60" customFormat="1" ht="12.75">
      <c r="A97" s="226"/>
      <c r="B97" s="231"/>
      <c r="C97" s="232"/>
      <c r="D97" s="232"/>
      <c r="E97" s="232"/>
      <c r="F97" s="227"/>
    </row>
    <row r="98" spans="1:6" s="60" customFormat="1" ht="12.75">
      <c r="A98" s="66">
        <v>64</v>
      </c>
      <c r="B98" s="32" t="s">
        <v>170</v>
      </c>
      <c r="C98" s="33">
        <f>SUM(C10,C58,C81,C94)</f>
        <v>325753</v>
      </c>
      <c r="D98" s="33">
        <f>SUM(D10,D58,D81,D94)</f>
        <v>377962</v>
      </c>
      <c r="E98" s="33">
        <f>SUM(E10,E58,E81,E94)</f>
        <v>375996</v>
      </c>
      <c r="F98" s="233">
        <f>E98/D98</f>
        <v>0.9947984188886714</v>
      </c>
    </row>
    <row r="99" spans="1:6" s="60" customFormat="1" ht="12.75">
      <c r="A99" s="62"/>
      <c r="B99" s="42"/>
      <c r="C99" s="58"/>
      <c r="D99" s="58"/>
      <c r="E99" s="58"/>
      <c r="F99" s="233"/>
    </row>
    <row r="100" spans="1:6" s="61" customFormat="1" ht="18.75" customHeight="1">
      <c r="A100" s="31">
        <v>65</v>
      </c>
      <c r="B100" s="63" t="s">
        <v>171</v>
      </c>
      <c r="C100" s="33">
        <f>C98</f>
        <v>325753</v>
      </c>
      <c r="D100" s="33">
        <f>D98</f>
        <v>377962</v>
      </c>
      <c r="E100" s="33">
        <f>E98</f>
        <v>375996</v>
      </c>
      <c r="F100" s="233">
        <f>E100/D100</f>
        <v>0.9947984188886714</v>
      </c>
    </row>
    <row r="101" spans="1:6" s="235" customFormat="1" ht="12.75" customHeight="1">
      <c r="A101" s="125"/>
      <c r="B101" s="97"/>
      <c r="C101" s="105"/>
      <c r="D101" s="105"/>
      <c r="E101" s="105"/>
      <c r="F101" s="228"/>
    </row>
    <row r="102" spans="1:6" s="235" customFormat="1" ht="12.75" customHeight="1">
      <c r="A102" s="125"/>
      <c r="B102" s="97"/>
      <c r="C102" s="105"/>
      <c r="D102" s="105"/>
      <c r="E102" s="105"/>
      <c r="F102" s="228"/>
    </row>
    <row r="103" spans="1:6" s="235" customFormat="1" ht="12.75" customHeight="1">
      <c r="A103" s="125"/>
      <c r="B103" s="97"/>
      <c r="C103" s="105"/>
      <c r="D103" s="105"/>
      <c r="E103" s="105"/>
      <c r="F103" s="228"/>
    </row>
    <row r="104" spans="1:6" s="235" customFormat="1" ht="12.75" customHeight="1">
      <c r="A104" s="125"/>
      <c r="B104" s="97"/>
      <c r="C104" s="105"/>
      <c r="D104" s="105"/>
      <c r="E104" s="105"/>
      <c r="F104" s="228"/>
    </row>
    <row r="105" spans="1:6" s="30" customFormat="1" ht="11.25">
      <c r="A105" s="66"/>
      <c r="B105" s="70" t="s">
        <v>52</v>
      </c>
      <c r="C105" s="29" t="s">
        <v>53</v>
      </c>
      <c r="D105" s="29" t="s">
        <v>54</v>
      </c>
      <c r="E105" s="29" t="s">
        <v>55</v>
      </c>
      <c r="F105" s="66" t="s">
        <v>63</v>
      </c>
    </row>
    <row r="106" spans="1:6" ht="21">
      <c r="A106" s="31" t="s">
        <v>4</v>
      </c>
      <c r="B106" s="32" t="s">
        <v>5</v>
      </c>
      <c r="C106" s="236" t="s">
        <v>32</v>
      </c>
      <c r="D106" s="236" t="s">
        <v>33</v>
      </c>
      <c r="E106" s="236" t="s">
        <v>34</v>
      </c>
      <c r="F106" s="237" t="s">
        <v>35</v>
      </c>
    </row>
    <row r="107" spans="1:6" ht="12.75">
      <c r="A107" s="51">
        <v>66</v>
      </c>
      <c r="B107" s="72" t="s">
        <v>172</v>
      </c>
      <c r="C107" s="39">
        <f>C109</f>
        <v>73063</v>
      </c>
      <c r="D107" s="39">
        <f>D109</f>
        <v>73421</v>
      </c>
      <c r="E107" s="39">
        <f>E109</f>
        <v>73421</v>
      </c>
      <c r="F107" s="217">
        <f>E107/D107</f>
        <v>1</v>
      </c>
    </row>
    <row r="108" spans="1:6" ht="12.75">
      <c r="A108" s="51"/>
      <c r="B108" s="73"/>
      <c r="C108" s="41"/>
      <c r="D108" s="41"/>
      <c r="E108" s="41"/>
      <c r="F108" s="217"/>
    </row>
    <row r="109" spans="1:6" ht="12.75">
      <c r="A109" s="51">
        <v>67</v>
      </c>
      <c r="B109" s="44" t="s">
        <v>173</v>
      </c>
      <c r="C109" s="41">
        <f>SUM(C111:C112)</f>
        <v>73063</v>
      </c>
      <c r="D109" s="41">
        <f>SUM(D111:D112)</f>
        <v>73421</v>
      </c>
      <c r="E109" s="41">
        <f>SUM(E111:E112)</f>
        <v>73421</v>
      </c>
      <c r="F109" s="217">
        <f>E109/D109</f>
        <v>1</v>
      </c>
    </row>
    <row r="110" spans="1:6" ht="12.75">
      <c r="A110" s="51"/>
      <c r="B110" s="73"/>
      <c r="C110" s="41"/>
      <c r="D110" s="41"/>
      <c r="E110" s="41"/>
      <c r="F110" s="217"/>
    </row>
    <row r="111" spans="1:6" ht="12.75">
      <c r="A111" s="51">
        <f>A109+1</f>
        <v>68</v>
      </c>
      <c r="B111" s="73" t="s">
        <v>174</v>
      </c>
      <c r="C111" s="41">
        <v>26390</v>
      </c>
      <c r="D111" s="41">
        <v>26390</v>
      </c>
      <c r="E111" s="41">
        <v>26390</v>
      </c>
      <c r="F111" s="217">
        <f>E111/D111</f>
        <v>1</v>
      </c>
    </row>
    <row r="112" spans="1:6" ht="12.75">
      <c r="A112" s="51">
        <f>A111+1</f>
        <v>69</v>
      </c>
      <c r="B112" s="73" t="s">
        <v>175</v>
      </c>
      <c r="C112" s="41">
        <v>46673</v>
      </c>
      <c r="D112" s="41">
        <v>47031</v>
      </c>
      <c r="E112" s="41">
        <v>47031</v>
      </c>
      <c r="F112" s="217">
        <f>E112/D112</f>
        <v>1</v>
      </c>
    </row>
    <row r="113" spans="1:6" ht="12.75">
      <c r="A113" s="51"/>
      <c r="B113" s="73"/>
      <c r="C113" s="41"/>
      <c r="D113" s="41"/>
      <c r="E113" s="41"/>
      <c r="F113" s="217"/>
    </row>
    <row r="114" spans="1:6" ht="12.75">
      <c r="A114" s="51">
        <v>70</v>
      </c>
      <c r="B114" s="72" t="s">
        <v>176</v>
      </c>
      <c r="C114" s="39">
        <f>SUM(C116:C119)</f>
        <v>0</v>
      </c>
      <c r="D114" s="39">
        <f>SUM(D116:D119)</f>
        <v>0</v>
      </c>
      <c r="E114" s="39">
        <f>SUM(E116:E119)</f>
        <v>0</v>
      </c>
      <c r="F114" s="217"/>
    </row>
    <row r="115" spans="1:6" ht="12.75">
      <c r="A115" s="51"/>
      <c r="B115" s="74"/>
      <c r="C115" s="46"/>
      <c r="D115" s="46"/>
      <c r="E115" s="46"/>
      <c r="F115" s="217"/>
    </row>
    <row r="116" spans="1:6" s="47" customFormat="1" ht="12.75">
      <c r="A116" s="51">
        <f>A114+1</f>
        <v>71</v>
      </c>
      <c r="B116" s="73" t="s">
        <v>177</v>
      </c>
      <c r="C116" s="41">
        <v>0</v>
      </c>
      <c r="D116" s="41">
        <v>0</v>
      </c>
      <c r="E116" s="41">
        <v>0</v>
      </c>
      <c r="F116" s="217"/>
    </row>
    <row r="117" spans="1:6" s="47" customFormat="1" ht="12.75">
      <c r="A117" s="51">
        <f>A116+1</f>
        <v>72</v>
      </c>
      <c r="B117" s="73" t="s">
        <v>178</v>
      </c>
      <c r="C117" s="41">
        <v>0</v>
      </c>
      <c r="D117" s="41">
        <v>0</v>
      </c>
      <c r="E117" s="41">
        <v>0</v>
      </c>
      <c r="F117" s="217"/>
    </row>
    <row r="118" spans="1:6" s="47" customFormat="1" ht="12.75">
      <c r="A118" s="51">
        <f>A117+1</f>
        <v>73</v>
      </c>
      <c r="B118" s="73" t="s">
        <v>179</v>
      </c>
      <c r="C118" s="41">
        <v>0</v>
      </c>
      <c r="D118" s="41">
        <v>0</v>
      </c>
      <c r="E118" s="41">
        <v>0</v>
      </c>
      <c r="F118" s="217"/>
    </row>
    <row r="119" spans="1:6" s="47" customFormat="1" ht="12.75">
      <c r="A119" s="51">
        <f>A118+1</f>
        <v>74</v>
      </c>
      <c r="B119" s="73" t="s">
        <v>180</v>
      </c>
      <c r="C119" s="41">
        <v>0</v>
      </c>
      <c r="D119" s="41">
        <v>0</v>
      </c>
      <c r="E119" s="41">
        <v>0</v>
      </c>
      <c r="F119" s="217"/>
    </row>
    <row r="120" spans="1:6" s="47" customFormat="1" ht="12.75">
      <c r="A120" s="51"/>
      <c r="B120" s="73"/>
      <c r="C120" s="41"/>
      <c r="D120" s="41"/>
      <c r="E120" s="41"/>
      <c r="F120" s="217"/>
    </row>
    <row r="121" spans="1:6" ht="12.75">
      <c r="A121" s="51"/>
      <c r="B121" s="52"/>
      <c r="C121" s="46"/>
      <c r="D121" s="46"/>
      <c r="E121" s="46"/>
      <c r="F121" s="227"/>
    </row>
    <row r="122" spans="1:6" ht="19.5" customHeight="1">
      <c r="A122" s="66">
        <v>75</v>
      </c>
      <c r="B122" s="63" t="s">
        <v>181</v>
      </c>
      <c r="C122" s="67">
        <f>C100+C114+C107</f>
        <v>398816</v>
      </c>
      <c r="D122" s="67">
        <f>D100+D114+D107</f>
        <v>451383</v>
      </c>
      <c r="E122" s="67">
        <f>E100+E114+E107</f>
        <v>449417</v>
      </c>
      <c r="F122" s="233">
        <f>E122/D122</f>
        <v>0.9956444970235919</v>
      </c>
    </row>
    <row r="123" spans="1:6" ht="12.75">
      <c r="A123" s="234"/>
      <c r="B123" s="76"/>
      <c r="C123" s="69"/>
      <c r="D123" s="69"/>
      <c r="E123" s="69"/>
      <c r="F123" s="80"/>
    </row>
    <row r="124" spans="1:6" ht="12.75">
      <c r="A124" s="234"/>
      <c r="B124" s="76"/>
      <c r="C124" s="69"/>
      <c r="D124" s="69"/>
      <c r="E124" s="69"/>
      <c r="F124" s="80"/>
    </row>
    <row r="125" spans="1:6" ht="12.75">
      <c r="A125" s="234"/>
      <c r="B125" s="76"/>
      <c r="C125" s="69"/>
      <c r="D125" s="69"/>
      <c r="E125" s="69"/>
      <c r="F125" s="80"/>
    </row>
    <row r="126" spans="1:6" ht="12.75">
      <c r="A126" s="234"/>
      <c r="B126" s="76"/>
      <c r="C126" s="69"/>
      <c r="D126" s="69"/>
      <c r="E126" s="69"/>
      <c r="F126" s="80"/>
    </row>
    <row r="127" spans="1:6" ht="12.75">
      <c r="A127" s="234"/>
      <c r="B127" s="76"/>
      <c r="C127" s="69"/>
      <c r="D127" s="69"/>
      <c r="E127" s="69"/>
      <c r="F127" s="80"/>
    </row>
    <row r="128" spans="1:6" ht="12.75">
      <c r="A128" s="234"/>
      <c r="B128" s="76"/>
      <c r="C128" s="69"/>
      <c r="D128" s="69"/>
      <c r="E128" s="69"/>
      <c r="F128" s="80"/>
    </row>
    <row r="129" spans="1:6" ht="12.75">
      <c r="A129" s="234"/>
      <c r="B129" s="76"/>
      <c r="C129" s="69"/>
      <c r="D129" s="69"/>
      <c r="E129" s="69"/>
      <c r="F129" s="80"/>
    </row>
    <row r="130" spans="1:6" ht="12.75">
      <c r="A130" s="234"/>
      <c r="B130" s="76"/>
      <c r="C130" s="69"/>
      <c r="D130" s="69"/>
      <c r="E130" s="69"/>
      <c r="F130" s="80"/>
    </row>
    <row r="131" spans="1:6" ht="12.75">
      <c r="A131" s="234"/>
      <c r="B131" s="76"/>
      <c r="C131" s="69"/>
      <c r="D131" s="69"/>
      <c r="E131" s="69"/>
      <c r="F131" s="80"/>
    </row>
    <row r="132" spans="1:6" ht="12.75">
      <c r="A132" s="234"/>
      <c r="B132" s="76"/>
      <c r="C132" s="69"/>
      <c r="D132" s="69"/>
      <c r="E132" s="69"/>
      <c r="F132" s="80"/>
    </row>
    <row r="133" spans="1:6" ht="12.75">
      <c r="A133" s="234"/>
      <c r="B133" s="76"/>
      <c r="C133" s="69"/>
      <c r="D133" s="69"/>
      <c r="E133" s="69"/>
      <c r="F133" s="80"/>
    </row>
    <row r="134" spans="1:6" ht="12.75">
      <c r="A134" s="234"/>
      <c r="B134" s="76"/>
      <c r="C134" s="69"/>
      <c r="D134" s="69"/>
      <c r="E134" s="69"/>
      <c r="F134" s="80"/>
    </row>
    <row r="135" spans="1:6" ht="12.75">
      <c r="A135" s="234"/>
      <c r="B135" s="76"/>
      <c r="C135" s="69"/>
      <c r="D135" s="69"/>
      <c r="E135" s="69"/>
      <c r="F135" s="80"/>
    </row>
    <row r="136" spans="1:6" ht="12.75">
      <c r="A136" s="234"/>
      <c r="B136" s="76"/>
      <c r="C136" s="69"/>
      <c r="D136" s="69"/>
      <c r="E136" s="69"/>
      <c r="F136" s="80"/>
    </row>
  </sheetData>
  <sheetProtection/>
  <mergeCells count="2">
    <mergeCell ref="A1:F1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140625" style="25" customWidth="1"/>
    <col min="2" max="2" width="41.57421875" style="75" customWidth="1"/>
    <col min="3" max="3" width="10.28125" style="26" customWidth="1"/>
    <col min="4" max="4" width="10.140625" style="26" customWidth="1"/>
    <col min="5" max="5" width="9.28125" style="26" customWidth="1"/>
    <col min="6" max="6" width="9.28125" style="81" customWidth="1"/>
    <col min="7" max="16384" width="9.140625" style="24" customWidth="1"/>
  </cols>
  <sheetData>
    <row r="1" spans="1:6" ht="12.75">
      <c r="A1" s="424" t="s">
        <v>686</v>
      </c>
      <c r="B1" s="424"/>
      <c r="C1" s="424"/>
      <c r="D1" s="424"/>
      <c r="E1" s="424"/>
      <c r="F1" s="424"/>
    </row>
    <row r="2" spans="1:5" ht="12.75">
      <c r="A2" s="77"/>
      <c r="B2" s="96"/>
      <c r="C2" s="77"/>
      <c r="D2" s="77"/>
      <c r="E2" s="77"/>
    </row>
    <row r="3" spans="1:5" ht="12.75">
      <c r="A3" s="77"/>
      <c r="B3" s="96"/>
      <c r="C3" s="77"/>
      <c r="D3" s="77"/>
      <c r="E3" s="77"/>
    </row>
    <row r="4" spans="1:6" ht="30" customHeight="1">
      <c r="A4" s="426" t="s">
        <v>414</v>
      </c>
      <c r="B4" s="426"/>
      <c r="C4" s="426"/>
      <c r="D4" s="426"/>
      <c r="E4" s="426"/>
      <c r="F4" s="426"/>
    </row>
    <row r="5" spans="1:6" ht="12.75" customHeight="1">
      <c r="A5" s="27"/>
      <c r="B5" s="27"/>
      <c r="C5" s="27"/>
      <c r="D5" s="27"/>
      <c r="E5" s="27"/>
      <c r="F5" s="35" t="s">
        <v>3</v>
      </c>
    </row>
    <row r="6" spans="1:6" s="30" customFormat="1" ht="11.25">
      <c r="A6" s="29"/>
      <c r="B6" s="70" t="s">
        <v>52</v>
      </c>
      <c r="C6" s="29" t="s">
        <v>53</v>
      </c>
      <c r="D6" s="29" t="s">
        <v>54</v>
      </c>
      <c r="E6" s="29" t="s">
        <v>55</v>
      </c>
      <c r="F6" s="66" t="s">
        <v>63</v>
      </c>
    </row>
    <row r="7" spans="1:6" ht="21">
      <c r="A7" s="31" t="s">
        <v>4</v>
      </c>
      <c r="B7" s="32" t="s">
        <v>5</v>
      </c>
      <c r="C7" s="31" t="s">
        <v>32</v>
      </c>
      <c r="D7" s="31" t="s">
        <v>33</v>
      </c>
      <c r="E7" s="31" t="s">
        <v>34</v>
      </c>
      <c r="F7" s="31" t="s">
        <v>35</v>
      </c>
    </row>
    <row r="8" spans="1:6" ht="12.75">
      <c r="A8" s="34"/>
      <c r="B8" s="71"/>
      <c r="C8" s="36"/>
      <c r="D8" s="36"/>
      <c r="E8" s="36"/>
      <c r="F8" s="102"/>
    </row>
    <row r="9" spans="1:6" s="47" customFormat="1" ht="12.75">
      <c r="A9" s="38">
        <v>1</v>
      </c>
      <c r="B9" s="72" t="s">
        <v>127</v>
      </c>
      <c r="C9" s="41">
        <f>C11</f>
        <v>246462</v>
      </c>
      <c r="D9" s="41">
        <f>D11</f>
        <v>290614</v>
      </c>
      <c r="E9" s="41">
        <f>E11</f>
        <v>257347</v>
      </c>
      <c r="F9" s="79">
        <f>E9/D9</f>
        <v>0.8855285705437453</v>
      </c>
    </row>
    <row r="10" spans="1:6" ht="12.75">
      <c r="A10" s="38"/>
      <c r="B10" s="52"/>
      <c r="C10" s="46"/>
      <c r="D10" s="46"/>
      <c r="E10" s="46"/>
      <c r="F10" s="79"/>
    </row>
    <row r="11" spans="1:6" ht="12.75">
      <c r="A11" s="38">
        <v>8</v>
      </c>
      <c r="B11" s="73" t="s">
        <v>7</v>
      </c>
      <c r="C11" s="41">
        <f>SUM(C12:C17)</f>
        <v>246462</v>
      </c>
      <c r="D11" s="41">
        <f>SUM(D12:D17)</f>
        <v>290614</v>
      </c>
      <c r="E11" s="41">
        <f>SUM(E12:E17)</f>
        <v>257347</v>
      </c>
      <c r="F11" s="79">
        <f aca="true" t="shared" si="0" ref="F11:F17">E11/D11</f>
        <v>0.8855285705437453</v>
      </c>
    </row>
    <row r="12" spans="1:6" ht="12.75">
      <c r="A12" s="38">
        <f aca="true" t="shared" si="1" ref="A12:A17">A11+1</f>
        <v>9</v>
      </c>
      <c r="B12" s="52" t="s">
        <v>182</v>
      </c>
      <c r="C12" s="46">
        <v>54610</v>
      </c>
      <c r="D12" s="46">
        <v>55708</v>
      </c>
      <c r="E12" s="46">
        <v>48446</v>
      </c>
      <c r="F12" s="79">
        <f t="shared" si="0"/>
        <v>0.8696417031665111</v>
      </c>
    </row>
    <row r="13" spans="1:6" ht="15" customHeight="1">
      <c r="A13" s="38">
        <f t="shared" si="1"/>
        <v>10</v>
      </c>
      <c r="B13" s="52" t="s">
        <v>183</v>
      </c>
      <c r="C13" s="46">
        <v>12836</v>
      </c>
      <c r="D13" s="46">
        <v>13613</v>
      </c>
      <c r="E13" s="46">
        <v>11487</v>
      </c>
      <c r="F13" s="79">
        <f t="shared" si="0"/>
        <v>0.8438257547932124</v>
      </c>
    </row>
    <row r="14" spans="1:6" ht="12.75">
      <c r="A14" s="38">
        <f t="shared" si="1"/>
        <v>11</v>
      </c>
      <c r="B14" s="52" t="s">
        <v>184</v>
      </c>
      <c r="C14" s="46">
        <v>120321</v>
      </c>
      <c r="D14" s="46">
        <v>150468</v>
      </c>
      <c r="E14" s="46">
        <v>132134</v>
      </c>
      <c r="F14" s="79">
        <f t="shared" si="0"/>
        <v>0.8781534944307096</v>
      </c>
    </row>
    <row r="15" spans="1:6" ht="12.75">
      <c r="A15" s="38">
        <f t="shared" si="1"/>
        <v>12</v>
      </c>
      <c r="B15" s="52" t="s">
        <v>185</v>
      </c>
      <c r="C15" s="46">
        <v>5021</v>
      </c>
      <c r="D15" s="46">
        <v>5213</v>
      </c>
      <c r="E15" s="46">
        <v>4866</v>
      </c>
      <c r="F15" s="79">
        <f t="shared" si="0"/>
        <v>0.9334356416650681</v>
      </c>
    </row>
    <row r="16" spans="1:6" ht="12.75">
      <c r="A16" s="38">
        <f t="shared" si="1"/>
        <v>13</v>
      </c>
      <c r="B16" s="52" t="s">
        <v>186</v>
      </c>
      <c r="C16" s="46">
        <v>48674</v>
      </c>
      <c r="D16" s="46">
        <v>62567</v>
      </c>
      <c r="E16" s="46">
        <v>60414</v>
      </c>
      <c r="F16" s="79">
        <f t="shared" si="0"/>
        <v>0.9655888887113014</v>
      </c>
    </row>
    <row r="17" spans="1:6" ht="12.75">
      <c r="A17" s="38">
        <f t="shared" si="1"/>
        <v>14</v>
      </c>
      <c r="B17" s="52" t="s">
        <v>416</v>
      </c>
      <c r="C17" s="46">
        <v>5000</v>
      </c>
      <c r="D17" s="46">
        <v>3045</v>
      </c>
      <c r="E17" s="46">
        <v>0</v>
      </c>
      <c r="F17" s="79">
        <f t="shared" si="0"/>
        <v>0</v>
      </c>
    </row>
    <row r="18" spans="1:6" ht="12.75">
      <c r="A18" s="38"/>
      <c r="B18" s="73"/>
      <c r="C18" s="41"/>
      <c r="D18" s="41"/>
      <c r="E18" s="41"/>
      <c r="F18" s="79"/>
    </row>
    <row r="19" spans="1:6" s="47" customFormat="1" ht="12.75">
      <c r="A19" s="38">
        <v>15</v>
      </c>
      <c r="B19" s="72" t="s">
        <v>187</v>
      </c>
      <c r="C19" s="39">
        <f>SUM(C29)</f>
        <v>152354</v>
      </c>
      <c r="D19" s="39">
        <f>SUM(D29)</f>
        <v>160769</v>
      </c>
      <c r="E19" s="39">
        <f>SUM(E29)</f>
        <v>104001</v>
      </c>
      <c r="F19" s="79">
        <f>E19/D19</f>
        <v>0.6468971008092356</v>
      </c>
    </row>
    <row r="20" spans="1:6" ht="12.75">
      <c r="A20" s="38"/>
      <c r="B20" s="52"/>
      <c r="C20" s="46"/>
      <c r="D20" s="46"/>
      <c r="E20" s="46"/>
      <c r="F20" s="79"/>
    </row>
    <row r="21" spans="1:6" s="47" customFormat="1" ht="12.75">
      <c r="A21" s="38">
        <v>19</v>
      </c>
      <c r="B21" s="52" t="s">
        <v>188</v>
      </c>
      <c r="C21" s="46">
        <v>14902</v>
      </c>
      <c r="D21" s="46">
        <v>35280</v>
      </c>
      <c r="E21" s="46">
        <v>25366</v>
      </c>
      <c r="F21" s="79">
        <f>E21/D21</f>
        <v>0.7189909297052154</v>
      </c>
    </row>
    <row r="22" spans="1:6" ht="12.75">
      <c r="A22" s="38">
        <f aca="true" t="shared" si="2" ref="A22:A27">A21+1</f>
        <v>20</v>
      </c>
      <c r="B22" s="52" t="s">
        <v>189</v>
      </c>
      <c r="C22" s="46">
        <v>74121</v>
      </c>
      <c r="D22" s="46">
        <v>83238</v>
      </c>
      <c r="E22" s="46">
        <v>78425</v>
      </c>
      <c r="F22" s="79">
        <f>E22/D22</f>
        <v>0.9421778514620726</v>
      </c>
    </row>
    <row r="23" spans="1:6" ht="12.75">
      <c r="A23" s="38">
        <f t="shared" si="2"/>
        <v>21</v>
      </c>
      <c r="B23" s="52" t="s">
        <v>190</v>
      </c>
      <c r="C23" s="46">
        <v>0</v>
      </c>
      <c r="D23" s="46">
        <v>0</v>
      </c>
      <c r="E23" s="46">
        <v>0</v>
      </c>
      <c r="F23" s="79"/>
    </row>
    <row r="24" spans="1:6" ht="12.75">
      <c r="A24" s="38">
        <f t="shared" si="2"/>
        <v>22</v>
      </c>
      <c r="B24" s="52" t="s">
        <v>191</v>
      </c>
      <c r="C24" s="46">
        <v>0</v>
      </c>
      <c r="D24" s="46">
        <v>0</v>
      </c>
      <c r="E24" s="46">
        <v>0</v>
      </c>
      <c r="F24" s="79"/>
    </row>
    <row r="25" spans="1:6" ht="12.75">
      <c r="A25" s="38">
        <f t="shared" si="2"/>
        <v>23</v>
      </c>
      <c r="B25" s="52" t="s">
        <v>192</v>
      </c>
      <c r="C25" s="46">
        <v>210</v>
      </c>
      <c r="D25" s="46">
        <v>210</v>
      </c>
      <c r="E25" s="46">
        <v>210</v>
      </c>
      <c r="F25" s="79">
        <f>E25/D25</f>
        <v>1</v>
      </c>
    </row>
    <row r="26" spans="1:6" ht="11.25" customHeight="1">
      <c r="A26" s="38">
        <f t="shared" si="2"/>
        <v>24</v>
      </c>
      <c r="B26" s="52" t="s">
        <v>415</v>
      </c>
      <c r="C26" s="46">
        <v>63121</v>
      </c>
      <c r="D26" s="46">
        <v>42041</v>
      </c>
      <c r="E26" s="46">
        <v>0</v>
      </c>
      <c r="F26" s="79">
        <f>E26/D26</f>
        <v>0</v>
      </c>
    </row>
    <row r="27" spans="1:6" ht="12.75">
      <c r="A27" s="38">
        <f t="shared" si="2"/>
        <v>25</v>
      </c>
      <c r="B27" s="52" t="s">
        <v>193</v>
      </c>
      <c r="C27" s="46">
        <v>0</v>
      </c>
      <c r="D27" s="46">
        <v>0</v>
      </c>
      <c r="E27" s="46">
        <v>0</v>
      </c>
      <c r="F27" s="79"/>
    </row>
    <row r="28" spans="1:6" ht="12.75">
      <c r="A28" s="38"/>
      <c r="B28" s="73"/>
      <c r="C28" s="41"/>
      <c r="D28" s="41"/>
      <c r="E28" s="41"/>
      <c r="F28" s="79"/>
    </row>
    <row r="29" spans="1:6" ht="21.75">
      <c r="A29" s="38">
        <v>26</v>
      </c>
      <c r="B29" s="73" t="s">
        <v>194</v>
      </c>
      <c r="C29" s="43">
        <f>SUM(C21:C28)</f>
        <v>152354</v>
      </c>
      <c r="D29" s="43">
        <f>SUM(D21:D28)</f>
        <v>160769</v>
      </c>
      <c r="E29" s="43">
        <f>SUM(E21:E28)</f>
        <v>104001</v>
      </c>
      <c r="F29" s="79">
        <f>E29/D29</f>
        <v>0.6468971008092356</v>
      </c>
    </row>
    <row r="30" spans="1:6" ht="12.75">
      <c r="A30" s="38"/>
      <c r="B30" s="73"/>
      <c r="C30" s="41"/>
      <c r="D30" s="41"/>
      <c r="E30" s="41"/>
      <c r="F30" s="79"/>
    </row>
    <row r="31" spans="1:6" ht="12.75">
      <c r="A31" s="38"/>
      <c r="B31" s="73"/>
      <c r="C31" s="41"/>
      <c r="D31" s="41"/>
      <c r="E31" s="41"/>
      <c r="F31" s="83"/>
    </row>
    <row r="32" spans="1:6" ht="24.75" customHeight="1">
      <c r="A32" s="66">
        <v>27</v>
      </c>
      <c r="B32" s="63" t="s">
        <v>195</v>
      </c>
      <c r="C32" s="67">
        <f>C9+C19</f>
        <v>398816</v>
      </c>
      <c r="D32" s="67">
        <f>D9+D19</f>
        <v>451383</v>
      </c>
      <c r="E32" s="67">
        <f>E9+E19</f>
        <v>361348</v>
      </c>
      <c r="F32" s="85">
        <f>E32/D32</f>
        <v>0.8005352439059512</v>
      </c>
    </row>
    <row r="33" spans="1:6" s="56" customFormat="1" ht="12.75">
      <c r="A33" s="92"/>
      <c r="B33" s="98"/>
      <c r="C33" s="93"/>
      <c r="D33" s="93"/>
      <c r="E33" s="93"/>
      <c r="F33" s="84"/>
    </row>
    <row r="34" spans="1:6" ht="12.75">
      <c r="A34" s="57">
        <v>28</v>
      </c>
      <c r="B34" s="72" t="s">
        <v>196</v>
      </c>
      <c r="C34" s="39">
        <f>SUM(C36:C38)</f>
        <v>0</v>
      </c>
      <c r="D34" s="39">
        <f>SUM(D36:D38)</f>
        <v>0</v>
      </c>
      <c r="E34" s="39">
        <f>SUM(E36:E38)</f>
        <v>0</v>
      </c>
      <c r="F34" s="79"/>
    </row>
    <row r="35" spans="1:6" ht="12.75">
      <c r="A35" s="57"/>
      <c r="B35" s="73"/>
      <c r="C35" s="41"/>
      <c r="D35" s="41"/>
      <c r="E35" s="41"/>
      <c r="F35" s="79"/>
    </row>
    <row r="36" spans="1:6" ht="12.75">
      <c r="A36" s="57">
        <v>29</v>
      </c>
      <c r="B36" s="73" t="s">
        <v>197</v>
      </c>
      <c r="C36" s="41">
        <v>0</v>
      </c>
      <c r="D36" s="41">
        <v>0</v>
      </c>
      <c r="E36" s="41">
        <v>0</v>
      </c>
      <c r="F36" s="79"/>
    </row>
    <row r="37" spans="1:6" ht="12.75">
      <c r="A37" s="57">
        <f>A36+1</f>
        <v>30</v>
      </c>
      <c r="B37" s="73" t="s">
        <v>198</v>
      </c>
      <c r="C37" s="41">
        <v>0</v>
      </c>
      <c r="D37" s="41">
        <v>0</v>
      </c>
      <c r="E37" s="41">
        <v>0</v>
      </c>
      <c r="F37" s="79"/>
    </row>
    <row r="38" spans="1:6" ht="12.75">
      <c r="A38" s="57"/>
      <c r="B38" s="73"/>
      <c r="C38" s="41"/>
      <c r="D38" s="41"/>
      <c r="E38" s="41"/>
      <c r="F38" s="79"/>
    </row>
    <row r="39" spans="1:6" ht="12.75">
      <c r="A39" s="94"/>
      <c r="B39" s="99"/>
      <c r="C39" s="95"/>
      <c r="D39" s="95"/>
      <c r="E39" s="95"/>
      <c r="F39" s="79"/>
    </row>
    <row r="40" spans="1:6" ht="12.75">
      <c r="A40" s="48"/>
      <c r="B40" s="100"/>
      <c r="C40" s="49"/>
      <c r="D40" s="49"/>
      <c r="E40" s="49"/>
      <c r="F40" s="83"/>
    </row>
    <row r="41" spans="1:6" ht="24.75" customHeight="1">
      <c r="A41" s="66">
        <v>32</v>
      </c>
      <c r="B41" s="63" t="s">
        <v>199</v>
      </c>
      <c r="C41" s="67">
        <f>C32+C34</f>
        <v>398816</v>
      </c>
      <c r="D41" s="67">
        <f>D32+D34</f>
        <v>451383</v>
      </c>
      <c r="E41" s="67">
        <f>E32+E34</f>
        <v>361348</v>
      </c>
      <c r="F41" s="85">
        <f>E41/D41</f>
        <v>0.8005352439059512</v>
      </c>
    </row>
  </sheetData>
  <sheetProtection/>
  <mergeCells count="2">
    <mergeCell ref="A1:F1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5.140625" style="68" customWidth="1"/>
    <col min="2" max="2" width="25.00390625" style="30" customWidth="1"/>
    <col min="3" max="3" width="7.421875" style="69" customWidth="1"/>
    <col min="4" max="4" width="7.28125" style="69" customWidth="1"/>
    <col min="5" max="5" width="7.00390625" style="69" customWidth="1"/>
    <col min="6" max="6" width="7.421875" style="69" customWidth="1"/>
    <col min="7" max="7" width="9.421875" style="69" customWidth="1"/>
    <col min="8" max="8" width="8.28125" style="103" customWidth="1"/>
    <col min="9" max="9" width="6.8515625" style="103" customWidth="1"/>
    <col min="10" max="10" width="7.8515625" style="69" customWidth="1"/>
    <col min="11" max="11" width="7.28125" style="69" customWidth="1"/>
    <col min="12" max="12" width="7.140625" style="69" customWidth="1"/>
    <col min="13" max="13" width="7.421875" style="69" customWidth="1"/>
    <col min="14" max="15" width="8.57421875" style="103" customWidth="1"/>
    <col min="16" max="16384" width="9.140625" style="30" customWidth="1"/>
  </cols>
  <sheetData>
    <row r="1" spans="1:15" ht="11.25">
      <c r="A1" s="424" t="s">
        <v>687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</row>
    <row r="2" spans="1:15" ht="11.25">
      <c r="A2" s="77"/>
      <c r="B2" s="77"/>
      <c r="H2" s="69"/>
      <c r="I2" s="69"/>
      <c r="N2" s="69"/>
      <c r="O2" s="69"/>
    </row>
    <row r="4" spans="1:15" ht="12.75">
      <c r="A4" s="427" t="s">
        <v>417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6" ht="11.25">
      <c r="O6" s="69" t="s">
        <v>3</v>
      </c>
    </row>
    <row r="7" spans="1:15" ht="12.75" customHeight="1">
      <c r="A7" s="428" t="s">
        <v>4</v>
      </c>
      <c r="B7" s="29" t="s">
        <v>52</v>
      </c>
      <c r="C7" s="86" t="s">
        <v>53</v>
      </c>
      <c r="D7" s="86" t="s">
        <v>54</v>
      </c>
      <c r="E7" s="86" t="s">
        <v>55</v>
      </c>
      <c r="F7" s="86" t="s">
        <v>56</v>
      </c>
      <c r="G7" s="86" t="s">
        <v>57</v>
      </c>
      <c r="H7" s="86" t="s">
        <v>58</v>
      </c>
      <c r="I7" s="86" t="s">
        <v>59</v>
      </c>
      <c r="J7" s="86" t="s">
        <v>60</v>
      </c>
      <c r="K7" s="86" t="s">
        <v>61</v>
      </c>
      <c r="L7" s="86" t="s">
        <v>62</v>
      </c>
      <c r="M7" s="86" t="s">
        <v>64</v>
      </c>
      <c r="N7" s="86" t="s">
        <v>65</v>
      </c>
      <c r="O7" s="86" t="s">
        <v>66</v>
      </c>
    </row>
    <row r="8" spans="1:15" ht="12.75" customHeight="1">
      <c r="A8" s="429"/>
      <c r="B8" s="428" t="s">
        <v>5</v>
      </c>
      <c r="C8" s="431" t="s">
        <v>200</v>
      </c>
      <c r="D8" s="432"/>
      <c r="E8" s="432"/>
      <c r="F8" s="432"/>
      <c r="G8" s="432"/>
      <c r="H8" s="433"/>
      <c r="I8" s="434" t="s">
        <v>201</v>
      </c>
      <c r="J8" s="435"/>
      <c r="K8" s="435"/>
      <c r="L8" s="435"/>
      <c r="M8" s="435"/>
      <c r="N8" s="436"/>
      <c r="O8" s="104"/>
    </row>
    <row r="9" spans="1:15" s="239" customFormat="1" ht="52.5">
      <c r="A9" s="430"/>
      <c r="B9" s="430"/>
      <c r="C9" s="238" t="s">
        <v>2</v>
      </c>
      <c r="D9" s="238" t="s">
        <v>202</v>
      </c>
      <c r="E9" s="238" t="s">
        <v>256</v>
      </c>
      <c r="F9" s="238" t="s">
        <v>203</v>
      </c>
      <c r="G9" s="238" t="s">
        <v>204</v>
      </c>
      <c r="H9" s="238" t="s">
        <v>205</v>
      </c>
      <c r="I9" s="238" t="s">
        <v>206</v>
      </c>
      <c r="J9" s="238"/>
      <c r="K9" s="238" t="s">
        <v>203</v>
      </c>
      <c r="L9" s="238" t="s">
        <v>204</v>
      </c>
      <c r="M9" s="238" t="s">
        <v>272</v>
      </c>
      <c r="N9" s="238" t="s">
        <v>207</v>
      </c>
      <c r="O9" s="238" t="s">
        <v>181</v>
      </c>
    </row>
    <row r="10" spans="1:15" ht="11.25">
      <c r="A10" s="64"/>
      <c r="B10" s="125"/>
      <c r="C10" s="65"/>
      <c r="D10" s="65"/>
      <c r="E10" s="105"/>
      <c r="F10" s="105"/>
      <c r="G10" s="89"/>
      <c r="H10" s="89"/>
      <c r="I10" s="106"/>
      <c r="J10" s="107"/>
      <c r="K10" s="107"/>
      <c r="L10" s="111"/>
      <c r="M10" s="107"/>
      <c r="N10" s="89"/>
      <c r="O10" s="65"/>
    </row>
    <row r="11" spans="1:15" s="114" customFormat="1" ht="11.25">
      <c r="A11" s="128"/>
      <c r="B11" s="121"/>
      <c r="C11" s="93"/>
      <c r="D11" s="93"/>
      <c r="E11" s="120"/>
      <c r="F11" s="93"/>
      <c r="G11" s="120"/>
      <c r="H11" s="93"/>
      <c r="I11" s="120"/>
      <c r="J11" s="93"/>
      <c r="K11" s="93"/>
      <c r="L11" s="93"/>
      <c r="M11" s="93"/>
      <c r="N11" s="93"/>
      <c r="O11" s="93"/>
    </row>
    <row r="12" spans="1:15" s="114" customFormat="1" ht="11.25">
      <c r="A12" s="57"/>
      <c r="B12" s="115"/>
      <c r="C12" s="112"/>
      <c r="D12" s="112"/>
      <c r="E12" s="113"/>
      <c r="F12" s="112"/>
      <c r="G12" s="113"/>
      <c r="H12" s="39"/>
      <c r="I12" s="129"/>
      <c r="J12" s="112"/>
      <c r="K12" s="112"/>
      <c r="L12" s="112"/>
      <c r="M12" s="112"/>
      <c r="N12" s="39"/>
      <c r="O12" s="39"/>
    </row>
    <row r="13" spans="1:15" s="114" customFormat="1" ht="11.25">
      <c r="A13" s="57">
        <v>1</v>
      </c>
      <c r="B13" s="115" t="s">
        <v>25</v>
      </c>
      <c r="C13" s="112"/>
      <c r="D13" s="112"/>
      <c r="E13" s="113"/>
      <c r="F13" s="112"/>
      <c r="G13" s="113"/>
      <c r="H13" s="39"/>
      <c r="I13" s="129"/>
      <c r="J13" s="112"/>
      <c r="K13" s="112"/>
      <c r="L13" s="112"/>
      <c r="M13" s="112"/>
      <c r="N13" s="39"/>
      <c r="O13" s="39"/>
    </row>
    <row r="14" spans="1:15" s="114" customFormat="1" ht="11.25">
      <c r="A14" s="57">
        <f>A13+1</f>
        <v>2</v>
      </c>
      <c r="B14" s="123" t="s">
        <v>418</v>
      </c>
      <c r="C14" s="46">
        <v>24164</v>
      </c>
      <c r="D14" s="46">
        <v>45945</v>
      </c>
      <c r="E14" s="50">
        <v>144280</v>
      </c>
      <c r="F14" s="46">
        <v>39534</v>
      </c>
      <c r="G14" s="50">
        <v>40332</v>
      </c>
      <c r="H14" s="41">
        <f>SUM(C14:G14)</f>
        <v>294255</v>
      </c>
      <c r="I14" s="50">
        <v>1020</v>
      </c>
      <c r="J14" s="46">
        <v>0</v>
      </c>
      <c r="K14" s="46">
        <v>55668</v>
      </c>
      <c r="L14" s="46">
        <v>1200</v>
      </c>
      <c r="M14" s="46">
        <v>46673</v>
      </c>
      <c r="N14" s="41">
        <f>SUM(I14:M14)</f>
        <v>104561</v>
      </c>
      <c r="O14" s="41">
        <f>H14+N14</f>
        <v>398816</v>
      </c>
    </row>
    <row r="15" spans="1:15" s="114" customFormat="1" ht="11.25">
      <c r="A15" s="57">
        <f>A14+1</f>
        <v>3</v>
      </c>
      <c r="B15" s="123" t="s">
        <v>419</v>
      </c>
      <c r="C15" s="46">
        <v>28123</v>
      </c>
      <c r="D15" s="46">
        <v>78325</v>
      </c>
      <c r="E15" s="50">
        <v>146270</v>
      </c>
      <c r="F15" s="46">
        <v>40654</v>
      </c>
      <c r="G15" s="50">
        <v>41842</v>
      </c>
      <c r="H15" s="41">
        <f>SUM(C15:G15)</f>
        <v>335214</v>
      </c>
      <c r="I15" s="50">
        <v>1020</v>
      </c>
      <c r="J15" s="46">
        <v>0</v>
      </c>
      <c r="K15" s="46">
        <v>66918</v>
      </c>
      <c r="L15" s="46">
        <v>1200</v>
      </c>
      <c r="M15" s="46">
        <v>47031</v>
      </c>
      <c r="N15" s="41">
        <f>SUM(I15:M15)</f>
        <v>116169</v>
      </c>
      <c r="O15" s="41">
        <f>H15+N15</f>
        <v>451383</v>
      </c>
    </row>
    <row r="16" spans="1:15" s="114" customFormat="1" ht="11.25">
      <c r="A16" s="57">
        <f>A15+1</f>
        <v>4</v>
      </c>
      <c r="B16" s="123" t="s">
        <v>420</v>
      </c>
      <c r="C16" s="46">
        <v>26178</v>
      </c>
      <c r="D16" s="46">
        <v>80274</v>
      </c>
      <c r="E16" s="50">
        <v>164088</v>
      </c>
      <c r="F16" s="46">
        <v>35508</v>
      </c>
      <c r="G16" s="50">
        <v>28848</v>
      </c>
      <c r="H16" s="41">
        <f>SUM(C16:G16)</f>
        <v>334896</v>
      </c>
      <c r="I16" s="50">
        <v>260</v>
      </c>
      <c r="J16" s="46">
        <v>0</v>
      </c>
      <c r="K16" s="46">
        <v>62230</v>
      </c>
      <c r="L16" s="46">
        <v>5000</v>
      </c>
      <c r="M16" s="46">
        <v>47031</v>
      </c>
      <c r="N16" s="41">
        <f>SUM(I16:M16)</f>
        <v>114521</v>
      </c>
      <c r="O16" s="41">
        <f>H16+N16</f>
        <v>449417</v>
      </c>
    </row>
    <row r="17" spans="1:15" s="114" customFormat="1" ht="11.25">
      <c r="A17" s="57">
        <f>A16+1</f>
        <v>5</v>
      </c>
      <c r="B17" s="123" t="s">
        <v>38</v>
      </c>
      <c r="C17" s="127">
        <f>C16/C15</f>
        <v>0.9308395263663194</v>
      </c>
      <c r="D17" s="127">
        <f aca="true" t="shared" si="0" ref="D17:O17">D16/D15</f>
        <v>1.024883498244494</v>
      </c>
      <c r="E17" s="124">
        <f t="shared" si="0"/>
        <v>1.1218158200587953</v>
      </c>
      <c r="F17" s="127">
        <f t="shared" si="0"/>
        <v>0.8734195897082698</v>
      </c>
      <c r="G17" s="124">
        <f t="shared" si="0"/>
        <v>0.6894507910711725</v>
      </c>
      <c r="H17" s="127">
        <f t="shared" si="0"/>
        <v>0.9990513522704899</v>
      </c>
      <c r="I17" s="127">
        <f t="shared" si="0"/>
        <v>0.2549019607843137</v>
      </c>
      <c r="J17" s="124"/>
      <c r="K17" s="127">
        <f t="shared" si="0"/>
        <v>0.929944110702651</v>
      </c>
      <c r="L17" s="127">
        <f t="shared" si="0"/>
        <v>4.166666666666667</v>
      </c>
      <c r="M17" s="127">
        <f t="shared" si="0"/>
        <v>1</v>
      </c>
      <c r="N17" s="127">
        <f t="shared" si="0"/>
        <v>0.9858137713159276</v>
      </c>
      <c r="O17" s="127">
        <f t="shared" si="0"/>
        <v>0.9956444970235919</v>
      </c>
    </row>
    <row r="18" spans="1:15" s="114" customFormat="1" ht="11.25">
      <c r="A18" s="57"/>
      <c r="B18" s="123"/>
      <c r="C18" s="46"/>
      <c r="D18" s="46"/>
      <c r="E18" s="50"/>
      <c r="F18" s="46"/>
      <c r="G18" s="50"/>
      <c r="H18" s="41"/>
      <c r="I18" s="118"/>
      <c r="J18" s="46"/>
      <c r="K18" s="46"/>
      <c r="L18" s="46"/>
      <c r="M18" s="46"/>
      <c r="N18" s="41"/>
      <c r="O18" s="41"/>
    </row>
    <row r="19" spans="1:15" ht="11.25">
      <c r="A19" s="57"/>
      <c r="B19" s="123"/>
      <c r="C19" s="46"/>
      <c r="D19" s="49"/>
      <c r="E19" s="50"/>
      <c r="F19" s="46"/>
      <c r="G19" s="50"/>
      <c r="H19" s="41"/>
      <c r="I19" s="118"/>
      <c r="J19" s="46"/>
      <c r="K19" s="46"/>
      <c r="L19" s="49"/>
      <c r="M19" s="49"/>
      <c r="N19" s="41"/>
      <c r="O19" s="104"/>
    </row>
    <row r="20" spans="1:15" ht="11.25">
      <c r="A20" s="92">
        <v>6</v>
      </c>
      <c r="B20" s="297" t="s">
        <v>208</v>
      </c>
      <c r="C20" s="122"/>
      <c r="D20" s="132"/>
      <c r="E20" s="122"/>
      <c r="F20" s="122"/>
      <c r="G20" s="132"/>
      <c r="H20" s="122"/>
      <c r="I20" s="122"/>
      <c r="J20" s="132"/>
      <c r="K20" s="122"/>
      <c r="L20" s="244"/>
      <c r="M20" s="132"/>
      <c r="N20" s="122"/>
      <c r="O20" s="122"/>
    </row>
    <row r="21" spans="1:15" ht="11.25">
      <c r="A21" s="57">
        <f>A20+1</f>
        <v>7</v>
      </c>
      <c r="B21" s="88" t="s">
        <v>418</v>
      </c>
      <c r="C21" s="43">
        <f>SUM(C14)</f>
        <v>24164</v>
      </c>
      <c r="D21" s="220">
        <f aca="true" t="shared" si="1" ref="D21:O21">SUM(D14)</f>
        <v>45945</v>
      </c>
      <c r="E21" s="220">
        <f>SUM(E14)</f>
        <v>144280</v>
      </c>
      <c r="F21" s="43">
        <f t="shared" si="1"/>
        <v>39534</v>
      </c>
      <c r="G21" s="43">
        <f t="shared" si="1"/>
        <v>40332</v>
      </c>
      <c r="H21" s="43">
        <f t="shared" si="1"/>
        <v>294255</v>
      </c>
      <c r="I21" s="43">
        <f t="shared" si="1"/>
        <v>1020</v>
      </c>
      <c r="J21" s="245">
        <f t="shared" si="1"/>
        <v>0</v>
      </c>
      <c r="K21" s="43">
        <f aca="true" t="shared" si="2" ref="K21:L23">SUM(K14)</f>
        <v>55668</v>
      </c>
      <c r="L21" s="240">
        <f t="shared" si="2"/>
        <v>1200</v>
      </c>
      <c r="M21" s="240">
        <f t="shared" si="1"/>
        <v>46673</v>
      </c>
      <c r="N21" s="43">
        <f t="shared" si="1"/>
        <v>104561</v>
      </c>
      <c r="O21" s="43">
        <f t="shared" si="1"/>
        <v>398816</v>
      </c>
    </row>
    <row r="22" spans="1:15" ht="11.25">
      <c r="A22" s="57">
        <f>A21+1</f>
        <v>8</v>
      </c>
      <c r="B22" s="88" t="s">
        <v>419</v>
      </c>
      <c r="C22" s="43">
        <f>SUM(C15)</f>
        <v>28123</v>
      </c>
      <c r="D22" s="220">
        <f>SUM(D15)</f>
        <v>78325</v>
      </c>
      <c r="E22" s="220">
        <f>SUM(E15)</f>
        <v>146270</v>
      </c>
      <c r="F22" s="43">
        <f>SUM(F15)</f>
        <v>40654</v>
      </c>
      <c r="G22" s="43">
        <f>SUM(G15)</f>
        <v>41842</v>
      </c>
      <c r="H22" s="43">
        <f>SUM(H15)</f>
        <v>335214</v>
      </c>
      <c r="I22" s="43">
        <f>SUM(I15)</f>
        <v>1020</v>
      </c>
      <c r="J22" s="245">
        <f>SUM(J15)</f>
        <v>0</v>
      </c>
      <c r="K22" s="43">
        <f t="shared" si="2"/>
        <v>66918</v>
      </c>
      <c r="L22" s="240">
        <f t="shared" si="2"/>
        <v>1200</v>
      </c>
      <c r="M22" s="240">
        <f>SUM(M15)</f>
        <v>47031</v>
      </c>
      <c r="N22" s="43">
        <f>SUM(N15)</f>
        <v>116169</v>
      </c>
      <c r="O22" s="43">
        <f>SUM(O15)</f>
        <v>451383</v>
      </c>
    </row>
    <row r="23" spans="1:15" ht="11.25">
      <c r="A23" s="57">
        <f>A22+1</f>
        <v>9</v>
      </c>
      <c r="B23" s="88" t="s">
        <v>420</v>
      </c>
      <c r="C23" s="43">
        <f aca="true" t="shared" si="3" ref="C23:O23">SUM(C16)</f>
        <v>26178</v>
      </c>
      <c r="D23" s="220">
        <f t="shared" si="3"/>
        <v>80274</v>
      </c>
      <c r="E23" s="220">
        <f>SUM(E16)</f>
        <v>164088</v>
      </c>
      <c r="F23" s="43">
        <f t="shared" si="3"/>
        <v>35508</v>
      </c>
      <c r="G23" s="43">
        <f t="shared" si="3"/>
        <v>28848</v>
      </c>
      <c r="H23" s="43">
        <f t="shared" si="3"/>
        <v>334896</v>
      </c>
      <c r="I23" s="43">
        <f t="shared" si="3"/>
        <v>260</v>
      </c>
      <c r="J23" s="245">
        <f t="shared" si="3"/>
        <v>0</v>
      </c>
      <c r="K23" s="43">
        <f t="shared" si="2"/>
        <v>62230</v>
      </c>
      <c r="L23" s="240">
        <f t="shared" si="2"/>
        <v>5000</v>
      </c>
      <c r="M23" s="240">
        <f t="shared" si="3"/>
        <v>47031</v>
      </c>
      <c r="N23" s="43">
        <f t="shared" si="3"/>
        <v>114521</v>
      </c>
      <c r="O23" s="43">
        <f t="shared" si="3"/>
        <v>449417</v>
      </c>
    </row>
    <row r="24" spans="1:15" ht="11.25">
      <c r="A24" s="48">
        <f>A23+1</f>
        <v>10</v>
      </c>
      <c r="B24" s="298" t="s">
        <v>38</v>
      </c>
      <c r="C24" s="126">
        <f>C23/C22</f>
        <v>0.9308395263663194</v>
      </c>
      <c r="D24" s="133">
        <f aca="true" t="shared" si="4" ref="D24:O24">D23/D22</f>
        <v>1.024883498244494</v>
      </c>
      <c r="E24" s="133">
        <f t="shared" si="4"/>
        <v>1.1218158200587953</v>
      </c>
      <c r="F24" s="126">
        <f t="shared" si="4"/>
        <v>0.8734195897082698</v>
      </c>
      <c r="G24" s="133">
        <f t="shared" si="4"/>
        <v>0.6894507910711725</v>
      </c>
      <c r="H24" s="126">
        <f t="shared" si="4"/>
        <v>0.9990513522704899</v>
      </c>
      <c r="I24" s="126">
        <f t="shared" si="4"/>
        <v>0.2549019607843137</v>
      </c>
      <c r="J24" s="133">
        <v>0</v>
      </c>
      <c r="K24" s="126">
        <f>K23/K22</f>
        <v>0.929944110702651</v>
      </c>
      <c r="L24" s="133">
        <f>L23/L22</f>
        <v>4.166666666666667</v>
      </c>
      <c r="M24" s="126">
        <f t="shared" si="4"/>
        <v>1</v>
      </c>
      <c r="N24" s="126">
        <f t="shared" si="4"/>
        <v>0.9858137713159276</v>
      </c>
      <c r="O24" s="126">
        <f t="shared" si="4"/>
        <v>0.9956444970235919</v>
      </c>
    </row>
  </sheetData>
  <sheetProtection/>
  <mergeCells count="6">
    <mergeCell ref="A1:O1"/>
    <mergeCell ref="A4:O4"/>
    <mergeCell ref="A7:A9"/>
    <mergeCell ref="B8:B9"/>
    <mergeCell ref="C8:H8"/>
    <mergeCell ref="I8:N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5.57421875" style="68" customWidth="1"/>
    <col min="2" max="2" width="25.140625" style="30" customWidth="1"/>
    <col min="3" max="4" width="8.140625" style="30" customWidth="1"/>
    <col min="5" max="5" width="6.8515625" style="30" customWidth="1"/>
    <col min="6" max="7" width="8.140625" style="30" customWidth="1"/>
    <col min="8" max="8" width="8.421875" style="30" customWidth="1"/>
    <col min="9" max="9" width="9.00390625" style="135" customWidth="1"/>
    <col min="10" max="10" width="7.28125" style="30" customWidth="1"/>
    <col min="11" max="11" width="7.00390625" style="30" customWidth="1"/>
    <col min="12" max="12" width="5.8515625" style="30" customWidth="1"/>
    <col min="13" max="13" width="7.57421875" style="30" customWidth="1"/>
    <col min="14" max="14" width="7.421875" style="135" customWidth="1"/>
    <col min="15" max="15" width="9.00390625" style="30" customWidth="1"/>
    <col min="16" max="16384" width="9.140625" style="30" customWidth="1"/>
  </cols>
  <sheetData>
    <row r="1" spans="1:15" ht="11.25">
      <c r="A1" s="424" t="s">
        <v>688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</row>
    <row r="2" spans="1:15" ht="11.25">
      <c r="A2" s="77"/>
      <c r="B2" s="77"/>
      <c r="C2" s="77"/>
      <c r="D2" s="77"/>
      <c r="E2" s="77"/>
      <c r="F2" s="77"/>
      <c r="G2" s="77"/>
      <c r="H2" s="77"/>
      <c r="I2" s="134"/>
      <c r="J2" s="77"/>
      <c r="K2" s="77"/>
      <c r="L2" s="77"/>
      <c r="M2" s="77"/>
      <c r="N2" s="134"/>
      <c r="O2" s="77"/>
    </row>
    <row r="4" spans="1:15" ht="12.75">
      <c r="A4" s="427" t="s">
        <v>421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5" spans="1:15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77" t="s">
        <v>3</v>
      </c>
    </row>
    <row r="7" spans="1:15" ht="12.75" customHeight="1">
      <c r="A7" s="428" t="s">
        <v>4</v>
      </c>
      <c r="B7" s="29" t="s">
        <v>52</v>
      </c>
      <c r="C7" s="29" t="s">
        <v>53</v>
      </c>
      <c r="D7" s="29" t="s">
        <v>54</v>
      </c>
      <c r="E7" s="29" t="s">
        <v>55</v>
      </c>
      <c r="F7" s="29" t="s">
        <v>56</v>
      </c>
      <c r="G7" s="29" t="s">
        <v>57</v>
      </c>
      <c r="H7" s="29" t="s">
        <v>58</v>
      </c>
      <c r="I7" s="29" t="s">
        <v>59</v>
      </c>
      <c r="J7" s="29" t="s">
        <v>60</v>
      </c>
      <c r="K7" s="29" t="s">
        <v>61</v>
      </c>
      <c r="L7" s="29" t="s">
        <v>62</v>
      </c>
      <c r="M7" s="29" t="s">
        <v>64</v>
      </c>
      <c r="N7" s="29" t="s">
        <v>65</v>
      </c>
      <c r="O7" s="29" t="s">
        <v>66</v>
      </c>
    </row>
    <row r="8" spans="1:15" ht="12.75" customHeight="1">
      <c r="A8" s="429"/>
      <c r="B8" s="428" t="s">
        <v>5</v>
      </c>
      <c r="C8" s="437" t="s">
        <v>209</v>
      </c>
      <c r="D8" s="438"/>
      <c r="E8" s="438"/>
      <c r="F8" s="438"/>
      <c r="G8" s="438"/>
      <c r="H8" s="438"/>
      <c r="I8" s="439"/>
      <c r="J8" s="437" t="s">
        <v>210</v>
      </c>
      <c r="K8" s="438"/>
      <c r="L8" s="438"/>
      <c r="M8" s="438"/>
      <c r="N8" s="439"/>
      <c r="O8" s="428" t="s">
        <v>199</v>
      </c>
    </row>
    <row r="9" spans="1:15" ht="84">
      <c r="A9" s="430"/>
      <c r="B9" s="430"/>
      <c r="C9" s="31" t="s">
        <v>78</v>
      </c>
      <c r="D9" s="31" t="s">
        <v>211</v>
      </c>
      <c r="E9" s="31" t="s">
        <v>10</v>
      </c>
      <c r="F9" s="31" t="s">
        <v>18</v>
      </c>
      <c r="G9" s="31" t="s">
        <v>212</v>
      </c>
      <c r="H9" s="31" t="s">
        <v>213</v>
      </c>
      <c r="I9" s="31" t="s">
        <v>214</v>
      </c>
      <c r="J9" s="31" t="s">
        <v>16</v>
      </c>
      <c r="K9" s="31" t="s">
        <v>17</v>
      </c>
      <c r="L9" s="31" t="s">
        <v>422</v>
      </c>
      <c r="M9" s="31" t="s">
        <v>215</v>
      </c>
      <c r="N9" s="31" t="s">
        <v>216</v>
      </c>
      <c r="O9" s="430"/>
    </row>
    <row r="10" spans="1:15" ht="11.25">
      <c r="A10" s="57"/>
      <c r="B10" s="131"/>
      <c r="C10" s="65"/>
      <c r="D10" s="136"/>
      <c r="E10" s="65"/>
      <c r="F10" s="136"/>
      <c r="G10" s="65"/>
      <c r="H10" s="65"/>
      <c r="I10" s="65"/>
      <c r="J10" s="65"/>
      <c r="K10" s="65"/>
      <c r="L10" s="136"/>
      <c r="M10" s="65"/>
      <c r="N10" s="65"/>
      <c r="O10" s="65"/>
    </row>
    <row r="11" spans="1:15" ht="11.25">
      <c r="A11" s="57"/>
      <c r="B11" s="117"/>
      <c r="C11" s="89"/>
      <c r="D11" s="105"/>
      <c r="E11" s="89"/>
      <c r="F11" s="105"/>
      <c r="G11" s="89"/>
      <c r="H11" s="89"/>
      <c r="I11" s="89"/>
      <c r="J11" s="89"/>
      <c r="K11" s="89"/>
      <c r="L11" s="105"/>
      <c r="M11" s="89"/>
      <c r="N11" s="89"/>
      <c r="O11" s="89"/>
    </row>
    <row r="12" spans="1:15" ht="11.25">
      <c r="A12" s="57">
        <v>1</v>
      </c>
      <c r="B12" s="117" t="s">
        <v>25</v>
      </c>
      <c r="C12" s="87"/>
      <c r="D12" s="119"/>
      <c r="E12" s="87"/>
      <c r="F12" s="119"/>
      <c r="G12" s="87"/>
      <c r="H12" s="87"/>
      <c r="I12" s="88"/>
      <c r="J12" s="87"/>
      <c r="K12" s="87"/>
      <c r="L12" s="119"/>
      <c r="M12" s="87"/>
      <c r="N12" s="88"/>
      <c r="O12" s="87"/>
    </row>
    <row r="13" spans="1:15" ht="11.25">
      <c r="A13" s="57">
        <f>A12+1</f>
        <v>2</v>
      </c>
      <c r="B13" s="123" t="s">
        <v>418</v>
      </c>
      <c r="C13" s="46">
        <v>54610</v>
      </c>
      <c r="D13" s="50">
        <v>12836</v>
      </c>
      <c r="E13" s="46">
        <v>120321</v>
      </c>
      <c r="F13" s="50">
        <v>5000</v>
      </c>
      <c r="G13" s="46">
        <v>5021</v>
      </c>
      <c r="H13" s="46">
        <v>48674</v>
      </c>
      <c r="I13" s="41">
        <f>SUM(C13:H13)</f>
        <v>246462</v>
      </c>
      <c r="J13" s="46">
        <v>74121</v>
      </c>
      <c r="K13" s="46">
        <v>14902</v>
      </c>
      <c r="L13" s="50">
        <v>63121</v>
      </c>
      <c r="M13" s="46">
        <v>210</v>
      </c>
      <c r="N13" s="57">
        <f>SUM(J13:M13)</f>
        <v>152354</v>
      </c>
      <c r="O13" s="41">
        <f>I13+N13</f>
        <v>398816</v>
      </c>
    </row>
    <row r="14" spans="1:15" ht="11.25">
      <c r="A14" s="57">
        <f>A13+1</f>
        <v>3</v>
      </c>
      <c r="B14" s="123" t="s">
        <v>419</v>
      </c>
      <c r="C14" s="46">
        <v>55708</v>
      </c>
      <c r="D14" s="50">
        <v>13613</v>
      </c>
      <c r="E14" s="46">
        <v>150468</v>
      </c>
      <c r="F14" s="50">
        <v>3045</v>
      </c>
      <c r="G14" s="46">
        <v>5213</v>
      </c>
      <c r="H14" s="46">
        <v>62567</v>
      </c>
      <c r="I14" s="41">
        <f>SUM(C14:H14)</f>
        <v>290614</v>
      </c>
      <c r="J14" s="46">
        <v>83238</v>
      </c>
      <c r="K14" s="46">
        <v>35280</v>
      </c>
      <c r="L14" s="50">
        <v>42041</v>
      </c>
      <c r="M14" s="46">
        <v>210</v>
      </c>
      <c r="N14" s="57">
        <f>SUM(J14:M14)</f>
        <v>160769</v>
      </c>
      <c r="O14" s="41">
        <f>I14+N14</f>
        <v>451383</v>
      </c>
    </row>
    <row r="15" spans="1:15" ht="11.25">
      <c r="A15" s="57">
        <f>A14+1</f>
        <v>4</v>
      </c>
      <c r="B15" s="123" t="s">
        <v>420</v>
      </c>
      <c r="C15" s="46">
        <v>48446</v>
      </c>
      <c r="D15" s="50">
        <v>11487</v>
      </c>
      <c r="E15" s="46">
        <v>132134</v>
      </c>
      <c r="F15" s="50">
        <v>0</v>
      </c>
      <c r="G15" s="46">
        <v>4866</v>
      </c>
      <c r="H15" s="46">
        <v>60414</v>
      </c>
      <c r="I15" s="41">
        <f>SUM(C15:H15)</f>
        <v>257347</v>
      </c>
      <c r="J15" s="46">
        <v>78425</v>
      </c>
      <c r="K15" s="46">
        <v>25366</v>
      </c>
      <c r="L15" s="50">
        <v>0</v>
      </c>
      <c r="M15" s="46">
        <v>210</v>
      </c>
      <c r="N15" s="57">
        <f>SUM(J15:M15)</f>
        <v>104001</v>
      </c>
      <c r="O15" s="41">
        <f>I15+N15</f>
        <v>361348</v>
      </c>
    </row>
    <row r="16" spans="1:15" ht="11.25">
      <c r="A16" s="57">
        <f>A15+1</f>
        <v>5</v>
      </c>
      <c r="B16" s="123" t="s">
        <v>38</v>
      </c>
      <c r="C16" s="127">
        <f>C15/C14</f>
        <v>0.8696417031665111</v>
      </c>
      <c r="D16" s="127">
        <f aca="true" t="shared" si="0" ref="D16:O16">D15/D14</f>
        <v>0.8438257547932124</v>
      </c>
      <c r="E16" s="127">
        <f t="shared" si="0"/>
        <v>0.8781534944307096</v>
      </c>
      <c r="F16" s="127">
        <f t="shared" si="0"/>
        <v>0</v>
      </c>
      <c r="G16" s="127">
        <f t="shared" si="0"/>
        <v>0.9334356416650681</v>
      </c>
      <c r="H16" s="127">
        <f t="shared" si="0"/>
        <v>0.9655888887113014</v>
      </c>
      <c r="I16" s="127">
        <f t="shared" si="0"/>
        <v>0.8855285705437453</v>
      </c>
      <c r="J16" s="127">
        <f t="shared" si="0"/>
        <v>0.9421778514620726</v>
      </c>
      <c r="K16" s="127">
        <f t="shared" si="0"/>
        <v>0.7189909297052154</v>
      </c>
      <c r="L16" s="127">
        <f t="shared" si="0"/>
        <v>0</v>
      </c>
      <c r="M16" s="127">
        <f t="shared" si="0"/>
        <v>1</v>
      </c>
      <c r="N16" s="127">
        <f t="shared" si="0"/>
        <v>0.6468971008092356</v>
      </c>
      <c r="O16" s="127">
        <f t="shared" si="0"/>
        <v>0.8005352439059512</v>
      </c>
    </row>
    <row r="17" spans="1:15" ht="11.25">
      <c r="A17" s="57"/>
      <c r="B17" s="119"/>
      <c r="C17" s="46"/>
      <c r="D17" s="50"/>
      <c r="E17" s="46"/>
      <c r="F17" s="50"/>
      <c r="G17" s="46"/>
      <c r="H17" s="46"/>
      <c r="I17" s="41"/>
      <c r="J17" s="46"/>
      <c r="K17" s="46"/>
      <c r="L17" s="50"/>
      <c r="M17" s="46"/>
      <c r="N17" s="41"/>
      <c r="O17" s="41"/>
    </row>
    <row r="18" spans="1:15" ht="11.25">
      <c r="A18" s="57"/>
      <c r="B18" s="119"/>
      <c r="C18" s="137"/>
      <c r="D18" s="138"/>
      <c r="E18" s="137"/>
      <c r="F18" s="138"/>
      <c r="G18" s="137"/>
      <c r="H18" s="137"/>
      <c r="I18" s="139"/>
      <c r="J18" s="137"/>
      <c r="K18" s="137"/>
      <c r="L18" s="138"/>
      <c r="M18" s="137"/>
      <c r="N18" s="139"/>
      <c r="O18" s="137"/>
    </row>
    <row r="19" spans="1:15" s="135" customFormat="1" ht="10.5">
      <c r="A19" s="92">
        <v>6</v>
      </c>
      <c r="B19" s="121" t="s">
        <v>217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</row>
    <row r="20" spans="1:15" s="135" customFormat="1" ht="10.5">
      <c r="A20" s="57">
        <f>A19+1</f>
        <v>7</v>
      </c>
      <c r="B20" s="88" t="s">
        <v>418</v>
      </c>
      <c r="C20" s="41">
        <f>SUM(C13)</f>
        <v>54610</v>
      </c>
      <c r="D20" s="41">
        <f aca="true" t="shared" si="1" ref="D20:O20">SUM(D13)</f>
        <v>12836</v>
      </c>
      <c r="E20" s="41">
        <f t="shared" si="1"/>
        <v>120321</v>
      </c>
      <c r="F20" s="41">
        <f t="shared" si="1"/>
        <v>5000</v>
      </c>
      <c r="G20" s="41">
        <f t="shared" si="1"/>
        <v>5021</v>
      </c>
      <c r="H20" s="41">
        <f t="shared" si="1"/>
        <v>48674</v>
      </c>
      <c r="I20" s="41">
        <f t="shared" si="1"/>
        <v>246462</v>
      </c>
      <c r="J20" s="41">
        <f t="shared" si="1"/>
        <v>74121</v>
      </c>
      <c r="K20" s="41">
        <f t="shared" si="1"/>
        <v>14902</v>
      </c>
      <c r="L20" s="41">
        <f t="shared" si="1"/>
        <v>63121</v>
      </c>
      <c r="M20" s="41">
        <f t="shared" si="1"/>
        <v>210</v>
      </c>
      <c r="N20" s="41">
        <f t="shared" si="1"/>
        <v>152354</v>
      </c>
      <c r="O20" s="41">
        <f t="shared" si="1"/>
        <v>398816</v>
      </c>
    </row>
    <row r="21" spans="1:15" s="135" customFormat="1" ht="10.5">
      <c r="A21" s="57">
        <f>A20+1</f>
        <v>8</v>
      </c>
      <c r="B21" s="88" t="s">
        <v>419</v>
      </c>
      <c r="C21" s="41">
        <f aca="true" t="shared" si="2" ref="C21:O21">SUM(C14)</f>
        <v>55708</v>
      </c>
      <c r="D21" s="41">
        <f t="shared" si="2"/>
        <v>13613</v>
      </c>
      <c r="E21" s="41">
        <f t="shared" si="2"/>
        <v>150468</v>
      </c>
      <c r="F21" s="41">
        <f t="shared" si="2"/>
        <v>3045</v>
      </c>
      <c r="G21" s="41">
        <f t="shared" si="2"/>
        <v>5213</v>
      </c>
      <c r="H21" s="41">
        <f t="shared" si="2"/>
        <v>62567</v>
      </c>
      <c r="I21" s="41">
        <f t="shared" si="2"/>
        <v>290614</v>
      </c>
      <c r="J21" s="41">
        <f t="shared" si="2"/>
        <v>83238</v>
      </c>
      <c r="K21" s="41">
        <f t="shared" si="2"/>
        <v>35280</v>
      </c>
      <c r="L21" s="41">
        <f t="shared" si="2"/>
        <v>42041</v>
      </c>
      <c r="M21" s="41">
        <f t="shared" si="2"/>
        <v>210</v>
      </c>
      <c r="N21" s="41">
        <f t="shared" si="2"/>
        <v>160769</v>
      </c>
      <c r="O21" s="41">
        <f t="shared" si="2"/>
        <v>451383</v>
      </c>
    </row>
    <row r="22" spans="1:15" ht="11.25">
      <c r="A22" s="57">
        <f>A21+1</f>
        <v>9</v>
      </c>
      <c r="B22" s="88" t="s">
        <v>420</v>
      </c>
      <c r="C22" s="41">
        <f aca="true" t="shared" si="3" ref="C22:O22">SUM(C15)</f>
        <v>48446</v>
      </c>
      <c r="D22" s="41">
        <f t="shared" si="3"/>
        <v>11487</v>
      </c>
      <c r="E22" s="41">
        <f t="shared" si="3"/>
        <v>132134</v>
      </c>
      <c r="F22" s="41">
        <f t="shared" si="3"/>
        <v>0</v>
      </c>
      <c r="G22" s="41">
        <f t="shared" si="3"/>
        <v>4866</v>
      </c>
      <c r="H22" s="41">
        <f t="shared" si="3"/>
        <v>60414</v>
      </c>
      <c r="I22" s="41">
        <f t="shared" si="3"/>
        <v>257347</v>
      </c>
      <c r="J22" s="41">
        <f t="shared" si="3"/>
        <v>78425</v>
      </c>
      <c r="K22" s="41">
        <f t="shared" si="3"/>
        <v>25366</v>
      </c>
      <c r="L22" s="41">
        <f t="shared" si="3"/>
        <v>0</v>
      </c>
      <c r="M22" s="41">
        <f t="shared" si="3"/>
        <v>210</v>
      </c>
      <c r="N22" s="41">
        <f t="shared" si="3"/>
        <v>104001</v>
      </c>
      <c r="O22" s="41">
        <f t="shared" si="3"/>
        <v>361348</v>
      </c>
    </row>
    <row r="23" spans="1:15" ht="11.25">
      <c r="A23" s="48">
        <f>A22+1</f>
        <v>10</v>
      </c>
      <c r="B23" s="298" t="s">
        <v>38</v>
      </c>
      <c r="C23" s="126">
        <f>C22/C21</f>
        <v>0.8696417031665111</v>
      </c>
      <c r="D23" s="126">
        <f aca="true" t="shared" si="4" ref="D23:O23">D22/D21</f>
        <v>0.8438257547932124</v>
      </c>
      <c r="E23" s="126">
        <f t="shared" si="4"/>
        <v>0.8781534944307096</v>
      </c>
      <c r="F23" s="126">
        <f t="shared" si="4"/>
        <v>0</v>
      </c>
      <c r="G23" s="126">
        <f t="shared" si="4"/>
        <v>0.9334356416650681</v>
      </c>
      <c r="H23" s="126">
        <f t="shared" si="4"/>
        <v>0.9655888887113014</v>
      </c>
      <c r="I23" s="126">
        <f t="shared" si="4"/>
        <v>0.8855285705437453</v>
      </c>
      <c r="J23" s="126">
        <f t="shared" si="4"/>
        <v>0.9421778514620726</v>
      </c>
      <c r="K23" s="126">
        <f t="shared" si="4"/>
        <v>0.7189909297052154</v>
      </c>
      <c r="L23" s="126">
        <f t="shared" si="4"/>
        <v>0</v>
      </c>
      <c r="M23" s="126">
        <f t="shared" si="4"/>
        <v>1</v>
      </c>
      <c r="N23" s="126">
        <f t="shared" si="4"/>
        <v>0.6468971008092356</v>
      </c>
      <c r="O23" s="126">
        <f t="shared" si="4"/>
        <v>0.8005352439059512</v>
      </c>
    </row>
  </sheetData>
  <sheetProtection/>
  <mergeCells count="7">
    <mergeCell ref="A1:O1"/>
    <mergeCell ref="A4:O4"/>
    <mergeCell ref="A7:A9"/>
    <mergeCell ref="B8:B9"/>
    <mergeCell ref="C8:I8"/>
    <mergeCell ref="J8:N8"/>
    <mergeCell ref="O8:O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8515625" style="68" customWidth="1"/>
    <col min="2" max="2" width="42.7109375" style="76" customWidth="1"/>
    <col min="3" max="3" width="9.8515625" style="69" customWidth="1"/>
    <col min="4" max="4" width="10.140625" style="26" customWidth="1"/>
    <col min="5" max="5" width="9.28125" style="26" customWidth="1"/>
    <col min="6" max="6" width="9.28125" style="81" customWidth="1"/>
    <col min="7" max="16384" width="9.140625" style="30" customWidth="1"/>
  </cols>
  <sheetData>
    <row r="1" spans="1:6" ht="11.25">
      <c r="A1" s="424" t="s">
        <v>689</v>
      </c>
      <c r="B1" s="424"/>
      <c r="C1" s="424"/>
      <c r="D1" s="424"/>
      <c r="E1" s="424"/>
      <c r="F1" s="424"/>
    </row>
    <row r="3" spans="1:6" ht="25.5" customHeight="1">
      <c r="A3" s="425" t="s">
        <v>423</v>
      </c>
      <c r="B3" s="425"/>
      <c r="C3" s="425"/>
      <c r="D3" s="425"/>
      <c r="E3" s="425"/>
      <c r="F3" s="425"/>
    </row>
    <row r="4" spans="1:6" ht="12.75">
      <c r="A4" s="25"/>
      <c r="B4" s="27"/>
      <c r="C4" s="142"/>
      <c r="D4" s="77"/>
      <c r="E4" s="77"/>
      <c r="F4" s="145" t="s">
        <v>3</v>
      </c>
    </row>
    <row r="5" spans="1:6" s="135" customFormat="1" ht="10.5">
      <c r="A5" s="29"/>
      <c r="B5" s="70" t="s">
        <v>52</v>
      </c>
      <c r="C5" s="29" t="s">
        <v>53</v>
      </c>
      <c r="D5" s="29" t="s">
        <v>54</v>
      </c>
      <c r="E5" s="29" t="s">
        <v>55</v>
      </c>
      <c r="F5" s="66" t="s">
        <v>63</v>
      </c>
    </row>
    <row r="6" spans="1:6" ht="21">
      <c r="A6" s="31" t="s">
        <v>4</v>
      </c>
      <c r="B6" s="32" t="s">
        <v>5</v>
      </c>
      <c r="C6" s="31" t="s">
        <v>32</v>
      </c>
      <c r="D6" s="31" t="s">
        <v>33</v>
      </c>
      <c r="E6" s="31" t="s">
        <v>34</v>
      </c>
      <c r="F6" s="31" t="s">
        <v>35</v>
      </c>
    </row>
    <row r="7" spans="1:6" ht="11.25">
      <c r="A7" s="92"/>
      <c r="B7" s="71"/>
      <c r="C7" s="37"/>
      <c r="D7" s="37"/>
      <c r="E7" s="37"/>
      <c r="F7" s="78"/>
    </row>
    <row r="8" spans="1:6" ht="22.5">
      <c r="A8" s="57">
        <v>1</v>
      </c>
      <c r="B8" s="74" t="s">
        <v>218</v>
      </c>
      <c r="C8" s="43">
        <f>C56</f>
        <v>35681</v>
      </c>
      <c r="D8" s="43">
        <f>D56</f>
        <v>49574</v>
      </c>
      <c r="E8" s="43">
        <f>E56</f>
        <v>47512</v>
      </c>
      <c r="F8" s="79">
        <f>E8/D8</f>
        <v>0.9584056158470166</v>
      </c>
    </row>
    <row r="9" spans="1:6" ht="11.25">
      <c r="A9" s="57"/>
      <c r="B9" s="52"/>
      <c r="C9" s="95"/>
      <c r="D9" s="95"/>
      <c r="E9" s="95"/>
      <c r="F9" s="79"/>
    </row>
    <row r="10" spans="1:6" ht="11.25">
      <c r="A10" s="29">
        <v>2</v>
      </c>
      <c r="B10" s="241" t="s">
        <v>286</v>
      </c>
      <c r="C10" s="86">
        <f>SUM(C11:C20)</f>
        <v>17198</v>
      </c>
      <c r="D10" s="86">
        <f>SUM(D11:D20)</f>
        <v>19288</v>
      </c>
      <c r="E10" s="86">
        <f>SUM(E11:E20)</f>
        <v>19188</v>
      </c>
      <c r="F10" s="85">
        <f aca="true" t="shared" si="0" ref="F10:F20">E10/D10</f>
        <v>0.9948154292824554</v>
      </c>
    </row>
    <row r="11" spans="1:6" ht="12" customHeight="1">
      <c r="A11" s="57">
        <f>A10+1</f>
        <v>3</v>
      </c>
      <c r="B11" s="52" t="s">
        <v>273</v>
      </c>
      <c r="C11" s="46">
        <v>10993</v>
      </c>
      <c r="D11" s="46">
        <v>10993</v>
      </c>
      <c r="E11" s="46">
        <v>10993</v>
      </c>
      <c r="F11" s="79">
        <f t="shared" si="0"/>
        <v>1</v>
      </c>
    </row>
    <row r="12" spans="1:6" ht="22.5">
      <c r="A12" s="57">
        <f aca="true" t="shared" si="1" ref="A12:A20">A11+1</f>
        <v>4</v>
      </c>
      <c r="B12" s="52" t="s">
        <v>274</v>
      </c>
      <c r="C12" s="46">
        <v>3235</v>
      </c>
      <c r="D12" s="46">
        <v>5225</v>
      </c>
      <c r="E12" s="46">
        <v>5225</v>
      </c>
      <c r="F12" s="79">
        <f t="shared" si="0"/>
        <v>1</v>
      </c>
    </row>
    <row r="13" spans="1:6" ht="11.25">
      <c r="A13" s="57">
        <f t="shared" si="1"/>
        <v>5</v>
      </c>
      <c r="B13" s="52" t="s">
        <v>275</v>
      </c>
      <c r="C13" s="46">
        <v>294</v>
      </c>
      <c r="D13" s="46">
        <v>294</v>
      </c>
      <c r="E13" s="46">
        <v>294</v>
      </c>
      <c r="F13" s="79">
        <f t="shared" si="0"/>
        <v>1</v>
      </c>
    </row>
    <row r="14" spans="1:6" ht="11.25">
      <c r="A14" s="57">
        <f t="shared" si="1"/>
        <v>6</v>
      </c>
      <c r="B14" s="52" t="s">
        <v>276</v>
      </c>
      <c r="C14" s="46">
        <v>196</v>
      </c>
      <c r="D14" s="46">
        <v>196</v>
      </c>
      <c r="E14" s="46">
        <v>196</v>
      </c>
      <c r="F14" s="79">
        <f t="shared" si="0"/>
        <v>1</v>
      </c>
    </row>
    <row r="15" spans="1:6" ht="11.25">
      <c r="A15" s="57">
        <f t="shared" si="1"/>
        <v>7</v>
      </c>
      <c r="B15" s="52" t="s">
        <v>277</v>
      </c>
      <c r="C15" s="46">
        <v>236</v>
      </c>
      <c r="D15" s="46">
        <v>236</v>
      </c>
      <c r="E15" s="46">
        <v>236</v>
      </c>
      <c r="F15" s="79">
        <f t="shared" si="0"/>
        <v>1</v>
      </c>
    </row>
    <row r="16" spans="1:6" ht="11.25">
      <c r="A16" s="57">
        <f t="shared" si="1"/>
        <v>8</v>
      </c>
      <c r="B16" s="52" t="s">
        <v>294</v>
      </c>
      <c r="C16" s="46">
        <v>102</v>
      </c>
      <c r="D16" s="46">
        <v>102</v>
      </c>
      <c r="E16" s="46">
        <v>102</v>
      </c>
      <c r="F16" s="79">
        <f t="shared" si="0"/>
        <v>1</v>
      </c>
    </row>
    <row r="17" spans="1:6" ht="11.25">
      <c r="A17" s="57">
        <f t="shared" si="1"/>
        <v>9</v>
      </c>
      <c r="B17" s="52" t="s">
        <v>424</v>
      </c>
      <c r="C17" s="46">
        <v>0</v>
      </c>
      <c r="D17" s="46">
        <v>100</v>
      </c>
      <c r="E17" s="46">
        <v>0</v>
      </c>
      <c r="F17" s="79">
        <f t="shared" si="0"/>
        <v>0</v>
      </c>
    </row>
    <row r="18" spans="1:6" ht="11.25">
      <c r="A18" s="57">
        <f t="shared" si="1"/>
        <v>10</v>
      </c>
      <c r="B18" s="52" t="s">
        <v>296</v>
      </c>
      <c r="C18" s="46">
        <v>348</v>
      </c>
      <c r="D18" s="46">
        <v>348</v>
      </c>
      <c r="E18" s="46">
        <v>348</v>
      </c>
      <c r="F18" s="79">
        <f t="shared" si="0"/>
        <v>1</v>
      </c>
    </row>
    <row r="19" spans="1:6" ht="11.25">
      <c r="A19" s="57">
        <f t="shared" si="1"/>
        <v>11</v>
      </c>
      <c r="B19" s="52" t="s">
        <v>219</v>
      </c>
      <c r="C19" s="46">
        <v>630</v>
      </c>
      <c r="D19" s="46">
        <v>630</v>
      </c>
      <c r="E19" s="46">
        <v>630</v>
      </c>
      <c r="F19" s="79">
        <f t="shared" si="0"/>
        <v>1</v>
      </c>
    </row>
    <row r="20" spans="1:6" ht="22.5">
      <c r="A20" s="57">
        <f t="shared" si="1"/>
        <v>12</v>
      </c>
      <c r="B20" s="52" t="s">
        <v>220</v>
      </c>
      <c r="C20" s="46">
        <v>1164</v>
      </c>
      <c r="D20" s="46">
        <v>1164</v>
      </c>
      <c r="E20" s="46">
        <v>1164</v>
      </c>
      <c r="F20" s="79">
        <f t="shared" si="0"/>
        <v>1</v>
      </c>
    </row>
    <row r="21" spans="1:6" ht="11.25">
      <c r="A21" s="57"/>
      <c r="B21" s="52"/>
      <c r="C21" s="46"/>
      <c r="D21" s="46"/>
      <c r="E21" s="46"/>
      <c r="F21" s="79"/>
    </row>
    <row r="22" spans="1:6" ht="21.75">
      <c r="A22" s="29">
        <v>13</v>
      </c>
      <c r="B22" s="241" t="s">
        <v>285</v>
      </c>
      <c r="C22" s="67">
        <f>SUM(C23:C55)</f>
        <v>18483</v>
      </c>
      <c r="D22" s="67">
        <f>SUM(D23:D55)</f>
        <v>30286</v>
      </c>
      <c r="E22" s="67">
        <f>SUM(E23:E55)</f>
        <v>28324</v>
      </c>
      <c r="F22" s="85">
        <f>E22/D22</f>
        <v>0.9352175922868652</v>
      </c>
    </row>
    <row r="23" spans="1:6" ht="11.25">
      <c r="A23" s="57">
        <f>A22+1</f>
        <v>14</v>
      </c>
      <c r="B23" s="52" t="s">
        <v>221</v>
      </c>
      <c r="C23" s="46">
        <v>300</v>
      </c>
      <c r="D23" s="46">
        <v>300</v>
      </c>
      <c r="E23" s="46">
        <v>180</v>
      </c>
      <c r="F23" s="79">
        <f>E23/D23</f>
        <v>0.6</v>
      </c>
    </row>
    <row r="24" spans="1:6" ht="11.25">
      <c r="A24" s="57">
        <f aca="true" t="shared" si="2" ref="A24:A54">A23+1</f>
        <v>15</v>
      </c>
      <c r="B24" s="52" t="s">
        <v>424</v>
      </c>
      <c r="C24" s="46">
        <v>0</v>
      </c>
      <c r="D24" s="46">
        <v>500</v>
      </c>
      <c r="E24" s="46">
        <v>500</v>
      </c>
      <c r="F24" s="79">
        <f aca="true" t="shared" si="3" ref="F24:F53">E24/D24</f>
        <v>1</v>
      </c>
    </row>
    <row r="25" spans="1:6" ht="11.25">
      <c r="A25" s="57">
        <f t="shared" si="2"/>
        <v>16</v>
      </c>
      <c r="B25" s="52" t="s">
        <v>278</v>
      </c>
      <c r="C25" s="46">
        <v>740</v>
      </c>
      <c r="D25" s="46">
        <v>740</v>
      </c>
      <c r="E25" s="46">
        <v>587</v>
      </c>
      <c r="F25" s="79">
        <f t="shared" si="3"/>
        <v>0.7932432432432432</v>
      </c>
    </row>
    <row r="26" spans="1:6" ht="11.25">
      <c r="A26" s="57">
        <f t="shared" si="2"/>
        <v>17</v>
      </c>
      <c r="B26" s="52" t="s">
        <v>295</v>
      </c>
      <c r="C26" s="46">
        <v>0</v>
      </c>
      <c r="D26" s="46">
        <v>11641</v>
      </c>
      <c r="E26" s="46">
        <v>11641</v>
      </c>
      <c r="F26" s="79">
        <f t="shared" si="3"/>
        <v>1</v>
      </c>
    </row>
    <row r="27" spans="1:6" ht="11.25">
      <c r="A27" s="57">
        <f t="shared" si="2"/>
        <v>18</v>
      </c>
      <c r="B27" s="52" t="s">
        <v>425</v>
      </c>
      <c r="C27" s="46">
        <v>0</v>
      </c>
      <c r="D27" s="46">
        <v>0</v>
      </c>
      <c r="E27" s="46">
        <v>118</v>
      </c>
      <c r="F27" s="79"/>
    </row>
    <row r="28" spans="1:6" ht="11.25">
      <c r="A28" s="57">
        <f t="shared" si="2"/>
        <v>19</v>
      </c>
      <c r="B28" s="52" t="s">
        <v>426</v>
      </c>
      <c r="C28" s="46">
        <v>2220</v>
      </c>
      <c r="D28" s="46">
        <v>2282</v>
      </c>
      <c r="E28" s="46">
        <v>2762</v>
      </c>
      <c r="F28" s="79">
        <f t="shared" si="3"/>
        <v>1.21034180543383</v>
      </c>
    </row>
    <row r="29" spans="1:6" ht="11.25">
      <c r="A29" s="57">
        <f t="shared" si="2"/>
        <v>20</v>
      </c>
      <c r="B29" s="52" t="s">
        <v>427</v>
      </c>
      <c r="C29" s="46">
        <v>480</v>
      </c>
      <c r="D29" s="46">
        <v>480</v>
      </c>
      <c r="E29" s="46">
        <v>0</v>
      </c>
      <c r="F29" s="79">
        <f t="shared" si="3"/>
        <v>0</v>
      </c>
    </row>
    <row r="30" spans="1:6" ht="11.25">
      <c r="A30" s="57">
        <f t="shared" si="2"/>
        <v>21</v>
      </c>
      <c r="B30" s="52" t="s">
        <v>222</v>
      </c>
      <c r="C30" s="46">
        <v>45</v>
      </c>
      <c r="D30" s="46">
        <v>45</v>
      </c>
      <c r="E30" s="46">
        <v>45</v>
      </c>
      <c r="F30" s="79">
        <f t="shared" si="3"/>
        <v>1</v>
      </c>
    </row>
    <row r="31" spans="1:6" ht="11.25">
      <c r="A31" s="57">
        <f t="shared" si="2"/>
        <v>22</v>
      </c>
      <c r="B31" s="52" t="s">
        <v>223</v>
      </c>
      <c r="C31" s="46">
        <v>270</v>
      </c>
      <c r="D31" s="46">
        <v>270</v>
      </c>
      <c r="E31" s="46">
        <v>270</v>
      </c>
      <c r="F31" s="79">
        <f t="shared" si="3"/>
        <v>1</v>
      </c>
    </row>
    <row r="32" spans="1:6" ht="11.25">
      <c r="A32" s="57">
        <f t="shared" si="2"/>
        <v>23</v>
      </c>
      <c r="B32" s="52" t="s">
        <v>224</v>
      </c>
      <c r="C32" s="46">
        <v>370</v>
      </c>
      <c r="D32" s="46">
        <v>370</v>
      </c>
      <c r="E32" s="46">
        <v>370</v>
      </c>
      <c r="F32" s="79">
        <f t="shared" si="3"/>
        <v>1</v>
      </c>
    </row>
    <row r="33" spans="1:6" ht="11.25">
      <c r="A33" s="57">
        <f t="shared" si="2"/>
        <v>24</v>
      </c>
      <c r="B33" s="52" t="s">
        <v>225</v>
      </c>
      <c r="C33" s="46">
        <v>250</v>
      </c>
      <c r="D33" s="46">
        <v>250</v>
      </c>
      <c r="E33" s="46">
        <v>250</v>
      </c>
      <c r="F33" s="79">
        <f t="shared" si="3"/>
        <v>1</v>
      </c>
    </row>
    <row r="34" spans="1:6" ht="11.25">
      <c r="A34" s="57">
        <f t="shared" si="2"/>
        <v>25</v>
      </c>
      <c r="B34" s="52" t="s">
        <v>67</v>
      </c>
      <c r="C34" s="46">
        <v>150</v>
      </c>
      <c r="D34" s="46">
        <v>150</v>
      </c>
      <c r="E34" s="46">
        <v>150</v>
      </c>
      <c r="F34" s="79">
        <f t="shared" si="3"/>
        <v>1</v>
      </c>
    </row>
    <row r="35" spans="1:6" ht="11.25">
      <c r="A35" s="57">
        <f t="shared" si="2"/>
        <v>26</v>
      </c>
      <c r="B35" s="52" t="s">
        <v>13</v>
      </c>
      <c r="C35" s="46">
        <v>150</v>
      </c>
      <c r="D35" s="46">
        <v>150</v>
      </c>
      <c r="E35" s="46">
        <v>150</v>
      </c>
      <c r="F35" s="79">
        <f t="shared" si="3"/>
        <v>1</v>
      </c>
    </row>
    <row r="36" spans="1:6" ht="11.25">
      <c r="A36" s="57">
        <f t="shared" si="2"/>
        <v>27</v>
      </c>
      <c r="B36" s="52" t="s">
        <v>26</v>
      </c>
      <c r="C36" s="46">
        <v>216</v>
      </c>
      <c r="D36" s="46">
        <v>216</v>
      </c>
      <c r="E36" s="46">
        <v>216</v>
      </c>
      <c r="F36" s="79">
        <f t="shared" si="3"/>
        <v>1</v>
      </c>
    </row>
    <row r="37" spans="1:6" ht="11.25">
      <c r="A37" s="57">
        <f t="shared" si="2"/>
        <v>28</v>
      </c>
      <c r="B37" s="52" t="s">
        <v>12</v>
      </c>
      <c r="C37" s="46">
        <v>45</v>
      </c>
      <c r="D37" s="46">
        <v>45</v>
      </c>
      <c r="E37" s="46">
        <v>45</v>
      </c>
      <c r="F37" s="79">
        <f t="shared" si="3"/>
        <v>1</v>
      </c>
    </row>
    <row r="38" spans="1:6" ht="11.25">
      <c r="A38" s="57">
        <f t="shared" si="2"/>
        <v>29</v>
      </c>
      <c r="B38" s="52" t="s">
        <v>428</v>
      </c>
      <c r="C38" s="46">
        <v>6000</v>
      </c>
      <c r="D38" s="46">
        <v>6000</v>
      </c>
      <c r="E38" s="46">
        <v>5500</v>
      </c>
      <c r="F38" s="79">
        <f t="shared" si="3"/>
        <v>0.9166666666666666</v>
      </c>
    </row>
    <row r="39" spans="1:6" ht="11.25">
      <c r="A39" s="57">
        <f t="shared" si="2"/>
        <v>30</v>
      </c>
      <c r="B39" s="52" t="s">
        <v>226</v>
      </c>
      <c r="C39" s="46">
        <v>306</v>
      </c>
      <c r="D39" s="46">
        <v>306</v>
      </c>
      <c r="E39" s="46">
        <v>306</v>
      </c>
      <c r="F39" s="79">
        <f t="shared" si="3"/>
        <v>1</v>
      </c>
    </row>
    <row r="40" spans="1:6" ht="11.25">
      <c r="A40" s="57">
        <f t="shared" si="2"/>
        <v>31</v>
      </c>
      <c r="B40" s="52" t="s">
        <v>227</v>
      </c>
      <c r="C40" s="46">
        <v>180</v>
      </c>
      <c r="D40" s="46">
        <v>180</v>
      </c>
      <c r="E40" s="46">
        <v>180</v>
      </c>
      <c r="F40" s="79">
        <f t="shared" si="3"/>
        <v>1</v>
      </c>
    </row>
    <row r="41" spans="1:6" ht="11.25">
      <c r="A41" s="57">
        <f t="shared" si="2"/>
        <v>32</v>
      </c>
      <c r="B41" s="52" t="s">
        <v>279</v>
      </c>
      <c r="C41" s="46">
        <v>10</v>
      </c>
      <c r="D41" s="46">
        <v>10</v>
      </c>
      <c r="E41" s="46">
        <v>0</v>
      </c>
      <c r="F41" s="79">
        <f t="shared" si="3"/>
        <v>0</v>
      </c>
    </row>
    <row r="42" spans="1:6" ht="11.25">
      <c r="A42" s="57">
        <f t="shared" si="2"/>
        <v>33</v>
      </c>
      <c r="B42" s="52" t="s">
        <v>228</v>
      </c>
      <c r="C42" s="46">
        <v>30</v>
      </c>
      <c r="D42" s="46">
        <v>30</v>
      </c>
      <c r="E42" s="46">
        <v>0</v>
      </c>
      <c r="F42" s="79">
        <f t="shared" si="3"/>
        <v>0</v>
      </c>
    </row>
    <row r="43" spans="1:6" ht="11.25">
      <c r="A43" s="57">
        <f t="shared" si="2"/>
        <v>34</v>
      </c>
      <c r="B43" s="52" t="s">
        <v>297</v>
      </c>
      <c r="C43" s="46">
        <v>0</v>
      </c>
      <c r="D43" s="46">
        <v>100</v>
      </c>
      <c r="E43" s="46">
        <v>100</v>
      </c>
      <c r="F43" s="79">
        <f t="shared" si="3"/>
        <v>1</v>
      </c>
    </row>
    <row r="44" spans="1:6" ht="11.25">
      <c r="A44" s="57">
        <f t="shared" si="2"/>
        <v>35</v>
      </c>
      <c r="B44" s="52" t="s">
        <v>250</v>
      </c>
      <c r="C44" s="46">
        <v>3</v>
      </c>
      <c r="D44" s="46">
        <v>3</v>
      </c>
      <c r="E44" s="46">
        <v>3</v>
      </c>
      <c r="F44" s="79">
        <f t="shared" si="3"/>
        <v>1</v>
      </c>
    </row>
    <row r="45" spans="1:6" ht="11.25">
      <c r="A45" s="57">
        <f t="shared" si="2"/>
        <v>36</v>
      </c>
      <c r="B45" s="52" t="s">
        <v>19</v>
      </c>
      <c r="C45" s="46">
        <v>50</v>
      </c>
      <c r="D45" s="46">
        <v>50</v>
      </c>
      <c r="E45" s="46">
        <v>50</v>
      </c>
      <c r="F45" s="79">
        <f t="shared" si="3"/>
        <v>1</v>
      </c>
    </row>
    <row r="46" spans="1:6" ht="11.25">
      <c r="A46" s="57">
        <f t="shared" si="2"/>
        <v>37</v>
      </c>
      <c r="B46" s="52" t="s">
        <v>229</v>
      </c>
      <c r="C46" s="46">
        <v>45</v>
      </c>
      <c r="D46" s="46">
        <v>45</v>
      </c>
      <c r="E46" s="46">
        <v>49</v>
      </c>
      <c r="F46" s="79">
        <f t="shared" si="3"/>
        <v>1.0888888888888888</v>
      </c>
    </row>
    <row r="47" spans="1:6" ht="11.25">
      <c r="A47" s="57">
        <f t="shared" si="2"/>
        <v>38</v>
      </c>
      <c r="B47" s="52" t="s">
        <v>28</v>
      </c>
      <c r="C47" s="46">
        <v>45</v>
      </c>
      <c r="D47" s="46">
        <v>45</v>
      </c>
      <c r="E47" s="46">
        <v>0</v>
      </c>
      <c r="F47" s="79">
        <f t="shared" si="3"/>
        <v>0</v>
      </c>
    </row>
    <row r="48" spans="1:6" ht="11.25">
      <c r="A48" s="57">
        <f t="shared" si="2"/>
        <v>39</v>
      </c>
      <c r="B48" s="52" t="s">
        <v>298</v>
      </c>
      <c r="C48" s="46">
        <v>400</v>
      </c>
      <c r="D48" s="46">
        <v>400</v>
      </c>
      <c r="E48" s="46">
        <v>248</v>
      </c>
      <c r="F48" s="79">
        <f t="shared" si="3"/>
        <v>0.62</v>
      </c>
    </row>
    <row r="49" spans="1:6" ht="11.25">
      <c r="A49" s="57">
        <f t="shared" si="2"/>
        <v>40</v>
      </c>
      <c r="B49" s="52" t="s">
        <v>29</v>
      </c>
      <c r="C49" s="46">
        <v>80</v>
      </c>
      <c r="D49" s="46">
        <v>80</v>
      </c>
      <c r="E49" s="46">
        <v>80</v>
      </c>
      <c r="F49" s="79">
        <f t="shared" si="3"/>
        <v>1</v>
      </c>
    </row>
    <row r="50" spans="1:6" ht="11.25">
      <c r="A50" s="57">
        <f t="shared" si="2"/>
        <v>41</v>
      </c>
      <c r="B50" s="52" t="s">
        <v>230</v>
      </c>
      <c r="C50" s="46">
        <v>1</v>
      </c>
      <c r="D50" s="46">
        <v>1</v>
      </c>
      <c r="E50" s="46">
        <v>1</v>
      </c>
      <c r="F50" s="79">
        <f t="shared" si="3"/>
        <v>1</v>
      </c>
    </row>
    <row r="51" spans="1:6" ht="11.25">
      <c r="A51" s="57">
        <f t="shared" si="2"/>
        <v>42</v>
      </c>
      <c r="B51" s="52" t="s">
        <v>231</v>
      </c>
      <c r="C51" s="46">
        <v>15</v>
      </c>
      <c r="D51" s="46">
        <v>15</v>
      </c>
      <c r="E51" s="46">
        <v>16</v>
      </c>
      <c r="F51" s="79">
        <f t="shared" si="3"/>
        <v>1.0666666666666667</v>
      </c>
    </row>
    <row r="52" spans="1:6" s="119" customFormat="1" ht="11.25">
      <c r="A52" s="57">
        <f t="shared" si="2"/>
        <v>43</v>
      </c>
      <c r="B52" s="52" t="s">
        <v>20</v>
      </c>
      <c r="C52" s="46">
        <v>10</v>
      </c>
      <c r="D52" s="46">
        <v>10</v>
      </c>
      <c r="E52" s="46">
        <v>8</v>
      </c>
      <c r="F52" s="79">
        <f t="shared" si="3"/>
        <v>0.8</v>
      </c>
    </row>
    <row r="53" spans="1:6" s="119" customFormat="1" ht="11.25">
      <c r="A53" s="57">
        <f t="shared" si="2"/>
        <v>44</v>
      </c>
      <c r="B53" s="52" t="s">
        <v>232</v>
      </c>
      <c r="C53" s="46">
        <v>5572</v>
      </c>
      <c r="D53" s="46">
        <v>5572</v>
      </c>
      <c r="E53" s="46">
        <v>4499</v>
      </c>
      <c r="F53" s="79">
        <f t="shared" si="3"/>
        <v>0.8074300071787509</v>
      </c>
    </row>
    <row r="54" spans="1:6" s="119" customFormat="1" ht="11.25">
      <c r="A54" s="57">
        <f t="shared" si="2"/>
        <v>45</v>
      </c>
      <c r="B54" s="52" t="s">
        <v>27</v>
      </c>
      <c r="C54" s="46">
        <v>500</v>
      </c>
      <c r="D54" s="46">
        <v>0</v>
      </c>
      <c r="E54" s="46">
        <v>0</v>
      </c>
      <c r="F54" s="79"/>
    </row>
    <row r="55" spans="1:6" ht="11.25">
      <c r="A55" s="57"/>
      <c r="B55" s="54"/>
      <c r="C55" s="49"/>
      <c r="D55" s="49"/>
      <c r="E55" s="49"/>
      <c r="F55" s="83"/>
    </row>
    <row r="56" spans="1:6" ht="21">
      <c r="A56" s="31">
        <v>46</v>
      </c>
      <c r="B56" s="32" t="s">
        <v>284</v>
      </c>
      <c r="C56" s="33">
        <f>C10+C22</f>
        <v>35681</v>
      </c>
      <c r="D56" s="33">
        <f>D10+D22</f>
        <v>49574</v>
      </c>
      <c r="E56" s="33">
        <f>E10+E22</f>
        <v>47512</v>
      </c>
      <c r="F56" s="85">
        <f>E56/D56</f>
        <v>0.9584056158470166</v>
      </c>
    </row>
    <row r="57" spans="1:6" s="119" customFormat="1" ht="11.25">
      <c r="A57" s="125"/>
      <c r="B57" s="97"/>
      <c r="C57" s="105"/>
      <c r="D57" s="105"/>
      <c r="E57" s="105"/>
      <c r="F57" s="82"/>
    </row>
    <row r="58" spans="1:6" s="119" customFormat="1" ht="11.25">
      <c r="A58" s="125"/>
      <c r="B58" s="97"/>
      <c r="C58" s="105"/>
      <c r="D58" s="105"/>
      <c r="E58" s="105"/>
      <c r="F58" s="82"/>
    </row>
    <row r="59" spans="1:6" s="119" customFormat="1" ht="11.25">
      <c r="A59" s="125"/>
      <c r="B59" s="97"/>
      <c r="C59" s="105"/>
      <c r="D59" s="105"/>
      <c r="E59" s="105"/>
      <c r="F59" s="82"/>
    </row>
    <row r="60" spans="1:6" s="119" customFormat="1" ht="11.25">
      <c r="A60" s="125"/>
      <c r="B60" s="97"/>
      <c r="C60" s="105"/>
      <c r="D60" s="105"/>
      <c r="E60" s="105"/>
      <c r="F60" s="82"/>
    </row>
    <row r="61" spans="1:6" s="119" customFormat="1" ht="11.25">
      <c r="A61" s="125"/>
      <c r="B61" s="97"/>
      <c r="C61" s="105"/>
      <c r="D61" s="105"/>
      <c r="E61" s="105"/>
      <c r="F61" s="82"/>
    </row>
    <row r="62" spans="1:6" s="119" customFormat="1" ht="11.25">
      <c r="A62" s="125"/>
      <c r="B62" s="97"/>
      <c r="C62" s="105"/>
      <c r="D62" s="105"/>
      <c r="E62" s="105"/>
      <c r="F62" s="82"/>
    </row>
    <row r="63" spans="1:6" s="119" customFormat="1" ht="11.25">
      <c r="A63" s="125"/>
      <c r="B63" s="97"/>
      <c r="C63" s="105"/>
      <c r="D63" s="105"/>
      <c r="E63" s="105"/>
      <c r="F63" s="82"/>
    </row>
    <row r="64" spans="1:6" s="119" customFormat="1" ht="11.25">
      <c r="A64" s="125"/>
      <c r="B64" s="97"/>
      <c r="C64" s="105"/>
      <c r="D64" s="105"/>
      <c r="E64" s="105"/>
      <c r="F64" s="82"/>
    </row>
    <row r="65" spans="1:6" s="119" customFormat="1" ht="11.25">
      <c r="A65" s="125"/>
      <c r="B65" s="97"/>
      <c r="C65" s="105"/>
      <c r="D65" s="105"/>
      <c r="E65" s="105"/>
      <c r="F65" s="82"/>
    </row>
    <row r="66" spans="1:6" s="135" customFormat="1" ht="10.5">
      <c r="A66" s="29"/>
      <c r="B66" s="70" t="s">
        <v>52</v>
      </c>
      <c r="C66" s="29" t="s">
        <v>53</v>
      </c>
      <c r="D66" s="29" t="s">
        <v>54</v>
      </c>
      <c r="E66" s="29" t="s">
        <v>55</v>
      </c>
      <c r="F66" s="66" t="s">
        <v>63</v>
      </c>
    </row>
    <row r="67" spans="1:6" ht="21">
      <c r="A67" s="31" t="s">
        <v>4</v>
      </c>
      <c r="B67" s="32" t="s">
        <v>5</v>
      </c>
      <c r="C67" s="31" t="s">
        <v>32</v>
      </c>
      <c r="D67" s="31" t="s">
        <v>33</v>
      </c>
      <c r="E67" s="31" t="s">
        <v>34</v>
      </c>
      <c r="F67" s="31" t="s">
        <v>35</v>
      </c>
    </row>
    <row r="68" spans="1:6" ht="11.25">
      <c r="A68" s="62"/>
      <c r="B68" s="42"/>
      <c r="C68" s="110"/>
      <c r="D68" s="110"/>
      <c r="E68" s="110"/>
      <c r="F68" s="90"/>
    </row>
    <row r="69" spans="1:6" ht="22.5">
      <c r="A69" s="62">
        <v>47</v>
      </c>
      <c r="B69" s="74" t="s">
        <v>233</v>
      </c>
      <c r="C69" s="107">
        <f>C71+C75</f>
        <v>0</v>
      </c>
      <c r="D69" s="107">
        <f>D71+D75</f>
        <v>0</v>
      </c>
      <c r="E69" s="107">
        <f>E71+E75</f>
        <v>0</v>
      </c>
      <c r="F69" s="141"/>
    </row>
    <row r="70" spans="1:6" ht="11.25">
      <c r="A70" s="62"/>
      <c r="B70" s="45"/>
      <c r="C70" s="107"/>
      <c r="D70" s="107"/>
      <c r="E70" s="107"/>
      <c r="F70" s="141"/>
    </row>
    <row r="71" spans="1:6" ht="11.25">
      <c r="A71" s="38">
        <v>48</v>
      </c>
      <c r="B71" s="59" t="s">
        <v>283</v>
      </c>
      <c r="C71" s="116">
        <f>SUM(C72:C72)</f>
        <v>0</v>
      </c>
      <c r="D71" s="116">
        <f>SUM(D72:D72)</f>
        <v>0</v>
      </c>
      <c r="E71" s="116">
        <f>SUM(E72:E72)</f>
        <v>0</v>
      </c>
      <c r="F71" s="141"/>
    </row>
    <row r="72" spans="1:6" ht="11.25">
      <c r="A72" s="38">
        <f>A71+1</f>
        <v>49</v>
      </c>
      <c r="B72" s="52" t="s">
        <v>234</v>
      </c>
      <c r="C72" s="108"/>
      <c r="D72" s="108"/>
      <c r="E72" s="108"/>
      <c r="F72" s="141"/>
    </row>
    <row r="73" spans="1:6" ht="11.25">
      <c r="A73" s="62"/>
      <c r="B73" s="45"/>
      <c r="C73" s="107"/>
      <c r="D73" s="107"/>
      <c r="E73" s="107"/>
      <c r="F73" s="141"/>
    </row>
    <row r="74" spans="1:6" ht="11.25">
      <c r="A74" s="62"/>
      <c r="B74" s="42"/>
      <c r="C74" s="107"/>
      <c r="D74" s="107"/>
      <c r="E74" s="107"/>
      <c r="F74" s="141"/>
    </row>
    <row r="75" spans="1:6" ht="21.75">
      <c r="A75" s="38">
        <v>50</v>
      </c>
      <c r="B75" s="59" t="s">
        <v>282</v>
      </c>
      <c r="C75" s="116">
        <f>SUM(C76:C76)</f>
        <v>0</v>
      </c>
      <c r="D75" s="116">
        <f>SUM(D76:D76)</f>
        <v>0</v>
      </c>
      <c r="E75" s="116">
        <f>SUM(E76:E76)</f>
        <v>0</v>
      </c>
      <c r="F75" s="141"/>
    </row>
    <row r="76" spans="1:6" ht="11.25">
      <c r="A76" s="38">
        <f>A75+1</f>
        <v>51</v>
      </c>
      <c r="B76" s="52"/>
      <c r="C76" s="108">
        <v>0</v>
      </c>
      <c r="D76" s="108">
        <v>0</v>
      </c>
      <c r="E76" s="108">
        <v>0</v>
      </c>
      <c r="F76" s="141"/>
    </row>
    <row r="77" spans="1:6" ht="11.25">
      <c r="A77" s="48"/>
      <c r="B77" s="144"/>
      <c r="C77" s="49"/>
      <c r="D77" s="49"/>
      <c r="E77" s="49"/>
      <c r="F77" s="146"/>
    </row>
    <row r="78" spans="1:6" ht="21">
      <c r="A78" s="31">
        <v>52</v>
      </c>
      <c r="B78" s="63" t="s">
        <v>280</v>
      </c>
      <c r="C78" s="143">
        <f>C56+C69</f>
        <v>35681</v>
      </c>
      <c r="D78" s="143">
        <f>D56+D69</f>
        <v>49574</v>
      </c>
      <c r="E78" s="143">
        <f>E56+E69</f>
        <v>47512</v>
      </c>
      <c r="F78" s="147">
        <f>E78/D78</f>
        <v>0.9584056158470166</v>
      </c>
    </row>
    <row r="79" spans="1:6" ht="11.25">
      <c r="A79" s="92"/>
      <c r="B79" s="71"/>
      <c r="C79" s="36"/>
      <c r="D79" s="36"/>
      <c r="E79" s="36"/>
      <c r="F79" s="148"/>
    </row>
    <row r="80" spans="1:6" ht="11.25">
      <c r="A80" s="57"/>
      <c r="B80" s="52"/>
      <c r="C80" s="46"/>
      <c r="D80" s="46"/>
      <c r="E80" s="46"/>
      <c r="F80" s="141"/>
    </row>
    <row r="81" spans="1:6" ht="11.25">
      <c r="A81" s="57"/>
      <c r="B81" s="52"/>
      <c r="C81" s="46"/>
      <c r="D81" s="46"/>
      <c r="E81" s="46"/>
      <c r="F81" s="146"/>
    </row>
    <row r="82" spans="1:6" s="135" customFormat="1" ht="21.75" customHeight="1">
      <c r="A82" s="66">
        <v>53</v>
      </c>
      <c r="B82" s="63" t="s">
        <v>281</v>
      </c>
      <c r="C82" s="67">
        <f>C78</f>
        <v>35681</v>
      </c>
      <c r="D82" s="67">
        <f>D78</f>
        <v>49574</v>
      </c>
      <c r="E82" s="67">
        <f>E78</f>
        <v>47512</v>
      </c>
      <c r="F82" s="147">
        <f>E82/D82</f>
        <v>0.9584056158470166</v>
      </c>
    </row>
    <row r="83" spans="4:6" ht="11.25">
      <c r="D83" s="69"/>
      <c r="E83" s="69"/>
      <c r="F83" s="80"/>
    </row>
    <row r="84" spans="4:6" ht="11.25">
      <c r="D84" s="69"/>
      <c r="E84" s="69"/>
      <c r="F84" s="80"/>
    </row>
    <row r="85" spans="4:6" ht="11.25">
      <c r="D85" s="69"/>
      <c r="E85" s="69"/>
      <c r="F85" s="80"/>
    </row>
    <row r="86" spans="4:6" ht="11.25">
      <c r="D86" s="69"/>
      <c r="E86" s="69"/>
      <c r="F86" s="80"/>
    </row>
    <row r="87" spans="4:6" ht="11.25">
      <c r="D87" s="69"/>
      <c r="E87" s="69"/>
      <c r="F87" s="80"/>
    </row>
    <row r="88" spans="4:6" ht="11.25">
      <c r="D88" s="69"/>
      <c r="E88" s="69"/>
      <c r="F88" s="80"/>
    </row>
    <row r="89" spans="4:6" ht="11.25">
      <c r="D89" s="69"/>
      <c r="E89" s="69"/>
      <c r="F89" s="80"/>
    </row>
  </sheetData>
  <sheetProtection/>
  <mergeCells count="2">
    <mergeCell ref="A1:F1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28125" style="68" customWidth="1"/>
    <col min="2" max="2" width="35.7109375" style="76" customWidth="1"/>
    <col min="3" max="3" width="12.140625" style="30" customWidth="1"/>
    <col min="4" max="5" width="11.7109375" style="30" customWidth="1"/>
    <col min="6" max="6" width="8.00390625" style="154" customWidth="1"/>
    <col min="7" max="16384" width="9.140625" style="30" customWidth="1"/>
  </cols>
  <sheetData>
    <row r="1" spans="1:6" ht="11.25">
      <c r="A1" s="424" t="s">
        <v>690</v>
      </c>
      <c r="B1" s="424"/>
      <c r="C1" s="424"/>
      <c r="D1" s="424"/>
      <c r="E1" s="424"/>
      <c r="F1" s="424"/>
    </row>
    <row r="2" spans="2:6" ht="11.25">
      <c r="B2" s="96"/>
      <c r="C2" s="77"/>
      <c r="D2" s="77"/>
      <c r="E2" s="77"/>
      <c r="F2" s="145"/>
    </row>
    <row r="3" spans="2:6" ht="11.25">
      <c r="B3" s="96"/>
      <c r="C3" s="77"/>
      <c r="D3" s="77"/>
      <c r="E3" s="77"/>
      <c r="F3" s="145"/>
    </row>
    <row r="5" spans="1:6" ht="30.75" customHeight="1">
      <c r="A5" s="440" t="s">
        <v>429</v>
      </c>
      <c r="B5" s="440"/>
      <c r="C5" s="440"/>
      <c r="D5" s="440"/>
      <c r="E5" s="440"/>
      <c r="F5" s="440"/>
    </row>
    <row r="6" spans="1:6" ht="11.25">
      <c r="A6" s="149"/>
      <c r="B6" s="149"/>
      <c r="C6" s="149"/>
      <c r="D6" s="149"/>
      <c r="E6" s="149"/>
      <c r="F6" s="149"/>
    </row>
    <row r="7" spans="1:6" ht="11.25">
      <c r="A7" s="149"/>
      <c r="B7" s="149"/>
      <c r="C7" s="149"/>
      <c r="D7" s="149"/>
      <c r="E7" s="149"/>
      <c r="F7" s="149"/>
    </row>
    <row r="8" spans="1:6" ht="11.25">
      <c r="A8" s="149"/>
      <c r="B8" s="149"/>
      <c r="C8" s="77"/>
      <c r="D8" s="77"/>
      <c r="E8" s="77"/>
      <c r="F8" s="145" t="s">
        <v>3</v>
      </c>
    </row>
    <row r="9" spans="1:6" ht="11.25">
      <c r="A9" s="29"/>
      <c r="B9" s="70" t="s">
        <v>52</v>
      </c>
      <c r="C9" s="29" t="s">
        <v>53</v>
      </c>
      <c r="D9" s="29" t="s">
        <v>54</v>
      </c>
      <c r="E9" s="29" t="s">
        <v>55</v>
      </c>
      <c r="F9" s="66" t="s">
        <v>63</v>
      </c>
    </row>
    <row r="10" spans="1:6" ht="21">
      <c r="A10" s="31" t="s">
        <v>4</v>
      </c>
      <c r="B10" s="31" t="s">
        <v>5</v>
      </c>
      <c r="C10" s="31" t="s">
        <v>32</v>
      </c>
      <c r="D10" s="31" t="s">
        <v>33</v>
      </c>
      <c r="E10" s="31" t="s">
        <v>34</v>
      </c>
      <c r="F10" s="31" t="s">
        <v>35</v>
      </c>
    </row>
    <row r="11" spans="1:6" ht="11.25">
      <c r="A11" s="34"/>
      <c r="B11" s="71"/>
      <c r="C11" s="151"/>
      <c r="D11" s="151"/>
      <c r="E11" s="151"/>
      <c r="F11" s="159"/>
    </row>
    <row r="12" spans="1:6" ht="11.25">
      <c r="A12" s="51">
        <v>1</v>
      </c>
      <c r="B12" s="246" t="s">
        <v>235</v>
      </c>
      <c r="C12" s="240">
        <f>SUM(C14:C23)</f>
        <v>74121</v>
      </c>
      <c r="D12" s="240">
        <f>SUM(D14:D23)</f>
        <v>83238</v>
      </c>
      <c r="E12" s="240">
        <f>SUM(E14:E23)</f>
        <v>78425</v>
      </c>
      <c r="F12" s="79">
        <f>E12/D12</f>
        <v>0.9421778514620726</v>
      </c>
    </row>
    <row r="13" spans="1:6" ht="11.25">
      <c r="A13" s="51"/>
      <c r="B13" s="247"/>
      <c r="C13" s="153"/>
      <c r="D13" s="153"/>
      <c r="E13" s="153"/>
      <c r="F13" s="79"/>
    </row>
    <row r="14" spans="1:6" s="154" customFormat="1" ht="11.25" customHeight="1">
      <c r="A14" s="51">
        <v>2</v>
      </c>
      <c r="B14" s="249" t="s">
        <v>287</v>
      </c>
      <c r="C14" s="153">
        <v>63237</v>
      </c>
      <c r="D14" s="153">
        <v>50785</v>
      </c>
      <c r="E14" s="153">
        <v>44937</v>
      </c>
      <c r="F14" s="79">
        <f aca="true" t="shared" si="0" ref="F14:F51">E14/D14</f>
        <v>0.8848478881559516</v>
      </c>
    </row>
    <row r="15" spans="1:6" s="154" customFormat="1" ht="11.25" customHeight="1">
      <c r="A15" s="51">
        <f>A14+1</f>
        <v>3</v>
      </c>
      <c r="B15" s="249" t="s">
        <v>436</v>
      </c>
      <c r="C15" s="153">
        <v>2540</v>
      </c>
      <c r="D15" s="153">
        <v>2540</v>
      </c>
      <c r="E15" s="153">
        <v>0</v>
      </c>
      <c r="F15" s="79">
        <f t="shared" si="0"/>
        <v>0</v>
      </c>
    </row>
    <row r="16" spans="1:6" s="154" customFormat="1" ht="11.25" customHeight="1">
      <c r="A16" s="51">
        <f aca="true" t="shared" si="1" ref="A16:A23">A15+1</f>
        <v>4</v>
      </c>
      <c r="B16" s="249" t="s">
        <v>437</v>
      </c>
      <c r="C16" s="153">
        <v>2540</v>
      </c>
      <c r="D16" s="153">
        <v>2540</v>
      </c>
      <c r="E16" s="153">
        <v>0</v>
      </c>
      <c r="F16" s="79">
        <f t="shared" si="0"/>
        <v>0</v>
      </c>
    </row>
    <row r="17" spans="1:6" s="154" customFormat="1" ht="11.25" customHeight="1">
      <c r="A17" s="51">
        <f t="shared" si="1"/>
        <v>5</v>
      </c>
      <c r="B17" s="249" t="s">
        <v>438</v>
      </c>
      <c r="C17" s="153">
        <v>470</v>
      </c>
      <c r="D17" s="153">
        <v>470</v>
      </c>
      <c r="E17" s="153">
        <v>457</v>
      </c>
      <c r="F17" s="79">
        <f t="shared" si="0"/>
        <v>0.9723404255319149</v>
      </c>
    </row>
    <row r="18" spans="1:6" s="154" customFormat="1" ht="11.25" customHeight="1">
      <c r="A18" s="51">
        <f t="shared" si="1"/>
        <v>6</v>
      </c>
      <c r="B18" s="249" t="s">
        <v>439</v>
      </c>
      <c r="C18" s="153">
        <v>635</v>
      </c>
      <c r="D18" s="153">
        <v>1085</v>
      </c>
      <c r="E18" s="153">
        <v>1013</v>
      </c>
      <c r="F18" s="79">
        <f t="shared" si="0"/>
        <v>0.9336405529953917</v>
      </c>
    </row>
    <row r="19" spans="1:6" s="154" customFormat="1" ht="11.25" customHeight="1">
      <c r="A19" s="51">
        <f t="shared" si="1"/>
        <v>7</v>
      </c>
      <c r="B19" s="249" t="s">
        <v>288</v>
      </c>
      <c r="C19" s="153">
        <v>254</v>
      </c>
      <c r="D19" s="153">
        <v>254</v>
      </c>
      <c r="E19" s="153">
        <v>0</v>
      </c>
      <c r="F19" s="79">
        <f t="shared" si="0"/>
        <v>0</v>
      </c>
    </row>
    <row r="20" spans="1:6" s="154" customFormat="1" ht="11.25" customHeight="1">
      <c r="A20" s="51">
        <f t="shared" si="1"/>
        <v>8</v>
      </c>
      <c r="B20" s="249" t="s">
        <v>440</v>
      </c>
      <c r="C20" s="153">
        <v>4445</v>
      </c>
      <c r="D20" s="153">
        <v>10256</v>
      </c>
      <c r="E20" s="153">
        <v>9946</v>
      </c>
      <c r="F20" s="79">
        <f t="shared" si="0"/>
        <v>0.9697737909516381</v>
      </c>
    </row>
    <row r="21" spans="1:6" s="154" customFormat="1" ht="11.25" customHeight="1">
      <c r="A21" s="51">
        <f t="shared" si="1"/>
        <v>9</v>
      </c>
      <c r="B21" s="249" t="s">
        <v>449</v>
      </c>
      <c r="C21" s="153">
        <v>0</v>
      </c>
      <c r="D21" s="153">
        <v>0</v>
      </c>
      <c r="E21" s="153">
        <v>7390</v>
      </c>
      <c r="F21" s="79"/>
    </row>
    <row r="22" spans="1:6" s="154" customFormat="1" ht="11.25" customHeight="1">
      <c r="A22" s="51">
        <f t="shared" si="1"/>
        <v>10</v>
      </c>
      <c r="B22" s="249" t="s">
        <v>447</v>
      </c>
      <c r="C22" s="153">
        <v>0</v>
      </c>
      <c r="D22" s="153">
        <v>13403</v>
      </c>
      <c r="E22" s="153">
        <v>13402</v>
      </c>
      <c r="F22" s="79">
        <f t="shared" si="0"/>
        <v>0.999925389838096</v>
      </c>
    </row>
    <row r="23" spans="1:6" s="154" customFormat="1" ht="11.25" customHeight="1">
      <c r="A23" s="51">
        <f t="shared" si="1"/>
        <v>11</v>
      </c>
      <c r="B23" s="249" t="s">
        <v>448</v>
      </c>
      <c r="C23" s="153">
        <v>0</v>
      </c>
      <c r="D23" s="153">
        <v>1905</v>
      </c>
      <c r="E23" s="153">
        <v>1280</v>
      </c>
      <c r="F23" s="79">
        <f t="shared" si="0"/>
        <v>0.6719160104986877</v>
      </c>
    </row>
    <row r="24" spans="1:6" s="154" customFormat="1" ht="11.25" customHeight="1">
      <c r="A24" s="51"/>
      <c r="B24" s="247"/>
      <c r="C24" s="153"/>
      <c r="D24" s="153"/>
      <c r="E24" s="153"/>
      <c r="F24" s="79"/>
    </row>
    <row r="25" spans="1:6" s="154" customFormat="1" ht="11.25" customHeight="1">
      <c r="A25" s="51"/>
      <c r="B25" s="247"/>
      <c r="C25" s="153"/>
      <c r="D25" s="153"/>
      <c r="E25" s="153"/>
      <c r="F25" s="79"/>
    </row>
    <row r="26" spans="1:6" s="154" customFormat="1" ht="11.25" customHeight="1">
      <c r="A26" s="51"/>
      <c r="B26" s="247"/>
      <c r="C26" s="153"/>
      <c r="D26" s="153"/>
      <c r="E26" s="153"/>
      <c r="F26" s="79"/>
    </row>
    <row r="27" spans="1:6" ht="11.25">
      <c r="A27" s="51"/>
      <c r="B27" s="247" t="s">
        <v>236</v>
      </c>
      <c r="C27" s="153"/>
      <c r="D27" s="153"/>
      <c r="E27" s="153"/>
      <c r="F27" s="79"/>
    </row>
    <row r="28" spans="1:6" ht="11.25">
      <c r="A28" s="51">
        <v>12</v>
      </c>
      <c r="B28" s="246" t="s">
        <v>237</v>
      </c>
      <c r="C28" s="240">
        <f>SUM(C30:C47)</f>
        <v>14902</v>
      </c>
      <c r="D28" s="240">
        <f>SUM(D30:D47)</f>
        <v>35280</v>
      </c>
      <c r="E28" s="240">
        <f>SUM(E30:E47)</f>
        <v>25366</v>
      </c>
      <c r="F28" s="79">
        <f t="shared" si="0"/>
        <v>0.7189909297052154</v>
      </c>
    </row>
    <row r="29" spans="1:6" ht="11.25">
      <c r="A29" s="51"/>
      <c r="B29" s="247"/>
      <c r="C29" s="153"/>
      <c r="D29" s="153"/>
      <c r="E29" s="153"/>
      <c r="F29" s="79"/>
    </row>
    <row r="30" spans="1:6" ht="11.25">
      <c r="A30" s="51">
        <v>13</v>
      </c>
      <c r="B30" s="249" t="s">
        <v>430</v>
      </c>
      <c r="C30" s="153">
        <v>3905</v>
      </c>
      <c r="D30" s="153">
        <v>3905</v>
      </c>
      <c r="E30" s="153">
        <v>0</v>
      </c>
      <c r="F30" s="79">
        <f t="shared" si="0"/>
        <v>0</v>
      </c>
    </row>
    <row r="31" spans="1:6" s="154" customFormat="1" ht="11.25" customHeight="1">
      <c r="A31" s="51">
        <f>A30+1</f>
        <v>14</v>
      </c>
      <c r="B31" s="249" t="s">
        <v>431</v>
      </c>
      <c r="C31" s="153">
        <v>4826</v>
      </c>
      <c r="D31" s="153">
        <v>4826</v>
      </c>
      <c r="E31" s="153">
        <v>0</v>
      </c>
      <c r="F31" s="79">
        <f t="shared" si="0"/>
        <v>0</v>
      </c>
    </row>
    <row r="32" spans="1:6" ht="11.25">
      <c r="A32" s="51">
        <f aca="true" t="shared" si="2" ref="A32:A47">A31+1</f>
        <v>15</v>
      </c>
      <c r="B32" s="249" t="s">
        <v>432</v>
      </c>
      <c r="C32" s="153">
        <v>635</v>
      </c>
      <c r="D32" s="153">
        <v>635</v>
      </c>
      <c r="E32" s="299">
        <v>349</v>
      </c>
      <c r="F32" s="79">
        <f t="shared" si="0"/>
        <v>0.5496062992125984</v>
      </c>
    </row>
    <row r="33" spans="1:6" s="154" customFormat="1" ht="11.25" customHeight="1">
      <c r="A33" s="51">
        <f t="shared" si="2"/>
        <v>16</v>
      </c>
      <c r="B33" s="249" t="s">
        <v>433</v>
      </c>
      <c r="C33" s="153">
        <v>2012</v>
      </c>
      <c r="D33" s="153">
        <v>4322</v>
      </c>
      <c r="E33" s="299">
        <v>0</v>
      </c>
      <c r="F33" s="79">
        <f t="shared" si="0"/>
        <v>0</v>
      </c>
    </row>
    <row r="34" spans="1:6" ht="11.25">
      <c r="A34" s="51">
        <f t="shared" si="2"/>
        <v>17</v>
      </c>
      <c r="B34" s="249" t="s">
        <v>434</v>
      </c>
      <c r="C34" s="153">
        <v>1524</v>
      </c>
      <c r="D34" s="153">
        <v>2638</v>
      </c>
      <c r="E34" s="299">
        <v>2863</v>
      </c>
      <c r="F34" s="79">
        <f t="shared" si="0"/>
        <v>1.0852918877937832</v>
      </c>
    </row>
    <row r="35" spans="1:6" ht="11.25">
      <c r="A35" s="51">
        <f t="shared" si="2"/>
        <v>18</v>
      </c>
      <c r="B35" s="249" t="s">
        <v>435</v>
      </c>
      <c r="C35" s="153">
        <v>2000</v>
      </c>
      <c r="D35" s="153">
        <v>2000</v>
      </c>
      <c r="E35" s="299">
        <v>1755</v>
      </c>
      <c r="F35" s="79">
        <f t="shared" si="0"/>
        <v>0.8775</v>
      </c>
    </row>
    <row r="36" spans="1:6" ht="11.25">
      <c r="A36" s="51">
        <f t="shared" si="2"/>
        <v>19</v>
      </c>
      <c r="B36" s="249" t="s">
        <v>441</v>
      </c>
      <c r="C36" s="153">
        <v>0</v>
      </c>
      <c r="D36" s="153">
        <v>9900</v>
      </c>
      <c r="E36" s="299">
        <v>9920</v>
      </c>
      <c r="F36" s="79"/>
    </row>
    <row r="37" spans="1:6" ht="11.25">
      <c r="A37" s="51">
        <f t="shared" si="2"/>
        <v>20</v>
      </c>
      <c r="B37" s="249" t="s">
        <v>442</v>
      </c>
      <c r="C37" s="153">
        <v>0</v>
      </c>
      <c r="D37" s="153">
        <v>1067</v>
      </c>
      <c r="E37" s="299">
        <v>1067</v>
      </c>
      <c r="F37" s="79">
        <f t="shared" si="0"/>
        <v>1</v>
      </c>
    </row>
    <row r="38" spans="1:6" ht="11.25">
      <c r="A38" s="51">
        <f t="shared" si="2"/>
        <v>21</v>
      </c>
      <c r="B38" s="249" t="s">
        <v>443</v>
      </c>
      <c r="C38" s="153">
        <v>0</v>
      </c>
      <c r="D38" s="153">
        <v>660</v>
      </c>
      <c r="E38" s="299">
        <v>660</v>
      </c>
      <c r="F38" s="79">
        <f t="shared" si="0"/>
        <v>1</v>
      </c>
    </row>
    <row r="39" spans="1:6" ht="11.25">
      <c r="A39" s="51">
        <f t="shared" si="2"/>
        <v>22</v>
      </c>
      <c r="B39" s="249" t="s">
        <v>450</v>
      </c>
      <c r="C39" s="153">
        <v>0</v>
      </c>
      <c r="D39" s="153">
        <v>0</v>
      </c>
      <c r="E39" s="299">
        <v>2011</v>
      </c>
      <c r="F39" s="79"/>
    </row>
    <row r="40" spans="1:6" ht="22.5">
      <c r="A40" s="51">
        <f t="shared" si="2"/>
        <v>23</v>
      </c>
      <c r="B40" s="249" t="s">
        <v>444</v>
      </c>
      <c r="C40" s="153">
        <v>0</v>
      </c>
      <c r="D40" s="153">
        <v>4037</v>
      </c>
      <c r="E40" s="299">
        <v>4132</v>
      </c>
      <c r="F40" s="79">
        <f t="shared" si="0"/>
        <v>1.023532325984642</v>
      </c>
    </row>
    <row r="41" spans="1:6" ht="16.5" customHeight="1">
      <c r="A41" s="51">
        <f t="shared" si="2"/>
        <v>24</v>
      </c>
      <c r="B41" s="249" t="s">
        <v>445</v>
      </c>
      <c r="C41" s="153">
        <v>0</v>
      </c>
      <c r="D41" s="153">
        <v>50</v>
      </c>
      <c r="E41" s="299">
        <v>83</v>
      </c>
      <c r="F41" s="79">
        <f t="shared" si="0"/>
        <v>1.66</v>
      </c>
    </row>
    <row r="42" spans="1:6" ht="11.25">
      <c r="A42" s="51">
        <f t="shared" si="2"/>
        <v>25</v>
      </c>
      <c r="B42" s="249" t="s">
        <v>446</v>
      </c>
      <c r="C42" s="153">
        <v>0</v>
      </c>
      <c r="D42" s="153">
        <v>1240</v>
      </c>
      <c r="E42" s="299">
        <v>1240</v>
      </c>
      <c r="F42" s="79">
        <f t="shared" si="0"/>
        <v>1</v>
      </c>
    </row>
    <row r="43" spans="1:6" ht="11.25">
      <c r="A43" s="51">
        <f t="shared" si="2"/>
        <v>26</v>
      </c>
      <c r="B43" s="249" t="s">
        <v>451</v>
      </c>
      <c r="C43" s="153">
        <v>0</v>
      </c>
      <c r="D43" s="153">
        <v>0</v>
      </c>
      <c r="E43" s="299">
        <v>107</v>
      </c>
      <c r="F43" s="79"/>
    </row>
    <row r="44" spans="1:6" ht="11.25">
      <c r="A44" s="51">
        <f t="shared" si="2"/>
        <v>27</v>
      </c>
      <c r="B44" s="249" t="s">
        <v>455</v>
      </c>
      <c r="C44" s="153">
        <v>0</v>
      </c>
      <c r="D44" s="153">
        <v>0</v>
      </c>
      <c r="E44" s="299">
        <v>51</v>
      </c>
      <c r="F44" s="79"/>
    </row>
    <row r="45" spans="1:6" ht="11.25">
      <c r="A45" s="51">
        <f t="shared" si="2"/>
        <v>28</v>
      </c>
      <c r="B45" s="249" t="s">
        <v>452</v>
      </c>
      <c r="C45" s="153">
        <v>0</v>
      </c>
      <c r="D45" s="153">
        <v>0</v>
      </c>
      <c r="E45" s="299">
        <v>638</v>
      </c>
      <c r="F45" s="79"/>
    </row>
    <row r="46" spans="1:6" ht="11.25">
      <c r="A46" s="51">
        <f t="shared" si="2"/>
        <v>29</v>
      </c>
      <c r="B46" s="249" t="s">
        <v>453</v>
      </c>
      <c r="C46" s="153">
        <v>0</v>
      </c>
      <c r="D46" s="153">
        <v>0</v>
      </c>
      <c r="E46" s="299">
        <v>323</v>
      </c>
      <c r="F46" s="79"/>
    </row>
    <row r="47" spans="1:6" ht="11.25">
      <c r="A47" s="51">
        <f t="shared" si="2"/>
        <v>30</v>
      </c>
      <c r="B47" s="249" t="s">
        <v>454</v>
      </c>
      <c r="C47" s="153">
        <v>0</v>
      </c>
      <c r="D47" s="153">
        <v>0</v>
      </c>
      <c r="E47" s="299">
        <v>167</v>
      </c>
      <c r="F47" s="79"/>
    </row>
    <row r="48" spans="1:6" ht="11.25">
      <c r="A48" s="51"/>
      <c r="B48" s="249"/>
      <c r="C48" s="153"/>
      <c r="D48" s="153"/>
      <c r="E48" s="153"/>
      <c r="F48" s="79"/>
    </row>
    <row r="49" spans="1:6" ht="11.25">
      <c r="A49" s="51"/>
      <c r="B49" s="247"/>
      <c r="C49" s="153"/>
      <c r="D49" s="153"/>
      <c r="E49" s="153"/>
      <c r="F49" s="79"/>
    </row>
    <row r="50" spans="1:6" ht="11.25">
      <c r="A50" s="51"/>
      <c r="B50" s="247"/>
      <c r="C50" s="153"/>
      <c r="D50" s="153"/>
      <c r="E50" s="153"/>
      <c r="F50" s="83"/>
    </row>
    <row r="51" spans="1:6" s="135" customFormat="1" ht="40.5" customHeight="1">
      <c r="A51" s="66">
        <v>31</v>
      </c>
      <c r="B51" s="248" t="s">
        <v>289</v>
      </c>
      <c r="C51" s="156">
        <f>C12+C28</f>
        <v>89023</v>
      </c>
      <c r="D51" s="156">
        <f>D12+D28</f>
        <v>118518</v>
      </c>
      <c r="E51" s="156">
        <f>E12+E28</f>
        <v>103791</v>
      </c>
      <c r="F51" s="85">
        <f t="shared" si="0"/>
        <v>0.8757403938642232</v>
      </c>
    </row>
    <row r="52" spans="3:6" ht="11.25">
      <c r="C52" s="69"/>
      <c r="D52" s="69"/>
      <c r="E52" s="69"/>
      <c r="F52" s="80"/>
    </row>
    <row r="53" spans="3:6" ht="11.25">
      <c r="C53" s="69"/>
      <c r="D53" s="69"/>
      <c r="E53" s="69"/>
      <c r="F53" s="80"/>
    </row>
    <row r="54" spans="3:6" ht="11.25">
      <c r="C54" s="69"/>
      <c r="D54" s="69"/>
      <c r="E54" s="69"/>
      <c r="F54" s="80"/>
    </row>
    <row r="55" spans="3:6" ht="11.25">
      <c r="C55" s="69"/>
      <c r="D55" s="69"/>
      <c r="E55" s="69"/>
      <c r="F55" s="80"/>
    </row>
    <row r="56" spans="3:6" ht="11.25">
      <c r="C56" s="157"/>
      <c r="D56" s="157"/>
      <c r="E56" s="157"/>
      <c r="F56" s="158"/>
    </row>
    <row r="57" spans="3:6" ht="11.25">
      <c r="C57" s="157"/>
      <c r="D57" s="157"/>
      <c r="E57" s="157"/>
      <c r="F57" s="158"/>
    </row>
    <row r="58" spans="3:6" ht="11.25">
      <c r="C58" s="157"/>
      <c r="D58" s="157"/>
      <c r="E58" s="157"/>
      <c r="F58" s="158"/>
    </row>
    <row r="59" spans="3:6" ht="11.25">
      <c r="C59" s="157"/>
      <c r="D59" s="157"/>
      <c r="E59" s="157"/>
      <c r="F59" s="158"/>
    </row>
    <row r="60" spans="3:6" ht="11.25">
      <c r="C60" s="157"/>
      <c r="D60" s="157"/>
      <c r="E60" s="157"/>
      <c r="F60" s="158"/>
    </row>
    <row r="61" spans="3:6" ht="11.25">
      <c r="C61" s="157"/>
      <c r="D61" s="157"/>
      <c r="E61" s="157"/>
      <c r="F61" s="158"/>
    </row>
    <row r="62" spans="3:6" ht="11.25">
      <c r="C62" s="157"/>
      <c r="D62" s="157"/>
      <c r="E62" s="157"/>
      <c r="F62" s="158"/>
    </row>
    <row r="63" spans="3:6" ht="11.25">
      <c r="C63" s="157"/>
      <c r="D63" s="157"/>
      <c r="E63" s="157"/>
      <c r="F63" s="158"/>
    </row>
    <row r="64" spans="3:6" ht="11.25">
      <c r="C64" s="157"/>
      <c r="D64" s="157"/>
      <c r="E64" s="157"/>
      <c r="F64" s="158"/>
    </row>
  </sheetData>
  <sheetProtection/>
  <mergeCells count="2">
    <mergeCell ref="A1:F1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28125" style="68" customWidth="1"/>
    <col min="2" max="2" width="41.8515625" style="30" customWidth="1"/>
    <col min="3" max="3" width="9.8515625" style="30" customWidth="1"/>
    <col min="4" max="4" width="9.7109375" style="30" customWidth="1"/>
    <col min="5" max="5" width="9.140625" style="30" customWidth="1"/>
    <col min="6" max="6" width="9.140625" style="154" customWidth="1"/>
    <col min="7" max="16384" width="9.140625" style="30" customWidth="1"/>
  </cols>
  <sheetData>
    <row r="1" spans="1:6" ht="11.25">
      <c r="A1" s="424" t="s">
        <v>691</v>
      </c>
      <c r="B1" s="424"/>
      <c r="C1" s="424"/>
      <c r="D1" s="424"/>
      <c r="E1" s="424"/>
      <c r="F1" s="424"/>
    </row>
    <row r="2" spans="1:3" ht="11.25">
      <c r="A2" s="77"/>
      <c r="B2" s="77"/>
      <c r="C2" s="77"/>
    </row>
    <row r="4" spans="1:6" ht="24.75" customHeight="1">
      <c r="A4" s="440" t="s">
        <v>456</v>
      </c>
      <c r="B4" s="440"/>
      <c r="C4" s="440"/>
      <c r="D4" s="440"/>
      <c r="E4" s="440"/>
      <c r="F4" s="440"/>
    </row>
    <row r="5" spans="1:3" ht="12.75" customHeight="1">
      <c r="A5" s="101"/>
      <c r="B5" s="101"/>
      <c r="C5" s="101"/>
    </row>
    <row r="6" spans="1:6" ht="12.75" customHeight="1">
      <c r="A6" s="101"/>
      <c r="B6" s="101"/>
      <c r="C6" s="101"/>
      <c r="F6" s="145" t="s">
        <v>3</v>
      </c>
    </row>
    <row r="7" spans="1:6" s="68" customFormat="1" ht="10.5">
      <c r="A7" s="29"/>
      <c r="B7" s="29" t="s">
        <v>52</v>
      </c>
      <c r="C7" s="29" t="s">
        <v>53</v>
      </c>
      <c r="D7" s="29" t="s">
        <v>54</v>
      </c>
      <c r="E7" s="29" t="s">
        <v>55</v>
      </c>
      <c r="F7" s="66" t="s">
        <v>63</v>
      </c>
    </row>
    <row r="8" spans="1:6" ht="21">
      <c r="A8" s="31" t="s">
        <v>4</v>
      </c>
      <c r="B8" s="31" t="s">
        <v>5</v>
      </c>
      <c r="C8" s="31" t="s">
        <v>32</v>
      </c>
      <c r="D8" s="31" t="s">
        <v>33</v>
      </c>
      <c r="E8" s="31" t="s">
        <v>34</v>
      </c>
      <c r="F8" s="31" t="s">
        <v>35</v>
      </c>
    </row>
    <row r="9" spans="1:6" ht="11.25">
      <c r="A9" s="92"/>
      <c r="B9" s="150"/>
      <c r="C9" s="150"/>
      <c r="D9" s="150"/>
      <c r="E9" s="150"/>
      <c r="F9" s="161"/>
    </row>
    <row r="10" spans="1:6" ht="11.25">
      <c r="A10" s="160">
        <v>1</v>
      </c>
      <c r="B10" s="152" t="s">
        <v>77</v>
      </c>
      <c r="C10" s="46"/>
      <c r="D10" s="46"/>
      <c r="E10" s="46"/>
      <c r="F10" s="162"/>
    </row>
    <row r="11" spans="1:6" ht="11.25">
      <c r="A11" s="160"/>
      <c r="B11" s="87"/>
      <c r="C11" s="46"/>
      <c r="D11" s="46"/>
      <c r="E11" s="46"/>
      <c r="F11" s="162"/>
    </row>
    <row r="12" spans="1:6" ht="11.25">
      <c r="A12" s="160">
        <v>2</v>
      </c>
      <c r="B12" s="87" t="s">
        <v>129</v>
      </c>
      <c r="C12" s="46">
        <v>144280</v>
      </c>
      <c r="D12" s="46">
        <v>146270</v>
      </c>
      <c r="E12" s="46">
        <v>164088</v>
      </c>
      <c r="F12" s="163">
        <f aca="true" t="shared" si="0" ref="F12:F19">E12/D12</f>
        <v>1.1218158200587953</v>
      </c>
    </row>
    <row r="13" spans="1:6" ht="11.25">
      <c r="A13" s="160">
        <f aca="true" t="shared" si="1" ref="A13:A19">A12+1</f>
        <v>3</v>
      </c>
      <c r="B13" s="87" t="s">
        <v>143</v>
      </c>
      <c r="C13" s="46">
        <v>24164</v>
      </c>
      <c r="D13" s="46">
        <v>28123</v>
      </c>
      <c r="E13" s="46">
        <v>26178</v>
      </c>
      <c r="F13" s="163">
        <f t="shared" si="0"/>
        <v>0.9308395263663194</v>
      </c>
    </row>
    <row r="14" spans="1:6" ht="11.25">
      <c r="A14" s="160">
        <f t="shared" si="1"/>
        <v>4</v>
      </c>
      <c r="B14" s="87" t="s">
        <v>87</v>
      </c>
      <c r="C14" s="46">
        <v>45945</v>
      </c>
      <c r="D14" s="46">
        <v>78325</v>
      </c>
      <c r="E14" s="46">
        <v>80274</v>
      </c>
      <c r="F14" s="163">
        <f t="shared" si="0"/>
        <v>1.024883498244494</v>
      </c>
    </row>
    <row r="15" spans="1:6" ht="11.25">
      <c r="A15" s="160">
        <f t="shared" si="1"/>
        <v>5</v>
      </c>
      <c r="B15" s="87" t="s">
        <v>238</v>
      </c>
      <c r="C15" s="46">
        <v>39534</v>
      </c>
      <c r="D15" s="46">
        <v>40654</v>
      </c>
      <c r="E15" s="46">
        <v>35508</v>
      </c>
      <c r="F15" s="163">
        <f t="shared" si="0"/>
        <v>0.8734195897082698</v>
      </c>
    </row>
    <row r="16" spans="1:6" ht="11.25">
      <c r="A16" s="160">
        <f t="shared" si="1"/>
        <v>6</v>
      </c>
      <c r="B16" s="119" t="s">
        <v>299</v>
      </c>
      <c r="C16" s="46">
        <v>12993</v>
      </c>
      <c r="D16" s="46">
        <v>12993</v>
      </c>
      <c r="E16" s="46">
        <v>0</v>
      </c>
      <c r="F16" s="163">
        <f t="shared" si="0"/>
        <v>0</v>
      </c>
    </row>
    <row r="17" spans="1:6" ht="11.25">
      <c r="A17" s="160">
        <f t="shared" si="1"/>
        <v>7</v>
      </c>
      <c r="B17" s="87" t="s">
        <v>239</v>
      </c>
      <c r="C17" s="46">
        <v>949</v>
      </c>
      <c r="D17" s="46">
        <v>2459</v>
      </c>
      <c r="E17" s="46">
        <v>2458</v>
      </c>
      <c r="F17" s="163">
        <f t="shared" si="0"/>
        <v>0.9995933306222041</v>
      </c>
    </row>
    <row r="18" spans="1:6" ht="11.25">
      <c r="A18" s="160">
        <f t="shared" si="1"/>
        <v>8</v>
      </c>
      <c r="B18" s="87" t="s">
        <v>180</v>
      </c>
      <c r="C18" s="46">
        <v>0</v>
      </c>
      <c r="D18" s="46">
        <v>0</v>
      </c>
      <c r="E18" s="46">
        <v>0</v>
      </c>
      <c r="F18" s="163"/>
    </row>
    <row r="19" spans="1:6" ht="11.25">
      <c r="A19" s="160">
        <f t="shared" si="1"/>
        <v>9</v>
      </c>
      <c r="B19" s="87" t="s">
        <v>240</v>
      </c>
      <c r="C19" s="46">
        <v>26390</v>
      </c>
      <c r="D19" s="46">
        <v>26390</v>
      </c>
      <c r="E19" s="46">
        <v>26390</v>
      </c>
      <c r="F19" s="163">
        <f t="shared" si="0"/>
        <v>1</v>
      </c>
    </row>
    <row r="20" spans="1:6" ht="11.25">
      <c r="A20" s="160"/>
      <c r="B20" s="87"/>
      <c r="C20" s="46"/>
      <c r="D20" s="46"/>
      <c r="E20" s="46"/>
      <c r="F20" s="164"/>
    </row>
    <row r="21" spans="1:6" ht="22.5" customHeight="1">
      <c r="A21" s="66">
        <v>10</v>
      </c>
      <c r="B21" s="155" t="s">
        <v>290</v>
      </c>
      <c r="C21" s="67">
        <f>SUM(C12:C20)</f>
        <v>294255</v>
      </c>
      <c r="D21" s="67">
        <f>SUM(D12:D20)</f>
        <v>335214</v>
      </c>
      <c r="E21" s="67">
        <f>SUM(E12:E20)</f>
        <v>334896</v>
      </c>
      <c r="F21" s="165">
        <f>E21/D21</f>
        <v>0.9990513522704899</v>
      </c>
    </row>
    <row r="22" spans="1:6" ht="11.25">
      <c r="A22" s="160"/>
      <c r="B22" s="87"/>
      <c r="C22" s="46"/>
      <c r="D22" s="46"/>
      <c r="E22" s="46"/>
      <c r="F22" s="166"/>
    </row>
    <row r="23" spans="1:6" ht="11.25">
      <c r="A23" s="160">
        <v>11</v>
      </c>
      <c r="B23" s="152" t="s">
        <v>241</v>
      </c>
      <c r="C23" s="46"/>
      <c r="D23" s="46"/>
      <c r="E23" s="46"/>
      <c r="F23" s="163"/>
    </row>
    <row r="24" spans="1:6" ht="11.25">
      <c r="A24" s="160"/>
      <c r="B24" s="87"/>
      <c r="C24" s="46"/>
      <c r="D24" s="46"/>
      <c r="E24" s="46"/>
      <c r="F24" s="163"/>
    </row>
    <row r="25" spans="1:6" ht="11.25">
      <c r="A25" s="160">
        <v>12</v>
      </c>
      <c r="B25" s="87" t="s">
        <v>7</v>
      </c>
      <c r="C25" s="46">
        <v>241462</v>
      </c>
      <c r="D25" s="46">
        <v>287569</v>
      </c>
      <c r="E25" s="46">
        <v>257347</v>
      </c>
      <c r="F25" s="163">
        <f>E25/D25</f>
        <v>0.8949052227465408</v>
      </c>
    </row>
    <row r="26" spans="1:6" ht="11.25">
      <c r="A26" s="160">
        <f>A25+1</f>
        <v>13</v>
      </c>
      <c r="B26" s="87" t="s">
        <v>18</v>
      </c>
      <c r="C26" s="46">
        <v>5000</v>
      </c>
      <c r="D26" s="46">
        <v>3045</v>
      </c>
      <c r="E26" s="46">
        <v>0</v>
      </c>
      <c r="F26" s="163">
        <f>E26/D26</f>
        <v>0</v>
      </c>
    </row>
    <row r="27" spans="1:6" ht="11.25">
      <c r="A27" s="160">
        <f>A26+1</f>
        <v>14</v>
      </c>
      <c r="B27" s="87" t="s">
        <v>242</v>
      </c>
      <c r="C27" s="46">
        <v>0</v>
      </c>
      <c r="D27" s="46">
        <v>0</v>
      </c>
      <c r="E27" s="46">
        <v>0</v>
      </c>
      <c r="F27" s="163"/>
    </row>
    <row r="28" spans="1:6" ht="11.25">
      <c r="A28" s="160"/>
      <c r="B28" s="87"/>
      <c r="C28" s="46"/>
      <c r="D28" s="46"/>
      <c r="E28" s="46"/>
      <c r="F28" s="164"/>
    </row>
    <row r="29" spans="1:6" ht="22.5" customHeight="1">
      <c r="A29" s="66">
        <v>15</v>
      </c>
      <c r="B29" s="155" t="s">
        <v>291</v>
      </c>
      <c r="C29" s="67">
        <f>SUM(C25:C28)</f>
        <v>246462</v>
      </c>
      <c r="D29" s="67">
        <f>SUM(D25:D28)</f>
        <v>290614</v>
      </c>
      <c r="E29" s="67">
        <f>SUM(E25:E28)</f>
        <v>257347</v>
      </c>
      <c r="F29" s="165">
        <f>E29/D29</f>
        <v>0.8855285705437453</v>
      </c>
    </row>
    <row r="30" spans="1:6" ht="11.25">
      <c r="A30" s="160"/>
      <c r="B30" s="87"/>
      <c r="C30" s="46"/>
      <c r="D30" s="46"/>
      <c r="E30" s="46"/>
      <c r="F30" s="166"/>
    </row>
    <row r="31" spans="1:6" ht="11.25">
      <c r="A31" s="160">
        <v>16</v>
      </c>
      <c r="B31" s="152" t="s">
        <v>243</v>
      </c>
      <c r="C31" s="46"/>
      <c r="D31" s="46"/>
      <c r="E31" s="46"/>
      <c r="F31" s="163"/>
    </row>
    <row r="32" spans="1:6" ht="11.25">
      <c r="A32" s="160"/>
      <c r="B32" s="87"/>
      <c r="C32" s="46"/>
      <c r="D32" s="46"/>
      <c r="E32" s="46"/>
      <c r="F32" s="163"/>
    </row>
    <row r="33" spans="1:6" ht="11.25">
      <c r="A33" s="160">
        <v>17</v>
      </c>
      <c r="B33" s="87" t="s">
        <v>6</v>
      </c>
      <c r="C33" s="46">
        <v>1020</v>
      </c>
      <c r="D33" s="46">
        <v>1020</v>
      </c>
      <c r="E33" s="46">
        <v>260</v>
      </c>
      <c r="F33" s="163">
        <f>E33/D33</f>
        <v>0.2549019607843137</v>
      </c>
    </row>
    <row r="34" spans="1:6" ht="11.25">
      <c r="A34" s="160">
        <f>A33+1</f>
        <v>18</v>
      </c>
      <c r="B34" s="87" t="s">
        <v>162</v>
      </c>
      <c r="C34" s="46">
        <v>55668</v>
      </c>
      <c r="D34" s="46">
        <v>66918</v>
      </c>
      <c r="E34" s="46">
        <v>62230</v>
      </c>
      <c r="F34" s="163">
        <f>E34/D34</f>
        <v>0.929944110702651</v>
      </c>
    </row>
    <row r="35" spans="1:6" ht="11.25">
      <c r="A35" s="160">
        <f>A34+1</f>
        <v>19</v>
      </c>
      <c r="B35" s="87" t="s">
        <v>97</v>
      </c>
      <c r="C35" s="46">
        <v>0</v>
      </c>
      <c r="D35" s="46">
        <v>0</v>
      </c>
      <c r="E35" s="46">
        <v>0</v>
      </c>
      <c r="F35" s="163"/>
    </row>
    <row r="36" spans="1:6" ht="11.25">
      <c r="A36" s="160">
        <f>A35+1</f>
        <v>20</v>
      </c>
      <c r="B36" s="119" t="s">
        <v>244</v>
      </c>
      <c r="C36" s="46">
        <v>1200</v>
      </c>
      <c r="D36" s="46">
        <v>1200</v>
      </c>
      <c r="E36" s="46">
        <v>5000</v>
      </c>
      <c r="F36" s="163">
        <f>E36/D36</f>
        <v>4.166666666666667</v>
      </c>
    </row>
    <row r="37" spans="1:6" ht="11.25">
      <c r="A37" s="160">
        <f>A36+1</f>
        <v>21</v>
      </c>
      <c r="B37" s="30" t="s">
        <v>245</v>
      </c>
      <c r="C37" s="46">
        <v>0</v>
      </c>
      <c r="D37" s="46">
        <v>0</v>
      </c>
      <c r="E37" s="46">
        <v>0</v>
      </c>
      <c r="F37" s="163"/>
    </row>
    <row r="38" spans="1:6" ht="11.25">
      <c r="A38" s="160">
        <f>A37+1</f>
        <v>22</v>
      </c>
      <c r="B38" s="30" t="s">
        <v>240</v>
      </c>
      <c r="C38" s="46">
        <v>46673</v>
      </c>
      <c r="D38" s="46">
        <v>47031</v>
      </c>
      <c r="E38" s="46">
        <v>47031</v>
      </c>
      <c r="F38" s="163">
        <f>E38/D38</f>
        <v>1</v>
      </c>
    </row>
    <row r="39" spans="1:6" ht="11.25">
      <c r="A39" s="160"/>
      <c r="B39" s="87"/>
      <c r="C39" s="46"/>
      <c r="D39" s="46"/>
      <c r="E39" s="46"/>
      <c r="F39" s="164"/>
    </row>
    <row r="40" spans="1:6" ht="22.5" customHeight="1">
      <c r="A40" s="66">
        <v>23</v>
      </c>
      <c r="B40" s="155" t="s">
        <v>292</v>
      </c>
      <c r="C40" s="67">
        <f>SUM(C33:C39)</f>
        <v>104561</v>
      </c>
      <c r="D40" s="67">
        <f>SUM(D33:D39)</f>
        <v>116169</v>
      </c>
      <c r="E40" s="67">
        <f>SUM(E33:E39)</f>
        <v>114521</v>
      </c>
      <c r="F40" s="165">
        <f>E40/D40</f>
        <v>0.9858137713159276</v>
      </c>
    </row>
    <row r="41" spans="1:6" ht="11.25">
      <c r="A41" s="160"/>
      <c r="B41" s="87"/>
      <c r="C41" s="46"/>
      <c r="D41" s="46"/>
      <c r="E41" s="46"/>
      <c r="F41" s="166"/>
    </row>
    <row r="42" spans="1:6" ht="11.25">
      <c r="A42" s="160">
        <v>24</v>
      </c>
      <c r="B42" s="152" t="s">
        <v>246</v>
      </c>
      <c r="C42" s="46"/>
      <c r="D42" s="46"/>
      <c r="E42" s="46"/>
      <c r="F42" s="163"/>
    </row>
    <row r="43" spans="1:6" ht="11.25">
      <c r="A43" s="160"/>
      <c r="B43" s="87"/>
      <c r="C43" s="46"/>
      <c r="D43" s="46"/>
      <c r="E43" s="46"/>
      <c r="F43" s="163"/>
    </row>
    <row r="44" spans="1:6" ht="11.25">
      <c r="A44" s="160">
        <v>25</v>
      </c>
      <c r="B44" s="87" t="s">
        <v>247</v>
      </c>
      <c r="C44" s="46">
        <v>14902</v>
      </c>
      <c r="D44" s="46">
        <v>35280</v>
      </c>
      <c r="E44" s="46">
        <v>25366</v>
      </c>
      <c r="F44" s="163">
        <f>E44/D44</f>
        <v>0.7189909297052154</v>
      </c>
    </row>
    <row r="45" spans="1:6" ht="11.25">
      <c r="A45" s="160">
        <f aca="true" t="shared" si="2" ref="A45:A50">A44+1</f>
        <v>26</v>
      </c>
      <c r="B45" s="87" t="s">
        <v>248</v>
      </c>
      <c r="C45" s="46">
        <v>74121</v>
      </c>
      <c r="D45" s="46">
        <v>83238</v>
      </c>
      <c r="E45" s="46">
        <v>78425</v>
      </c>
      <c r="F45" s="163">
        <f aca="true" t="shared" si="3" ref="F45:F50">E45/D45</f>
        <v>0.9421778514620726</v>
      </c>
    </row>
    <row r="46" spans="1:6" ht="11.25">
      <c r="A46" s="160">
        <f t="shared" si="2"/>
        <v>27</v>
      </c>
      <c r="B46" s="87" t="s">
        <v>190</v>
      </c>
      <c r="C46" s="46">
        <v>0</v>
      </c>
      <c r="D46" s="46">
        <v>0</v>
      </c>
      <c r="E46" s="46">
        <v>0</v>
      </c>
      <c r="F46" s="163"/>
    </row>
    <row r="47" spans="1:6" ht="11.25">
      <c r="A47" s="160">
        <f t="shared" si="2"/>
        <v>28</v>
      </c>
      <c r="B47" s="119" t="s">
        <v>191</v>
      </c>
      <c r="C47" s="46">
        <v>0</v>
      </c>
      <c r="D47" s="46">
        <v>0</v>
      </c>
      <c r="E47" s="46">
        <v>0</v>
      </c>
      <c r="F47" s="163" t="e">
        <f t="shared" si="3"/>
        <v>#DIV/0!</v>
      </c>
    </row>
    <row r="48" spans="1:6" ht="11.25">
      <c r="A48" s="160">
        <f t="shared" si="2"/>
        <v>29</v>
      </c>
      <c r="B48" s="87" t="s">
        <v>192</v>
      </c>
      <c r="C48" s="46">
        <v>210</v>
      </c>
      <c r="D48" s="46">
        <v>210</v>
      </c>
      <c r="E48" s="46">
        <v>210</v>
      </c>
      <c r="F48" s="163">
        <f t="shared" si="3"/>
        <v>1</v>
      </c>
    </row>
    <row r="49" spans="1:6" ht="11.25">
      <c r="A49" s="160">
        <f t="shared" si="2"/>
        <v>30</v>
      </c>
      <c r="B49" s="87" t="s">
        <v>249</v>
      </c>
      <c r="C49" s="46">
        <v>0</v>
      </c>
      <c r="D49" s="46">
        <v>0</v>
      </c>
      <c r="E49" s="46">
        <v>0</v>
      </c>
      <c r="F49" s="163"/>
    </row>
    <row r="50" spans="1:6" ht="11.25">
      <c r="A50" s="160">
        <f t="shared" si="2"/>
        <v>31</v>
      </c>
      <c r="B50" s="87" t="s">
        <v>422</v>
      </c>
      <c r="C50" s="46">
        <v>63121</v>
      </c>
      <c r="D50" s="46">
        <v>42041</v>
      </c>
      <c r="E50" s="46">
        <v>0</v>
      </c>
      <c r="F50" s="163">
        <f t="shared" si="3"/>
        <v>0</v>
      </c>
    </row>
    <row r="51" spans="1:6" ht="11.25">
      <c r="A51" s="160"/>
      <c r="B51" s="87"/>
      <c r="C51" s="46"/>
      <c r="D51" s="46"/>
      <c r="E51" s="46"/>
      <c r="F51" s="164"/>
    </row>
    <row r="52" spans="1:6" ht="22.5" customHeight="1">
      <c r="A52" s="66">
        <v>32</v>
      </c>
      <c r="B52" s="155" t="s">
        <v>293</v>
      </c>
      <c r="C52" s="67">
        <f>SUM(C44:C50)</f>
        <v>152354</v>
      </c>
      <c r="D52" s="67">
        <f>SUM(D44:D50)</f>
        <v>160769</v>
      </c>
      <c r="E52" s="67">
        <f>SUM(E44:E50)</f>
        <v>104001</v>
      </c>
      <c r="F52" s="165">
        <f>E52/D52</f>
        <v>0.6468971008092356</v>
      </c>
    </row>
    <row r="53" ht="11.25">
      <c r="C53" s="69"/>
    </row>
    <row r="54" ht="11.25">
      <c r="C54" s="69"/>
    </row>
  </sheetData>
  <sheetProtection/>
  <mergeCells count="2">
    <mergeCell ref="A4:F4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komuves.monika</dc:creator>
  <cp:keywords/>
  <dc:description/>
  <cp:lastModifiedBy>Felhasznalo</cp:lastModifiedBy>
  <cp:lastPrinted>2015-04-28T10:01:37Z</cp:lastPrinted>
  <dcterms:created xsi:type="dcterms:W3CDTF">2010-01-27T15:10:55Z</dcterms:created>
  <dcterms:modified xsi:type="dcterms:W3CDTF">2015-05-22T09:03:11Z</dcterms:modified>
  <cp:category/>
  <cp:version/>
  <cp:contentType/>
  <cp:contentStatus/>
</cp:coreProperties>
</file>