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1-2019. évi ktgvetés módosítás\Egységes szerkezet\"/>
    </mc:Choice>
  </mc:AlternateContent>
  <bookViews>
    <workbookView xWindow="0" yWindow="0" windowWidth="28800" windowHeight="11835"/>
  </bookViews>
  <sheets>
    <sheet name="5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I53" i="1" s="1"/>
  <c r="H52" i="1"/>
  <c r="G52" i="1"/>
  <c r="F51" i="1"/>
  <c r="F50" i="1"/>
  <c r="F52" i="1" s="1"/>
  <c r="I48" i="1"/>
  <c r="F47" i="1"/>
  <c r="F46" i="1"/>
  <c r="H45" i="1"/>
  <c r="H48" i="1" s="1"/>
  <c r="G45" i="1"/>
  <c r="G44" i="1"/>
  <c r="F44" i="1" s="1"/>
  <c r="G43" i="1"/>
  <c r="G36" i="1"/>
  <c r="F36" i="1" s="1"/>
  <c r="F34" i="1" s="1"/>
  <c r="F35" i="1"/>
  <c r="I34" i="1"/>
  <c r="I37" i="1" s="1"/>
  <c r="H34" i="1"/>
  <c r="H37" i="1" s="1"/>
  <c r="G34" i="1"/>
  <c r="G37" i="1" s="1"/>
  <c r="I26" i="1"/>
  <c r="H26" i="1"/>
  <c r="G26" i="1"/>
  <c r="F26" i="1"/>
  <c r="F23" i="1"/>
  <c r="F22" i="1"/>
  <c r="I21" i="1"/>
  <c r="H21" i="1"/>
  <c r="G21" i="1"/>
  <c r="F20" i="1"/>
  <c r="F19" i="1"/>
  <c r="F18" i="1"/>
  <c r="F17" i="1"/>
  <c r="F16" i="1"/>
  <c r="F15" i="1"/>
  <c r="F14" i="1"/>
  <c r="F13" i="1"/>
  <c r="F12" i="1"/>
  <c r="I11" i="1"/>
  <c r="H11" i="1"/>
  <c r="G11" i="1"/>
  <c r="F10" i="1"/>
  <c r="G9" i="1"/>
  <c r="F9" i="1"/>
  <c r="I8" i="1"/>
  <c r="I24" i="1" s="1"/>
  <c r="H8" i="1"/>
  <c r="H24" i="1" s="1"/>
  <c r="G8" i="1"/>
  <c r="G24" i="1" s="1"/>
  <c r="F8" i="1"/>
  <c r="H32" i="1" l="1"/>
  <c r="F11" i="1"/>
  <c r="F21" i="1"/>
  <c r="G32" i="1"/>
  <c r="I32" i="1"/>
  <c r="G48" i="1"/>
  <c r="F45" i="1"/>
  <c r="H38" i="1"/>
  <c r="H53" i="1"/>
  <c r="F24" i="1"/>
  <c r="F32" i="1"/>
  <c r="F37" i="1"/>
  <c r="G38" i="1"/>
  <c r="I38" i="1"/>
  <c r="G53" i="1"/>
  <c r="F31" i="1"/>
  <c r="H31" i="1"/>
  <c r="G31" i="1"/>
  <c r="I31" i="1"/>
  <c r="F43" i="1"/>
  <c r="F48" i="1" s="1"/>
  <c r="F53" i="1" s="1"/>
  <c r="F38" i="1" l="1"/>
</calcChain>
</file>

<file path=xl/sharedStrings.xml><?xml version="1.0" encoding="utf-8"?>
<sst xmlns="http://schemas.openxmlformats.org/spreadsheetml/2006/main" count="160" uniqueCount="124">
  <si>
    <t xml:space="preserve">Forintban </t>
  </si>
  <si>
    <t>Költségvetési szerv megnevezése</t>
  </si>
  <si>
    <t>TÉGLÁSI POLGÁRMESTERI HIVATAL</t>
  </si>
  <si>
    <t>Előir. csop.</t>
  </si>
  <si>
    <t xml:space="preserve">K.Előir. szám </t>
  </si>
  <si>
    <t>Rovat száma</t>
  </si>
  <si>
    <t>Megnevezés</t>
  </si>
  <si>
    <t>Előirányzat</t>
  </si>
  <si>
    <t>Kötelező feladatok</t>
  </si>
  <si>
    <t xml:space="preserve">Önként vállalt feladat 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</si>
  <si>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</si>
  <si>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</si>
  <si>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</si>
  <si>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</si>
  <si>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</si>
  <si>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</si>
  <si>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</si>
  <si>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</si>
  <si>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</si>
  <si>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</si>
  <si>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</si>
  <si>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</si>
  <si>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</si>
  <si>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</si>
  <si>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</si>
  <si>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</si>
  <si>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</si>
  <si>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</si>
  <si>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</si>
  <si>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</si>
  <si>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</si>
  <si>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</si>
  <si>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</si>
  <si>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</si>
  <si>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B401</t>
  </si>
  <si>
    <t>Készletértékesítés ellenértéke</t>
  </si>
  <si>
    <t>6.</t>
  </si>
  <si>
    <t>B402</t>
  </si>
  <si>
    <t>Szolgáltatások ellenértéke</t>
  </si>
  <si>
    <t>7.</t>
  </si>
  <si>
    <t>B403</t>
  </si>
  <si>
    <t>Közvetített szolgáltatások</t>
  </si>
  <si>
    <t>8.</t>
  </si>
  <si>
    <t>B404</t>
  </si>
  <si>
    <t>Tulajdonosi bevételek</t>
  </si>
  <si>
    <t>9.</t>
  </si>
  <si>
    <t>B405</t>
  </si>
  <si>
    <t>Ellátási díjak</t>
  </si>
  <si>
    <t>10.</t>
  </si>
  <si>
    <t>B406</t>
  </si>
  <si>
    <t>Kiszámlázott általános forgalmi adó</t>
  </si>
  <si>
    <t>11.</t>
  </si>
  <si>
    <t>B407</t>
  </si>
  <si>
    <t>Általános forgalmi adó visszatérítése</t>
  </si>
  <si>
    <t>12.</t>
  </si>
  <si>
    <t>B408</t>
  </si>
  <si>
    <t>Kamatbevételek</t>
  </si>
  <si>
    <t>13.</t>
  </si>
  <si>
    <t>B411</t>
  </si>
  <si>
    <t>Egyéb működési bevételek</t>
  </si>
  <si>
    <t>14.</t>
  </si>
  <si>
    <t>B6</t>
  </si>
  <si>
    <t>Működési célú átvett pénzeszközök</t>
  </si>
  <si>
    <t>15.</t>
  </si>
  <si>
    <t>B64</t>
  </si>
  <si>
    <t>Működési célú visszatérítendő támogatás, kölcsön visszatérülése államháztartáson kívülről</t>
  </si>
  <si>
    <t>16.</t>
  </si>
  <si>
    <t>B65</t>
  </si>
  <si>
    <t>Egyéb működési célú átvett pénzeszközök</t>
  </si>
  <si>
    <t>Működési bevételek összesen</t>
  </si>
  <si>
    <t>17.</t>
  </si>
  <si>
    <t>FELHALMOZÁSI KÖLTSÉGVETÉS</t>
  </si>
  <si>
    <t>18.</t>
  </si>
  <si>
    <t>B2</t>
  </si>
  <si>
    <t>Felhalmozási célú támogatások államháztartáson belülről</t>
  </si>
  <si>
    <t>19.</t>
  </si>
  <si>
    <t>B21</t>
  </si>
  <si>
    <t>Felhalmozási célú önkormányzati támogatások</t>
  </si>
  <si>
    <t>20.</t>
  </si>
  <si>
    <t>B25</t>
  </si>
  <si>
    <t>Egyéb felhalmozási célú támogatások államháztartáson belülről</t>
  </si>
  <si>
    <t>21.</t>
  </si>
  <si>
    <t>B5</t>
  </si>
  <si>
    <t>Felhalmozási bevételek</t>
  </si>
  <si>
    <t>22.</t>
  </si>
  <si>
    <t>B7</t>
  </si>
  <si>
    <t>Felhalmozási célú átvett pénzeszközök</t>
  </si>
  <si>
    <t>Felhalmozási bevételek összesen</t>
  </si>
  <si>
    <t>23.</t>
  </si>
  <si>
    <t xml:space="preserve">                                     </t>
  </si>
  <si>
    <t>KÖLTSÉGVETÉSI BEVÉTELEK ÖSSZESEN (1+2)</t>
  </si>
  <si>
    <t>24.</t>
  </si>
  <si>
    <t>FINANSZÍROZÁSI KÖLTSÉGVETÉS</t>
  </si>
  <si>
    <t>25.</t>
  </si>
  <si>
    <t>B81</t>
  </si>
  <si>
    <t>Belföldi finanszírozási bevételek</t>
  </si>
  <si>
    <t>26.</t>
  </si>
  <si>
    <t>B813</t>
  </si>
  <si>
    <t>Maradvány igénybevétele</t>
  </si>
  <si>
    <t>27.</t>
  </si>
  <si>
    <t>B816</t>
  </si>
  <si>
    <t>Központi, irányítószervi támogatás</t>
  </si>
  <si>
    <t>28.</t>
  </si>
  <si>
    <t>FINANSZÍROZÁSI BEVÉTELEK ÖSSZESEN</t>
  </si>
  <si>
    <t>29.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</si>
  <si>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</si>
  <si>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</si>
  <si>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</si>
  <si>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</si>
  <si>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</si>
  <si>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</si>
  <si>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</si>
  <si>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</si>
  <si>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</si>
  <si>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</si>
  <si>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</si>
  <si>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</si>
  <si>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</si>
  <si>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</si>
  <si>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</si>
  <si>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</si>
  <si>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</si>
  <si>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</si>
  <si>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5.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</si>
</sst>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9"/>
      <name val="Times New Roman CE"/>
      <family val="1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3" fontId="0" fillId="0" borderId="0" xfId="0" applyNumberFormat="1" applyFont="1"/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 applyBorder="1"/>
    <xf numFmtId="164" fontId="3" fillId="0" borderId="0" xfId="0" applyNumberFormat="1" applyFont="1" applyFill="1" applyAlignment="1" applyProtection="1">
      <alignment horizontal="right" vertical="center"/>
    </xf>
    <xf numFmtId="0" fontId="5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4" xfId="0" applyFont="1" applyBorder="1"/>
    <xf numFmtId="0" fontId="2" fillId="2" borderId="4" xfId="0" applyFont="1" applyFill="1" applyBorder="1"/>
    <xf numFmtId="0" fontId="0" fillId="2" borderId="6" xfId="0" applyFont="1" applyFill="1" applyBorder="1"/>
    <xf numFmtId="0" fontId="2" fillId="0" borderId="4" xfId="0" applyFont="1" applyBorder="1"/>
    <xf numFmtId="0" fontId="4" fillId="0" borderId="4" xfId="0" applyFont="1" applyBorder="1"/>
    <xf numFmtId="3" fontId="4" fillId="0" borderId="4" xfId="0" applyNumberFormat="1" applyFont="1" applyBorder="1"/>
    <xf numFmtId="0" fontId="0" fillId="0" borderId="4" xfId="0" applyFont="1" applyBorder="1"/>
    <xf numFmtId="0" fontId="0" fillId="0" borderId="4" xfId="0" applyFont="1" applyBorder="1" applyAlignment="1">
      <alignment horizontal="left" indent="2"/>
    </xf>
    <xf numFmtId="3" fontId="0" fillId="0" borderId="4" xfId="0" applyNumberFormat="1" applyFont="1" applyBorder="1"/>
    <xf numFmtId="0" fontId="0" fillId="0" borderId="4" xfId="0" applyFont="1" applyBorder="1" applyAlignment="1">
      <alignment horizontal="left" wrapText="1" indent="2"/>
    </xf>
    <xf numFmtId="0" fontId="2" fillId="0" borderId="4" xfId="0" applyFont="1" applyBorder="1" applyAlignment="1"/>
    <xf numFmtId="0" fontId="2" fillId="0" borderId="4" xfId="0" applyFont="1" applyBorder="1" applyAlignment="1">
      <alignment horizontal="left"/>
    </xf>
    <xf numFmtId="3" fontId="10" fillId="0" borderId="4" xfId="0" applyNumberFormat="1" applyFont="1" applyBorder="1"/>
    <xf numFmtId="0" fontId="11" fillId="0" borderId="0" xfId="0" applyFont="1"/>
    <xf numFmtId="3" fontId="11" fillId="0" borderId="0" xfId="0" applyNumberFormat="1" applyFont="1"/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1" fillId="0" borderId="4" xfId="0" applyFont="1" applyFill="1" applyBorder="1"/>
    <xf numFmtId="49" fontId="2" fillId="2" borderId="4" xfId="0" applyNumberFormat="1" applyFont="1" applyFill="1" applyBorder="1" applyAlignment="1">
      <alignment horizontal="center"/>
    </xf>
    <xf numFmtId="3" fontId="0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3"/>
  <sheetViews>
    <sheetView tabSelected="1" zoomScaleNormal="100" workbookViewId="0">
      <selection activeCell="A2" sqref="A2:XFD2"/>
    </sheetView>
  </sheetViews>
  <sheetFormatPr defaultRowHeight="14.25" x14ac:dyDescent="0.2"/>
  <cols>
    <col min="1" max="1" width="4.6640625" style="1" customWidth="1"/>
    <col min="2" max="2" width="8.6640625" style="2" customWidth="1"/>
    <col min="3" max="3" width="10.5" style="3" customWidth="1"/>
    <col min="4" max="4" width="7.5" style="3" customWidth="1"/>
    <col min="5" max="5" width="78" style="3" customWidth="1"/>
    <col min="6" max="9" width="17.33203125" style="4" customWidth="1"/>
    <col min="10" max="10" width="3.83203125" style="3" customWidth="1"/>
    <col min="11" max="11" width="17.5" style="3" bestFit="1" customWidth="1"/>
    <col min="12" max="16384" width="9.33203125" style="3"/>
  </cols>
  <sheetData>
    <row r="1" spans="1:12" x14ac:dyDescent="0.2">
      <c r="G1" s="40" t="s">
        <v>123</v>
      </c>
      <c r="H1" s="40"/>
      <c r="I1" s="40"/>
    </row>
    <row r="2" spans="1:12" s="6" customFormat="1" ht="15" customHeight="1" x14ac:dyDescent="0.2">
      <c r="A2" s="7"/>
      <c r="B2" s="7"/>
      <c r="C2" s="7"/>
      <c r="D2" s="7"/>
      <c r="E2" s="7"/>
      <c r="F2" s="7"/>
      <c r="G2" s="7"/>
      <c r="H2" s="7"/>
      <c r="I2" s="7"/>
      <c r="J2" s="5"/>
      <c r="K2" s="5"/>
      <c r="L2" s="5"/>
    </row>
    <row r="3" spans="1:12" s="6" customFormat="1" ht="15" customHeight="1" x14ac:dyDescent="0.2">
      <c r="A3" s="8"/>
      <c r="B3" s="7"/>
      <c r="C3" s="7"/>
      <c r="D3" s="7"/>
      <c r="E3" s="7"/>
      <c r="F3" s="7"/>
      <c r="G3" s="7"/>
      <c r="H3" s="7"/>
      <c r="I3" s="9" t="s">
        <v>0</v>
      </c>
    </row>
    <row r="4" spans="1:12" ht="26.25" customHeight="1" x14ac:dyDescent="0.2">
      <c r="A4" s="41" t="s">
        <v>1</v>
      </c>
      <c r="B4" s="42"/>
      <c r="C4" s="42"/>
      <c r="D4" s="43"/>
      <c r="E4" s="10" t="s">
        <v>2</v>
      </c>
      <c r="F4" s="11"/>
      <c r="G4" s="11"/>
      <c r="H4" s="11"/>
      <c r="I4" s="11"/>
    </row>
    <row r="5" spans="1:12" s="16" customFormat="1" ht="31.5" customHeight="1" x14ac:dyDescent="0.2">
      <c r="A5" s="12"/>
      <c r="B5" s="13" t="s">
        <v>3</v>
      </c>
      <c r="C5" s="13" t="s">
        <v>4</v>
      </c>
      <c r="D5" s="13" t="s">
        <v>5</v>
      </c>
      <c r="E5" s="14" t="s">
        <v>6</v>
      </c>
      <c r="F5" s="15" t="s">
        <v>7</v>
      </c>
      <c r="G5" s="15" t="s">
        <v>8</v>
      </c>
      <c r="H5" s="15" t="s">
        <v>9</v>
      </c>
      <c r="I5" s="15" t="s">
        <v>10</v>
      </c>
    </row>
    <row r="6" spans="1:12" s="20" customFormat="1" ht="13.5" customHeight="1" x14ac:dyDescent="0.2">
      <c r="A6" s="17" t="s">
        <v>11</v>
      </c>
      <c r="B6" s="18" t="s">
        <v>12</v>
      </c>
      <c r="C6" s="18" t="s">
        <v>13</v>
      </c>
      <c r="D6" s="18" t="s">
        <v>14</v>
      </c>
      <c r="E6" s="17" t="s">
        <v>15</v>
      </c>
      <c r="F6" s="19" t="s">
        <v>16</v>
      </c>
      <c r="G6" s="19" t="s">
        <v>17</v>
      </c>
      <c r="H6" s="19" t="s">
        <v>18</v>
      </c>
      <c r="I6" s="19" t="s">
        <v>19</v>
      </c>
    </row>
    <row r="7" spans="1:12" x14ac:dyDescent="0.2">
      <c r="A7" s="21" t="s">
        <v>20</v>
      </c>
      <c r="B7" s="22" t="s">
        <v>20</v>
      </c>
      <c r="C7" s="39" t="s">
        <v>21</v>
      </c>
      <c r="D7" s="39"/>
      <c r="E7" s="39"/>
      <c r="F7" s="39"/>
      <c r="G7" s="23"/>
      <c r="H7" s="23"/>
      <c r="I7" s="23"/>
    </row>
    <row r="8" spans="1:12" x14ac:dyDescent="0.2">
      <c r="A8" s="21" t="s">
        <v>22</v>
      </c>
      <c r="B8" s="24"/>
      <c r="C8" s="25" t="s">
        <v>23</v>
      </c>
      <c r="D8" s="25"/>
      <c r="E8" s="25" t="s">
        <v>24</v>
      </c>
      <c r="F8" s="26">
        <f>+G8+H8+I8</f>
        <v>1373033</v>
      </c>
      <c r="G8" s="26">
        <f>G9</f>
        <v>1373033</v>
      </c>
      <c r="H8" s="26">
        <f>H9</f>
        <v>0</v>
      </c>
      <c r="I8" s="26">
        <f>I9</f>
        <v>0</v>
      </c>
    </row>
    <row r="9" spans="1:12" x14ac:dyDescent="0.2">
      <c r="A9" s="21" t="s">
        <v>25</v>
      </c>
      <c r="B9" s="24"/>
      <c r="C9" s="27"/>
      <c r="D9" s="27" t="s">
        <v>26</v>
      </c>
      <c r="E9" s="28" t="s">
        <v>27</v>
      </c>
      <c r="F9" s="29">
        <f t="shared" ref="F9:F23" si="0">+G9+H9+I9</f>
        <v>1373033</v>
      </c>
      <c r="G9" s="29">
        <f>1359262+13771</f>
        <v>1373033</v>
      </c>
      <c r="H9" s="29"/>
      <c r="I9" s="29"/>
    </row>
    <row r="10" spans="1:12" x14ac:dyDescent="0.2">
      <c r="A10" s="21" t="s">
        <v>28</v>
      </c>
      <c r="B10" s="24"/>
      <c r="C10" s="25" t="s">
        <v>29</v>
      </c>
      <c r="D10" s="25"/>
      <c r="E10" s="25" t="s">
        <v>30</v>
      </c>
      <c r="F10" s="26">
        <f t="shared" si="0"/>
        <v>100000</v>
      </c>
      <c r="G10" s="26">
        <v>0</v>
      </c>
      <c r="H10" s="26">
        <v>0</v>
      </c>
      <c r="I10" s="26">
        <v>100000</v>
      </c>
    </row>
    <row r="11" spans="1:12" x14ac:dyDescent="0.2">
      <c r="A11" s="21" t="s">
        <v>31</v>
      </c>
      <c r="B11" s="24"/>
      <c r="C11" s="25" t="s">
        <v>32</v>
      </c>
      <c r="D11" s="25"/>
      <c r="E11" s="25" t="s">
        <v>33</v>
      </c>
      <c r="F11" s="26">
        <f>+G11+H11+I11</f>
        <v>68107000</v>
      </c>
      <c r="G11" s="26">
        <f>G13+G14+G15+G16+G17+G18+G19+G20</f>
        <v>56485000</v>
      </c>
      <c r="H11" s="26">
        <f>H13+H14+H15+H16+H17+H18+H19+H20</f>
        <v>11622000</v>
      </c>
      <c r="I11" s="26">
        <f>I13+I14+I15+I16+I17+I18+I19+I20</f>
        <v>0</v>
      </c>
    </row>
    <row r="12" spans="1:12" x14ac:dyDescent="0.2">
      <c r="A12" s="21"/>
      <c r="B12" s="24"/>
      <c r="C12" s="27"/>
      <c r="D12" s="27" t="s">
        <v>34</v>
      </c>
      <c r="E12" s="28" t="s">
        <v>35</v>
      </c>
      <c r="F12" s="29">
        <f t="shared" si="0"/>
        <v>0</v>
      </c>
      <c r="G12" s="29"/>
      <c r="H12" s="29"/>
      <c r="I12" s="29"/>
    </row>
    <row r="13" spans="1:12" x14ac:dyDescent="0.2">
      <c r="A13" s="21" t="s">
        <v>36</v>
      </c>
      <c r="B13" s="24"/>
      <c r="C13" s="27"/>
      <c r="D13" s="27" t="s">
        <v>37</v>
      </c>
      <c r="E13" s="28" t="s">
        <v>38</v>
      </c>
      <c r="F13" s="29">
        <f t="shared" si="0"/>
        <v>48195000</v>
      </c>
      <c r="G13" s="29">
        <v>39044000</v>
      </c>
      <c r="H13" s="29">
        <v>9151000</v>
      </c>
      <c r="I13" s="29">
        <v>0</v>
      </c>
    </row>
    <row r="14" spans="1:12" x14ac:dyDescent="0.2">
      <c r="A14" s="21" t="s">
        <v>39</v>
      </c>
      <c r="B14" s="24"/>
      <c r="C14" s="27"/>
      <c r="D14" s="27" t="s">
        <v>40</v>
      </c>
      <c r="E14" s="28" t="s">
        <v>41</v>
      </c>
      <c r="F14" s="29">
        <f t="shared" si="0"/>
        <v>5600000</v>
      </c>
      <c r="G14" s="29">
        <v>5600000</v>
      </c>
      <c r="H14" s="29"/>
      <c r="I14" s="29"/>
    </row>
    <row r="15" spans="1:12" x14ac:dyDescent="0.2">
      <c r="A15" s="21" t="s">
        <v>42</v>
      </c>
      <c r="B15" s="24"/>
      <c r="C15" s="27"/>
      <c r="D15" s="27" t="s">
        <v>43</v>
      </c>
      <c r="E15" s="28" t="s">
        <v>44</v>
      </c>
      <c r="F15" s="29">
        <f t="shared" si="0"/>
        <v>0</v>
      </c>
      <c r="G15" s="29"/>
      <c r="H15" s="29"/>
      <c r="I15" s="29"/>
    </row>
    <row r="16" spans="1:12" x14ac:dyDescent="0.2">
      <c r="A16" s="21" t="s">
        <v>45</v>
      </c>
      <c r="B16" s="24"/>
      <c r="C16" s="27"/>
      <c r="D16" s="27" t="s">
        <v>46</v>
      </c>
      <c r="E16" s="28" t="s">
        <v>47</v>
      </c>
      <c r="F16" s="29">
        <f t="shared" si="0"/>
        <v>1055000</v>
      </c>
      <c r="G16" s="29">
        <v>1055000</v>
      </c>
      <c r="H16" s="29"/>
      <c r="I16" s="29"/>
    </row>
    <row r="17" spans="1:9" x14ac:dyDescent="0.2">
      <c r="A17" s="21" t="s">
        <v>48</v>
      </c>
      <c r="B17" s="24"/>
      <c r="C17" s="27"/>
      <c r="D17" s="27" t="s">
        <v>49</v>
      </c>
      <c r="E17" s="28" t="s">
        <v>50</v>
      </c>
      <c r="F17" s="29">
        <f t="shared" si="0"/>
        <v>13257000</v>
      </c>
      <c r="G17" s="29">
        <v>10786000</v>
      </c>
      <c r="H17" s="29">
        <v>2471000</v>
      </c>
      <c r="I17" s="29"/>
    </row>
    <row r="18" spans="1:9" x14ac:dyDescent="0.2">
      <c r="A18" s="21" t="s">
        <v>51</v>
      </c>
      <c r="B18" s="24"/>
      <c r="C18" s="27"/>
      <c r="D18" s="27" t="s">
        <v>52</v>
      </c>
      <c r="E18" s="28" t="s">
        <v>53</v>
      </c>
      <c r="F18" s="29">
        <f t="shared" si="0"/>
        <v>0</v>
      </c>
      <c r="G18" s="29"/>
      <c r="H18" s="29"/>
      <c r="I18" s="29"/>
    </row>
    <row r="19" spans="1:9" x14ac:dyDescent="0.2">
      <c r="A19" s="21" t="s">
        <v>54</v>
      </c>
      <c r="B19" s="24"/>
      <c r="C19" s="27"/>
      <c r="D19" s="27" t="s">
        <v>55</v>
      </c>
      <c r="E19" s="28" t="s">
        <v>56</v>
      </c>
      <c r="F19" s="29">
        <f t="shared" si="0"/>
        <v>0</v>
      </c>
      <c r="G19" s="29"/>
      <c r="H19" s="29"/>
      <c r="I19" s="29"/>
    </row>
    <row r="20" spans="1:9" x14ac:dyDescent="0.2">
      <c r="A20" s="21" t="s">
        <v>57</v>
      </c>
      <c r="B20" s="24"/>
      <c r="C20" s="27"/>
      <c r="D20" s="27" t="s">
        <v>58</v>
      </c>
      <c r="E20" s="28" t="s">
        <v>59</v>
      </c>
      <c r="F20" s="29">
        <f t="shared" si="0"/>
        <v>0</v>
      </c>
      <c r="G20" s="29"/>
      <c r="H20" s="29"/>
      <c r="I20" s="29"/>
    </row>
    <row r="21" spans="1:9" x14ac:dyDescent="0.2">
      <c r="A21" s="21" t="s">
        <v>60</v>
      </c>
      <c r="B21" s="24"/>
      <c r="C21" s="25" t="s">
        <v>61</v>
      </c>
      <c r="D21" s="25"/>
      <c r="E21" s="25" t="s">
        <v>62</v>
      </c>
      <c r="F21" s="26">
        <f t="shared" si="0"/>
        <v>0</v>
      </c>
      <c r="G21" s="26">
        <f>G22+G23</f>
        <v>0</v>
      </c>
      <c r="H21" s="26">
        <f>H22+H23</f>
        <v>0</v>
      </c>
      <c r="I21" s="26">
        <f>I22+I23</f>
        <v>0</v>
      </c>
    </row>
    <row r="22" spans="1:9" ht="25.5" x14ac:dyDescent="0.2">
      <c r="A22" s="21" t="s">
        <v>63</v>
      </c>
      <c r="B22" s="24"/>
      <c r="C22" s="27"/>
      <c r="D22" s="27" t="s">
        <v>64</v>
      </c>
      <c r="E22" s="30" t="s">
        <v>65</v>
      </c>
      <c r="F22" s="29">
        <f t="shared" si="0"/>
        <v>0</v>
      </c>
      <c r="G22" s="29"/>
      <c r="H22" s="29"/>
      <c r="I22" s="29"/>
    </row>
    <row r="23" spans="1:9" x14ac:dyDescent="0.2">
      <c r="A23" s="21" t="s">
        <v>66</v>
      </c>
      <c r="B23" s="24"/>
      <c r="C23" s="27"/>
      <c r="D23" s="27" t="s">
        <v>67</v>
      </c>
      <c r="E23" s="28" t="s">
        <v>68</v>
      </c>
      <c r="F23" s="29">
        <f t="shared" si="0"/>
        <v>0</v>
      </c>
      <c r="G23" s="29"/>
      <c r="H23" s="29"/>
      <c r="I23" s="29"/>
    </row>
    <row r="24" spans="1:9" x14ac:dyDescent="0.2">
      <c r="A24" s="21"/>
      <c r="B24" s="44" t="s">
        <v>69</v>
      </c>
      <c r="C24" s="44"/>
      <c r="D24" s="44"/>
      <c r="E24" s="44"/>
      <c r="F24" s="26">
        <f>+F8+F10+F11+F21</f>
        <v>69580033</v>
      </c>
      <c r="G24" s="26">
        <f>+G8+G10+G11+G21</f>
        <v>57858033</v>
      </c>
      <c r="H24" s="26">
        <f>+H8+H10+H11+H21</f>
        <v>11622000</v>
      </c>
      <c r="I24" s="26">
        <f>+I8+I10+I11+I21</f>
        <v>100000</v>
      </c>
    </row>
    <row r="25" spans="1:9" x14ac:dyDescent="0.2">
      <c r="A25" s="21" t="s">
        <v>70</v>
      </c>
      <c r="B25" s="22" t="s">
        <v>22</v>
      </c>
      <c r="C25" s="39" t="s">
        <v>71</v>
      </c>
      <c r="D25" s="39"/>
      <c r="E25" s="39"/>
      <c r="F25" s="39"/>
      <c r="G25" s="23"/>
      <c r="H25" s="23"/>
      <c r="I25" s="23"/>
    </row>
    <row r="26" spans="1:9" x14ac:dyDescent="0.2">
      <c r="A26" s="21" t="s">
        <v>72</v>
      </c>
      <c r="B26" s="24"/>
      <c r="C26" s="25" t="s">
        <v>73</v>
      </c>
      <c r="D26" s="25"/>
      <c r="E26" s="25" t="s">
        <v>74</v>
      </c>
      <c r="F26" s="26">
        <f>F27+F28</f>
        <v>0</v>
      </c>
      <c r="G26" s="26">
        <f>G27+G28</f>
        <v>0</v>
      </c>
      <c r="H26" s="26">
        <f>H27+H28</f>
        <v>0</v>
      </c>
      <c r="I26" s="26">
        <f>I27+I28</f>
        <v>0</v>
      </c>
    </row>
    <row r="27" spans="1:9" x14ac:dyDescent="0.2">
      <c r="A27" s="21" t="s">
        <v>75</v>
      </c>
      <c r="B27" s="24"/>
      <c r="C27" s="27"/>
      <c r="D27" s="27" t="s">
        <v>76</v>
      </c>
      <c r="E27" s="28" t="s">
        <v>77</v>
      </c>
      <c r="F27" s="29"/>
      <c r="G27" s="29"/>
      <c r="H27" s="29"/>
      <c r="I27" s="29"/>
    </row>
    <row r="28" spans="1:9" x14ac:dyDescent="0.2">
      <c r="A28" s="21" t="s">
        <v>78</v>
      </c>
      <c r="B28" s="24"/>
      <c r="C28" s="27"/>
      <c r="D28" s="27" t="s">
        <v>79</v>
      </c>
      <c r="E28" s="28" t="s">
        <v>80</v>
      </c>
      <c r="F28" s="29"/>
      <c r="G28" s="29"/>
      <c r="H28" s="29"/>
      <c r="I28" s="29"/>
    </row>
    <row r="29" spans="1:9" x14ac:dyDescent="0.2">
      <c r="A29" s="21" t="s">
        <v>81</v>
      </c>
      <c r="B29" s="24"/>
      <c r="C29" s="25" t="s">
        <v>82</v>
      </c>
      <c r="D29" s="25"/>
      <c r="E29" s="25" t="s">
        <v>83</v>
      </c>
      <c r="F29" s="26"/>
      <c r="G29" s="26"/>
      <c r="H29" s="26"/>
      <c r="I29" s="26"/>
    </row>
    <row r="30" spans="1:9" x14ac:dyDescent="0.2">
      <c r="A30" s="21" t="s">
        <v>84</v>
      </c>
      <c r="B30" s="24"/>
      <c r="C30" s="25" t="s">
        <v>85</v>
      </c>
      <c r="D30" s="25"/>
      <c r="E30" s="25" t="s">
        <v>86</v>
      </c>
      <c r="F30" s="26"/>
      <c r="G30" s="26"/>
      <c r="H30" s="26"/>
      <c r="I30" s="26"/>
    </row>
    <row r="31" spans="1:9" x14ac:dyDescent="0.2">
      <c r="A31" s="21"/>
      <c r="B31" s="44" t="s">
        <v>87</v>
      </c>
      <c r="C31" s="44"/>
      <c r="D31" s="44"/>
      <c r="E31" s="44"/>
      <c r="F31" s="26">
        <f>+F26+F29+F30</f>
        <v>0</v>
      </c>
      <c r="G31" s="26">
        <f>+G26+G29+G30</f>
        <v>0</v>
      </c>
      <c r="H31" s="26">
        <f>+H26+H29+H30</f>
        <v>0</v>
      </c>
      <c r="I31" s="26">
        <f>+I26+I29+I30</f>
        <v>0</v>
      </c>
    </row>
    <row r="32" spans="1:9" x14ac:dyDescent="0.2">
      <c r="A32" s="21" t="s">
        <v>88</v>
      </c>
      <c r="B32" s="31" t="s">
        <v>89</v>
      </c>
      <c r="C32" s="31"/>
      <c r="D32" s="31"/>
      <c r="E32" s="32" t="s">
        <v>90</v>
      </c>
      <c r="F32" s="26">
        <f>F26+F29+F30+F8+F10+F11+F21</f>
        <v>69580033</v>
      </c>
      <c r="G32" s="26">
        <f>G26+G29+G30+G8+G10+G11+G21</f>
        <v>57858033</v>
      </c>
      <c r="H32" s="26">
        <f>H26+H29+H30+H8+H10+H11+H21</f>
        <v>11622000</v>
      </c>
      <c r="I32" s="26">
        <f>I26+I29+I30+I8+I10+I11+I21</f>
        <v>100000</v>
      </c>
    </row>
    <row r="33" spans="1:13" x14ac:dyDescent="0.2">
      <c r="A33" s="21" t="s">
        <v>91</v>
      </c>
      <c r="B33" s="22" t="s">
        <v>25</v>
      </c>
      <c r="C33" s="45" t="s">
        <v>92</v>
      </c>
      <c r="D33" s="45"/>
      <c r="E33" s="45"/>
      <c r="F33" s="45"/>
      <c r="G33" s="45"/>
      <c r="H33" s="45"/>
      <c r="I33" s="45"/>
    </row>
    <row r="34" spans="1:13" x14ac:dyDescent="0.2">
      <c r="A34" s="21" t="s">
        <v>93</v>
      </c>
      <c r="B34" s="24"/>
      <c r="C34" s="25" t="s">
        <v>94</v>
      </c>
      <c r="D34" s="25"/>
      <c r="E34" s="25" t="s">
        <v>95</v>
      </c>
      <c r="F34" s="26">
        <f>+F35+F36</f>
        <v>293565000</v>
      </c>
      <c r="G34" s="26">
        <f>+G35+G36</f>
        <v>282231000</v>
      </c>
      <c r="H34" s="26">
        <f>+H35+H36</f>
        <v>1457000</v>
      </c>
      <c r="I34" s="26">
        <f>+I35+I36</f>
        <v>9877000</v>
      </c>
    </row>
    <row r="35" spans="1:13" x14ac:dyDescent="0.2">
      <c r="A35" s="21" t="s">
        <v>96</v>
      </c>
      <c r="B35" s="24"/>
      <c r="C35" s="27"/>
      <c r="D35" s="27" t="s">
        <v>97</v>
      </c>
      <c r="E35" s="28" t="s">
        <v>98</v>
      </c>
      <c r="F35" s="29">
        <f>+G35+H35+I35</f>
        <v>1219572</v>
      </c>
      <c r="G35" s="29">
        <v>1219572</v>
      </c>
      <c r="H35" s="29"/>
      <c r="I35" s="29"/>
    </row>
    <row r="36" spans="1:13" x14ac:dyDescent="0.2">
      <c r="A36" s="21" t="s">
        <v>99</v>
      </c>
      <c r="B36" s="24"/>
      <c r="C36" s="27"/>
      <c r="D36" s="27" t="s">
        <v>100</v>
      </c>
      <c r="E36" s="28" t="s">
        <v>101</v>
      </c>
      <c r="F36" s="29">
        <f>+G36+H36+I36</f>
        <v>292345428</v>
      </c>
      <c r="G36" s="29">
        <f>280781000-1219572+550000+350000+550000</f>
        <v>281011428</v>
      </c>
      <c r="H36" s="29">
        <v>1457000</v>
      </c>
      <c r="I36" s="29">
        <v>9877000</v>
      </c>
    </row>
    <row r="37" spans="1:13" x14ac:dyDescent="0.2">
      <c r="A37" s="21" t="s">
        <v>102</v>
      </c>
      <c r="B37" s="24"/>
      <c r="C37" s="27"/>
      <c r="D37" s="27"/>
      <c r="E37" s="24" t="s">
        <v>103</v>
      </c>
      <c r="F37" s="26">
        <f>+G37+H37+I37</f>
        <v>293565000</v>
      </c>
      <c r="G37" s="26">
        <f>+G34</f>
        <v>282231000</v>
      </c>
      <c r="H37" s="26">
        <f>+H34</f>
        <v>1457000</v>
      </c>
      <c r="I37" s="26">
        <f>+I34</f>
        <v>9877000</v>
      </c>
    </row>
    <row r="38" spans="1:13" s="34" customFormat="1" ht="16.5" x14ac:dyDescent="0.25">
      <c r="A38" s="21" t="s">
        <v>104</v>
      </c>
      <c r="B38" s="46" t="s">
        <v>105</v>
      </c>
      <c r="C38" s="46"/>
      <c r="D38" s="46"/>
      <c r="E38" s="46"/>
      <c r="F38" s="33">
        <f>+F37+F32</f>
        <v>363145033</v>
      </c>
      <c r="G38" s="33">
        <f>+G37+G32</f>
        <v>340089033</v>
      </c>
      <c r="H38" s="33">
        <f>+H37+H32</f>
        <v>13079000</v>
      </c>
      <c r="I38" s="33">
        <f>+I37+I32</f>
        <v>9977000</v>
      </c>
      <c r="K38" s="35"/>
    </row>
    <row r="39" spans="1:13" s="34" customFormat="1" ht="16.5" x14ac:dyDescent="0.25">
      <c r="A39" s="8"/>
      <c r="B39" s="36"/>
      <c r="C39" s="36"/>
      <c r="D39" s="36"/>
      <c r="E39" s="36"/>
      <c r="F39" s="37"/>
      <c r="G39" s="37"/>
      <c r="H39" s="37"/>
      <c r="I39" s="37"/>
      <c r="K39" s="35"/>
    </row>
    <row r="40" spans="1:13" ht="25.5" x14ac:dyDescent="0.2">
      <c r="A40" s="21"/>
      <c r="B40" s="13" t="s">
        <v>3</v>
      </c>
      <c r="C40" s="13" t="s">
        <v>4</v>
      </c>
      <c r="D40" s="13" t="s">
        <v>5</v>
      </c>
      <c r="E40" s="14" t="s">
        <v>6</v>
      </c>
      <c r="F40" s="15" t="s">
        <v>7</v>
      </c>
      <c r="G40" s="15" t="s">
        <v>8</v>
      </c>
      <c r="H40" s="15" t="s">
        <v>9</v>
      </c>
      <c r="I40" s="15" t="s">
        <v>10</v>
      </c>
    </row>
    <row r="41" spans="1:13" s="20" customFormat="1" ht="13.5" customHeight="1" x14ac:dyDescent="0.2">
      <c r="A41" s="38" t="s">
        <v>11</v>
      </c>
      <c r="B41" s="18" t="s">
        <v>12</v>
      </c>
      <c r="C41" s="18" t="s">
        <v>13</v>
      </c>
      <c r="D41" s="18" t="s">
        <v>14</v>
      </c>
      <c r="E41" s="17" t="s">
        <v>15</v>
      </c>
      <c r="F41" s="19" t="s">
        <v>16</v>
      </c>
      <c r="G41" s="19" t="s">
        <v>17</v>
      </c>
      <c r="H41" s="19" t="s">
        <v>18</v>
      </c>
      <c r="I41" s="19" t="s">
        <v>19</v>
      </c>
    </row>
    <row r="42" spans="1:13" x14ac:dyDescent="0.2">
      <c r="A42" s="21" t="s">
        <v>20</v>
      </c>
      <c r="B42" s="22" t="s">
        <v>20</v>
      </c>
      <c r="C42" s="45" t="s">
        <v>21</v>
      </c>
      <c r="D42" s="45"/>
      <c r="E42" s="45"/>
      <c r="F42" s="45"/>
      <c r="G42" s="45"/>
      <c r="H42" s="45"/>
      <c r="I42" s="45"/>
    </row>
    <row r="43" spans="1:13" x14ac:dyDescent="0.2">
      <c r="A43" s="21" t="s">
        <v>22</v>
      </c>
      <c r="B43" s="24"/>
      <c r="C43" s="27" t="s">
        <v>106</v>
      </c>
      <c r="D43" s="27"/>
      <c r="E43" s="27" t="s">
        <v>107</v>
      </c>
      <c r="F43" s="29">
        <f>+G43+H43+I43</f>
        <v>184714000</v>
      </c>
      <c r="G43" s="29">
        <f>173550000+460000+990000+350000+550000</f>
        <v>175900000</v>
      </c>
      <c r="H43" s="29">
        <v>5520000</v>
      </c>
      <c r="I43" s="29">
        <v>3294000</v>
      </c>
    </row>
    <row r="44" spans="1:13" x14ac:dyDescent="0.2">
      <c r="A44" s="21" t="s">
        <v>25</v>
      </c>
      <c r="B44" s="24"/>
      <c r="C44" s="27" t="s">
        <v>108</v>
      </c>
      <c r="D44" s="27"/>
      <c r="E44" s="27" t="s">
        <v>109</v>
      </c>
      <c r="F44" s="29">
        <f>+G44+H44+I44</f>
        <v>40291534</v>
      </c>
      <c r="G44" s="29">
        <f>38282000+90000+201534</f>
        <v>38573534</v>
      </c>
      <c r="H44" s="29">
        <v>1076000</v>
      </c>
      <c r="I44" s="29">
        <v>642000</v>
      </c>
      <c r="J44" s="4"/>
    </row>
    <row r="45" spans="1:13" x14ac:dyDescent="0.2">
      <c r="A45" s="21" t="s">
        <v>28</v>
      </c>
      <c r="B45" s="24"/>
      <c r="C45" s="27" t="s">
        <v>110</v>
      </c>
      <c r="D45" s="27"/>
      <c r="E45" s="27" t="s">
        <v>111</v>
      </c>
      <c r="F45" s="29">
        <f>+G45+H45+I45</f>
        <v>136234499</v>
      </c>
      <c r="G45" s="29">
        <f>123529000+167728+13771</f>
        <v>123710499</v>
      </c>
      <c r="H45" s="29">
        <f>6483000</f>
        <v>6483000</v>
      </c>
      <c r="I45" s="29">
        <v>6041000</v>
      </c>
      <c r="M45" s="4"/>
    </row>
    <row r="46" spans="1:13" x14ac:dyDescent="0.2">
      <c r="A46" s="21" t="s">
        <v>31</v>
      </c>
      <c r="B46" s="24"/>
      <c r="C46" s="27" t="s">
        <v>112</v>
      </c>
      <c r="D46" s="27"/>
      <c r="E46" s="27" t="s">
        <v>113</v>
      </c>
      <c r="F46" s="29">
        <f>+G46+H46+I46</f>
        <v>0</v>
      </c>
      <c r="G46" s="29"/>
      <c r="H46" s="29"/>
      <c r="I46" s="29"/>
    </row>
    <row r="47" spans="1:13" x14ac:dyDescent="0.2">
      <c r="A47" s="21" t="s">
        <v>36</v>
      </c>
      <c r="B47" s="24"/>
      <c r="C47" s="27" t="s">
        <v>114</v>
      </c>
      <c r="D47" s="27"/>
      <c r="E47" s="27" t="s">
        <v>115</v>
      </c>
      <c r="F47" s="29">
        <f>+G47+H47+I47</f>
        <v>0</v>
      </c>
      <c r="G47" s="29"/>
      <c r="H47" s="29"/>
      <c r="I47" s="29"/>
    </row>
    <row r="48" spans="1:13" x14ac:dyDescent="0.2">
      <c r="A48" s="21" t="s">
        <v>42</v>
      </c>
      <c r="B48" s="44" t="s">
        <v>116</v>
      </c>
      <c r="C48" s="44"/>
      <c r="D48" s="44"/>
      <c r="E48" s="44"/>
      <c r="F48" s="26">
        <f>SUM(F43:F47)</f>
        <v>361240033</v>
      </c>
      <c r="G48" s="26">
        <f>SUM(G43:G47)</f>
        <v>338184033</v>
      </c>
      <c r="H48" s="26">
        <f>SUM(H43:H47)</f>
        <v>13079000</v>
      </c>
      <c r="I48" s="26">
        <f>SUM(I43:I47)</f>
        <v>9977000</v>
      </c>
    </row>
    <row r="49" spans="1:9" x14ac:dyDescent="0.2">
      <c r="A49" s="21" t="s">
        <v>45</v>
      </c>
      <c r="B49" s="22" t="s">
        <v>22</v>
      </c>
      <c r="C49" s="45" t="s">
        <v>71</v>
      </c>
      <c r="D49" s="45"/>
      <c r="E49" s="45"/>
      <c r="F49" s="45"/>
      <c r="G49" s="45"/>
      <c r="H49" s="45"/>
      <c r="I49" s="45"/>
    </row>
    <row r="50" spans="1:9" x14ac:dyDescent="0.2">
      <c r="A50" s="21" t="s">
        <v>48</v>
      </c>
      <c r="B50" s="24"/>
      <c r="C50" s="27" t="s">
        <v>117</v>
      </c>
      <c r="D50" s="27"/>
      <c r="E50" s="27" t="s">
        <v>118</v>
      </c>
      <c r="F50" s="29">
        <f>+G50+H50+I50</f>
        <v>1905000</v>
      </c>
      <c r="G50" s="29">
        <v>1905000</v>
      </c>
      <c r="H50" s="29">
        <v>0</v>
      </c>
      <c r="I50" s="29">
        <v>0</v>
      </c>
    </row>
    <row r="51" spans="1:9" x14ac:dyDescent="0.2">
      <c r="A51" s="21" t="s">
        <v>51</v>
      </c>
      <c r="B51" s="24"/>
      <c r="C51" s="27" t="s">
        <v>119</v>
      </c>
      <c r="D51" s="27"/>
      <c r="E51" s="27" t="s">
        <v>120</v>
      </c>
      <c r="F51" s="29">
        <f>+G51+H51+I51</f>
        <v>0</v>
      </c>
      <c r="G51" s="29"/>
      <c r="H51" s="29"/>
      <c r="I51" s="29"/>
    </row>
    <row r="52" spans="1:9" x14ac:dyDescent="0.2">
      <c r="A52" s="21" t="s">
        <v>54</v>
      </c>
      <c r="B52" s="47" t="s">
        <v>121</v>
      </c>
      <c r="C52" s="47"/>
      <c r="D52" s="47"/>
      <c r="E52" s="47"/>
      <c r="F52" s="26">
        <f>SUM(F50:F51)</f>
        <v>1905000</v>
      </c>
      <c r="G52" s="26">
        <f>SUM(G50:G51)</f>
        <v>1905000</v>
      </c>
      <c r="H52" s="26">
        <f>SUM(H50:H51)</f>
        <v>0</v>
      </c>
      <c r="I52" s="26">
        <f>SUM(I50:I51)</f>
        <v>0</v>
      </c>
    </row>
    <row r="53" spans="1:9" ht="16.5" x14ac:dyDescent="0.25">
      <c r="A53" s="21" t="s">
        <v>57</v>
      </c>
      <c r="B53" s="46" t="s">
        <v>122</v>
      </c>
      <c r="C53" s="46"/>
      <c r="D53" s="46"/>
      <c r="E53" s="46"/>
      <c r="F53" s="33">
        <f>+F52+F48</f>
        <v>363145033</v>
      </c>
      <c r="G53" s="33">
        <f>+G52+G48</f>
        <v>340089033</v>
      </c>
      <c r="H53" s="33">
        <f>+H52+H48</f>
        <v>13079000</v>
      </c>
      <c r="I53" s="33">
        <f>+I52+I48</f>
        <v>9977000</v>
      </c>
    </row>
  </sheetData>
  <mergeCells count="16">
    <mergeCell ref="B48:E48"/>
    <mergeCell ref="C49:E49"/>
    <mergeCell ref="F49:I49"/>
    <mergeCell ref="B52:E52"/>
    <mergeCell ref="B53:E53"/>
    <mergeCell ref="B31:E31"/>
    <mergeCell ref="C33:E33"/>
    <mergeCell ref="F33:I33"/>
    <mergeCell ref="B38:E38"/>
    <mergeCell ref="C42:E42"/>
    <mergeCell ref="F42:I42"/>
    <mergeCell ref="C25:F25"/>
    <mergeCell ref="G1:I1"/>
    <mergeCell ref="A4:D4"/>
    <mergeCell ref="C7:F7"/>
    <mergeCell ref="B24:E24"/>
  </mergeCells>
  <pageMargins left="0.31496062992125984" right="0.31496062992125984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2019-09-26T07:35:44Z</dcterms:created>
  <dcterms:modified xsi:type="dcterms:W3CDTF">2019-09-26T07:55:10Z</dcterms:modified>
</cp:coreProperties>
</file>