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12"/>
  </bookViews>
  <sheets>
    <sheet name="1. mérleg" sheetId="1" r:id="rId1"/>
    <sheet name="2.melléklet" sheetId="2" r:id="rId2"/>
    <sheet name="3. melléklet" sheetId="3" r:id="rId3"/>
    <sheet name="4.melléklet" sheetId="4" r:id="rId4"/>
    <sheet name="5.melléklet" sheetId="5" r:id="rId5"/>
    <sheet name="6.melléklet" sheetId="6" r:id="rId6"/>
    <sheet name="7.melléklet" sheetId="7" r:id="rId7"/>
    <sheet name="8.melléklet" sheetId="8" r:id="rId8"/>
    <sheet name="9.melléklet" sheetId="9" r:id="rId9"/>
    <sheet name="12. melléklet" sheetId="10" r:id="rId10"/>
    <sheet name="13. melléklet" sheetId="11" r:id="rId11"/>
    <sheet name="14. melléklet" sheetId="12" r:id="rId12"/>
    <sheet name="15.melléklet" sheetId="13" r:id="rId13"/>
    <sheet name="16. melléklet" sheetId="14" r:id="rId14"/>
  </sheets>
  <definedNames>
    <definedName name="_xlnm.Print_Titles" localSheetId="10">'13. melléklet'!$2:$6</definedName>
    <definedName name="_xlnm.Print_Area" localSheetId="2">'3. melléklet'!$A$1:$J$30</definedName>
    <definedName name="_xlnm.Print_Titles" localSheetId="6">'7.melléklet'!$1:$6</definedName>
    <definedName name="_xlnm.Print_Titles" localSheetId="7">'8.melléklet'!$1:$6</definedName>
    <definedName name="_xlnm.Print_Titles" localSheetId="8">'9.melléklet'!$1:$6</definedName>
  </definedNames>
  <calcPr fullCalcOnLoad="1"/>
</workbook>
</file>

<file path=xl/sharedStrings.xml><?xml version="1.0" encoding="utf-8"?>
<sst xmlns="http://schemas.openxmlformats.org/spreadsheetml/2006/main" count="1620" uniqueCount="643">
  <si>
    <r>
      <t>Rinyabesenyő Község Önkormányzatának összevont költségvetési 2018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</si>
  <si>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</si>
  <si>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</si>
  <si>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>Megnevezés</t>
  </si>
  <si>
    <t xml:space="preserve"> KÖLTSÉGVETÉSI BEVÉTELEK</t>
  </si>
  <si>
    <t>KÖLTSÉGVETÉSI KIADÁSOK</t>
  </si>
  <si>
    <t>Költségvetési bevételek</t>
  </si>
  <si>
    <t>Költségvetési kiadások</t>
  </si>
  <si>
    <t>Működési bevételek</t>
  </si>
  <si>
    <t>Működési kiadások</t>
  </si>
  <si>
    <t>Működési célú támogatások államháztartáson belülről</t>
  </si>
  <si>
    <t>Személyi jellegű kiadások</t>
  </si>
  <si>
    <t>Közhatalmi bevétel</t>
  </si>
  <si>
    <t>Munkaadót terh. jár.és szociális hozzájárulási adó</t>
  </si>
  <si>
    <t>Működési bevétekek</t>
  </si>
  <si>
    <t>Dologi és egyéb folyó kiadások</t>
  </si>
  <si>
    <t>Működési célú átvett pénzeszközök</t>
  </si>
  <si>
    <t>Ellátottak személyi juttatásai</t>
  </si>
  <si>
    <t>Egyéb működési célú kiadások</t>
  </si>
  <si>
    <t>Felhalmozási célú</t>
  </si>
  <si>
    <t xml:space="preserve"> Felhalmozási célú</t>
  </si>
  <si>
    <t>Egyéb tárgyi eszköz értékesítés</t>
  </si>
  <si>
    <t>Beruházások</t>
  </si>
  <si>
    <t>Felhalmozási célú támogatások államháztartáson belülről</t>
  </si>
  <si>
    <t>Felújítások</t>
  </si>
  <si>
    <t>Finanszírozási bevételek</t>
  </si>
  <si>
    <t>Finanszírozási kiadások</t>
  </si>
  <si>
    <t>Pénzmaradvány igénybevétel</t>
  </si>
  <si>
    <t>Államháztartáson belüli megelő. visszafiz.</t>
  </si>
  <si>
    <t>I. Működési célú pénzmaradvány igénybevét.</t>
  </si>
  <si>
    <t>II. Felhalm. célú pénzmaradvány igénybevét.</t>
  </si>
  <si>
    <t>Rövid lejáratú hitelek, kölcsönök felvétele</t>
  </si>
  <si>
    <t>Államháztartáson belüli megelőlegezések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</si>
  <si>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</si>
  <si>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</si>
  <si>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</si>
  <si>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</si>
  <si>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</si>
  <si>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</si>
  <si>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Rinyabesenyő Község Önkormányzata 2018. év</t>
  </si>
  <si>
    <t>B E V É T E L E K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</si>
  <si>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</si>
  <si>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</si>
  <si>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</si>
  <si>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</si>
  <si>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</si>
  <si>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</si>
  <si>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</si>
  <si>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</si>
  <si>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</si>
  <si>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</si>
  <si>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</si>
  <si>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</si>
  <si>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</si>
  <si>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</si>
  <si>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</si>
  <si>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</si>
  <si>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</si>
  <si>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</si>
  <si>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</si>
  <si>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</si>
  <si>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</si>
  <si>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</si>
  <si>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</si>
  <si>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</si>
  <si>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</si>
  <si>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</si>
  <si>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költségvetési támogatások és kiegészítő támogatások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</si>
  <si>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</si>
  <si>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</si>
  <si>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</si>
  <si>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</si>
  <si>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</si>
  <si>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</si>
  <si>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</si>
  <si>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</si>
  <si>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</si>
  <si>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</si>
  <si>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</si>
  <si>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</si>
  <si>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</si>
  <si>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</si>
  <si>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</si>
  <si>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</si>
  <si>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</si>
  <si>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</si>
  <si>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</si>
  <si>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</si>
  <si>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államháztartáson belülről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</si>
  <si>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</si>
  <si>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</si>
  <si>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</si>
  <si>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</si>
  <si>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</si>
  <si>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</si>
  <si>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</si>
  <si>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</si>
  <si>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</si>
  <si>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</si>
  <si>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</si>
  <si>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</si>
  <si>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</si>
  <si>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</si>
  <si>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</si>
  <si>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</si>
  <si>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</si>
  <si>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</si>
  <si>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</si>
  <si>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</si>
  <si>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 államháztartáson belülről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</si>
  <si>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</si>
  <si>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</si>
  <si>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</si>
  <si>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</si>
  <si>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</si>
  <si>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</si>
  <si>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</si>
  <si>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</si>
  <si>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</si>
  <si>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</si>
  <si>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</si>
  <si>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</si>
  <si>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</si>
  <si>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</si>
  <si>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</si>
  <si>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</si>
  <si>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</si>
  <si>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</si>
  <si>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</si>
  <si>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</si>
  <si>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Értékesítési és forgalmi 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</si>
  <si>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</si>
  <si>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</si>
  <si>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</si>
  <si>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</si>
  <si>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</si>
  <si>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</si>
  <si>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</si>
  <si>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</si>
  <si>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</si>
  <si>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</si>
  <si>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</si>
  <si>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</si>
  <si>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</si>
  <si>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</si>
  <si>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</si>
  <si>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</si>
  <si>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</si>
  <si>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</si>
  <si>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</si>
  <si>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</si>
  <si>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</si>
  <si>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</si>
  <si>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</si>
  <si>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</si>
  <si>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</si>
  <si>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</si>
  <si>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</si>
  <si>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</si>
  <si>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</si>
  <si>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</si>
  <si>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</si>
  <si>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</si>
  <si>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</si>
  <si>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</si>
  <si>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</si>
  <si>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</si>
  <si>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</si>
  <si>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</si>
  <si>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</si>
  <si>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</si>
  <si>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</si>
  <si>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</si>
  <si>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</si>
  <si>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</si>
  <si>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</si>
  <si>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</si>
  <si>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</si>
  <si>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</si>
  <si>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</si>
  <si>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</si>
  <si>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</si>
  <si>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</si>
  <si>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</si>
  <si>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</si>
  <si>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</si>
  <si>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</si>
  <si>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</si>
  <si>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</si>
  <si>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</si>
  <si>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</si>
  <si>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</si>
  <si>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</si>
  <si>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</si>
  <si>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</si>
  <si>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</si>
  <si>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</si>
  <si>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</si>
  <si>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</si>
  <si>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</si>
  <si>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</si>
  <si>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</si>
  <si>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</si>
  <si>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</si>
  <si>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</si>
  <si>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</si>
  <si>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</si>
  <si>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</si>
  <si>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</si>
  <si>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</si>
  <si>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</si>
  <si>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</si>
  <si>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</si>
  <si>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</si>
  <si>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</si>
  <si>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</si>
  <si>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</si>
  <si>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</si>
  <si>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</si>
  <si>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</si>
  <si>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</si>
  <si>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</si>
  <si>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</si>
  <si>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</si>
  <si>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</si>
  <si>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</si>
  <si>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</si>
  <si>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</si>
  <si>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</si>
  <si>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</si>
  <si>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</si>
  <si>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</si>
  <si>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</si>
  <si>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</si>
  <si>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</si>
  <si>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</si>
  <si>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</si>
  <si>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</si>
  <si>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</si>
  <si>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</si>
  <si>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</si>
  <si>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</si>
  <si>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</si>
  <si>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</si>
  <si>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</si>
  <si>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</si>
  <si>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</si>
  <si>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</si>
  <si>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</si>
  <si>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</si>
  <si>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</si>
  <si>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</si>
  <si>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</si>
  <si>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</si>
  <si>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</si>
  <si>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</si>
  <si>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</si>
  <si>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</si>
  <si>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</si>
  <si>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</si>
  <si>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</si>
  <si>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</si>
  <si>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</si>
  <si>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</si>
  <si>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</si>
  <si>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</si>
  <si>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</si>
  <si>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</si>
  <si>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</si>
  <si>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</si>
  <si>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</si>
  <si>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</si>
  <si>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</si>
  <si>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</si>
  <si>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</si>
  <si>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</si>
  <si>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</si>
  <si>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</si>
  <si>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</si>
  <si>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</si>
  <si>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</si>
  <si>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</si>
  <si>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</si>
  <si>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</si>
  <si>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</si>
  <si>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</si>
  <si>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</si>
  <si>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</si>
  <si>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</si>
  <si>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</si>
  <si>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</si>
  <si>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</si>
  <si>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</si>
  <si>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</si>
  <si>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</si>
  <si>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</si>
  <si>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</si>
  <si>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</si>
  <si>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</si>
  <si>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</si>
  <si>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</si>
  <si>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</si>
  <si>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</si>
  <si>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</si>
  <si>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</si>
  <si>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</si>
  <si>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</si>
  <si>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</si>
  <si>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</si>
  <si>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</si>
  <si>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</si>
  <si>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</si>
  <si>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</si>
  <si>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</si>
  <si>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</si>
  <si>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</si>
  <si>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</si>
  <si>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</si>
  <si>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</si>
  <si>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</si>
  <si>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</si>
  <si>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</si>
  <si>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</si>
  <si>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</si>
  <si>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</si>
  <si>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</si>
  <si>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</si>
  <si>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</si>
  <si>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</si>
  <si>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</si>
  <si>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</si>
  <si>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</si>
  <si>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</si>
  <si>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</si>
  <si>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</si>
  <si>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</si>
  <si>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</si>
  <si>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</si>
  <si>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</si>
  <si>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</si>
  <si>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</si>
  <si>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</si>
  <si>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</si>
  <si>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</si>
  <si>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</si>
  <si>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</si>
  <si>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</si>
  <si>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</si>
  <si>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</si>
  <si>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</si>
  <si>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</si>
  <si>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</si>
  <si>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</si>
  <si>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 irányító szervi támogatás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</si>
  <si>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</si>
  <si>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</si>
  <si>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</si>
  <si>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</si>
  <si>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</si>
  <si>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</si>
  <si>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</si>
  <si>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</si>
  <si>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</si>
  <si>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</si>
  <si>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I. Működési célú bevételek és kiadások mérlege 2018. év
Rinyabesenyő Község Önkormányzata</t>
  </si>
  <si>
    <t>Bevételek</t>
  </si>
  <si>
    <t>Kiadások</t>
  </si>
  <si>
    <t>eredeti ei.</t>
  </si>
  <si>
    <t>módosított ei.</t>
  </si>
  <si>
    <t>teljesítés</t>
  </si>
  <si>
    <t>F</t>
  </si>
  <si>
    <t>G</t>
  </si>
  <si>
    <t>H</t>
  </si>
  <si>
    <t>I</t>
  </si>
  <si>
    <t>Önkormányzatok működési támogatásai</t>
  </si>
  <si>
    <t>Személyi juttatások</t>
  </si>
  <si>
    <t>2.-ból EU-s támogatás</t>
  </si>
  <si>
    <t xml:space="preserve">Dologi kiadások </t>
  </si>
  <si>
    <t>Közhatalmi bevételek</t>
  </si>
  <si>
    <t>5.-ből EU-s támogatás</t>
  </si>
  <si>
    <t>Tartalékok</t>
  </si>
  <si>
    <t>11.</t>
  </si>
  <si>
    <t>12.</t>
  </si>
  <si>
    <t>13.</t>
  </si>
  <si>
    <t>14.</t>
  </si>
  <si>
    <t>Költségvetési bevételek összesen (1.+2.+4.+5.+7.+…+12.)</t>
  </si>
  <si>
    <t>Költségvetési kiadások összesen (1.+...+12.)</t>
  </si>
  <si>
    <t>15.</t>
  </si>
  <si>
    <t>Hiány belső finanszírozásának bevételei (15.+…+18. )</t>
  </si>
  <si>
    <t>Értékpapír vásárlása, visszavásárlása</t>
  </si>
  <si>
    <t>16.</t>
  </si>
  <si>
    <t xml:space="preserve">   Költségvetési maradvány igénybevétele </t>
  </si>
  <si>
    <t>Likviditási célú hitelek törlesztése</t>
  </si>
  <si>
    <t>17.</t>
  </si>
  <si>
    <t xml:space="preserve">   Vállalkozási maradvány igénybevétele </t>
  </si>
  <si>
    <t>Rövid lejáratú hitelek törlesztése</t>
  </si>
  <si>
    <t>18.</t>
  </si>
  <si>
    <t xml:space="preserve">   Betét visszavonásából származó bevétel </t>
  </si>
  <si>
    <t>Hosszú lejáratú hitelek törlesztése</t>
  </si>
  <si>
    <t>19.</t>
  </si>
  <si>
    <t xml:space="preserve">   Egyéb belső finanszírozási bevételek</t>
  </si>
  <si>
    <t>Kölcsön törlesztése</t>
  </si>
  <si>
    <t>20.</t>
  </si>
  <si>
    <t xml:space="preserve">Hiány külső finanszírozásának bevételei (20.+…+21.) </t>
  </si>
  <si>
    <t>Forgatási célú belföldi, külföldi értékpapírok vásárlása</t>
  </si>
  <si>
    <t>21.</t>
  </si>
  <si>
    <t xml:space="preserve">   Likviditási célú hitelek, kölcsönök felvétele</t>
  </si>
  <si>
    <t>Betét elhelyezése</t>
  </si>
  <si>
    <t>22.</t>
  </si>
  <si>
    <t xml:space="preserve">   Értékpapírok bevételei</t>
  </si>
  <si>
    <t>Belföldi finanszírozási kiadások</t>
  </si>
  <si>
    <t>23.</t>
  </si>
  <si>
    <t>Működési célú finanszírozási bevételek összesen (14.+19.)</t>
  </si>
  <si>
    <t>Működési célú finanszírozási kiadások összesen (14.+...+21.)</t>
  </si>
  <si>
    <t>24.</t>
  </si>
  <si>
    <t>BEVÉTEL ÖSSZESEN (13.+22.)</t>
  </si>
  <si>
    <t>KIADÁSOK ÖSSZESEN (13.+22.)</t>
  </si>
  <si>
    <t>II. Felhalmozási célú bevételek és kiadások mérlege 2018. év
Rinyabesenyő Község Önkormányzata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</si>
  <si>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</si>
  <si>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</si>
  <si>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</si>
  <si>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</si>
  <si>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</si>
  <si>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</si>
  <si>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</si>
  <si>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</si>
  <si>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</si>
  <si>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</si>
  <si>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</si>
  <si>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</si>
  <si>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</si>
  <si>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</si>
  <si>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</si>
  <si>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</si>
  <si>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</si>
  <si>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</si>
  <si>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</si>
  <si>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</si>
  <si>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</si>
  <si>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</si>
  <si>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</si>
  <si>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</si>
  <si>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</si>
  <si>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</si>
  <si>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</si>
  <si>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</si>
  <si>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</si>
  <si>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teljesítése 2018. év  beruházásonként</t>
  </si>
  <si>
    <t>Beruházás  megnevezése</t>
  </si>
  <si>
    <t>Teljes költség</t>
  </si>
  <si>
    <t>Közfoglalkoztatotti programban vásárolt eszközök ( lapát, cirokseprű, talicska macheta, alumínium létra, fűnyírógép,vödör, hólapát stb.)</t>
  </si>
  <si>
    <t>Pályázati tervdokumentáció</t>
  </si>
  <si>
    <t>Projekt előkészítés ESZA</t>
  </si>
  <si>
    <t>Pályázat elkészítése ERFA</t>
  </si>
  <si>
    <t>Telek vásárlás 123, 166, 115, 116, 113 hrsz.</t>
  </si>
  <si>
    <t>Ingatlan vásárlás 170, 76, 150, 78/1 hrsz.</t>
  </si>
  <si>
    <t>Kopjafa</t>
  </si>
  <si>
    <t>Hp nyomtató</t>
  </si>
  <si>
    <t>Notebook, nyomtató, pendrive, digitális fényképező, projektor, vetítővászon</t>
  </si>
  <si>
    <t>Vérnyomásmérő, vércukormérő, koleszterinmérő, részegszemüveg, drogszemüveg, fogápolási modell, Baby Anne Ambu gyakorló baba, sztetoszkóp</t>
  </si>
  <si>
    <t>Flipchat tábla</t>
  </si>
  <si>
    <t>Mágneses tábla</t>
  </si>
  <si>
    <t>Iratmegsemmisítő</t>
  </si>
  <si>
    <t>Papírvágó</t>
  </si>
  <si>
    <t>Spirálozó gép</t>
  </si>
  <si>
    <t>Traktor akkumulátor</t>
  </si>
  <si>
    <t>Hangtechnikai eszközök</t>
  </si>
  <si>
    <t>Vonólap</t>
  </si>
  <si>
    <t>Pótkocsi</t>
  </si>
  <si>
    <t>Fa karnis</t>
  </si>
  <si>
    <t>ÖSSZESEN:</t>
  </si>
  <si>
    <t>Felújítási kiadások teljesítése felújításonként 2018. év</t>
  </si>
  <si>
    <t>Felújítás  megnevezése</t>
  </si>
  <si>
    <t>Óvoda épület nyílászáróinak cseréje</t>
  </si>
  <si>
    <t>Rinyabesenyő Község Önkormányzata</t>
  </si>
  <si>
    <t>01</t>
  </si>
  <si>
    <t>Feladat
megnevezése</t>
  </si>
  <si>
    <t>Kötelező feladatok 2018. év</t>
  </si>
  <si>
    <t>02</t>
  </si>
  <si>
    <t>Száma</t>
  </si>
  <si>
    <t>Előirányzat-csoport, kiemelt előirányzat megnevezése</t>
  </si>
  <si>
    <t>Működési célú költdégvetési támogatások és kiegészítő támogatásdok</t>
  </si>
  <si>
    <t>Egyéb működési célú támogatások bevételei  államháztartáson belülről</t>
  </si>
  <si>
    <t>Értékesítési és forgalmi adók</t>
  </si>
  <si>
    <t xml:space="preserve"> 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</si>
  <si>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</si>
  <si>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</si>
  <si>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</si>
  <si>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</si>
  <si>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</si>
  <si>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</si>
  <si>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</si>
  <si>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</si>
  <si>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</si>
  <si>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Költségvetési szerv megnevezése</t>
  </si>
  <si>
    <t>Rinyabesenyői Napköziotthonos óvoda</t>
  </si>
  <si>
    <t>03</t>
  </si>
  <si>
    <t>Feladat megnevezése</t>
  </si>
  <si>
    <t>Összes bevétel, kiadás 2018. év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</si>
  <si>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</si>
  <si>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</si>
  <si>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</si>
  <si>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</si>
  <si>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</si>
  <si>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</si>
  <si>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- 2.3.-ból EU-s támogatás</t>
  </si>
  <si>
    <t>Felhalmozási célú támogatások államháztartáson belülről (4.1.+4.2.)</t>
  </si>
  <si>
    <t>- 4.2.-ből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</si>
  <si>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</si>
  <si>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</si>
  <si>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</si>
  <si>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</si>
  <si>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</si>
  <si>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</si>
  <si>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</si>
  <si>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</si>
  <si>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</si>
  <si>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</si>
  <si>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</si>
  <si>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</si>
  <si>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</si>
  <si>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- 2.3.-ból EU-s forrásból tám. megvalósuló programok, projektek kiadásai</t>
  </si>
  <si>
    <t>KIADÁSOK ÖSSZESEN: (1.+2.)</t>
  </si>
  <si>
    <t>Rinyabesenyői Napköziotthonos Óvoda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</si>
  <si>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</si>
  <si>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</si>
  <si>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</si>
  <si>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</si>
  <si>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</si>
  <si>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</si>
  <si>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</si>
  <si>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</si>
  <si>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</si>
  <si>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27.</t>
  </si>
  <si>
    <t>28.</t>
  </si>
  <si>
    <t>29.</t>
  </si>
  <si>
    <t>30.</t>
  </si>
  <si>
    <t>31.</t>
  </si>
  <si>
    <t>Összesen:</t>
  </si>
  <si>
    <t>Vagyonkimutatás a könyvviteli mérlegben értékkel szereplő eszközökről 2018. év</t>
  </si>
  <si>
    <t>Adatok: Ft-ban</t>
  </si>
  <si>
    <t>ESZKÖZÖK</t>
  </si>
  <si>
    <t>Sorszám</t>
  </si>
  <si>
    <t>előző időszak</t>
  </si>
  <si>
    <t>tárgyi időszak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</si>
  <si>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</si>
  <si>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</si>
  <si>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</si>
  <si>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</si>
  <si>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</si>
  <si>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</si>
  <si>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</si>
  <si>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2. Gépek, berendezések, felszerelések, járművek (09+10+11+12)</t>
  </si>
  <si>
    <t>08.</t>
  </si>
  <si>
    <t>3. Tenyészállatok (14+15+16+17)</t>
  </si>
  <si>
    <t>4. Beruházások, felújítások (19+20+21+22)</t>
  </si>
  <si>
    <t>5. Tárgyi eszközök értékhelyesbítése (24+25+26+27)</t>
  </si>
  <si>
    <t>III. Befektetett pénzügyi eszközök (29+34+39)</t>
  </si>
  <si>
    <t>1. Tartós részesedések (30+31+32+33)</t>
  </si>
  <si>
    <t>2. Tartós hitelviszonyt megtestesítő értékpapírok (35+36+37+38)</t>
  </si>
  <si>
    <t>34.</t>
  </si>
  <si>
    <t>3. Befektetett pénzügyi eszközök értékhelyesbítése (40+41+42+43)</t>
  </si>
  <si>
    <t>39.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</si>
  <si>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</si>
  <si>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</si>
  <si>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</si>
  <si>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</si>
  <si>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</si>
  <si>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</si>
  <si>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</si>
  <si>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</si>
  <si>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</si>
  <si>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</si>
  <si>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</si>
  <si>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</si>
  <si>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</si>
  <si>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</si>
  <si>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</si>
  <si>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</si>
  <si>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</si>
  <si>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</si>
  <si>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</si>
  <si>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</si>
  <si>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</si>
  <si>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</si>
  <si>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</si>
  <si>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</si>
  <si>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</si>
  <si>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</si>
  <si>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</si>
  <si>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</si>
  <si>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</si>
  <si>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</si>
  <si>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</si>
  <si>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</si>
  <si>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</si>
  <si>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</si>
  <si>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</si>
  <si>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</si>
  <si>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</si>
  <si>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</si>
  <si>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 2018. év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</si>
  <si>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</si>
  <si>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</si>
  <si>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</si>
  <si>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</si>
  <si>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</si>
  <si>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</si>
  <si>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</si>
  <si>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</si>
  <si>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</si>
  <si>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</si>
  <si>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</si>
  <si>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</si>
  <si>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</si>
  <si>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</si>
  <si>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II. Költségvetési évet követően esedékes kötelezettségek</t>
  </si>
  <si>
    <t>09.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</si>
  <si>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</si>
  <si>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</si>
  <si>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</si>
  <si>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</si>
  <si>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</si>
  <si>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PÉNZESZKÖZÖK VÁLTOZÁSÁNAK LEVEZETÉSE</t>
  </si>
  <si>
    <t>Összeg  ( Ft )</t>
  </si>
  <si>
    <t>2017. december 31.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</si>
  <si>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</si>
  <si>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</si>
  <si>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</si>
  <si>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</si>
  <si>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2018. december 31.</t>
  </si>
  <si>
    <t>36-os változása</t>
  </si>
  <si>
    <t>414-es változása</t>
  </si>
  <si>
    <t>Rinyabesenyő Község Önkormányzata 2018. évi adósságszolgálata</t>
  </si>
  <si>
    <t>Önkormányzat kötelezettségei</t>
  </si>
  <si>
    <t>Önkormányzat követelései</t>
  </si>
  <si>
    <t>működési célú kiadásokra</t>
  </si>
  <si>
    <t>működési bevételekre</t>
  </si>
  <si>
    <t>finanszírozási kiadásokra</t>
  </si>
  <si>
    <t>közhatalmi bevételre</t>
  </si>
  <si>
    <t>kötelezettség jellegű sajátos elszámolásokra</t>
  </si>
  <si>
    <t>működési célú átvett pénzeszközre</t>
  </si>
  <si>
    <t>személyi juttatásokra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</si>
</sst>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F_t_-;\-* #,##0.00\ _F_t_-;_-* \-??\ _F_t_-;_-@_-"/>
    <numFmt numFmtId="166" formatCode="#,##0"/>
    <numFmt numFmtId="167" formatCode="#,###"/>
    <numFmt numFmtId="168" formatCode="@"/>
    <numFmt numFmtId="169" formatCode="MMM\ D/"/>
    <numFmt numFmtId="170" formatCode="00"/>
    <numFmt numFmtId="171" formatCode="#,###__;\-#,###__"/>
    <numFmt numFmtId="172" formatCode="#,###\ _F_t;\-#,###\ _F_t"/>
    <numFmt numFmtId="173" formatCode="#,###__"/>
  </numFmts>
  <fonts count="71">
    <font>
      <sz val="10"/>
      <name val="Times New Roman CE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Times New Roman CE"/>
      <family val="1"/>
    </font>
    <font>
      <sz val="12"/>
      <color indexed="10"/>
      <name val="Arial"/>
      <family val="2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 CE"/>
      <family val="1"/>
    </font>
    <font>
      <sz val="12"/>
      <color indexed="10"/>
      <name val="Times New Roman CE"/>
      <family val="1"/>
    </font>
    <font>
      <i/>
      <sz val="10"/>
      <name val="Times New Roman CE"/>
      <family val="1"/>
    </font>
    <font>
      <i/>
      <sz val="8"/>
      <color indexed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color indexed="10"/>
      <name val="Times New Roman"/>
      <family val="1"/>
    </font>
    <font>
      <b/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b/>
      <sz val="10"/>
      <color indexed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color indexed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4" borderId="0" applyNumberFormat="0" applyBorder="0" applyAlignment="0" applyProtection="0"/>
    <xf numFmtId="164" fontId="3" fillId="7" borderId="0" applyNumberFormat="0" applyBorder="0" applyAlignment="0" applyProtection="0"/>
    <xf numFmtId="164" fontId="3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5" borderId="0" applyNumberFormat="0" applyBorder="0" applyAlignment="0" applyProtection="0"/>
    <xf numFmtId="164" fontId="3" fillId="11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13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4" fillId="11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4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0" fillId="6" borderId="7" applyNumberFormat="0" applyAlignment="0" applyProtection="0"/>
    <xf numFmtId="164" fontId="13" fillId="15" borderId="0" applyNumberFormat="0" applyBorder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3" fillId="0" borderId="0">
      <alignment/>
      <protection/>
    </xf>
    <xf numFmtId="164" fontId="17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19" fillId="0" borderId="0">
      <alignment/>
      <protection/>
    </xf>
    <xf numFmtId="164" fontId="20" fillId="17" borderId="0" applyNumberFormat="0" applyBorder="0" applyAlignment="0" applyProtection="0"/>
    <xf numFmtId="164" fontId="21" fillId="11" borderId="0" applyNumberFormat="0" applyBorder="0" applyAlignment="0" applyProtection="0"/>
    <xf numFmtId="164" fontId="22" fillId="16" borderId="1" applyNumberFormat="0" applyAlignment="0" applyProtection="0"/>
    <xf numFmtId="164" fontId="23" fillId="0" borderId="9" applyNumberFormat="0" applyFill="0" applyAlignment="0" applyProtection="0"/>
  </cellStyleXfs>
  <cellXfs count="420">
    <xf numFmtId="164" fontId="0" fillId="0" borderId="0" xfId="0" applyAlignment="1">
      <alignment/>
    </xf>
    <xf numFmtId="164" fontId="24" fillId="0" borderId="0" xfId="0" applyFont="1" applyAlignment="1">
      <alignment/>
    </xf>
    <xf numFmtId="164" fontId="25" fillId="0" borderId="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27" fillId="0" borderId="11" xfId="61" applyFont="1" applyBorder="1" applyAlignment="1">
      <alignment horizontal="center"/>
      <protection/>
    </xf>
    <xf numFmtId="164" fontId="28" fillId="0" borderId="12" xfId="61" applyFont="1" applyFill="1" applyBorder="1" applyAlignment="1">
      <alignment horizontal="center" vertical="center"/>
      <protection/>
    </xf>
    <xf numFmtId="164" fontId="28" fillId="0" borderId="13" xfId="61" applyFont="1" applyFill="1" applyBorder="1" applyAlignment="1">
      <alignment horizontal="center" vertical="center" wrapText="1"/>
      <protection/>
    </xf>
    <xf numFmtId="164" fontId="28" fillId="0" borderId="10" xfId="61" applyFont="1" applyFill="1" applyBorder="1" applyAlignment="1">
      <alignment horizontal="center" vertical="center"/>
      <protection/>
    </xf>
    <xf numFmtId="164" fontId="24" fillId="0" borderId="14" xfId="0" applyFont="1" applyBorder="1" applyAlignment="1">
      <alignment horizontal="center"/>
    </xf>
    <xf numFmtId="164" fontId="24" fillId="0" borderId="15" xfId="61" applyFont="1" applyFill="1" applyBorder="1" applyAlignment="1">
      <alignment horizontal="center"/>
      <protection/>
    </xf>
    <xf numFmtId="166" fontId="24" fillId="0" borderId="16" xfId="61" applyNumberFormat="1" applyFont="1" applyFill="1" applyBorder="1" applyAlignment="1">
      <alignment horizontal="center"/>
      <protection/>
    </xf>
    <xf numFmtId="164" fontId="24" fillId="0" borderId="17" xfId="61" applyFont="1" applyFill="1" applyBorder="1" applyAlignment="1">
      <alignment horizontal="center"/>
      <protection/>
    </xf>
    <xf numFmtId="164" fontId="24" fillId="0" borderId="18" xfId="0" applyFont="1" applyBorder="1" applyAlignment="1">
      <alignment horizontal="center"/>
    </xf>
    <xf numFmtId="164" fontId="27" fillId="0" borderId="15" xfId="61" applyFont="1" applyBorder="1" applyAlignment="1">
      <alignment horizontal="left"/>
      <protection/>
    </xf>
    <xf numFmtId="166" fontId="29" fillId="0" borderId="19" xfId="61" applyNumberFormat="1" applyFont="1" applyFill="1" applyBorder="1">
      <alignment/>
      <protection/>
    </xf>
    <xf numFmtId="164" fontId="27" fillId="0" borderId="17" xfId="61" applyFont="1" applyBorder="1" applyAlignment="1">
      <alignment horizontal="left"/>
      <protection/>
    </xf>
    <xf numFmtId="166" fontId="29" fillId="0" borderId="18" xfId="0" applyNumberFormat="1" applyFont="1" applyBorder="1" applyAlignment="1">
      <alignment/>
    </xf>
    <xf numFmtId="164" fontId="30" fillId="0" borderId="0" xfId="0" applyFont="1" applyAlignment="1">
      <alignment/>
    </xf>
    <xf numFmtId="164" fontId="27" fillId="0" borderId="16" xfId="61" applyFont="1" applyBorder="1" applyAlignment="1">
      <alignment horizontal="left"/>
      <protection/>
    </xf>
    <xf numFmtId="164" fontId="24" fillId="0" borderId="20" xfId="62" applyFont="1" applyFill="1" applyBorder="1" applyAlignment="1">
      <alignment horizontal="left"/>
      <protection/>
    </xf>
    <xf numFmtId="164" fontId="24" fillId="0" borderId="15" xfId="62" applyFont="1" applyFill="1" applyBorder="1" applyAlignment="1">
      <alignment horizontal="left"/>
      <protection/>
    </xf>
    <xf numFmtId="166" fontId="31" fillId="0" borderId="19" xfId="61" applyNumberFormat="1" applyFont="1" applyFill="1" applyBorder="1">
      <alignment/>
      <protection/>
    </xf>
    <xf numFmtId="164" fontId="24" fillId="0" borderId="17" xfId="62" applyFont="1" applyFill="1" applyBorder="1" applyAlignment="1">
      <alignment horizontal="left"/>
      <protection/>
    </xf>
    <xf numFmtId="166" fontId="31" fillId="0" borderId="18" xfId="0" applyNumberFormat="1" applyFont="1" applyBorder="1" applyAlignment="1">
      <alignment/>
    </xf>
    <xf numFmtId="164" fontId="18" fillId="0" borderId="15" xfId="0" applyFont="1" applyBorder="1" applyAlignment="1">
      <alignment horizontal="left"/>
    </xf>
    <xf numFmtId="164" fontId="24" fillId="0" borderId="21" xfId="0" applyFont="1" applyBorder="1" applyAlignment="1">
      <alignment/>
    </xf>
    <xf numFmtId="164" fontId="24" fillId="0" borderId="22" xfId="62" applyFont="1" applyFill="1" applyBorder="1" applyAlignment="1">
      <alignment horizontal="center"/>
      <protection/>
    </xf>
    <xf numFmtId="166" fontId="24" fillId="0" borderId="19" xfId="61" applyNumberFormat="1" applyFont="1" applyFill="1" applyBorder="1">
      <alignment/>
      <protection/>
    </xf>
    <xf numFmtId="164" fontId="24" fillId="0" borderId="23" xfId="62" applyFont="1" applyFill="1" applyBorder="1" applyAlignment="1">
      <alignment horizontal="center"/>
      <protection/>
    </xf>
    <xf numFmtId="164" fontId="27" fillId="11" borderId="15" xfId="61" applyFont="1" applyFill="1" applyBorder="1" applyAlignment="1">
      <alignment horizontal="left"/>
      <protection/>
    </xf>
    <xf numFmtId="166" fontId="29" fillId="11" borderId="19" xfId="61" applyNumberFormat="1" applyFont="1" applyFill="1" applyBorder="1">
      <alignment/>
      <protection/>
    </xf>
    <xf numFmtId="164" fontId="27" fillId="11" borderId="17" xfId="61" applyFont="1" applyFill="1" applyBorder="1" applyAlignment="1">
      <alignment horizontal="left"/>
      <protection/>
    </xf>
    <xf numFmtId="166" fontId="29" fillId="11" borderId="18" xfId="0" applyNumberFormat="1" applyFont="1" applyFill="1" applyBorder="1" applyAlignment="1">
      <alignment/>
    </xf>
    <xf numFmtId="164" fontId="29" fillId="0" borderId="15" xfId="61" applyFont="1" applyFill="1" applyBorder="1" applyAlignment="1">
      <alignment horizontal="left"/>
      <protection/>
    </xf>
    <xf numFmtId="164" fontId="29" fillId="0" borderId="17" xfId="61" applyFont="1" applyFill="1" applyBorder="1" applyAlignment="1">
      <alignment horizontal="left"/>
      <protection/>
    </xf>
    <xf numFmtId="164" fontId="28" fillId="0" borderId="15" xfId="61" applyFont="1" applyBorder="1" applyAlignment="1">
      <alignment horizontal="left"/>
      <protection/>
    </xf>
    <xf numFmtId="164" fontId="24" fillId="0" borderId="16" xfId="61" applyFont="1" applyFill="1" applyBorder="1" applyAlignment="1">
      <alignment horizontal="left"/>
      <protection/>
    </xf>
    <xf numFmtId="166" fontId="31" fillId="0" borderId="18" xfId="0" applyNumberFormat="1" applyFont="1" applyBorder="1" applyAlignment="1">
      <alignment horizontal="right"/>
    </xf>
    <xf numFmtId="164" fontId="24" fillId="0" borderId="23" xfId="61" applyFont="1" applyFill="1" applyBorder="1" applyAlignment="1">
      <alignment horizontal="center"/>
      <protection/>
    </xf>
    <xf numFmtId="164" fontId="29" fillId="10" borderId="15" xfId="61" applyFont="1" applyFill="1" applyBorder="1" applyAlignment="1">
      <alignment horizontal="center"/>
      <protection/>
    </xf>
    <xf numFmtId="166" fontId="29" fillId="10" borderId="19" xfId="61" applyNumberFormat="1" applyFont="1" applyFill="1" applyBorder="1">
      <alignment/>
      <protection/>
    </xf>
    <xf numFmtId="164" fontId="29" fillId="10" borderId="17" xfId="61" applyFont="1" applyFill="1" applyBorder="1" applyAlignment="1">
      <alignment horizontal="left"/>
      <protection/>
    </xf>
    <xf numFmtId="166" fontId="29" fillId="10" borderId="18" xfId="0" applyNumberFormat="1" applyFont="1" applyFill="1" applyBorder="1" applyAlignment="1">
      <alignment/>
    </xf>
    <xf numFmtId="166" fontId="24" fillId="0" borderId="18" xfId="0" applyNumberFormat="1" applyFont="1" applyBorder="1" applyAlignment="1">
      <alignment/>
    </xf>
    <xf numFmtId="164" fontId="18" fillId="0" borderId="0" xfId="63" applyFont="1" applyFill="1" applyProtection="1">
      <alignment/>
      <protection/>
    </xf>
    <xf numFmtId="164" fontId="18" fillId="0" borderId="0" xfId="63" applyFont="1" applyFill="1" applyAlignment="1" applyProtection="1">
      <alignment horizontal="right" vertical="center" indent="1"/>
      <protection/>
    </xf>
    <xf numFmtId="164" fontId="18" fillId="0" borderId="0" xfId="63" applyFill="1" applyProtection="1">
      <alignment/>
      <protection/>
    </xf>
    <xf numFmtId="164" fontId="32" fillId="0" borderId="0" xfId="63" applyFont="1" applyFill="1" applyBorder="1" applyAlignment="1" applyProtection="1">
      <alignment horizontal="center"/>
      <protection/>
    </xf>
    <xf numFmtId="167" fontId="32" fillId="0" borderId="0" xfId="63" applyNumberFormat="1" applyFont="1" applyFill="1" applyBorder="1" applyAlignment="1" applyProtection="1">
      <alignment horizontal="center" vertical="center"/>
      <protection/>
    </xf>
    <xf numFmtId="167" fontId="33" fillId="0" borderId="24" xfId="63" applyNumberFormat="1" applyFont="1" applyFill="1" applyBorder="1" applyAlignment="1" applyProtection="1">
      <alignment vertical="center"/>
      <protection/>
    </xf>
    <xf numFmtId="164" fontId="34" fillId="0" borderId="24" xfId="0" applyFont="1" applyFill="1" applyBorder="1" applyAlignment="1" applyProtection="1">
      <alignment horizontal="right" vertical="center"/>
      <protection/>
    </xf>
    <xf numFmtId="164" fontId="35" fillId="0" borderId="25" xfId="63" applyFont="1" applyFill="1" applyBorder="1" applyAlignment="1" applyProtection="1">
      <alignment horizontal="center" vertical="center" wrapText="1"/>
      <protection/>
    </xf>
    <xf numFmtId="164" fontId="35" fillId="0" borderId="26" xfId="63" applyFont="1" applyFill="1" applyBorder="1" applyAlignment="1" applyProtection="1">
      <alignment horizontal="center" vertical="center" wrapText="1"/>
      <protection/>
    </xf>
    <xf numFmtId="167" fontId="35" fillId="0" borderId="12" xfId="63" applyNumberFormat="1" applyFont="1" applyFill="1" applyBorder="1" applyAlignment="1" applyProtection="1">
      <alignment horizontal="center" vertical="center"/>
      <protection/>
    </xf>
    <xf numFmtId="168" fontId="18" fillId="0" borderId="0" xfId="63" applyNumberFormat="1" applyFill="1" applyProtection="1">
      <alignment/>
      <protection/>
    </xf>
    <xf numFmtId="164" fontId="35" fillId="0" borderId="11" xfId="63" applyFont="1" applyFill="1" applyBorder="1" applyAlignment="1" applyProtection="1">
      <alignment horizontal="center" vertical="center" wrapText="1"/>
      <protection/>
    </xf>
    <xf numFmtId="164" fontId="35" fillId="0" borderId="27" xfId="63" applyFont="1" applyFill="1" applyBorder="1" applyAlignment="1" applyProtection="1">
      <alignment horizontal="center" vertical="center" wrapText="1"/>
      <protection/>
    </xf>
    <xf numFmtId="164" fontId="36" fillId="0" borderId="25" xfId="63" applyFont="1" applyFill="1" applyBorder="1" applyAlignment="1" applyProtection="1">
      <alignment horizontal="center" vertical="center" wrapText="1"/>
      <protection/>
    </xf>
    <xf numFmtId="164" fontId="36" fillId="0" borderId="26" xfId="63" applyFont="1" applyFill="1" applyBorder="1" applyAlignment="1" applyProtection="1">
      <alignment horizontal="center" vertical="center" wrapText="1"/>
      <protection/>
    </xf>
    <xf numFmtId="164" fontId="36" fillId="0" borderId="28" xfId="63" applyFont="1" applyFill="1" applyBorder="1" applyAlignment="1" applyProtection="1">
      <alignment horizontal="center" vertical="center" wrapText="1"/>
      <protection/>
    </xf>
    <xf numFmtId="168" fontId="37" fillId="0" borderId="0" xfId="63" applyNumberFormat="1" applyFont="1" applyFill="1" applyProtection="1">
      <alignment/>
      <protection/>
    </xf>
    <xf numFmtId="164" fontId="37" fillId="0" borderId="0" xfId="63" applyFont="1" applyFill="1" applyProtection="1">
      <alignment/>
      <protection/>
    </xf>
    <xf numFmtId="164" fontId="36" fillId="0" borderId="25" xfId="63" applyFont="1" applyFill="1" applyBorder="1" applyAlignment="1" applyProtection="1">
      <alignment horizontal="left" vertical="center" wrapText="1" indent="1"/>
      <protection/>
    </xf>
    <xf numFmtId="164" fontId="36" fillId="0" borderId="26" xfId="63" applyFont="1" applyFill="1" applyBorder="1" applyAlignment="1" applyProtection="1">
      <alignment horizontal="left" vertical="center" wrapText="1" indent="1"/>
      <protection/>
    </xf>
    <xf numFmtId="167" fontId="36" fillId="0" borderId="26" xfId="63" applyNumberFormat="1" applyFont="1" applyFill="1" applyBorder="1" applyAlignment="1" applyProtection="1">
      <alignment horizontal="right" vertical="center" wrapText="1" indent="1"/>
      <protection/>
    </xf>
    <xf numFmtId="167" fontId="36" fillId="0" borderId="28" xfId="63" applyNumberFormat="1" applyFont="1" applyFill="1" applyBorder="1" applyAlignment="1" applyProtection="1">
      <alignment horizontal="right" vertical="center" wrapText="1" indent="1"/>
      <protection/>
    </xf>
    <xf numFmtId="168" fontId="0" fillId="0" borderId="0" xfId="63" applyNumberFormat="1" applyFont="1" applyFill="1" applyProtection="1">
      <alignment/>
      <protection/>
    </xf>
    <xf numFmtId="164" fontId="0" fillId="0" borderId="0" xfId="63" applyFont="1" applyFill="1" applyProtection="1">
      <alignment/>
      <protection/>
    </xf>
    <xf numFmtId="168" fontId="37" fillId="0" borderId="23" xfId="63" applyNumberFormat="1" applyFont="1" applyFill="1" applyBorder="1" applyAlignment="1" applyProtection="1">
      <alignment horizontal="left" vertical="center" wrapText="1" indent="1"/>
      <protection/>
    </xf>
    <xf numFmtId="164" fontId="38" fillId="0" borderId="29" xfId="0" applyFont="1" applyBorder="1" applyAlignment="1" applyProtection="1">
      <alignment horizontal="left" wrapText="1" indent="1"/>
      <protection/>
    </xf>
    <xf numFmtId="167" fontId="39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8" fontId="37" fillId="0" borderId="18" xfId="63" applyNumberFormat="1" applyFont="1" applyFill="1" applyBorder="1" applyAlignment="1" applyProtection="1">
      <alignment horizontal="left" vertical="center" wrapText="1" indent="1"/>
      <protection/>
    </xf>
    <xf numFmtId="164" fontId="38" fillId="0" borderId="20" xfId="0" applyFont="1" applyBorder="1" applyAlignment="1" applyProtection="1">
      <alignment horizontal="left" wrapText="1" indent="1"/>
      <protection/>
    </xf>
    <xf numFmtId="167" fontId="39" fillId="0" borderId="20" xfId="63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8" fontId="37" fillId="0" borderId="22" xfId="63" applyNumberFormat="1" applyFont="1" applyFill="1" applyBorder="1" applyAlignment="1" applyProtection="1">
      <alignment horizontal="left" vertical="center" wrapText="1" indent="1"/>
      <protection/>
    </xf>
    <xf numFmtId="164" fontId="38" fillId="0" borderId="31" xfId="0" applyFont="1" applyBorder="1" applyAlignment="1" applyProtection="1">
      <alignment horizontal="left" wrapText="1" indent="1"/>
      <protection/>
    </xf>
    <xf numFmtId="167" fontId="39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2" xfId="63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6" xfId="0" applyFont="1" applyBorder="1" applyAlignment="1" applyProtection="1">
      <alignment horizontal="left" vertical="center" wrapText="1" indent="1"/>
      <protection/>
    </xf>
    <xf numFmtId="167" fontId="37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20" xfId="63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32" xfId="63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31" xfId="0" applyFont="1" applyBorder="1" applyAlignment="1" applyProtection="1">
      <alignment horizontal="left" vertical="center" wrapText="1" indent="1"/>
      <protection/>
    </xf>
    <xf numFmtId="167" fontId="39" fillId="0" borderId="29" xfId="63" applyNumberFormat="1" applyFont="1" applyFill="1" applyBorder="1" applyAlignment="1" applyProtection="1">
      <alignment horizontal="right" vertical="center" wrapText="1" indent="1"/>
      <protection/>
    </xf>
    <xf numFmtId="164" fontId="40" fillId="0" borderId="25" xfId="0" applyFont="1" applyBorder="1" applyAlignment="1" applyProtection="1">
      <alignment vertical="center" wrapText="1"/>
      <protection/>
    </xf>
    <xf numFmtId="164" fontId="38" fillId="0" borderId="31" xfId="0" applyFont="1" applyBorder="1" applyAlignment="1" applyProtection="1">
      <alignment vertical="center" wrapText="1"/>
      <protection/>
    </xf>
    <xf numFmtId="164" fontId="38" fillId="0" borderId="23" xfId="0" applyFont="1" applyBorder="1" applyAlignment="1" applyProtection="1">
      <alignment wrapText="1"/>
      <protection/>
    </xf>
    <xf numFmtId="164" fontId="38" fillId="0" borderId="18" xfId="0" applyFont="1" applyBorder="1" applyAlignment="1" applyProtection="1">
      <alignment wrapText="1"/>
      <protection/>
    </xf>
    <xf numFmtId="164" fontId="38" fillId="0" borderId="22" xfId="0" applyFont="1" applyBorder="1" applyAlignment="1" applyProtection="1">
      <alignment vertical="center" wrapText="1"/>
      <protection/>
    </xf>
    <xf numFmtId="167" fontId="36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6" xfId="0" applyFont="1" applyBorder="1" applyAlignment="1" applyProtection="1">
      <alignment vertical="center" wrapText="1"/>
      <protection/>
    </xf>
    <xf numFmtId="164" fontId="40" fillId="0" borderId="33" xfId="0" applyFont="1" applyBorder="1" applyAlignment="1" applyProtection="1">
      <alignment vertical="center" wrapText="1"/>
      <protection/>
    </xf>
    <xf numFmtId="164" fontId="40" fillId="0" borderId="34" xfId="0" applyFont="1" applyBorder="1" applyAlignment="1" applyProtection="1">
      <alignment vertical="center" wrapText="1"/>
      <protection/>
    </xf>
    <xf numFmtId="164" fontId="41" fillId="0" borderId="0" xfId="0" applyFont="1" applyBorder="1" applyAlignment="1" applyProtection="1">
      <alignment horizontal="left" vertical="center" wrapText="1" indent="1"/>
      <protection/>
    </xf>
    <xf numFmtId="167" fontId="35" fillId="0" borderId="0" xfId="63" applyNumberFormat="1" applyFont="1" applyFill="1" applyBorder="1" applyAlignment="1" applyProtection="1">
      <alignment horizontal="right" vertical="center" wrapText="1" indent="1"/>
      <protection/>
    </xf>
    <xf numFmtId="167" fontId="33" fillId="0" borderId="24" xfId="63" applyNumberFormat="1" applyFont="1" applyFill="1" applyBorder="1" applyAlignment="1" applyProtection="1">
      <alignment/>
      <protection/>
    </xf>
    <xf numFmtId="164" fontId="34" fillId="0" borderId="24" xfId="0" applyFont="1" applyFill="1" applyBorder="1" applyAlignment="1" applyProtection="1">
      <alignment horizontal="right"/>
      <protection/>
    </xf>
    <xf numFmtId="168" fontId="18" fillId="0" borderId="0" xfId="63" applyNumberFormat="1" applyFill="1" applyAlignment="1" applyProtection="1">
      <alignment/>
      <protection/>
    </xf>
    <xf numFmtId="164" fontId="18" fillId="0" borderId="0" xfId="63" applyFill="1" applyAlignment="1" applyProtection="1">
      <alignment/>
      <protection/>
    </xf>
    <xf numFmtId="164" fontId="36" fillId="0" borderId="35" xfId="63" applyFont="1" applyFill="1" applyBorder="1" applyAlignment="1" applyProtection="1">
      <alignment horizontal="center" vertical="center" wrapText="1"/>
      <protection/>
    </xf>
    <xf numFmtId="164" fontId="36" fillId="0" borderId="36" xfId="63" applyFont="1" applyFill="1" applyBorder="1" applyAlignment="1" applyProtection="1">
      <alignment horizontal="left" vertical="center" wrapText="1" indent="1"/>
      <protection/>
    </xf>
    <xf numFmtId="164" fontId="36" fillId="0" borderId="37" xfId="63" applyFont="1" applyFill="1" applyBorder="1" applyAlignment="1" applyProtection="1">
      <alignment vertical="center" wrapText="1"/>
      <protection/>
    </xf>
    <xf numFmtId="167" fontId="36" fillId="0" borderId="37" xfId="63" applyNumberFormat="1" applyFont="1" applyFill="1" applyBorder="1" applyAlignment="1" applyProtection="1">
      <alignment horizontal="right" vertical="center" wrapText="1" indent="1"/>
      <protection/>
    </xf>
    <xf numFmtId="168" fontId="37" fillId="0" borderId="14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38" xfId="63" applyFont="1" applyFill="1" applyBorder="1" applyAlignment="1" applyProtection="1">
      <alignment horizontal="left" vertical="center" wrapText="1" indent="1"/>
      <protection/>
    </xf>
    <xf numFmtId="167" fontId="39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9" xfId="63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0" xfId="63" applyFont="1" applyFill="1" applyBorder="1" applyAlignment="1" applyProtection="1">
      <alignment horizontal="left" vertical="center" wrapText="1" indent="1"/>
      <protection/>
    </xf>
    <xf numFmtId="164" fontId="37" fillId="0" borderId="40" xfId="63" applyFont="1" applyFill="1" applyBorder="1" applyAlignment="1" applyProtection="1">
      <alignment horizontal="left" vertical="center" wrapText="1" indent="1"/>
      <protection/>
    </xf>
    <xf numFmtId="164" fontId="37" fillId="0" borderId="0" xfId="63" applyFont="1" applyFill="1" applyBorder="1" applyAlignment="1" applyProtection="1">
      <alignment horizontal="left" vertical="center" wrapText="1" indent="1"/>
      <protection/>
    </xf>
    <xf numFmtId="167" fontId="42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0" xfId="63" applyFont="1" applyFill="1" applyBorder="1" applyAlignment="1" applyProtection="1">
      <alignment horizontal="left" indent="6"/>
      <protection/>
    </xf>
    <xf numFmtId="164" fontId="37" fillId="0" borderId="20" xfId="63" applyFont="1" applyFill="1" applyBorder="1" applyAlignment="1" applyProtection="1">
      <alignment horizontal="left" vertical="center" wrapText="1" indent="6"/>
      <protection/>
    </xf>
    <xf numFmtId="168" fontId="37" fillId="0" borderId="41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31" xfId="63" applyFont="1" applyFill="1" applyBorder="1" applyAlignment="1" applyProtection="1">
      <alignment horizontal="left" vertical="center" wrapText="1" indent="6"/>
      <protection/>
    </xf>
    <xf numFmtId="168" fontId="37" fillId="0" borderId="42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11" xfId="63" applyFont="1" applyFill="1" applyBorder="1" applyAlignment="1" applyProtection="1">
      <alignment horizontal="left" vertical="center" wrapText="1" indent="6"/>
      <protection/>
    </xf>
    <xf numFmtId="167" fontId="39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6" xfId="63" applyFont="1" applyFill="1" applyBorder="1" applyAlignment="1" applyProtection="1">
      <alignment vertical="center" wrapText="1"/>
      <protection/>
    </xf>
    <xf numFmtId="164" fontId="37" fillId="0" borderId="31" xfId="63" applyFont="1" applyFill="1" applyBorder="1" applyAlignment="1" applyProtection="1">
      <alignment horizontal="left" vertical="center" wrapText="1" indent="1"/>
      <protection/>
    </xf>
    <xf numFmtId="164" fontId="38" fillId="0" borderId="20" xfId="0" applyFont="1" applyBorder="1" applyAlignment="1" applyProtection="1">
      <alignment horizontal="left" vertical="center" wrapText="1" indent="1"/>
      <protection/>
    </xf>
    <xf numFmtId="164" fontId="37" fillId="0" borderId="29" xfId="63" applyFont="1" applyFill="1" applyBorder="1" applyAlignment="1" applyProtection="1">
      <alignment horizontal="left" vertical="center" wrapText="1" indent="6"/>
      <protection/>
    </xf>
    <xf numFmtId="164" fontId="18" fillId="0" borderId="0" xfId="63" applyFill="1" applyAlignment="1" applyProtection="1">
      <alignment horizontal="left" vertical="center" indent="1"/>
      <protection/>
    </xf>
    <xf numFmtId="164" fontId="37" fillId="0" borderId="29" xfId="63" applyFont="1" applyFill="1" applyBorder="1" applyAlignment="1" applyProtection="1">
      <alignment horizontal="left" vertical="center" wrapText="1" indent="1"/>
      <protection/>
    </xf>
    <xf numFmtId="164" fontId="37" fillId="0" borderId="44" xfId="63" applyFont="1" applyFill="1" applyBorder="1" applyAlignment="1" applyProtection="1">
      <alignment horizontal="left" vertical="center" wrapText="1" indent="1"/>
      <protection/>
    </xf>
    <xf numFmtId="167" fontId="40" fillId="0" borderId="26" xfId="0" applyNumberFormat="1" applyFont="1" applyBorder="1" applyAlignment="1" applyProtection="1">
      <alignment horizontal="right" vertical="center" wrapText="1" indent="1"/>
      <protection/>
    </xf>
    <xf numFmtId="164" fontId="32" fillId="0" borderId="0" xfId="63" applyFont="1" applyFill="1" applyProtection="1">
      <alignment/>
      <protection/>
    </xf>
    <xf numFmtId="167" fontId="41" fillId="0" borderId="26" xfId="0" applyNumberFormat="1" applyFont="1" applyBorder="1" applyAlignment="1" applyProtection="1">
      <alignment horizontal="right" vertical="center" wrapText="1" indent="1"/>
      <protection/>
    </xf>
    <xf numFmtId="164" fontId="40" fillId="0" borderId="33" xfId="0" applyFont="1" applyBorder="1" applyAlignment="1" applyProtection="1">
      <alignment horizontal="left" vertical="center" wrapText="1" indent="1"/>
      <protection/>
    </xf>
    <xf numFmtId="164" fontId="41" fillId="0" borderId="34" xfId="0" applyFont="1" applyBorder="1" applyAlignment="1" applyProtection="1">
      <alignment horizontal="left" vertical="center" wrapText="1" indent="1"/>
      <protection/>
    </xf>
    <xf numFmtId="167" fontId="33" fillId="0" borderId="0" xfId="63" applyNumberFormat="1" applyFont="1" applyFill="1" applyBorder="1" applyAlignment="1" applyProtection="1">
      <alignment horizontal="left" vertical="center"/>
      <protection/>
    </xf>
    <xf numFmtId="164" fontId="34" fillId="0" borderId="0" xfId="0" applyFont="1" applyFill="1" applyBorder="1" applyAlignment="1" applyProtection="1">
      <alignment horizontal="right" vertical="center"/>
      <protection/>
    </xf>
    <xf numFmtId="164" fontId="36" fillId="0" borderId="0" xfId="63" applyFont="1" applyFill="1" applyBorder="1" applyAlignment="1" applyProtection="1">
      <alignment horizontal="left" vertical="center" wrapText="1" indent="1"/>
      <protection/>
    </xf>
    <xf numFmtId="164" fontId="36" fillId="0" borderId="0" xfId="63" applyFont="1" applyFill="1" applyBorder="1" applyAlignment="1" applyProtection="1">
      <alignment vertical="center" wrapText="1"/>
      <protection/>
    </xf>
    <xf numFmtId="167" fontId="36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63" applyFill="1" applyBorder="1" applyProtection="1">
      <alignment/>
      <protection/>
    </xf>
    <xf numFmtId="164" fontId="43" fillId="0" borderId="0" xfId="63" applyFont="1" applyFill="1" applyBorder="1" applyProtection="1">
      <alignment/>
      <protection/>
    </xf>
    <xf numFmtId="167" fontId="0" fillId="0" borderId="0" xfId="0" applyNumberFormat="1" applyFill="1" applyAlignment="1" applyProtection="1">
      <alignment vertical="center" wrapText="1"/>
      <protection/>
    </xf>
    <xf numFmtId="167" fontId="0" fillId="0" borderId="0" xfId="0" applyNumberFormat="1" applyFill="1" applyAlignment="1" applyProtection="1">
      <alignment horizontal="center" vertical="center" wrapText="1"/>
      <protection/>
    </xf>
    <xf numFmtId="168" fontId="0" fillId="0" borderId="0" xfId="0" applyNumberFormat="1" applyFill="1" applyAlignment="1" applyProtection="1">
      <alignment vertical="center" wrapText="1"/>
      <protection/>
    </xf>
    <xf numFmtId="167" fontId="32" fillId="0" borderId="0" xfId="0" applyNumberFormat="1" applyFont="1" applyFill="1" applyBorder="1" applyAlignment="1" applyProtection="1">
      <alignment horizontal="center" vertical="center" wrapText="1"/>
      <protection/>
    </xf>
    <xf numFmtId="167" fontId="44" fillId="0" borderId="0" xfId="0" applyNumberFormat="1" applyFont="1" applyFill="1" applyBorder="1" applyAlignment="1" applyProtection="1">
      <alignment horizontal="center" textRotation="180" wrapText="1"/>
      <protection/>
    </xf>
    <xf numFmtId="167" fontId="34" fillId="0" borderId="0" xfId="0" applyNumberFormat="1" applyFont="1" applyFill="1" applyAlignment="1" applyProtection="1">
      <alignment horizontal="right" vertical="center"/>
      <protection/>
    </xf>
    <xf numFmtId="167" fontId="35" fillId="0" borderId="45" xfId="0" applyNumberFormat="1" applyFont="1" applyFill="1" applyBorder="1" applyAlignment="1" applyProtection="1">
      <alignment horizontal="center" vertical="center" wrapText="1"/>
      <protection/>
    </xf>
    <xf numFmtId="167" fontId="35" fillId="0" borderId="25" xfId="0" applyNumberFormat="1" applyFont="1" applyFill="1" applyBorder="1" applyAlignment="1" applyProtection="1">
      <alignment horizontal="center" vertical="center" wrapText="1"/>
      <protection/>
    </xf>
    <xf numFmtId="167" fontId="35" fillId="0" borderId="26" xfId="0" applyNumberFormat="1" applyFont="1" applyFill="1" applyBorder="1" applyAlignment="1" applyProtection="1">
      <alignment horizontal="center" vertical="center" wrapText="1"/>
      <protection/>
    </xf>
    <xf numFmtId="167" fontId="35" fillId="0" borderId="46" xfId="0" applyNumberFormat="1" applyFont="1" applyFill="1" applyBorder="1" applyAlignment="1" applyProtection="1">
      <alignment horizontal="center" vertical="center" wrapText="1"/>
      <protection/>
    </xf>
    <xf numFmtId="167" fontId="35" fillId="0" borderId="35" xfId="0" applyNumberFormat="1" applyFont="1" applyFill="1" applyBorder="1" applyAlignment="1" applyProtection="1">
      <alignment horizontal="center" vertical="center" wrapText="1"/>
      <protection/>
    </xf>
    <xf numFmtId="168" fontId="30" fillId="0" borderId="0" xfId="0" applyNumberFormat="1" applyFont="1" applyFill="1" applyAlignment="1" applyProtection="1">
      <alignment horizontal="center" vertical="center" wrapText="1"/>
      <protection/>
    </xf>
    <xf numFmtId="167" fontId="30" fillId="0" borderId="0" xfId="0" applyNumberFormat="1" applyFont="1" applyFill="1" applyAlignment="1" applyProtection="1">
      <alignment horizontal="center" vertical="center" wrapText="1"/>
      <protection/>
    </xf>
    <xf numFmtId="167" fontId="36" fillId="0" borderId="45" xfId="0" applyNumberFormat="1" applyFont="1" applyFill="1" applyBorder="1" applyAlignment="1" applyProtection="1">
      <alignment horizontal="center" vertical="center" wrapText="1"/>
      <protection/>
    </xf>
    <xf numFmtId="167" fontId="36" fillId="0" borderId="25" xfId="0" applyNumberFormat="1" applyFont="1" applyFill="1" applyBorder="1" applyAlignment="1" applyProtection="1">
      <alignment horizontal="center" vertical="center" wrapText="1"/>
      <protection/>
    </xf>
    <xf numFmtId="167" fontId="36" fillId="0" borderId="26" xfId="0" applyNumberFormat="1" applyFont="1" applyFill="1" applyBorder="1" applyAlignment="1" applyProtection="1">
      <alignment horizontal="center" vertical="center" wrapText="1"/>
      <protection/>
    </xf>
    <xf numFmtId="167" fontId="36" fillId="0" borderId="35" xfId="0" applyNumberFormat="1" applyFont="1" applyFill="1" applyBorder="1" applyAlignment="1" applyProtection="1">
      <alignment horizontal="center" vertical="center" wrapText="1"/>
      <protection/>
    </xf>
    <xf numFmtId="168" fontId="36" fillId="0" borderId="0" xfId="0" applyNumberFormat="1" applyFont="1" applyFill="1" applyAlignment="1" applyProtection="1">
      <alignment horizontal="center" vertical="center" wrapText="1"/>
      <protection/>
    </xf>
    <xf numFmtId="167" fontId="36" fillId="0" borderId="0" xfId="0" applyNumberFormat="1" applyFont="1" applyFill="1" applyAlignment="1" applyProtection="1">
      <alignment horizontal="center" vertical="center" wrapText="1"/>
      <protection/>
    </xf>
    <xf numFmtId="167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7" fontId="37" fillId="0" borderId="23" xfId="0" applyNumberFormat="1" applyFont="1" applyFill="1" applyBorder="1" applyAlignment="1" applyProtection="1">
      <alignment horizontal="left" vertical="center" wrapText="1" indent="1"/>
      <protection/>
    </xf>
    <xf numFmtId="167" fontId="3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7" fontId="37" fillId="0" borderId="18" xfId="0" applyNumberFormat="1" applyFont="1" applyFill="1" applyBorder="1" applyAlignment="1" applyProtection="1">
      <alignment horizontal="left" vertical="center" wrapText="1" indent="1"/>
      <protection/>
    </xf>
    <xf numFmtId="167" fontId="3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49" xfId="0" applyNumberFormat="1" applyFont="1" applyFill="1" applyBorder="1" applyAlignment="1" applyProtection="1">
      <alignment horizontal="left" vertical="center" wrapText="1" indent="1"/>
      <protection/>
    </xf>
    <xf numFmtId="167" fontId="39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5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37" fillId="0" borderId="41" xfId="0" applyNumberFormat="1" applyFont="1" applyFill="1" applyBorder="1" applyAlignment="1" applyProtection="1">
      <alignment horizontal="left" vertical="center" wrapText="1" indent="1"/>
      <protection/>
    </xf>
    <xf numFmtId="167" fontId="45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3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20" xfId="0" applyNumberFormat="1" applyFont="1" applyFill="1" applyBorder="1" applyAlignment="1" applyProtection="1">
      <alignment horizontal="right" vertical="center" wrapText="1" indent="1"/>
      <protection/>
    </xf>
    <xf numFmtId="167" fontId="30" fillId="0" borderId="25" xfId="0" applyNumberFormat="1" applyFont="1" applyFill="1" applyBorder="1" applyAlignment="1" applyProtection="1">
      <alignment horizontal="left" vertical="center" wrapText="1" indent="1"/>
      <protection/>
    </xf>
    <xf numFmtId="167" fontId="30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30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44" fillId="0" borderId="0" xfId="0" applyNumberFormat="1" applyFont="1" applyFill="1" applyBorder="1" applyAlignment="1" applyProtection="1">
      <alignment horizontal="center" textRotation="180" wrapText="1"/>
      <protection locked="0"/>
    </xf>
    <xf numFmtId="167" fontId="3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8" xfId="0" applyNumberFormat="1" applyFont="1" applyFill="1" applyBorder="1" applyAlignment="1" applyProtection="1">
      <alignment horizontal="left" vertical="center" wrapText="1" indent="6"/>
      <protection locked="0"/>
    </xf>
    <xf numFmtId="167" fontId="37" fillId="0" borderId="18" xfId="0" applyNumberFormat="1" applyFont="1" applyFill="1" applyBorder="1" applyAlignment="1" applyProtection="1">
      <alignment horizontal="left" vertical="center" wrapText="1" indent="3"/>
      <protection locked="0"/>
    </xf>
    <xf numFmtId="167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7" fontId="37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30" fillId="0" borderId="45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46" fillId="0" borderId="41" xfId="0" applyNumberFormat="1" applyFont="1" applyFill="1" applyBorder="1" applyAlignment="1" applyProtection="1">
      <alignment horizontal="left" vertical="center" wrapText="1" indent="1"/>
      <protection/>
    </xf>
    <xf numFmtId="167" fontId="46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3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18" xfId="0" applyNumberFormat="1" applyFont="1" applyFill="1" applyBorder="1" applyAlignment="1" applyProtection="1">
      <alignment horizontal="left" vertical="center" wrapText="1" indent="2"/>
      <protection/>
    </xf>
    <xf numFmtId="167" fontId="37" fillId="0" borderId="20" xfId="0" applyNumberFormat="1" applyFont="1" applyFill="1" applyBorder="1" applyAlignment="1" applyProtection="1">
      <alignment horizontal="left" vertical="center" wrapText="1" indent="2"/>
      <protection/>
    </xf>
    <xf numFmtId="167" fontId="46" fillId="0" borderId="20" xfId="0" applyNumberFormat="1" applyFont="1" applyFill="1" applyBorder="1" applyAlignment="1" applyProtection="1">
      <alignment horizontal="left" vertical="center" wrapText="1" indent="1"/>
      <protection/>
    </xf>
    <xf numFmtId="167" fontId="3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7" fontId="37" fillId="0" borderId="23" xfId="0" applyNumberFormat="1" applyFont="1" applyFill="1" applyBorder="1" applyAlignment="1" applyProtection="1">
      <alignment horizontal="left" vertical="center" wrapText="1" indent="2"/>
      <protection/>
    </xf>
    <xf numFmtId="167" fontId="37" fillId="0" borderId="22" xfId="0" applyNumberFormat="1" applyFont="1" applyFill="1" applyBorder="1" applyAlignment="1" applyProtection="1">
      <alignment horizontal="left" vertical="center" wrapText="1" indent="2"/>
      <protection/>
    </xf>
    <xf numFmtId="167" fontId="30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Fill="1" applyAlignment="1">
      <alignment horizontal="center" vertical="center" wrapText="1"/>
    </xf>
    <xf numFmtId="167" fontId="0" fillId="0" borderId="0" xfId="0" applyNumberFormat="1" applyFill="1" applyAlignment="1">
      <alignment vertical="center" wrapText="1"/>
    </xf>
    <xf numFmtId="167" fontId="32" fillId="0" borderId="0" xfId="0" applyNumberFormat="1" applyFont="1" applyFill="1" applyBorder="1" applyAlignment="1">
      <alignment horizontal="center" vertical="center" wrapText="1"/>
    </xf>
    <xf numFmtId="167" fontId="35" fillId="0" borderId="20" xfId="0" applyNumberFormat="1" applyFont="1" applyFill="1" applyBorder="1" applyAlignment="1" applyProtection="1">
      <alignment horizontal="center" vertical="center" wrapText="1"/>
      <protection/>
    </xf>
    <xf numFmtId="167" fontId="30" fillId="0" borderId="0" xfId="0" applyNumberFormat="1" applyFont="1" applyFill="1" applyAlignment="1">
      <alignment horizontal="center" vertical="center" wrapText="1"/>
    </xf>
    <xf numFmtId="167" fontId="36" fillId="0" borderId="20" xfId="0" applyNumberFormat="1" applyFont="1" applyFill="1" applyBorder="1" applyAlignment="1" applyProtection="1">
      <alignment horizontal="center" vertical="center" wrapText="1"/>
      <protection/>
    </xf>
    <xf numFmtId="167" fontId="37" fillId="0" borderId="20" xfId="0" applyNumberFormat="1" applyFont="1" applyFill="1" applyBorder="1" applyAlignment="1" applyProtection="1">
      <alignment vertical="center" wrapText="1"/>
      <protection locked="0"/>
    </xf>
    <xf numFmtId="167" fontId="39" fillId="0" borderId="20" xfId="0" applyNumberFormat="1" applyFont="1" applyFill="1" applyBorder="1" applyAlignment="1" applyProtection="1">
      <alignment vertical="center" wrapText="1"/>
      <protection locked="0"/>
    </xf>
    <xf numFmtId="167" fontId="37" fillId="0" borderId="18" xfId="0" applyNumberFormat="1" applyFont="1" applyFill="1" applyBorder="1" applyAlignment="1" applyProtection="1">
      <alignment vertical="center" wrapText="1"/>
      <protection locked="0"/>
    </xf>
    <xf numFmtId="167" fontId="37" fillId="0" borderId="31" xfId="0" applyNumberFormat="1" applyFont="1" applyFill="1" applyBorder="1" applyAlignment="1" applyProtection="1">
      <alignment vertical="center" wrapText="1"/>
      <protection locked="0"/>
    </xf>
    <xf numFmtId="167" fontId="35" fillId="0" borderId="25" xfId="0" applyNumberFormat="1" applyFont="1" applyFill="1" applyBorder="1" applyAlignment="1" applyProtection="1">
      <alignment horizontal="left" vertical="center" wrapText="1"/>
      <protection/>
    </xf>
    <xf numFmtId="167" fontId="36" fillId="0" borderId="26" xfId="0" applyNumberFormat="1" applyFont="1" applyFill="1" applyBorder="1" applyAlignment="1" applyProtection="1">
      <alignment vertical="center" wrapText="1"/>
      <protection/>
    </xf>
    <xf numFmtId="167" fontId="30" fillId="0" borderId="0" xfId="0" applyNumberFormat="1" applyFont="1" applyFill="1" applyAlignment="1">
      <alignment vertical="center" wrapText="1"/>
    </xf>
    <xf numFmtId="167" fontId="36" fillId="0" borderId="33" xfId="0" applyNumberFormat="1" applyFont="1" applyFill="1" applyBorder="1" applyAlignment="1" applyProtection="1">
      <alignment horizontal="center" vertical="center" wrapText="1"/>
      <protection/>
    </xf>
    <xf numFmtId="167" fontId="36" fillId="0" borderId="34" xfId="0" applyNumberFormat="1" applyFont="1" applyFill="1" applyBorder="1" applyAlignment="1" applyProtection="1">
      <alignment horizontal="center" vertical="center" wrapText="1"/>
      <protection/>
    </xf>
    <xf numFmtId="167" fontId="4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7" fontId="4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vertical="center" wrapText="1"/>
      <protection/>
    </xf>
    <xf numFmtId="167" fontId="18" fillId="0" borderId="0" xfId="0" applyNumberFormat="1" applyFont="1" applyFill="1" applyAlignment="1" applyProtection="1">
      <alignment horizontal="left" vertical="center" wrapText="1"/>
      <protection/>
    </xf>
    <xf numFmtId="167" fontId="47" fillId="0" borderId="0" xfId="0" applyNumberFormat="1" applyFont="1" applyFill="1" applyAlignment="1" applyProtection="1">
      <alignment vertical="center" wrapText="1"/>
      <protection/>
    </xf>
    <xf numFmtId="164" fontId="48" fillId="0" borderId="0" xfId="0" applyFont="1" applyAlignment="1" applyProtection="1">
      <alignment horizontal="right" vertical="top"/>
      <protection/>
    </xf>
    <xf numFmtId="164" fontId="48" fillId="0" borderId="0" xfId="0" applyFont="1" applyAlignment="1" applyProtection="1">
      <alignment horizontal="right" vertical="top"/>
      <protection locked="0"/>
    </xf>
    <xf numFmtId="164" fontId="49" fillId="0" borderId="0" xfId="0" applyFont="1" applyAlignment="1" applyProtection="1">
      <alignment horizontal="right" vertical="top"/>
      <protection/>
    </xf>
    <xf numFmtId="168" fontId="18" fillId="0" borderId="0" xfId="0" applyNumberFormat="1" applyFont="1" applyFill="1" applyAlignment="1" applyProtection="1">
      <alignment vertical="center" wrapText="1"/>
      <protection/>
    </xf>
    <xf numFmtId="167" fontId="18" fillId="0" borderId="0" xfId="0" applyNumberFormat="1" applyFont="1" applyFill="1" applyAlignment="1" applyProtection="1">
      <alignment vertical="center" wrapText="1"/>
      <protection/>
    </xf>
    <xf numFmtId="164" fontId="35" fillId="0" borderId="54" xfId="0" applyFont="1" applyFill="1" applyBorder="1" applyAlignment="1" applyProtection="1">
      <alignment horizontal="center" vertical="center" wrapText="1"/>
      <protection/>
    </xf>
    <xf numFmtId="164" fontId="35" fillId="0" borderId="12" xfId="0" applyFont="1" applyFill="1" applyBorder="1" applyAlignment="1" applyProtection="1">
      <alignment horizontal="center" vertical="center"/>
      <protection locked="0"/>
    </xf>
    <xf numFmtId="164" fontId="35" fillId="0" borderId="12" xfId="0" applyFont="1" applyFill="1" applyBorder="1" applyAlignment="1" applyProtection="1">
      <alignment horizontal="right" vertical="center" indent="1"/>
      <protection/>
    </xf>
    <xf numFmtId="168" fontId="32" fillId="0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vertical="center"/>
      <protection/>
    </xf>
    <xf numFmtId="164" fontId="35" fillId="0" borderId="55" xfId="0" applyFont="1" applyFill="1" applyBorder="1" applyAlignment="1" applyProtection="1">
      <alignment horizontal="center" vertical="center" wrapText="1"/>
      <protection/>
    </xf>
    <xf numFmtId="164" fontId="35" fillId="0" borderId="27" xfId="0" applyFont="1" applyFill="1" applyBorder="1" applyAlignment="1" applyProtection="1">
      <alignment horizontal="center" vertical="center"/>
      <protection/>
    </xf>
    <xf numFmtId="168" fontId="35" fillId="0" borderId="56" xfId="0" applyNumberFormat="1" applyFont="1" applyFill="1" applyBorder="1" applyAlignment="1" applyProtection="1">
      <alignment horizontal="right" vertical="center" indent="1"/>
      <protection/>
    </xf>
    <xf numFmtId="164" fontId="35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right"/>
      <protection/>
    </xf>
    <xf numFmtId="168" fontId="30" fillId="0" borderId="0" xfId="0" applyNumberFormat="1" applyFont="1" applyFill="1" applyAlignment="1" applyProtection="1">
      <alignment vertical="center"/>
      <protection/>
    </xf>
    <xf numFmtId="164" fontId="30" fillId="0" borderId="0" xfId="0" applyFont="1" applyFill="1" applyAlignment="1" applyProtection="1">
      <alignment vertical="center"/>
      <protection/>
    </xf>
    <xf numFmtId="164" fontId="35" fillId="0" borderId="57" xfId="0" applyFont="1" applyFill="1" applyBorder="1" applyAlignment="1" applyProtection="1">
      <alignment horizontal="center" vertical="center" wrapText="1"/>
      <protection/>
    </xf>
    <xf numFmtId="164" fontId="35" fillId="0" borderId="37" xfId="0" applyFont="1" applyFill="1" applyBorder="1" applyAlignment="1" applyProtection="1">
      <alignment horizontal="center" vertical="center" wrapText="1"/>
      <protection/>
    </xf>
    <xf numFmtId="164" fontId="35" fillId="0" borderId="58" xfId="0" applyFont="1" applyFill="1" applyBorder="1" applyAlignment="1" applyProtection="1">
      <alignment horizontal="center" vertical="center" wrapText="1"/>
      <protection/>
    </xf>
    <xf numFmtId="164" fontId="35" fillId="0" borderId="59" xfId="0" applyFont="1" applyFill="1" applyBorder="1" applyAlignment="1" applyProtection="1">
      <alignment horizontal="center" vertical="center" wrapText="1"/>
      <protection/>
    </xf>
    <xf numFmtId="164" fontId="36" fillId="0" borderId="25" xfId="0" applyFont="1" applyFill="1" applyBorder="1" applyAlignment="1" applyProtection="1">
      <alignment horizontal="center" vertical="center" wrapText="1"/>
      <protection/>
    </xf>
    <xf numFmtId="164" fontId="36" fillId="0" borderId="26" xfId="0" applyFont="1" applyFill="1" applyBorder="1" applyAlignment="1" applyProtection="1">
      <alignment horizontal="center" vertical="center" wrapText="1"/>
      <protection/>
    </xf>
    <xf numFmtId="164" fontId="36" fillId="0" borderId="46" xfId="0" applyFont="1" applyFill="1" applyBorder="1" applyAlignment="1" applyProtection="1">
      <alignment horizontal="center" vertical="center" wrapText="1"/>
      <protection/>
    </xf>
    <xf numFmtId="164" fontId="36" fillId="0" borderId="28" xfId="0" applyFont="1" applyFill="1" applyBorder="1" applyAlignment="1" applyProtection="1">
      <alignment horizontal="center" vertical="center" wrapText="1"/>
      <protection/>
    </xf>
    <xf numFmtId="168" fontId="32" fillId="0" borderId="0" xfId="0" applyNumberFormat="1" applyFont="1" applyFill="1" applyAlignment="1" applyProtection="1">
      <alignment horizontal="center" vertical="center" wrapText="1"/>
      <protection/>
    </xf>
    <xf numFmtId="164" fontId="32" fillId="0" borderId="0" xfId="0" applyFont="1" applyFill="1" applyAlignment="1" applyProtection="1">
      <alignment horizontal="center" vertical="center" wrapText="1"/>
      <protection/>
    </xf>
    <xf numFmtId="164" fontId="35" fillId="0" borderId="45" xfId="0" applyFont="1" applyFill="1" applyBorder="1" applyAlignment="1" applyProtection="1">
      <alignment horizontal="center" vertical="center" wrapText="1"/>
      <protection/>
    </xf>
    <xf numFmtId="168" fontId="37" fillId="0" borderId="23" xfId="63" applyNumberFormat="1" applyFont="1" applyFill="1" applyBorder="1" applyAlignment="1" applyProtection="1">
      <alignment horizontal="center" vertical="center" wrapText="1"/>
      <protection/>
    </xf>
    <xf numFmtId="164" fontId="50" fillId="0" borderId="0" xfId="0" applyFont="1" applyFill="1" applyAlignment="1" applyProtection="1">
      <alignment vertical="center" wrapText="1"/>
      <protection/>
    </xf>
    <xf numFmtId="168" fontId="37" fillId="0" borderId="18" xfId="63" applyNumberFormat="1" applyFont="1" applyFill="1" applyBorder="1" applyAlignment="1" applyProtection="1">
      <alignment horizontal="center" vertical="center" wrapText="1"/>
      <protection/>
    </xf>
    <xf numFmtId="164" fontId="51" fillId="0" borderId="0" xfId="0" applyFont="1" applyFill="1" applyAlignment="1" applyProtection="1">
      <alignment vertical="center" wrapText="1"/>
      <protection/>
    </xf>
    <xf numFmtId="168" fontId="37" fillId="0" borderId="22" xfId="63" applyNumberFormat="1" applyFont="1" applyFill="1" applyBorder="1" applyAlignment="1" applyProtection="1">
      <alignment horizontal="center" vertical="center" wrapText="1"/>
      <protection/>
    </xf>
    <xf numFmtId="164" fontId="40" fillId="0" borderId="25" xfId="0" applyFont="1" applyBorder="1" applyAlignment="1" applyProtection="1">
      <alignment horizontal="center" wrapText="1"/>
      <protection/>
    </xf>
    <xf numFmtId="164" fontId="38" fillId="0" borderId="31" xfId="0" applyFont="1" applyBorder="1" applyAlignment="1" applyProtection="1">
      <alignment wrapText="1"/>
      <protection/>
    </xf>
    <xf numFmtId="164" fontId="38" fillId="0" borderId="23" xfId="0" applyFont="1" applyBorder="1" applyAlignment="1" applyProtection="1">
      <alignment horizontal="center" wrapText="1"/>
      <protection/>
    </xf>
    <xf numFmtId="164" fontId="38" fillId="0" borderId="18" xfId="0" applyFont="1" applyBorder="1" applyAlignment="1" applyProtection="1">
      <alignment horizontal="center" wrapText="1"/>
      <protection/>
    </xf>
    <xf numFmtId="164" fontId="38" fillId="0" borderId="22" xfId="0" applyFont="1" applyBorder="1" applyAlignment="1" applyProtection="1">
      <alignment horizontal="center" wrapText="1"/>
      <protection/>
    </xf>
    <xf numFmtId="164" fontId="40" fillId="0" borderId="26" xfId="0" applyFont="1" applyBorder="1" applyAlignment="1" applyProtection="1">
      <alignment wrapText="1"/>
      <protection/>
    </xf>
    <xf numFmtId="164" fontId="40" fillId="0" borderId="33" xfId="0" applyFont="1" applyBorder="1" applyAlignment="1" applyProtection="1">
      <alignment horizontal="center" wrapText="1"/>
      <protection/>
    </xf>
    <xf numFmtId="164" fontId="40" fillId="0" borderId="34" xfId="0" applyFont="1" applyBorder="1" applyAlignment="1" applyProtection="1">
      <alignment wrapText="1"/>
      <protection/>
    </xf>
    <xf numFmtId="164" fontId="37" fillId="0" borderId="0" xfId="0" applyFont="1" applyFill="1" applyBorder="1" applyAlignment="1" applyProtection="1">
      <alignment horizontal="center" vertical="center" wrapText="1"/>
      <protection/>
    </xf>
    <xf numFmtId="164" fontId="35" fillId="0" borderId="0" xfId="0" applyFont="1" applyFill="1" applyBorder="1" applyAlignment="1" applyProtection="1">
      <alignment horizontal="left" vertical="center" wrapText="1" indent="1"/>
      <protection/>
    </xf>
    <xf numFmtId="167" fontId="36" fillId="0" borderId="0" xfId="0" applyNumberFormat="1" applyFont="1" applyFill="1" applyBorder="1" applyAlignment="1" applyProtection="1">
      <alignment horizontal="right" vertical="center" wrapText="1" indent="1"/>
      <protection/>
    </xf>
    <xf numFmtId="168" fontId="51" fillId="0" borderId="0" xfId="0" applyNumberFormat="1" applyFont="1" applyFill="1" applyAlignment="1" applyProtection="1">
      <alignment vertical="center" wrapText="1"/>
      <protection/>
    </xf>
    <xf numFmtId="164" fontId="37" fillId="0" borderId="0" xfId="0" applyFont="1" applyFill="1" applyAlignment="1" applyProtection="1">
      <alignment horizontal="left" vertical="center" wrapText="1"/>
      <protection/>
    </xf>
    <xf numFmtId="164" fontId="37" fillId="0" borderId="0" xfId="0" applyFont="1" applyFill="1" applyAlignment="1" applyProtection="1">
      <alignment vertical="center" wrapText="1"/>
      <protection/>
    </xf>
    <xf numFmtId="164" fontId="37" fillId="0" borderId="0" xfId="0" applyFont="1" applyFill="1" applyAlignment="1" applyProtection="1">
      <alignment horizontal="right" vertical="center" wrapText="1" indent="1"/>
      <protection/>
    </xf>
    <xf numFmtId="164" fontId="36" fillId="0" borderId="36" xfId="63" applyFont="1" applyFill="1" applyBorder="1" applyAlignment="1" applyProtection="1">
      <alignment horizontal="center" vertical="center" wrapText="1"/>
      <protection/>
    </xf>
    <xf numFmtId="168" fontId="44" fillId="0" borderId="0" xfId="0" applyNumberFormat="1" applyFont="1" applyFill="1" applyAlignment="1" applyProtection="1">
      <alignment vertical="center" wrapText="1"/>
      <protection/>
    </xf>
    <xf numFmtId="164" fontId="44" fillId="0" borderId="0" xfId="0" applyFont="1" applyFill="1" applyAlignment="1" applyProtection="1">
      <alignment vertical="center" wrapText="1"/>
      <protection/>
    </xf>
    <xf numFmtId="168" fontId="37" fillId="0" borderId="14" xfId="63" applyNumberFormat="1" applyFont="1" applyFill="1" applyBorder="1" applyAlignment="1" applyProtection="1">
      <alignment horizontal="center" vertical="center" wrapText="1"/>
      <protection/>
    </xf>
    <xf numFmtId="168" fontId="37" fillId="0" borderId="41" xfId="63" applyNumberFormat="1" applyFont="1" applyFill="1" applyBorder="1" applyAlignment="1" applyProtection="1">
      <alignment horizontal="center" vertical="center" wrapText="1"/>
      <protection/>
    </xf>
    <xf numFmtId="168" fontId="37" fillId="0" borderId="42" xfId="63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ill="1" applyAlignment="1" applyProtection="1">
      <alignment vertical="center" wrapText="1"/>
      <protection/>
    </xf>
    <xf numFmtId="164" fontId="40" fillId="0" borderId="33" xfId="0" applyFont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left" vertical="center" wrapText="1"/>
      <protection/>
    </xf>
    <xf numFmtId="164" fontId="49" fillId="0" borderId="0" xfId="0" applyFont="1" applyAlignment="1" applyProtection="1">
      <alignment horizontal="right" vertical="top"/>
      <protection locked="0"/>
    </xf>
    <xf numFmtId="168" fontId="35" fillId="0" borderId="12" xfId="0" applyNumberFormat="1" applyFont="1" applyFill="1" applyBorder="1" applyAlignment="1" applyProtection="1">
      <alignment horizontal="right" vertical="center"/>
      <protection/>
    </xf>
    <xf numFmtId="168" fontId="35" fillId="0" borderId="56" xfId="0" applyNumberFormat="1" applyFont="1" applyFill="1" applyBorder="1" applyAlignment="1" applyProtection="1">
      <alignment horizontal="right" vertical="center"/>
      <protection/>
    </xf>
    <xf numFmtId="164" fontId="36" fillId="0" borderId="26" xfId="0" applyFont="1" applyFill="1" applyBorder="1" applyAlignment="1" applyProtection="1">
      <alignment horizontal="left" vertical="center" wrapText="1" indent="1"/>
      <protection/>
    </xf>
    <xf numFmtId="168" fontId="37" fillId="0" borderId="14" xfId="0" applyNumberFormat="1" applyFont="1" applyFill="1" applyBorder="1" applyAlignment="1" applyProtection="1">
      <alignment horizontal="center" vertical="center" wrapText="1"/>
      <protection/>
    </xf>
    <xf numFmtId="167" fontId="3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8" fontId="37" fillId="0" borderId="18" xfId="0" applyNumberFormat="1" applyFont="1" applyFill="1" applyBorder="1" applyAlignment="1" applyProtection="1">
      <alignment horizontal="center" vertical="center" wrapText="1"/>
      <protection/>
    </xf>
    <xf numFmtId="167" fontId="3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8" fontId="37" fillId="0" borderId="23" xfId="0" applyNumberFormat="1" applyFont="1" applyFill="1" applyBorder="1" applyAlignment="1" applyProtection="1">
      <alignment horizontal="center" vertical="center" wrapText="1"/>
      <protection/>
    </xf>
    <xf numFmtId="167" fontId="3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3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34" xfId="63" applyFont="1" applyFill="1" applyBorder="1" applyAlignment="1" applyProtection="1">
      <alignment horizontal="left" vertical="center" wrapText="1" indent="1"/>
      <protection/>
    </xf>
    <xf numFmtId="167" fontId="3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5" xfId="0" applyFont="1" applyBorder="1" applyAlignment="1" applyProtection="1">
      <alignment horizontal="center" vertical="center" wrapText="1"/>
      <protection/>
    </xf>
    <xf numFmtId="167" fontId="3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7" fontId="39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52" fillId="0" borderId="46" xfId="0" applyFont="1" applyBorder="1" applyAlignment="1" applyProtection="1">
      <alignment horizontal="left" wrapText="1" indent="1"/>
      <protection/>
    </xf>
    <xf numFmtId="164" fontId="35" fillId="0" borderId="26" xfId="0" applyFont="1" applyFill="1" applyBorder="1" applyAlignment="1" applyProtection="1">
      <alignment horizontal="left" vertical="center" wrapText="1" indent="1"/>
      <protection/>
    </xf>
    <xf numFmtId="164" fontId="0" fillId="0" borderId="0" xfId="0" applyFill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horizontal="center" vertical="center" wrapText="1"/>
      <protection/>
    </xf>
    <xf numFmtId="164" fontId="35" fillId="0" borderId="25" xfId="0" applyFont="1" applyFill="1" applyBorder="1" applyAlignment="1" applyProtection="1">
      <alignment horizontal="center" vertical="center" wrapText="1"/>
      <protection/>
    </xf>
    <xf numFmtId="164" fontId="35" fillId="0" borderId="26" xfId="0" applyFont="1" applyFill="1" applyBorder="1" applyAlignment="1" applyProtection="1">
      <alignment horizontal="center" vertical="center" wrapText="1"/>
      <protection/>
    </xf>
    <xf numFmtId="164" fontId="35" fillId="0" borderId="35" xfId="0" applyFont="1" applyFill="1" applyBorder="1" applyAlignment="1" applyProtection="1">
      <alignment horizontal="center" vertical="center" wrapText="1"/>
      <protection/>
    </xf>
    <xf numFmtId="164" fontId="30" fillId="0" borderId="0" xfId="0" applyFont="1" applyFill="1" applyAlignment="1" applyProtection="1">
      <alignment horizontal="center" vertical="center" wrapText="1"/>
      <protection/>
    </xf>
    <xf numFmtId="164" fontId="36" fillId="0" borderId="35" xfId="0" applyFont="1" applyFill="1" applyBorder="1" applyAlignment="1" applyProtection="1">
      <alignment horizontal="center" vertical="center" wrapText="1"/>
      <protection/>
    </xf>
    <xf numFmtId="164" fontId="37" fillId="0" borderId="23" xfId="0" applyFont="1" applyFill="1" applyBorder="1" applyAlignment="1" applyProtection="1">
      <alignment horizontal="right" vertical="center" wrapText="1" indent="1"/>
      <protection/>
    </xf>
    <xf numFmtId="164" fontId="37" fillId="0" borderId="29" xfId="0" applyFont="1" applyFill="1" applyBorder="1" applyAlignment="1" applyProtection="1">
      <alignment horizontal="left" vertical="center" wrapText="1"/>
      <protection locked="0"/>
    </xf>
    <xf numFmtId="167" fontId="39" fillId="0" borderId="29" xfId="0" applyNumberFormat="1" applyFont="1" applyFill="1" applyBorder="1" applyAlignment="1" applyProtection="1">
      <alignment vertical="center" wrapText="1"/>
      <protection locked="0"/>
    </xf>
    <xf numFmtId="167" fontId="39" fillId="0" borderId="29" xfId="0" applyNumberFormat="1" applyFont="1" applyFill="1" applyBorder="1" applyAlignment="1" applyProtection="1">
      <alignment vertical="center" wrapText="1"/>
      <protection/>
    </xf>
    <xf numFmtId="167" fontId="37" fillId="0" borderId="48" xfId="0" applyNumberFormat="1" applyFont="1" applyFill="1" applyBorder="1" applyAlignment="1" applyProtection="1">
      <alignment vertical="center" wrapText="1"/>
      <protection locked="0"/>
    </xf>
    <xf numFmtId="164" fontId="37" fillId="0" borderId="18" xfId="0" applyFont="1" applyFill="1" applyBorder="1" applyAlignment="1" applyProtection="1">
      <alignment horizontal="right" vertical="center" wrapText="1" indent="1"/>
      <protection/>
    </xf>
    <xf numFmtId="164" fontId="37" fillId="0" borderId="20" xfId="0" applyFont="1" applyFill="1" applyBorder="1" applyAlignment="1" applyProtection="1">
      <alignment horizontal="left" vertical="center" wrapText="1"/>
      <protection locked="0"/>
    </xf>
    <xf numFmtId="167" fontId="37" fillId="0" borderId="15" xfId="0" applyNumberFormat="1" applyFont="1" applyFill="1" applyBorder="1" applyAlignment="1" applyProtection="1">
      <alignment vertical="center" wrapText="1"/>
      <protection locked="0"/>
    </xf>
    <xf numFmtId="167" fontId="37" fillId="0" borderId="29" xfId="0" applyNumberFormat="1" applyFont="1" applyFill="1" applyBorder="1" applyAlignment="1" applyProtection="1">
      <alignment vertical="center" wrapText="1"/>
      <protection/>
    </xf>
    <xf numFmtId="164" fontId="37" fillId="0" borderId="31" xfId="0" applyFont="1" applyFill="1" applyBorder="1" applyAlignment="1" applyProtection="1">
      <alignment horizontal="left" vertical="center" wrapText="1"/>
      <protection locked="0"/>
    </xf>
    <xf numFmtId="167" fontId="37" fillId="0" borderId="51" xfId="0" applyNumberFormat="1" applyFont="1" applyFill="1" applyBorder="1" applyAlignment="1" applyProtection="1">
      <alignment vertical="center" wrapText="1"/>
      <protection locked="0"/>
    </xf>
    <xf numFmtId="164" fontId="35" fillId="0" borderId="25" xfId="0" applyFont="1" applyFill="1" applyBorder="1" applyAlignment="1" applyProtection="1">
      <alignment horizontal="left" vertical="center" wrapText="1" indent="1"/>
      <protection/>
    </xf>
    <xf numFmtId="167" fontId="36" fillId="0" borderId="35" xfId="0" applyNumberFormat="1" applyFont="1" applyFill="1" applyBorder="1" applyAlignment="1" applyProtection="1">
      <alignment vertical="center" wrapText="1"/>
      <protection/>
    </xf>
    <xf numFmtId="164" fontId="19" fillId="0" borderId="0" xfId="65" applyFill="1" applyProtection="1">
      <alignment/>
      <protection/>
    </xf>
    <xf numFmtId="164" fontId="54" fillId="0" borderId="0" xfId="65" applyFont="1" applyFill="1" applyProtection="1">
      <alignment/>
      <protection/>
    </xf>
    <xf numFmtId="164" fontId="55" fillId="0" borderId="0" xfId="65" applyFont="1" applyFill="1" applyBorder="1" applyAlignment="1" applyProtection="1">
      <alignment horizontal="center" vertical="center" wrapText="1"/>
      <protection/>
    </xf>
    <xf numFmtId="164" fontId="19" fillId="0" borderId="0" xfId="65" applyFont="1" applyFill="1" applyProtection="1">
      <alignment/>
      <protection/>
    </xf>
    <xf numFmtId="164" fontId="56" fillId="0" borderId="0" xfId="65" applyFont="1" applyFill="1" applyBorder="1" applyAlignment="1" applyProtection="1">
      <alignment horizontal="right"/>
      <protection/>
    </xf>
    <xf numFmtId="164" fontId="57" fillId="0" borderId="14" xfId="65" applyFont="1" applyFill="1" applyBorder="1" applyAlignment="1" applyProtection="1">
      <alignment horizontal="center" vertical="center" wrapText="1"/>
      <protection/>
    </xf>
    <xf numFmtId="164" fontId="33" fillId="0" borderId="38" xfId="64" applyFont="1" applyFill="1" applyBorder="1" applyAlignment="1" applyProtection="1">
      <alignment horizontal="center" vertical="center" textRotation="90"/>
      <protection/>
    </xf>
    <xf numFmtId="164" fontId="58" fillId="0" borderId="38" xfId="65" applyFont="1" applyFill="1" applyBorder="1" applyAlignment="1" applyProtection="1">
      <alignment horizontal="center" vertical="center" wrapText="1"/>
      <protection/>
    </xf>
    <xf numFmtId="164" fontId="56" fillId="0" borderId="20" xfId="65" applyFont="1" applyFill="1" applyBorder="1" applyAlignment="1" applyProtection="1">
      <alignment horizontal="center" wrapText="1"/>
      <protection/>
    </xf>
    <xf numFmtId="164" fontId="59" fillId="0" borderId="42" xfId="65" applyFont="1" applyFill="1" applyBorder="1" applyAlignment="1" applyProtection="1">
      <alignment horizontal="center" vertical="center" wrapText="1"/>
      <protection/>
    </xf>
    <xf numFmtId="164" fontId="59" fillId="0" borderId="11" xfId="65" applyFont="1" applyFill="1" applyBorder="1" applyAlignment="1" applyProtection="1">
      <alignment horizontal="center" vertical="center" wrapText="1"/>
      <protection/>
    </xf>
    <xf numFmtId="164" fontId="60" fillId="0" borderId="11" xfId="65" applyFont="1" applyFill="1" applyBorder="1" applyAlignment="1" applyProtection="1">
      <alignment horizontal="center" vertical="center" wrapText="1"/>
      <protection/>
    </xf>
    <xf numFmtId="164" fontId="19" fillId="0" borderId="0" xfId="65" applyFill="1" applyAlignment="1" applyProtection="1">
      <alignment horizontal="center" vertical="center"/>
      <protection/>
    </xf>
    <xf numFmtId="164" fontId="40" fillId="0" borderId="14" xfId="65" applyFont="1" applyFill="1" applyBorder="1" applyAlignment="1" applyProtection="1">
      <alignment vertical="center" wrapText="1"/>
      <protection/>
    </xf>
    <xf numFmtId="170" fontId="37" fillId="0" borderId="38" xfId="64" applyNumberFormat="1" applyFont="1" applyFill="1" applyBorder="1" applyAlignment="1" applyProtection="1">
      <alignment horizontal="center" vertical="center"/>
      <protection/>
    </xf>
    <xf numFmtId="171" fontId="61" fillId="0" borderId="38" xfId="65" applyNumberFormat="1" applyFont="1" applyFill="1" applyBorder="1" applyAlignment="1" applyProtection="1">
      <alignment horizontal="right" vertical="center" wrapText="1"/>
      <protection locked="0"/>
    </xf>
    <xf numFmtId="164" fontId="19" fillId="0" borderId="0" xfId="65" applyFill="1" applyAlignment="1" applyProtection="1">
      <alignment vertical="center"/>
      <protection/>
    </xf>
    <xf numFmtId="164" fontId="40" fillId="0" borderId="18" xfId="65" applyFont="1" applyFill="1" applyBorder="1" applyAlignment="1" applyProtection="1">
      <alignment vertical="center" wrapText="1"/>
      <protection/>
    </xf>
    <xf numFmtId="170" fontId="37" fillId="0" borderId="20" xfId="64" applyNumberFormat="1" applyFont="1" applyFill="1" applyBorder="1" applyAlignment="1" applyProtection="1">
      <alignment horizontal="center" vertical="center"/>
      <protection/>
    </xf>
    <xf numFmtId="171" fontId="61" fillId="0" borderId="20" xfId="65" applyNumberFormat="1" applyFont="1" applyFill="1" applyBorder="1" applyAlignment="1" applyProtection="1">
      <alignment horizontal="right" vertical="center" wrapText="1"/>
      <protection/>
    </xf>
    <xf numFmtId="171" fontId="62" fillId="0" borderId="20" xfId="65" applyNumberFormat="1" applyFont="1" applyFill="1" applyBorder="1" applyAlignment="1" applyProtection="1">
      <alignment horizontal="right" vertical="center" wrapText="1"/>
      <protection/>
    </xf>
    <xf numFmtId="171" fontId="62" fillId="0" borderId="20" xfId="65" applyNumberFormat="1" applyFont="1" applyFill="1" applyBorder="1" applyAlignment="1" applyProtection="1">
      <alignment horizontal="right" vertical="center" wrapText="1"/>
      <protection locked="0"/>
    </xf>
    <xf numFmtId="164" fontId="40" fillId="0" borderId="42" xfId="65" applyFont="1" applyFill="1" applyBorder="1" applyAlignment="1" applyProtection="1">
      <alignment vertical="center" wrapText="1"/>
      <protection/>
    </xf>
    <xf numFmtId="170" fontId="37" fillId="0" borderId="11" xfId="64" applyNumberFormat="1" applyFont="1" applyFill="1" applyBorder="1" applyAlignment="1" applyProtection="1">
      <alignment horizontal="center" vertical="center"/>
      <protection/>
    </xf>
    <xf numFmtId="171" fontId="61" fillId="0" borderId="11" xfId="65" applyNumberFormat="1" applyFont="1" applyFill="1" applyBorder="1" applyAlignment="1" applyProtection="1">
      <alignment horizontal="right" vertical="center" wrapText="1"/>
      <protection/>
    </xf>
    <xf numFmtId="164" fontId="38" fillId="0" borderId="0" xfId="65" applyFont="1" applyFill="1" applyProtection="1">
      <alignment/>
      <protection/>
    </xf>
    <xf numFmtId="166" fontId="54" fillId="0" borderId="0" xfId="65" applyNumberFormat="1" applyFont="1" applyFill="1" applyProtection="1">
      <alignment/>
      <protection/>
    </xf>
    <xf numFmtId="164" fontId="19" fillId="0" borderId="0" xfId="65" applyFont="1" applyFill="1" applyBorder="1" applyAlignment="1" applyProtection="1">
      <alignment horizontal="left"/>
      <protection/>
    </xf>
    <xf numFmtId="164" fontId="0" fillId="0" borderId="0" xfId="64" applyFill="1" applyAlignment="1" applyProtection="1">
      <alignment vertical="center" wrapText="1"/>
      <protection/>
    </xf>
    <xf numFmtId="164" fontId="47" fillId="0" borderId="0" xfId="64" applyFont="1" applyFill="1" applyAlignment="1" applyProtection="1">
      <alignment horizontal="center" vertical="center"/>
      <protection/>
    </xf>
    <xf numFmtId="164" fontId="0" fillId="0" borderId="0" xfId="64" applyFill="1" applyAlignment="1" applyProtection="1">
      <alignment vertical="center"/>
      <protection/>
    </xf>
    <xf numFmtId="164" fontId="30" fillId="0" borderId="0" xfId="64" applyFont="1" applyFill="1" applyBorder="1" applyAlignment="1" applyProtection="1">
      <alignment horizontal="center" vertical="center" wrapText="1"/>
      <protection/>
    </xf>
    <xf numFmtId="164" fontId="32" fillId="0" borderId="0" xfId="64" applyFont="1" applyFill="1" applyBorder="1" applyAlignment="1" applyProtection="1">
      <alignment horizontal="center" vertical="center" wrapText="1"/>
      <protection/>
    </xf>
    <xf numFmtId="164" fontId="33" fillId="0" borderId="0" xfId="64" applyFont="1" applyFill="1" applyBorder="1" applyAlignment="1" applyProtection="1">
      <alignment horizontal="right" vertical="center"/>
      <protection/>
    </xf>
    <xf numFmtId="164" fontId="32" fillId="0" borderId="14" xfId="64" applyFont="1" applyFill="1" applyBorder="1" applyAlignment="1" applyProtection="1">
      <alignment horizontal="center" vertical="center" wrapText="1"/>
      <protection/>
    </xf>
    <xf numFmtId="164" fontId="34" fillId="0" borderId="12" xfId="64" applyFont="1" applyFill="1" applyBorder="1" applyAlignment="1" applyProtection="1">
      <alignment horizontal="center" vertical="center" wrapText="1"/>
      <protection/>
    </xf>
    <xf numFmtId="164" fontId="0" fillId="0" borderId="0" xfId="64" applyFill="1" applyAlignment="1" applyProtection="1">
      <alignment horizontal="center" vertical="center"/>
      <protection/>
    </xf>
    <xf numFmtId="168" fontId="36" fillId="0" borderId="42" xfId="64" applyNumberFormat="1" applyFont="1" applyFill="1" applyBorder="1" applyAlignment="1" applyProtection="1">
      <alignment horizontal="center" vertical="center" wrapText="1"/>
      <protection/>
    </xf>
    <xf numFmtId="168" fontId="36" fillId="0" borderId="11" xfId="64" applyNumberFormat="1" applyFont="1" applyFill="1" applyBorder="1" applyAlignment="1" applyProtection="1">
      <alignment horizontal="center" vertical="center"/>
      <protection/>
    </xf>
    <xf numFmtId="168" fontId="36" fillId="0" borderId="27" xfId="64" applyNumberFormat="1" applyFont="1" applyFill="1" applyBorder="1" applyAlignment="1" applyProtection="1">
      <alignment horizontal="center" vertical="center"/>
      <protection/>
    </xf>
    <xf numFmtId="168" fontId="0" fillId="0" borderId="0" xfId="64" applyNumberFormat="1" applyFont="1" applyFill="1" applyAlignment="1" applyProtection="1">
      <alignment horizontal="center" vertical="center"/>
      <protection/>
    </xf>
    <xf numFmtId="170" fontId="37" fillId="0" borderId="29" xfId="64" applyNumberFormat="1" applyFont="1" applyFill="1" applyBorder="1" applyAlignment="1" applyProtection="1">
      <alignment horizontal="center" vertical="center"/>
      <protection/>
    </xf>
    <xf numFmtId="172" fontId="39" fillId="0" borderId="48" xfId="64" applyNumberFormat="1" applyFont="1" applyFill="1" applyBorder="1" applyAlignment="1" applyProtection="1">
      <alignment vertical="center"/>
      <protection locked="0"/>
    </xf>
    <xf numFmtId="172" fontId="39" fillId="0" borderId="15" xfId="64" applyNumberFormat="1" applyFont="1" applyFill="1" applyBorder="1" applyAlignment="1" applyProtection="1">
      <alignment vertical="center"/>
      <protection locked="0"/>
    </xf>
    <xf numFmtId="172" fontId="42" fillId="0" borderId="15" xfId="64" applyNumberFormat="1" applyFont="1" applyFill="1" applyBorder="1" applyAlignment="1" applyProtection="1">
      <alignment vertical="center"/>
      <protection/>
    </xf>
    <xf numFmtId="172" fontId="42" fillId="0" borderId="15" xfId="64" applyNumberFormat="1" applyFont="1" applyFill="1" applyBorder="1" applyAlignment="1" applyProtection="1">
      <alignment vertical="center"/>
      <protection locked="0"/>
    </xf>
    <xf numFmtId="164" fontId="0" fillId="0" borderId="0" xfId="64" applyFont="1" applyFill="1" applyAlignment="1" applyProtection="1">
      <alignment vertical="center"/>
      <protection/>
    </xf>
    <xf numFmtId="164" fontId="36" fillId="0" borderId="42" xfId="64" applyFont="1" applyFill="1" applyBorder="1" applyAlignment="1" applyProtection="1">
      <alignment horizontal="left" vertical="center" wrapText="1"/>
      <protection/>
    </xf>
    <xf numFmtId="172" fontId="42" fillId="0" borderId="27" xfId="64" applyNumberFormat="1" applyFont="1" applyFill="1" applyBorder="1" applyAlignment="1" applyProtection="1">
      <alignment vertical="center"/>
      <protection/>
    </xf>
    <xf numFmtId="166" fontId="19" fillId="0" borderId="0" xfId="65" applyNumberFormat="1" applyFont="1" applyFill="1" applyProtection="1">
      <alignment/>
      <protection/>
    </xf>
    <xf numFmtId="164" fontId="19" fillId="0" borderId="0" xfId="65" applyFont="1" applyFill="1" applyBorder="1" applyAlignment="1" applyProtection="1">
      <alignment horizontal="center"/>
      <protection/>
    </xf>
    <xf numFmtId="164" fontId="19" fillId="0" borderId="0" xfId="65" applyFont="1" applyFill="1" applyAlignment="1" applyProtection="1">
      <alignment/>
      <protection/>
    </xf>
    <xf numFmtId="164" fontId="0" fillId="0" borderId="0" xfId="0" applyFill="1" applyAlignment="1">
      <alignment/>
    </xf>
    <xf numFmtId="164" fontId="63" fillId="0" borderId="0" xfId="0" applyFont="1" applyFill="1" applyAlignment="1">
      <alignment horizontal="right"/>
    </xf>
    <xf numFmtId="164" fontId="64" fillId="0" borderId="0" xfId="0" applyFont="1" applyFill="1" applyAlignment="1">
      <alignment horizontal="center"/>
    </xf>
    <xf numFmtId="164" fontId="64" fillId="0" borderId="0" xfId="0" applyFont="1" applyFill="1" applyBorder="1" applyAlignment="1" applyProtection="1">
      <alignment horizontal="center" vertical="top" wrapText="1"/>
      <protection locked="0"/>
    </xf>
    <xf numFmtId="164" fontId="65" fillId="0" borderId="0" xfId="0" applyFont="1" applyFill="1" applyAlignment="1">
      <alignment horizontal="right"/>
    </xf>
    <xf numFmtId="164" fontId="30" fillId="0" borderId="25" xfId="0" applyFont="1" applyFill="1" applyBorder="1" applyAlignment="1">
      <alignment horizontal="center" vertical="center" wrapText="1"/>
    </xf>
    <xf numFmtId="164" fontId="64" fillId="0" borderId="26" xfId="0" applyFont="1" applyFill="1" applyBorder="1" applyAlignment="1">
      <alignment horizontal="center" vertical="center"/>
    </xf>
    <xf numFmtId="164" fontId="64" fillId="0" borderId="35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23" xfId="0" applyFont="1" applyFill="1" applyBorder="1" applyAlignment="1">
      <alignment horizontal="center" vertical="center"/>
    </xf>
    <xf numFmtId="164" fontId="0" fillId="0" borderId="29" xfId="0" applyFont="1" applyFill="1" applyBorder="1" applyAlignment="1" applyProtection="1">
      <alignment horizontal="left" vertical="center" wrapText="1" indent="1"/>
      <protection locked="0"/>
    </xf>
    <xf numFmtId="173" fontId="35" fillId="0" borderId="48" xfId="0" applyNumberFormat="1" applyFont="1" applyFill="1" applyBorder="1" applyAlignment="1" applyProtection="1">
      <alignment horizontal="right" vertical="center"/>
      <protection/>
    </xf>
    <xf numFmtId="166" fontId="0" fillId="0" borderId="0" xfId="0" applyNumberFormat="1" applyFill="1" applyAlignment="1">
      <alignment/>
    </xf>
    <xf numFmtId="164" fontId="0" fillId="0" borderId="18" xfId="0" applyFont="1" applyFill="1" applyBorder="1" applyAlignment="1">
      <alignment horizontal="center" vertical="center"/>
    </xf>
    <xf numFmtId="164" fontId="66" fillId="0" borderId="20" xfId="0" applyFont="1" applyFill="1" applyBorder="1" applyAlignment="1">
      <alignment horizontal="left" vertical="center" indent="5"/>
    </xf>
    <xf numFmtId="173" fontId="47" fillId="0" borderId="15" xfId="0" applyNumberFormat="1" applyFont="1" applyFill="1" applyBorder="1" applyAlignment="1" applyProtection="1">
      <alignment horizontal="right" vertical="center"/>
      <protection locked="0"/>
    </xf>
    <xf numFmtId="164" fontId="66" fillId="0" borderId="11" xfId="0" applyFont="1" applyFill="1" applyBorder="1" applyAlignment="1">
      <alignment horizontal="left" vertical="center" indent="5"/>
    </xf>
    <xf numFmtId="173" fontId="47" fillId="0" borderId="27" xfId="0" applyNumberFormat="1" applyFont="1" applyFill="1" applyBorder="1" applyAlignment="1" applyProtection="1">
      <alignment horizontal="right" vertical="center"/>
      <protection locked="0"/>
    </xf>
    <xf numFmtId="164" fontId="0" fillId="0" borderId="29" xfId="0" applyFont="1" applyFill="1" applyBorder="1" applyAlignment="1">
      <alignment horizontal="left" vertical="center" indent="1"/>
    </xf>
    <xf numFmtId="173" fontId="47" fillId="0" borderId="48" xfId="0" applyNumberFormat="1" applyFont="1" applyFill="1" applyBorder="1" applyAlignment="1" applyProtection="1">
      <alignment horizontal="right" vertical="center"/>
      <protection locked="0"/>
    </xf>
    <xf numFmtId="164" fontId="0" fillId="0" borderId="20" xfId="0" applyFont="1" applyFill="1" applyBorder="1" applyAlignment="1">
      <alignment horizontal="left" vertical="center" indent="1"/>
    </xf>
    <xf numFmtId="166" fontId="47" fillId="0" borderId="48" xfId="0" applyNumberFormat="1" applyFont="1" applyFill="1" applyBorder="1" applyAlignment="1" applyProtection="1">
      <alignment horizontal="right" vertical="center"/>
      <protection/>
    </xf>
    <xf numFmtId="166" fontId="35" fillId="0" borderId="48" xfId="0" applyNumberFormat="1" applyFont="1" applyFill="1" applyBorder="1" applyAlignment="1" applyProtection="1">
      <alignment horizontal="right" vertical="center"/>
      <protection/>
    </xf>
    <xf numFmtId="166" fontId="67" fillId="0" borderId="48" xfId="0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0" applyAlignment="1">
      <alignment/>
    </xf>
    <xf numFmtId="164" fontId="68" fillId="0" borderId="0" xfId="0" applyFont="1" applyAlignment="1">
      <alignment/>
    </xf>
    <xf numFmtId="164" fontId="68" fillId="0" borderId="20" xfId="0" applyFont="1" applyBorder="1" applyAlignment="1">
      <alignment/>
    </xf>
    <xf numFmtId="164" fontId="69" fillId="0" borderId="20" xfId="0" applyFont="1" applyBorder="1" applyAlignment="1">
      <alignment/>
    </xf>
    <xf numFmtId="164" fontId="70" fillId="0" borderId="20" xfId="0" applyFont="1" applyBorder="1" applyAlignment="1">
      <alignment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�" xfId="20"/>
    <cellStyle name="2. jelölőszín�" xfId="21"/>
    <cellStyle name="20% - 1. jelölőszín�" xfId="22"/>
    <cellStyle name="20% - 2. jelölőszín�" xfId="23"/>
    <cellStyle name="20% - 3. jelölőszín�" xfId="24"/>
    <cellStyle name="20% - 4. jelölőszín�" xfId="25"/>
    <cellStyle name="20% - 5. jelölőszín�" xfId="26"/>
    <cellStyle name="20% - 6. jelölőszín�" xfId="27"/>
    <cellStyle name="3. jelölőszín�" xfId="28"/>
    <cellStyle name="4. jelölőszín�" xfId="29"/>
    <cellStyle name="40% - 1. jelölőszín�" xfId="30"/>
    <cellStyle name="40% - 2. jelölőszín�" xfId="31"/>
    <cellStyle name="40% - 3. jelölőszín�" xfId="32"/>
    <cellStyle name="40% - 4. jelölőszín�" xfId="33"/>
    <cellStyle name="40% - 5. jelölőszín�" xfId="34"/>
    <cellStyle name="40% - 6. jelölőszín�" xfId="35"/>
    <cellStyle name="5. jelölőszín�" xfId="36"/>
    <cellStyle name="6. jelölőszín�" xfId="37"/>
    <cellStyle name="60% - 1. jelölőszín�" xfId="38"/>
    <cellStyle name="60% - 2. jelölőszín�" xfId="39"/>
    <cellStyle name="60% - 3. jelölőszín�" xfId="40"/>
    <cellStyle name="60% - 4. jelölőszín�" xfId="41"/>
    <cellStyle name="60% - 5. jelölőszín�" xfId="42"/>
    <cellStyle name="60% - 6. jelölőszín�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�" xfId="50"/>
    <cellStyle name="Ezres 2" xfId="51"/>
    <cellStyle name="Ezres 3" xfId="52"/>
    <cellStyle name="Figyelmeztetés" xfId="53"/>
    <cellStyle name="Hiperhivatkozás" xfId="54"/>
    <cellStyle name="Hivatkozott cella" xfId="55"/>
    <cellStyle name="Jegyzet" xfId="56"/>
    <cellStyle name="Jó" xfId="57"/>
    <cellStyle name="Kimenet" xfId="58"/>
    <cellStyle name="Magyarázó szöveg" xfId="59"/>
    <cellStyle name="Már látott hiperhivatkozás" xfId="60"/>
    <cellStyle name="Normál 11" xfId="61"/>
    <cellStyle name="Normál 2 2" xfId="62"/>
    <cellStyle name="Normál_KVRENMUNKA" xfId="63"/>
    <cellStyle name="Normál_VAGYONK" xfId="64"/>
    <cellStyle name="Normál_VAGYONKIM" xfId="65"/>
    <cellStyle name="Rossz" xfId="66"/>
    <cellStyle name="Semleges" xfId="67"/>
    <cellStyle name="Számítás" xfId="68"/>
    <cellStyle name="Összesen" xfId="6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D4" sqref="D4:I4"/>
    </sheetView>
  </sheetViews>
  <sheetFormatPr defaultColWidth="9.00390625" defaultRowHeight="12.75"/>
  <cols>
    <col min="1" max="1" width="45.50390625" style="0" customWidth="1"/>
    <col min="2" max="2" width="25.625" style="0" customWidth="1"/>
    <col min="3" max="3" width="17.00390625" style="0" customWidth="1"/>
    <col min="9" max="9" width="16.625" style="0" customWidth="1"/>
  </cols>
  <sheetData>
    <row r="1" spans="3:9" ht="12.75">
      <c r="C1" s="1"/>
      <c r="I1" s="1"/>
    </row>
    <row r="2" spans="1:9" ht="12.7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3:9" ht="12.75">
      <c r="C3" s="1"/>
      <c r="G3" s="3"/>
      <c r="H3" s="3"/>
      <c r="I3" s="3"/>
    </row>
    <row r="4" spans="1:9" ht="12.75">
      <c r="A4" s="4" t="s">
        <v>1</v>
      </c>
      <c r="B4" s="4"/>
      <c r="C4" s="4"/>
      <c r="D4" s="4" t="s">
        <v>2</v>
      </c>
      <c r="E4" s="4"/>
      <c r="F4" s="4"/>
      <c r="G4" s="4"/>
      <c r="H4" s="4"/>
      <c r="I4" s="4"/>
    </row>
    <row r="5" spans="1:9" ht="12.75">
      <c r="A5" s="5" t="s">
        <v>3</v>
      </c>
      <c r="B5" s="5"/>
      <c r="C5" s="6"/>
      <c r="D5" s="7" t="s">
        <v>3</v>
      </c>
      <c r="E5" s="7"/>
      <c r="F5" s="7"/>
      <c r="G5" s="7"/>
      <c r="H5" s="7"/>
      <c r="I5" s="8"/>
    </row>
    <row r="6" spans="1:9" ht="12.75">
      <c r="A6" s="9" t="s">
        <v>4</v>
      </c>
      <c r="B6" s="9"/>
      <c r="C6" s="10"/>
      <c r="D6" s="11" t="s">
        <v>5</v>
      </c>
      <c r="E6" s="11"/>
      <c r="F6" s="11"/>
      <c r="G6" s="11"/>
      <c r="H6" s="11"/>
      <c r="I6" s="12"/>
    </row>
    <row r="7" spans="1:9" s="17" customFormat="1" ht="12.75">
      <c r="A7" s="13" t="s">
        <v>6</v>
      </c>
      <c r="B7" s="13"/>
      <c r="C7" s="14">
        <f>C8+C16</f>
        <v>118096466</v>
      </c>
      <c r="D7" s="15" t="s">
        <v>7</v>
      </c>
      <c r="E7" s="15"/>
      <c r="F7" s="15"/>
      <c r="G7" s="15"/>
      <c r="H7" s="15"/>
      <c r="I7" s="16">
        <f>I8+I16</f>
        <v>90686417</v>
      </c>
    </row>
    <row r="8" spans="1:9" s="17" customFormat="1" ht="12.75">
      <c r="A8" s="13" t="s">
        <v>8</v>
      </c>
      <c r="B8" s="13"/>
      <c r="C8" s="14">
        <f>SUM(C9:C12)</f>
        <v>65263501</v>
      </c>
      <c r="D8" s="18" t="s">
        <v>9</v>
      </c>
      <c r="E8" s="18"/>
      <c r="F8" s="18"/>
      <c r="G8" s="18"/>
      <c r="H8" s="18"/>
      <c r="I8" s="16">
        <f>SUM(I9:I13)</f>
        <v>73730301</v>
      </c>
    </row>
    <row r="9" spans="1:9" ht="12.75">
      <c r="A9" s="19" t="s">
        <v>10</v>
      </c>
      <c r="B9" s="20"/>
      <c r="C9" s="21">
        <v>60331061</v>
      </c>
      <c r="D9" s="22" t="s">
        <v>11</v>
      </c>
      <c r="E9" s="22"/>
      <c r="F9" s="22"/>
      <c r="G9" s="22"/>
      <c r="H9" s="22"/>
      <c r="I9" s="23">
        <v>43621424</v>
      </c>
    </row>
    <row r="10" spans="1:9" ht="12.75">
      <c r="A10" s="20" t="s">
        <v>12</v>
      </c>
      <c r="B10" s="20"/>
      <c r="C10" s="21">
        <v>2185335</v>
      </c>
      <c r="D10" s="22" t="s">
        <v>13</v>
      </c>
      <c r="E10" s="22"/>
      <c r="F10" s="22"/>
      <c r="G10" s="22"/>
      <c r="H10" s="22"/>
      <c r="I10" s="23">
        <v>6610610</v>
      </c>
    </row>
    <row r="11" spans="1:9" ht="12.75">
      <c r="A11" s="20" t="s">
        <v>14</v>
      </c>
      <c r="B11" s="20"/>
      <c r="C11" s="21">
        <v>2258305</v>
      </c>
      <c r="D11" s="22" t="s">
        <v>15</v>
      </c>
      <c r="E11" s="22"/>
      <c r="F11" s="22"/>
      <c r="G11" s="22"/>
      <c r="H11" s="22"/>
      <c r="I11" s="23">
        <v>14802375</v>
      </c>
    </row>
    <row r="12" spans="1:9" ht="12.75">
      <c r="A12" s="20" t="s">
        <v>16</v>
      </c>
      <c r="B12" s="20"/>
      <c r="C12" s="21">
        <v>488800</v>
      </c>
      <c r="D12" s="22" t="s">
        <v>17</v>
      </c>
      <c r="E12" s="22"/>
      <c r="F12" s="22"/>
      <c r="G12" s="22"/>
      <c r="H12" s="22"/>
      <c r="I12" s="23">
        <v>4706633</v>
      </c>
    </row>
    <row r="13" spans="1:9" ht="12.75">
      <c r="A13" s="20"/>
      <c r="B13" s="20"/>
      <c r="C13" s="21"/>
      <c r="D13" s="22" t="s">
        <v>18</v>
      </c>
      <c r="E13" s="22"/>
      <c r="F13" s="22"/>
      <c r="G13" s="22"/>
      <c r="H13" s="22"/>
      <c r="I13" s="23">
        <v>3989259</v>
      </c>
    </row>
    <row r="14" spans="1:9" ht="12.75">
      <c r="A14" s="24"/>
      <c r="B14" s="24"/>
      <c r="C14" s="25"/>
      <c r="D14" s="26"/>
      <c r="E14" s="26"/>
      <c r="F14" s="26"/>
      <c r="G14" s="26"/>
      <c r="H14" s="26"/>
      <c r="I14" s="26"/>
    </row>
    <row r="15" spans="1:9" ht="12.75">
      <c r="A15" s="20"/>
      <c r="B15" s="20"/>
      <c r="C15" s="27"/>
      <c r="D15" s="28"/>
      <c r="E15" s="28"/>
      <c r="F15" s="28"/>
      <c r="G15" s="28"/>
      <c r="H15" s="28"/>
      <c r="I15" s="28"/>
    </row>
    <row r="16" spans="1:9" s="17" customFormat="1" ht="12.75">
      <c r="A16" s="29" t="s">
        <v>19</v>
      </c>
      <c r="B16" s="29"/>
      <c r="C16" s="30">
        <f>SUM(C17:C18)</f>
        <v>52832965</v>
      </c>
      <c r="D16" s="31" t="s">
        <v>20</v>
      </c>
      <c r="E16" s="31"/>
      <c r="F16" s="31"/>
      <c r="G16" s="31"/>
      <c r="H16" s="31"/>
      <c r="I16" s="32">
        <f>SUM(I17:I18)</f>
        <v>16956116</v>
      </c>
    </row>
    <row r="17" spans="1:9" ht="12.75">
      <c r="A17" s="20" t="s">
        <v>21</v>
      </c>
      <c r="B17" s="20"/>
      <c r="C17" s="27"/>
      <c r="D17" s="22" t="s">
        <v>22</v>
      </c>
      <c r="E17" s="22"/>
      <c r="F17" s="22"/>
      <c r="G17" s="22"/>
      <c r="H17" s="22"/>
      <c r="I17" s="23">
        <v>16220117</v>
      </c>
    </row>
    <row r="18" spans="1:9" ht="12.75">
      <c r="A18" s="20" t="s">
        <v>23</v>
      </c>
      <c r="B18" s="20"/>
      <c r="C18" s="21">
        <v>52832965</v>
      </c>
      <c r="D18" s="22" t="s">
        <v>24</v>
      </c>
      <c r="E18" s="22"/>
      <c r="F18" s="22"/>
      <c r="G18" s="22"/>
      <c r="H18" s="22"/>
      <c r="I18" s="23">
        <v>735999</v>
      </c>
    </row>
    <row r="19" spans="1:9" s="17" customFormat="1" ht="15.75" customHeight="1">
      <c r="A19" s="33" t="s">
        <v>25</v>
      </c>
      <c r="B19" s="33"/>
      <c r="C19" s="14">
        <f>C20+C23+C24</f>
        <v>7254026</v>
      </c>
      <c r="D19" s="34" t="s">
        <v>26</v>
      </c>
      <c r="E19" s="34"/>
      <c r="F19" s="34"/>
      <c r="G19" s="34"/>
      <c r="H19" s="34"/>
      <c r="I19" s="16">
        <f>SUM(I20)</f>
        <v>1073139</v>
      </c>
    </row>
    <row r="20" spans="1:9" ht="15.75" customHeight="1">
      <c r="A20" s="35" t="s">
        <v>27</v>
      </c>
      <c r="B20" s="35"/>
      <c r="C20" s="21">
        <f>SUM(C21:C22)</f>
        <v>5995712</v>
      </c>
      <c r="D20" s="36" t="s">
        <v>28</v>
      </c>
      <c r="E20" s="36"/>
      <c r="F20" s="36"/>
      <c r="G20" s="36"/>
      <c r="H20" s="36"/>
      <c r="I20" s="37">
        <v>1073139</v>
      </c>
    </row>
    <row r="21" spans="1:9" ht="15" customHeight="1">
      <c r="A21" s="35" t="s">
        <v>29</v>
      </c>
      <c r="B21" s="35"/>
      <c r="C21" s="21">
        <v>5995712</v>
      </c>
      <c r="D21" s="38"/>
      <c r="E21" s="38"/>
      <c r="F21" s="38"/>
      <c r="G21" s="38"/>
      <c r="H21" s="38"/>
      <c r="I21" s="38"/>
    </row>
    <row r="22" spans="1:9" ht="15" customHeight="1">
      <c r="A22" s="35" t="s">
        <v>30</v>
      </c>
      <c r="B22" s="35"/>
      <c r="C22" s="27"/>
      <c r="D22" s="38"/>
      <c r="E22" s="38"/>
      <c r="F22" s="38"/>
      <c r="G22" s="38"/>
      <c r="H22" s="38"/>
      <c r="I22" s="38"/>
    </row>
    <row r="23" spans="1:9" ht="15.75" customHeight="1">
      <c r="A23" s="35" t="s">
        <v>31</v>
      </c>
      <c r="B23" s="35"/>
      <c r="C23" s="27"/>
      <c r="D23" s="38"/>
      <c r="E23" s="38"/>
      <c r="F23" s="38"/>
      <c r="G23" s="38"/>
      <c r="H23" s="38"/>
      <c r="I23" s="38"/>
    </row>
    <row r="24" spans="1:9" ht="15" customHeight="1">
      <c r="A24" s="35" t="s">
        <v>32</v>
      </c>
      <c r="B24" s="35"/>
      <c r="C24" s="27">
        <v>1258314</v>
      </c>
      <c r="D24" s="38"/>
      <c r="E24" s="38"/>
      <c r="F24" s="38"/>
      <c r="G24" s="38"/>
      <c r="H24" s="38"/>
      <c r="I24" s="38"/>
    </row>
    <row r="25" spans="1:9" s="17" customFormat="1" ht="12.75">
      <c r="A25" s="39" t="s">
        <v>33</v>
      </c>
      <c r="B25" s="39"/>
      <c r="C25" s="40">
        <f>C7+C19</f>
        <v>125350492</v>
      </c>
      <c r="D25" s="41" t="s">
        <v>34</v>
      </c>
      <c r="E25" s="41"/>
      <c r="F25" s="41"/>
      <c r="G25" s="41"/>
      <c r="H25" s="41"/>
      <c r="I25" s="42">
        <f>I7+I19</f>
        <v>91759556</v>
      </c>
    </row>
    <row r="26" spans="1:9" ht="12.75">
      <c r="A26" s="35" t="s">
        <v>35</v>
      </c>
      <c r="B26" s="35"/>
      <c r="C26" s="27">
        <f>C8</f>
        <v>65263501</v>
      </c>
      <c r="D26" s="22" t="s">
        <v>36</v>
      </c>
      <c r="E26" s="22"/>
      <c r="F26" s="22"/>
      <c r="G26" s="22"/>
      <c r="H26" s="22"/>
      <c r="I26" s="43">
        <f>I8</f>
        <v>73730301</v>
      </c>
    </row>
    <row r="27" spans="1:9" ht="12.75">
      <c r="A27" s="35" t="s">
        <v>37</v>
      </c>
      <c r="B27" s="35"/>
      <c r="C27" s="27">
        <f>C16</f>
        <v>52832965</v>
      </c>
      <c r="D27" s="22" t="s">
        <v>38</v>
      </c>
      <c r="E27" s="22"/>
      <c r="F27" s="22"/>
      <c r="G27" s="22"/>
      <c r="H27" s="22"/>
      <c r="I27" s="43">
        <f>I16</f>
        <v>16956116</v>
      </c>
    </row>
  </sheetData>
  <sheetProtection selectLockedCells="1" selectUnlockedCells="1"/>
  <mergeCells count="46">
    <mergeCell ref="A2:I2"/>
    <mergeCell ref="G3:I3"/>
    <mergeCell ref="A4:C4"/>
    <mergeCell ref="D4:I4"/>
    <mergeCell ref="A5:B5"/>
    <mergeCell ref="D5:H5"/>
    <mergeCell ref="A6:B6"/>
    <mergeCell ref="D6:H6"/>
    <mergeCell ref="A7:B7"/>
    <mergeCell ref="D7:H7"/>
    <mergeCell ref="A8:B8"/>
    <mergeCell ref="D8:H8"/>
    <mergeCell ref="D9:H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I14"/>
    <mergeCell ref="A15:B15"/>
    <mergeCell ref="D15:I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I24"/>
    <mergeCell ref="A22:B22"/>
    <mergeCell ref="A23:B23"/>
    <mergeCell ref="A24:B24"/>
    <mergeCell ref="A25:B25"/>
    <mergeCell ref="D25:H25"/>
    <mergeCell ref="A26:B26"/>
    <mergeCell ref="D26:H26"/>
    <mergeCell ref="A27:B27"/>
    <mergeCell ref="D27:H27"/>
  </mergeCells>
  <printOptions/>
  <pageMargins left="0.7" right="0.7" top="0.75" bottom="0.75" header="0.3" footer="0.5118055555555555"/>
  <pageSetup horizontalDpi="300" verticalDpi="300" orientation="landscape" paperSize="9" scale="95"/>
  <headerFooter alignWithMargins="0">
    <oddHeader>&amp;C1. melléklet a 7/2019. (IV. 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7.00390625" style="318" customWidth="1"/>
    <col min="2" max="2" width="32.00390625" style="231" customWidth="1"/>
    <col min="3" max="3" width="12.50390625" style="231" customWidth="1"/>
    <col min="4" max="6" width="11.75390625" style="231" customWidth="1"/>
    <col min="7" max="7" width="12.75390625" style="231" customWidth="1"/>
    <col min="8" max="16384" width="9.375" style="231" customWidth="1"/>
  </cols>
  <sheetData>
    <row r="1" ht="12.75">
      <c r="G1" s="149"/>
    </row>
    <row r="2" spans="1:7" ht="17.25" customHeight="1">
      <c r="A2" s="319" t="s">
        <v>524</v>
      </c>
      <c r="B2" s="320" t="s">
        <v>525</v>
      </c>
      <c r="C2" s="320" t="s">
        <v>526</v>
      </c>
      <c r="D2" s="320" t="s">
        <v>527</v>
      </c>
      <c r="E2" s="321" t="s">
        <v>528</v>
      </c>
      <c r="F2" s="321"/>
      <c r="G2" s="321"/>
    </row>
    <row r="3" spans="1:7" s="322" customFormat="1" ht="57.75" customHeight="1">
      <c r="A3" s="319"/>
      <c r="B3" s="320"/>
      <c r="C3" s="320"/>
      <c r="D3" s="320"/>
      <c r="E3" s="320" t="s">
        <v>529</v>
      </c>
      <c r="F3" s="320" t="s">
        <v>530</v>
      </c>
      <c r="G3" s="321" t="s">
        <v>531</v>
      </c>
    </row>
    <row r="4" spans="1:7" s="284" customFormat="1" ht="15" customHeight="1">
      <c r="A4" s="255" t="s">
        <v>46</v>
      </c>
      <c r="B4" s="256" t="s">
        <v>47</v>
      </c>
      <c r="C4" s="256" t="s">
        <v>48</v>
      </c>
      <c r="D4" s="256" t="s">
        <v>49</v>
      </c>
      <c r="E4" s="256" t="s">
        <v>532</v>
      </c>
      <c r="F4" s="256" t="s">
        <v>370</v>
      </c>
      <c r="G4" s="323" t="s">
        <v>371</v>
      </c>
    </row>
    <row r="5" spans="1:7" ht="15" customHeight="1">
      <c r="A5" s="324" t="s">
        <v>51</v>
      </c>
      <c r="B5" s="325" t="s">
        <v>474</v>
      </c>
      <c r="C5" s="326">
        <v>33570588</v>
      </c>
      <c r="D5" s="326"/>
      <c r="E5" s="327">
        <v>33570588</v>
      </c>
      <c r="F5" s="326">
        <v>33570588</v>
      </c>
      <c r="G5" s="328">
        <v>0</v>
      </c>
    </row>
    <row r="6" spans="1:7" ht="15" customHeight="1">
      <c r="A6" s="329" t="s">
        <v>72</v>
      </c>
      <c r="B6" s="330" t="s">
        <v>523</v>
      </c>
      <c r="C6" s="218">
        <v>20348</v>
      </c>
      <c r="D6" s="218"/>
      <c r="E6" s="327">
        <v>20348</v>
      </c>
      <c r="F6" s="218">
        <v>20348</v>
      </c>
      <c r="G6" s="331"/>
    </row>
    <row r="7" spans="1:7" ht="15" customHeight="1">
      <c r="A7" s="329" t="s">
        <v>93</v>
      </c>
      <c r="B7" s="330"/>
      <c r="C7" s="218"/>
      <c r="D7" s="218"/>
      <c r="E7" s="327"/>
      <c r="F7" s="218"/>
      <c r="G7" s="331"/>
    </row>
    <row r="8" spans="1:7" ht="15" customHeight="1">
      <c r="A8" s="329" t="s">
        <v>338</v>
      </c>
      <c r="B8" s="330"/>
      <c r="C8" s="217"/>
      <c r="D8" s="217"/>
      <c r="E8" s="332">
        <f aca="true" t="shared" si="0" ref="E8:E29">C8+D8</f>
        <v>0</v>
      </c>
      <c r="F8" s="217"/>
      <c r="G8" s="331"/>
    </row>
    <row r="9" spans="1:7" ht="15" customHeight="1">
      <c r="A9" s="329" t="s">
        <v>135</v>
      </c>
      <c r="B9" s="330"/>
      <c r="C9" s="217"/>
      <c r="D9" s="217"/>
      <c r="E9" s="332">
        <f t="shared" si="0"/>
        <v>0</v>
      </c>
      <c r="F9" s="217"/>
      <c r="G9" s="331"/>
    </row>
    <row r="10" spans="1:7" ht="15" customHeight="1">
      <c r="A10" s="329" t="s">
        <v>168</v>
      </c>
      <c r="B10" s="330"/>
      <c r="C10" s="217"/>
      <c r="D10" s="217"/>
      <c r="E10" s="332">
        <f t="shared" si="0"/>
        <v>0</v>
      </c>
      <c r="F10" s="217"/>
      <c r="G10" s="331"/>
    </row>
    <row r="11" spans="1:7" ht="15" customHeight="1">
      <c r="A11" s="329" t="s">
        <v>349</v>
      </c>
      <c r="B11" s="330"/>
      <c r="C11" s="217"/>
      <c r="D11" s="217"/>
      <c r="E11" s="332">
        <f t="shared" si="0"/>
        <v>0</v>
      </c>
      <c r="F11" s="217"/>
      <c r="G11" s="331"/>
    </row>
    <row r="12" spans="1:7" ht="15" customHeight="1">
      <c r="A12" s="329" t="s">
        <v>201</v>
      </c>
      <c r="B12" s="330"/>
      <c r="C12" s="217"/>
      <c r="D12" s="217"/>
      <c r="E12" s="332">
        <f t="shared" si="0"/>
        <v>0</v>
      </c>
      <c r="F12" s="217"/>
      <c r="G12" s="331"/>
    </row>
    <row r="13" spans="1:7" ht="15" customHeight="1">
      <c r="A13" s="329" t="s">
        <v>216</v>
      </c>
      <c r="B13" s="330"/>
      <c r="C13" s="217"/>
      <c r="D13" s="217"/>
      <c r="E13" s="332">
        <f t="shared" si="0"/>
        <v>0</v>
      </c>
      <c r="F13" s="217"/>
      <c r="G13" s="331"/>
    </row>
    <row r="14" spans="1:7" ht="15" customHeight="1">
      <c r="A14" s="329" t="s">
        <v>362</v>
      </c>
      <c r="B14" s="330"/>
      <c r="C14" s="217"/>
      <c r="D14" s="217"/>
      <c r="E14" s="332">
        <f t="shared" si="0"/>
        <v>0</v>
      </c>
      <c r="F14" s="217"/>
      <c r="G14" s="331"/>
    </row>
    <row r="15" spans="1:7" ht="15" customHeight="1">
      <c r="A15" s="329" t="s">
        <v>381</v>
      </c>
      <c r="B15" s="330"/>
      <c r="C15" s="217"/>
      <c r="D15" s="217"/>
      <c r="E15" s="332">
        <f t="shared" si="0"/>
        <v>0</v>
      </c>
      <c r="F15" s="217"/>
      <c r="G15" s="331"/>
    </row>
    <row r="16" spans="1:7" ht="15" customHeight="1">
      <c r="A16" s="329" t="s">
        <v>382</v>
      </c>
      <c r="B16" s="330"/>
      <c r="C16" s="217"/>
      <c r="D16" s="217"/>
      <c r="E16" s="332">
        <f t="shared" si="0"/>
        <v>0</v>
      </c>
      <c r="F16" s="217"/>
      <c r="G16" s="331"/>
    </row>
    <row r="17" spans="1:7" ht="15" customHeight="1">
      <c r="A17" s="329" t="s">
        <v>383</v>
      </c>
      <c r="B17" s="330"/>
      <c r="C17" s="217"/>
      <c r="D17" s="217"/>
      <c r="E17" s="332">
        <f t="shared" si="0"/>
        <v>0</v>
      </c>
      <c r="F17" s="217"/>
      <c r="G17" s="331"/>
    </row>
    <row r="18" spans="1:7" ht="15" customHeight="1">
      <c r="A18" s="329" t="s">
        <v>384</v>
      </c>
      <c r="B18" s="330"/>
      <c r="C18" s="217"/>
      <c r="D18" s="217"/>
      <c r="E18" s="332">
        <f t="shared" si="0"/>
        <v>0</v>
      </c>
      <c r="F18" s="217"/>
      <c r="G18" s="331"/>
    </row>
    <row r="19" spans="1:7" ht="15" customHeight="1">
      <c r="A19" s="329" t="s">
        <v>387</v>
      </c>
      <c r="B19" s="330"/>
      <c r="C19" s="217"/>
      <c r="D19" s="217"/>
      <c r="E19" s="332">
        <f t="shared" si="0"/>
        <v>0</v>
      </c>
      <c r="F19" s="217"/>
      <c r="G19" s="331"/>
    </row>
    <row r="20" spans="1:7" ht="15" customHeight="1">
      <c r="A20" s="329" t="s">
        <v>390</v>
      </c>
      <c r="B20" s="330"/>
      <c r="C20" s="217"/>
      <c r="D20" s="217"/>
      <c r="E20" s="332">
        <f t="shared" si="0"/>
        <v>0</v>
      </c>
      <c r="F20" s="217"/>
      <c r="G20" s="331"/>
    </row>
    <row r="21" spans="1:7" ht="15" customHeight="1">
      <c r="A21" s="329" t="s">
        <v>393</v>
      </c>
      <c r="B21" s="330"/>
      <c r="C21" s="217"/>
      <c r="D21" s="217"/>
      <c r="E21" s="332">
        <f t="shared" si="0"/>
        <v>0</v>
      </c>
      <c r="F21" s="217"/>
      <c r="G21" s="331"/>
    </row>
    <row r="22" spans="1:7" ht="15" customHeight="1">
      <c r="A22" s="329" t="s">
        <v>396</v>
      </c>
      <c r="B22" s="330"/>
      <c r="C22" s="217"/>
      <c r="D22" s="217"/>
      <c r="E22" s="332">
        <f t="shared" si="0"/>
        <v>0</v>
      </c>
      <c r="F22" s="217"/>
      <c r="G22" s="331"/>
    </row>
    <row r="23" spans="1:7" ht="15" customHeight="1">
      <c r="A23" s="329" t="s">
        <v>399</v>
      </c>
      <c r="B23" s="330"/>
      <c r="C23" s="217"/>
      <c r="D23" s="217"/>
      <c r="E23" s="332">
        <f t="shared" si="0"/>
        <v>0</v>
      </c>
      <c r="F23" s="217"/>
      <c r="G23" s="331"/>
    </row>
    <row r="24" spans="1:7" ht="15" customHeight="1">
      <c r="A24" s="329" t="s">
        <v>402</v>
      </c>
      <c r="B24" s="330"/>
      <c r="C24" s="217"/>
      <c r="D24" s="217"/>
      <c r="E24" s="332">
        <f t="shared" si="0"/>
        <v>0</v>
      </c>
      <c r="F24" s="217"/>
      <c r="G24" s="331"/>
    </row>
    <row r="25" spans="1:7" ht="15" customHeight="1">
      <c r="A25" s="329" t="s">
        <v>405</v>
      </c>
      <c r="B25" s="330"/>
      <c r="C25" s="217"/>
      <c r="D25" s="217"/>
      <c r="E25" s="332">
        <f t="shared" si="0"/>
        <v>0</v>
      </c>
      <c r="F25" s="217"/>
      <c r="G25" s="331"/>
    </row>
    <row r="26" spans="1:7" ht="15" customHeight="1">
      <c r="A26" s="329" t="s">
        <v>408</v>
      </c>
      <c r="B26" s="330"/>
      <c r="C26" s="217"/>
      <c r="D26" s="217"/>
      <c r="E26" s="332">
        <f t="shared" si="0"/>
        <v>0</v>
      </c>
      <c r="F26" s="217"/>
      <c r="G26" s="331"/>
    </row>
    <row r="27" spans="1:7" ht="15" customHeight="1">
      <c r="A27" s="329" t="s">
        <v>411</v>
      </c>
      <c r="B27" s="330"/>
      <c r="C27" s="217"/>
      <c r="D27" s="217"/>
      <c r="E27" s="332">
        <f t="shared" si="0"/>
        <v>0</v>
      </c>
      <c r="F27" s="217"/>
      <c r="G27" s="331"/>
    </row>
    <row r="28" spans="1:7" ht="15" customHeight="1">
      <c r="A28" s="329" t="s">
        <v>414</v>
      </c>
      <c r="B28" s="330"/>
      <c r="C28" s="217"/>
      <c r="D28" s="217"/>
      <c r="E28" s="332">
        <f t="shared" si="0"/>
        <v>0</v>
      </c>
      <c r="F28" s="217"/>
      <c r="G28" s="331"/>
    </row>
    <row r="29" spans="1:7" ht="15" customHeight="1">
      <c r="A29" s="329" t="s">
        <v>441</v>
      </c>
      <c r="B29" s="330"/>
      <c r="C29" s="217"/>
      <c r="D29" s="217"/>
      <c r="E29" s="332">
        <f t="shared" si="0"/>
        <v>0</v>
      </c>
      <c r="F29" s="217"/>
      <c r="G29" s="331"/>
    </row>
    <row r="30" spans="1:7" ht="15" customHeight="1">
      <c r="A30" s="329" t="s">
        <v>444</v>
      </c>
      <c r="B30" s="330"/>
      <c r="C30" s="217"/>
      <c r="D30" s="217"/>
      <c r="E30" s="332"/>
      <c r="F30" s="217"/>
      <c r="G30" s="331"/>
    </row>
    <row r="31" spans="1:7" ht="15" customHeight="1">
      <c r="A31" s="329" t="s">
        <v>533</v>
      </c>
      <c r="B31" s="330"/>
      <c r="C31" s="217"/>
      <c r="D31" s="217"/>
      <c r="E31" s="332">
        <f>C31+D31</f>
        <v>0</v>
      </c>
      <c r="F31" s="217"/>
      <c r="G31" s="331"/>
    </row>
    <row r="32" spans="1:7" ht="15" customHeight="1">
      <c r="A32" s="329" t="s">
        <v>534</v>
      </c>
      <c r="B32" s="330"/>
      <c r="C32" s="217"/>
      <c r="D32" s="217"/>
      <c r="E32" s="332">
        <f>C32+D32</f>
        <v>0</v>
      </c>
      <c r="F32" s="217"/>
      <c r="G32" s="331"/>
    </row>
    <row r="33" spans="1:7" ht="15" customHeight="1">
      <c r="A33" s="329" t="s">
        <v>535</v>
      </c>
      <c r="B33" s="330"/>
      <c r="C33" s="217"/>
      <c r="D33" s="217"/>
      <c r="E33" s="332">
        <f>C33+D33</f>
        <v>0</v>
      </c>
      <c r="F33" s="217"/>
      <c r="G33" s="331"/>
    </row>
    <row r="34" spans="1:7" ht="15" customHeight="1">
      <c r="A34" s="329" t="s">
        <v>536</v>
      </c>
      <c r="B34" s="330"/>
      <c r="C34" s="217"/>
      <c r="D34" s="217"/>
      <c r="E34" s="332">
        <f>C34+D34</f>
        <v>0</v>
      </c>
      <c r="F34" s="217"/>
      <c r="G34" s="331"/>
    </row>
    <row r="35" spans="1:7" ht="15" customHeight="1">
      <c r="A35" s="329" t="s">
        <v>537</v>
      </c>
      <c r="B35" s="333"/>
      <c r="C35" s="220"/>
      <c r="D35" s="220"/>
      <c r="E35" s="332">
        <f>C35+D35</f>
        <v>0</v>
      </c>
      <c r="F35" s="220"/>
      <c r="G35" s="334"/>
    </row>
    <row r="36" spans="1:7" ht="15" customHeight="1">
      <c r="A36" s="335" t="s">
        <v>538</v>
      </c>
      <c r="B36" s="335"/>
      <c r="C36" s="222">
        <f>SUM(C5:C35)</f>
        <v>33590936</v>
      </c>
      <c r="D36" s="222">
        <f>SUM(D5:D35)</f>
        <v>0</v>
      </c>
      <c r="E36" s="222">
        <f>SUM(E5:E35)</f>
        <v>33590936</v>
      </c>
      <c r="F36" s="222">
        <f>SUM(F5:F35)</f>
        <v>33590936</v>
      </c>
      <c r="G36" s="336">
        <f>SUM(G5:G35)</f>
        <v>0</v>
      </c>
    </row>
  </sheetData>
  <sheetProtection selectLockedCells="1" selectUnlockedCells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5" right="0.7875" top="1.575" bottom="0.9840277777777777" header="0.5" footer="0.5118055555555555"/>
  <pageSetup horizontalDpi="300" verticalDpi="300" orientation="portrait" paperSize="9" scale="95"/>
  <headerFooter alignWithMargins="0">
    <oddHeader xml:space="preserve">&amp;C&amp;"Times New Roman CE,Félkövér"&amp;12 10. melléklet a 7/2019. (IV. 2.) önkormányzati rendelethez&amp;R&amp;"Times New Roman CE,Félkövér dőlt"&amp;12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41"/>
  <sheetViews>
    <sheetView view="pageBreakPreview" zoomScale="120" zoomScaleSheetLayoutView="120" workbookViewId="0" topLeftCell="A1">
      <selection activeCell="A3" sqref="A3:A5"/>
    </sheetView>
  </sheetViews>
  <sheetFormatPr defaultColWidth="12.00390625" defaultRowHeight="12.75"/>
  <cols>
    <col min="1" max="1" width="67.125" style="337" customWidth="1"/>
    <col min="2" max="2" width="6.125" style="338" customWidth="1"/>
    <col min="3" max="4" width="12.125" style="338" customWidth="1"/>
    <col min="5" max="16384" width="12.00390625" style="337" customWidth="1"/>
  </cols>
  <sheetData>
    <row r="1" spans="1:4" ht="49.5" customHeight="1">
      <c r="A1" s="339" t="s">
        <v>539</v>
      </c>
      <c r="B1" s="339"/>
      <c r="C1" s="339"/>
      <c r="D1" s="339"/>
    </row>
    <row r="2" spans="1:4" ht="12.75">
      <c r="A2" s="340" t="s">
        <v>484</v>
      </c>
      <c r="C2" s="341" t="s">
        <v>540</v>
      </c>
      <c r="D2" s="341"/>
    </row>
    <row r="3" spans="1:4" ht="15.75" customHeight="1">
      <c r="A3" s="342" t="s">
        <v>541</v>
      </c>
      <c r="B3" s="343" t="s">
        <v>542</v>
      </c>
      <c r="C3" s="344" t="s">
        <v>543</v>
      </c>
      <c r="D3" s="344" t="s">
        <v>544</v>
      </c>
    </row>
    <row r="4" spans="1:4" ht="11.25" customHeight="1">
      <c r="A4" s="342"/>
      <c r="B4" s="343"/>
      <c r="C4" s="344"/>
      <c r="D4" s="344"/>
    </row>
    <row r="5" spans="1:4" ht="15" customHeight="1">
      <c r="A5" s="342"/>
      <c r="B5" s="343"/>
      <c r="C5" s="345"/>
      <c r="D5" s="345"/>
    </row>
    <row r="6" spans="1:4" s="349" customFormat="1" ht="12.75">
      <c r="A6" s="346" t="s">
        <v>545</v>
      </c>
      <c r="B6" s="347" t="s">
        <v>47</v>
      </c>
      <c r="C6" s="348" t="s">
        <v>48</v>
      </c>
      <c r="D6" s="348" t="s">
        <v>49</v>
      </c>
    </row>
    <row r="7" spans="1:4" s="353" customFormat="1" ht="12.75">
      <c r="A7" s="350" t="s">
        <v>546</v>
      </c>
      <c r="B7" s="351" t="s">
        <v>547</v>
      </c>
      <c r="C7" s="352">
        <v>778147</v>
      </c>
      <c r="D7" s="352">
        <v>8042327</v>
      </c>
    </row>
    <row r="8" spans="1:4" s="353" customFormat="1" ht="12.75">
      <c r="A8" s="354" t="s">
        <v>548</v>
      </c>
      <c r="B8" s="355" t="s">
        <v>549</v>
      </c>
      <c r="C8" s="356">
        <f>SUM(C9:C13)</f>
        <v>140812741</v>
      </c>
      <c r="D8" s="356">
        <f>SUM(D9:D13)</f>
        <v>139387844</v>
      </c>
    </row>
    <row r="9" spans="1:4" s="353" customFormat="1" ht="12.75">
      <c r="A9" s="354" t="s">
        <v>550</v>
      </c>
      <c r="B9" s="355" t="s">
        <v>551</v>
      </c>
      <c r="C9" s="357">
        <v>134215039</v>
      </c>
      <c r="D9" s="357">
        <v>134316981</v>
      </c>
    </row>
    <row r="10" spans="1:4" s="353" customFormat="1" ht="12.75">
      <c r="A10" s="354" t="s">
        <v>552</v>
      </c>
      <c r="B10" s="355" t="s">
        <v>553</v>
      </c>
      <c r="C10" s="357">
        <v>6547702</v>
      </c>
      <c r="D10" s="357">
        <v>5020863</v>
      </c>
    </row>
    <row r="11" spans="1:4" s="353" customFormat="1" ht="12.75">
      <c r="A11" s="354" t="s">
        <v>554</v>
      </c>
      <c r="B11" s="355" t="s">
        <v>383</v>
      </c>
      <c r="C11" s="357">
        <v>0</v>
      </c>
      <c r="D11" s="357">
        <v>0</v>
      </c>
    </row>
    <row r="12" spans="1:4" s="353" customFormat="1" ht="12.75">
      <c r="A12" s="354" t="s">
        <v>555</v>
      </c>
      <c r="B12" s="355" t="s">
        <v>396</v>
      </c>
      <c r="C12" s="357">
        <v>50000</v>
      </c>
      <c r="D12" s="357">
        <v>50000</v>
      </c>
    </row>
    <row r="13" spans="1:4" s="353" customFormat="1" ht="12.75">
      <c r="A13" s="354" t="s">
        <v>556</v>
      </c>
      <c r="B13" s="355" t="s">
        <v>411</v>
      </c>
      <c r="C13" s="357">
        <v>0</v>
      </c>
      <c r="D13" s="357">
        <v>0</v>
      </c>
    </row>
    <row r="14" spans="1:4" s="353" customFormat="1" ht="12.75">
      <c r="A14" s="354" t="s">
        <v>557</v>
      </c>
      <c r="B14" s="355" t="s">
        <v>534</v>
      </c>
      <c r="C14" s="356">
        <f>SUM(C15:C17)</f>
        <v>10000</v>
      </c>
      <c r="D14" s="356">
        <f>SUM(D15:D17)</f>
        <v>10000</v>
      </c>
    </row>
    <row r="15" spans="1:4" s="353" customFormat="1" ht="12.75">
      <c r="A15" s="354" t="s">
        <v>558</v>
      </c>
      <c r="B15" s="355" t="s">
        <v>535</v>
      </c>
      <c r="C15" s="357">
        <v>10000</v>
      </c>
      <c r="D15" s="357">
        <v>10000</v>
      </c>
    </row>
    <row r="16" spans="1:4" s="353" customFormat="1" ht="12.75">
      <c r="A16" s="354" t="s">
        <v>559</v>
      </c>
      <c r="B16" s="355" t="s">
        <v>560</v>
      </c>
      <c r="C16" s="357">
        <v>0</v>
      </c>
      <c r="D16" s="357">
        <v>0</v>
      </c>
    </row>
    <row r="17" spans="1:4" s="353" customFormat="1" ht="12.75">
      <c r="A17" s="354" t="s">
        <v>561</v>
      </c>
      <c r="B17" s="355" t="s">
        <v>562</v>
      </c>
      <c r="C17" s="357">
        <v>0</v>
      </c>
      <c r="D17" s="357">
        <v>0</v>
      </c>
    </row>
    <row r="18" spans="1:4" s="353" customFormat="1" ht="12.75">
      <c r="A18" s="354" t="s">
        <v>563</v>
      </c>
      <c r="B18" s="355" t="s">
        <v>564</v>
      </c>
      <c r="C18" s="358"/>
      <c r="D18" s="358"/>
    </row>
    <row r="19" spans="1:4" s="353" customFormat="1" ht="12.75">
      <c r="A19" s="354" t="s">
        <v>565</v>
      </c>
      <c r="B19" s="355" t="s">
        <v>566</v>
      </c>
      <c r="C19" s="356">
        <f>+C7+C8+C14+C18</f>
        <v>141600888</v>
      </c>
      <c r="D19" s="356">
        <f>+D7+D8+D14+D18</f>
        <v>147440171</v>
      </c>
    </row>
    <row r="20" spans="1:4" s="353" customFormat="1" ht="12.75">
      <c r="A20" s="354" t="s">
        <v>567</v>
      </c>
      <c r="B20" s="355" t="s">
        <v>568</v>
      </c>
      <c r="C20" s="358"/>
      <c r="D20" s="358"/>
    </row>
    <row r="21" spans="1:4" s="353" customFormat="1" ht="12.75">
      <c r="A21" s="354" t="s">
        <v>569</v>
      </c>
      <c r="B21" s="355" t="s">
        <v>570</v>
      </c>
      <c r="C21" s="358"/>
      <c r="D21" s="358"/>
    </row>
    <row r="22" spans="1:4" s="353" customFormat="1" ht="12.75">
      <c r="A22" s="354" t="s">
        <v>571</v>
      </c>
      <c r="B22" s="355" t="s">
        <v>572</v>
      </c>
      <c r="C22" s="357">
        <f>+C20+C21</f>
        <v>0</v>
      </c>
      <c r="D22" s="357">
        <f>+D20+D21</f>
        <v>0</v>
      </c>
    </row>
    <row r="23" spans="1:4" s="353" customFormat="1" ht="12.75">
      <c r="A23" s="354" t="s">
        <v>573</v>
      </c>
      <c r="B23" s="355" t="s">
        <v>574</v>
      </c>
      <c r="C23" s="358"/>
      <c r="D23" s="358"/>
    </row>
    <row r="24" spans="1:4" s="353" customFormat="1" ht="12.75">
      <c r="A24" s="354" t="s">
        <v>575</v>
      </c>
      <c r="B24" s="355" t="s">
        <v>576</v>
      </c>
      <c r="C24" s="358">
        <v>13845</v>
      </c>
      <c r="D24" s="358">
        <v>276370</v>
      </c>
    </row>
    <row r="25" spans="1:4" s="353" customFormat="1" ht="12.75">
      <c r="A25" s="354" t="s">
        <v>577</v>
      </c>
      <c r="B25" s="355" t="s">
        <v>578</v>
      </c>
      <c r="C25" s="358">
        <v>5860004</v>
      </c>
      <c r="D25" s="358">
        <v>32852553</v>
      </c>
    </row>
    <row r="26" spans="1:4" s="353" customFormat="1" ht="12.75">
      <c r="A26" s="354" t="s">
        <v>579</v>
      </c>
      <c r="B26" s="355" t="s">
        <v>580</v>
      </c>
      <c r="C26" s="358"/>
      <c r="D26" s="358"/>
    </row>
    <row r="27" spans="1:4" s="353" customFormat="1" ht="12.75">
      <c r="A27" s="354" t="s">
        <v>581</v>
      </c>
      <c r="B27" s="355" t="s">
        <v>582</v>
      </c>
      <c r="C27" s="356">
        <f>+C23+C24+C25+C26</f>
        <v>5873849</v>
      </c>
      <c r="D27" s="356">
        <f>+D23+D24+D25+D26</f>
        <v>33128923</v>
      </c>
    </row>
    <row r="28" spans="1:4" s="353" customFormat="1" ht="12.75">
      <c r="A28" s="354" t="s">
        <v>583</v>
      </c>
      <c r="B28" s="355" t="s">
        <v>584</v>
      </c>
      <c r="C28" s="358">
        <v>274386</v>
      </c>
      <c r="D28" s="358">
        <v>854301</v>
      </c>
    </row>
    <row r="29" spans="1:4" s="353" customFormat="1" ht="12.75">
      <c r="A29" s="354" t="s">
        <v>585</v>
      </c>
      <c r="B29" s="355" t="s">
        <v>586</v>
      </c>
      <c r="C29" s="358"/>
      <c r="D29" s="358">
        <v>162000</v>
      </c>
    </row>
    <row r="30" spans="1:4" s="353" customFormat="1" ht="12.75">
      <c r="A30" s="354" t="s">
        <v>587</v>
      </c>
      <c r="B30" s="355" t="s">
        <v>588</v>
      </c>
      <c r="C30" s="358"/>
      <c r="D30" s="358">
        <v>63000</v>
      </c>
    </row>
    <row r="31" spans="1:4" s="353" customFormat="1" ht="12.75">
      <c r="A31" s="354" t="s">
        <v>589</v>
      </c>
      <c r="B31" s="355" t="s">
        <v>590</v>
      </c>
      <c r="C31" s="356">
        <f>+C28+C29+C30</f>
        <v>274386</v>
      </c>
      <c r="D31" s="356">
        <f>+D28+D29+D30</f>
        <v>1079301</v>
      </c>
    </row>
    <row r="32" spans="1:4" s="353" customFormat="1" ht="12.75">
      <c r="A32" s="354" t="s">
        <v>591</v>
      </c>
      <c r="B32" s="355" t="s">
        <v>592</v>
      </c>
      <c r="C32" s="358">
        <v>83070</v>
      </c>
      <c r="D32" s="358">
        <v>373003</v>
      </c>
    </row>
    <row r="33" spans="1:4" s="353" customFormat="1" ht="12.75">
      <c r="A33" s="354" t="s">
        <v>593</v>
      </c>
      <c r="B33" s="355" t="s">
        <v>594</v>
      </c>
      <c r="C33" s="358"/>
      <c r="D33" s="358"/>
    </row>
    <row r="34" spans="1:4" s="353" customFormat="1" ht="12.75">
      <c r="A34" s="354" t="s">
        <v>595</v>
      </c>
      <c r="B34" s="355" t="s">
        <v>596</v>
      </c>
      <c r="C34" s="356">
        <f>SUM(C32:C33)</f>
        <v>83070</v>
      </c>
      <c r="D34" s="356">
        <f>SUM(D32:D33)</f>
        <v>373003</v>
      </c>
    </row>
    <row r="35" spans="1:4" s="353" customFormat="1" ht="12.75">
      <c r="A35" s="354" t="s">
        <v>597</v>
      </c>
      <c r="B35" s="355" t="s">
        <v>598</v>
      </c>
      <c r="C35" s="358"/>
      <c r="D35" s="358"/>
    </row>
    <row r="36" spans="1:4" s="353" customFormat="1" ht="12.75">
      <c r="A36" s="359" t="s">
        <v>599</v>
      </c>
      <c r="B36" s="360" t="s">
        <v>600</v>
      </c>
      <c r="C36" s="361">
        <f>+C19+C22+C27+C31+C34+C35</f>
        <v>147832193</v>
      </c>
      <c r="D36" s="361">
        <f>+D19+D22+D27+D31+D34+D35</f>
        <v>182021398</v>
      </c>
    </row>
    <row r="37" spans="1:4" ht="12.75">
      <c r="A37" s="362"/>
      <c r="C37" s="363"/>
      <c r="D37" s="363"/>
    </row>
    <row r="38" spans="1:4" ht="12.75">
      <c r="A38" s="362"/>
      <c r="C38" s="363"/>
      <c r="D38" s="363"/>
    </row>
    <row r="39" spans="1:4" ht="12.75">
      <c r="A39" s="340"/>
      <c r="C39" s="363"/>
      <c r="D39" s="363"/>
    </row>
    <row r="40" spans="1:4" ht="12.75">
      <c r="A40" s="364"/>
      <c r="B40" s="364"/>
      <c r="C40" s="364"/>
      <c r="D40" s="364"/>
    </row>
    <row r="41" spans="1:4" ht="12.75">
      <c r="A41" s="364"/>
      <c r="B41" s="364"/>
      <c r="C41" s="364"/>
      <c r="D41" s="364"/>
    </row>
  </sheetData>
  <sheetProtection selectLockedCells="1" selectUnlockedCells="1"/>
  <mergeCells count="9">
    <mergeCell ref="A1:D1"/>
    <mergeCell ref="C2:D2"/>
    <mergeCell ref="A3:A5"/>
    <mergeCell ref="B3:B5"/>
    <mergeCell ref="C3:C4"/>
    <mergeCell ref="D3:D4"/>
    <mergeCell ref="C5:D5"/>
    <mergeCell ref="A40:D40"/>
    <mergeCell ref="A41:D41"/>
  </mergeCells>
  <printOptions horizontalCentered="1"/>
  <pageMargins left="0.7875" right="0.8236111111111111" top="1.088888888888889" bottom="0.9840277777777777" header="0.5" footer="0.5"/>
  <pageSetup horizontalDpi="300" verticalDpi="300" orientation="portrait" paperSize="9" scale="95"/>
  <headerFooter alignWithMargins="0">
    <oddHeader>&amp;C11. melléklet a 7/2019. (IV. 2.) önkormányzati rendelethez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71.125" style="365" customWidth="1"/>
    <col min="2" max="2" width="6.125" style="366" customWidth="1"/>
    <col min="3" max="3" width="18.00390625" style="367" customWidth="1"/>
    <col min="4" max="16384" width="9.375" style="367" customWidth="1"/>
  </cols>
  <sheetData>
    <row r="1" spans="1:3" ht="32.25" customHeight="1">
      <c r="A1" s="368" t="s">
        <v>601</v>
      </c>
      <c r="B1" s="368"/>
      <c r="C1" s="368"/>
    </row>
    <row r="2" spans="1:3" ht="12.75">
      <c r="A2" s="369"/>
      <c r="B2" s="369"/>
      <c r="C2" s="369"/>
    </row>
    <row r="4" spans="2:3" ht="12.75">
      <c r="B4" s="370"/>
      <c r="C4" s="370"/>
    </row>
    <row r="5" spans="1:3" s="373" customFormat="1" ht="31.5" customHeight="1">
      <c r="A5" s="371" t="s">
        <v>602</v>
      </c>
      <c r="B5" s="343" t="s">
        <v>542</v>
      </c>
      <c r="C5" s="372" t="s">
        <v>603</v>
      </c>
    </row>
    <row r="6" spans="1:3" s="373" customFormat="1" ht="12.75">
      <c r="A6" s="371"/>
      <c r="B6" s="343"/>
      <c r="C6" s="372"/>
    </row>
    <row r="7" spans="1:3" s="377" customFormat="1" ht="12.75">
      <c r="A7" s="374" t="s">
        <v>46</v>
      </c>
      <c r="B7" s="375" t="s">
        <v>47</v>
      </c>
      <c r="C7" s="376" t="s">
        <v>48</v>
      </c>
    </row>
    <row r="8" spans="1:3" ht="15.75" customHeight="1">
      <c r="A8" s="354" t="s">
        <v>604</v>
      </c>
      <c r="B8" s="378" t="s">
        <v>547</v>
      </c>
      <c r="C8" s="379">
        <v>162861825</v>
      </c>
    </row>
    <row r="9" spans="1:3" ht="15.75" customHeight="1">
      <c r="A9" s="354" t="s">
        <v>605</v>
      </c>
      <c r="B9" s="355" t="s">
        <v>549</v>
      </c>
      <c r="C9" s="379"/>
    </row>
    <row r="10" spans="1:3" ht="15.75" customHeight="1">
      <c r="A10" s="354" t="s">
        <v>606</v>
      </c>
      <c r="B10" s="355" t="s">
        <v>551</v>
      </c>
      <c r="C10" s="379">
        <v>5865273</v>
      </c>
    </row>
    <row r="11" spans="1:3" ht="15.75" customHeight="1">
      <c r="A11" s="354" t="s">
        <v>607</v>
      </c>
      <c r="B11" s="355" t="s">
        <v>608</v>
      </c>
      <c r="C11" s="380">
        <v>-28039876</v>
      </c>
    </row>
    <row r="12" spans="1:3" ht="15.75" customHeight="1">
      <c r="A12" s="354" t="s">
        <v>609</v>
      </c>
      <c r="B12" s="355" t="s">
        <v>610</v>
      </c>
      <c r="C12" s="380"/>
    </row>
    <row r="13" spans="1:3" ht="15.75" customHeight="1">
      <c r="A13" s="354" t="s">
        <v>611</v>
      </c>
      <c r="B13" s="355" t="s">
        <v>612</v>
      </c>
      <c r="C13" s="380">
        <v>34125387</v>
      </c>
    </row>
    <row r="14" spans="1:3" ht="15.75" customHeight="1">
      <c r="A14" s="354" t="s">
        <v>613</v>
      </c>
      <c r="B14" s="355" t="s">
        <v>614</v>
      </c>
      <c r="C14" s="381">
        <f>+C8+C9+C10+C11+C12+C13</f>
        <v>174812609</v>
      </c>
    </row>
    <row r="15" spans="1:3" ht="15.75" customHeight="1">
      <c r="A15" s="354" t="s">
        <v>615</v>
      </c>
      <c r="B15" s="355" t="s">
        <v>553</v>
      </c>
      <c r="C15" s="382">
        <v>0</v>
      </c>
    </row>
    <row r="16" spans="1:3" ht="15.75" customHeight="1">
      <c r="A16" s="354" t="s">
        <v>616</v>
      </c>
      <c r="B16" s="355" t="s">
        <v>617</v>
      </c>
      <c r="C16" s="380">
        <v>1258314</v>
      </c>
    </row>
    <row r="17" spans="1:3" ht="15.75" customHeight="1">
      <c r="A17" s="354" t="s">
        <v>618</v>
      </c>
      <c r="B17" s="355" t="s">
        <v>362</v>
      </c>
      <c r="C17" s="380">
        <v>0</v>
      </c>
    </row>
    <row r="18" spans="1:3" ht="15.75" customHeight="1">
      <c r="A18" s="354" t="s">
        <v>619</v>
      </c>
      <c r="B18" s="355" t="s">
        <v>381</v>
      </c>
      <c r="C18" s="381">
        <f>+C15+C16+C17</f>
        <v>1258314</v>
      </c>
    </row>
    <row r="19" spans="1:3" s="383" customFormat="1" ht="15.75" customHeight="1">
      <c r="A19" s="354" t="s">
        <v>620</v>
      </c>
      <c r="B19" s="355" t="s">
        <v>382</v>
      </c>
      <c r="C19" s="380"/>
    </row>
    <row r="20" spans="1:3" ht="15.75" customHeight="1">
      <c r="A20" s="354" t="s">
        <v>621</v>
      </c>
      <c r="B20" s="355" t="s">
        <v>383</v>
      </c>
      <c r="C20" s="380">
        <v>5950475</v>
      </c>
    </row>
    <row r="21" spans="1:3" ht="15.75" customHeight="1">
      <c r="A21" s="384" t="s">
        <v>622</v>
      </c>
      <c r="B21" s="360" t="s">
        <v>384</v>
      </c>
      <c r="C21" s="385">
        <f>+C14+C18+C19+C20</f>
        <v>182021398</v>
      </c>
    </row>
    <row r="22" spans="1:5" ht="12.75">
      <c r="A22" s="362"/>
      <c r="B22" s="340"/>
      <c r="C22" s="386"/>
      <c r="D22" s="386"/>
      <c r="E22" s="386"/>
    </row>
    <row r="23" spans="1:5" ht="12.75">
      <c r="A23" s="362"/>
      <c r="B23" s="340"/>
      <c r="C23" s="386"/>
      <c r="D23" s="386"/>
      <c r="E23" s="386"/>
    </row>
    <row r="24" spans="1:5" ht="12.75">
      <c r="A24" s="340"/>
      <c r="B24" s="340"/>
      <c r="C24" s="386"/>
      <c r="D24" s="386"/>
      <c r="E24" s="386"/>
    </row>
    <row r="25" spans="1:5" ht="12.75">
      <c r="A25" s="387"/>
      <c r="B25" s="387"/>
      <c r="C25" s="387"/>
      <c r="D25" s="388"/>
      <c r="E25" s="388"/>
    </row>
    <row r="26" spans="1:5" ht="12.75">
      <c r="A26" s="387"/>
      <c r="B26" s="387"/>
      <c r="C26" s="387"/>
      <c r="D26" s="388"/>
      <c r="E26" s="388"/>
    </row>
  </sheetData>
  <sheetProtection selectLockedCells="1" selectUnlockedCells="1"/>
  <mergeCells count="8">
    <mergeCell ref="A1:C1"/>
    <mergeCell ref="A2:C2"/>
    <mergeCell ref="B4:C4"/>
    <mergeCell ref="A5:A6"/>
    <mergeCell ref="B5:B6"/>
    <mergeCell ref="C5:C6"/>
    <mergeCell ref="A25:C25"/>
    <mergeCell ref="A26:C26"/>
  </mergeCells>
  <printOptions horizontalCentered="1"/>
  <pageMargins left="0.7875" right="0.7875" top="1.2597222222222222" bottom="0.9840277777777777" header="0.5118055555555555" footer="0.5118055555555555"/>
  <pageSetup horizontalDpi="300" verticalDpi="300" orientation="portrait" paperSize="9"/>
  <headerFooter alignWithMargins="0">
    <oddHeader>&amp;C12. melléklet a 7/2019. (IV. 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16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7.625" style="389" customWidth="1"/>
    <col min="2" max="2" width="60.75390625" style="389" customWidth="1"/>
    <col min="3" max="3" width="25.625" style="389" customWidth="1"/>
    <col min="4" max="4" width="9.375" style="389" customWidth="1"/>
    <col min="5" max="5" width="11.875" style="389" customWidth="1"/>
    <col min="6" max="6" width="12.50390625" style="389" customWidth="1"/>
    <col min="7" max="16384" width="9.375" style="389" customWidth="1"/>
  </cols>
  <sheetData>
    <row r="1" ht="12.75">
      <c r="C1" s="390"/>
    </row>
    <row r="2" spans="1:3" ht="12.75">
      <c r="A2" s="391"/>
      <c r="B2" s="391"/>
      <c r="C2" s="391"/>
    </row>
    <row r="3" spans="1:3" ht="33.75" customHeight="1">
      <c r="A3" s="392" t="s">
        <v>623</v>
      </c>
      <c r="B3" s="392"/>
      <c r="C3" s="392"/>
    </row>
    <row r="4" ht="12.75">
      <c r="C4" s="393"/>
    </row>
    <row r="5" spans="1:3" s="397" customFormat="1" ht="43.5" customHeight="1">
      <c r="A5" s="394" t="s">
        <v>524</v>
      </c>
      <c r="B5" s="395" t="s">
        <v>3</v>
      </c>
      <c r="C5" s="396" t="s">
        <v>624</v>
      </c>
    </row>
    <row r="6" spans="1:5" ht="28.5" customHeight="1">
      <c r="A6" s="398" t="s">
        <v>51</v>
      </c>
      <c r="B6" s="399" t="s">
        <v>625</v>
      </c>
      <c r="C6" s="400">
        <v>5873849</v>
      </c>
      <c r="E6" s="401"/>
    </row>
    <row r="7" spans="1:5" ht="18" customHeight="1">
      <c r="A7" s="402" t="s">
        <v>72</v>
      </c>
      <c r="B7" s="403" t="s">
        <v>626</v>
      </c>
      <c r="C7" s="404">
        <v>5860004</v>
      </c>
      <c r="E7" s="401"/>
    </row>
    <row r="8" spans="1:5" ht="18" customHeight="1">
      <c r="A8" s="398" t="s">
        <v>93</v>
      </c>
      <c r="B8" s="405" t="s">
        <v>627</v>
      </c>
      <c r="C8" s="406">
        <v>13845</v>
      </c>
      <c r="E8" s="401"/>
    </row>
    <row r="9" spans="1:5" ht="18" customHeight="1">
      <c r="A9" s="402" t="s">
        <v>338</v>
      </c>
      <c r="B9" s="407" t="s">
        <v>628</v>
      </c>
      <c r="C9" s="408">
        <v>119349909</v>
      </c>
      <c r="E9" s="401"/>
    </row>
    <row r="10" spans="1:5" ht="18" customHeight="1">
      <c r="A10" s="398" t="s">
        <v>135</v>
      </c>
      <c r="B10" s="409" t="s">
        <v>629</v>
      </c>
      <c r="C10" s="404">
        <v>91741902</v>
      </c>
      <c r="E10" s="401"/>
    </row>
    <row r="11" spans="1:5" ht="25.5" customHeight="1">
      <c r="A11" s="402" t="s">
        <v>168</v>
      </c>
      <c r="B11" s="399" t="s">
        <v>630</v>
      </c>
      <c r="C11" s="400">
        <v>33481856</v>
      </c>
      <c r="E11" s="401"/>
    </row>
    <row r="12" spans="1:5" ht="25.5" customHeight="1">
      <c r="A12" s="398" t="s">
        <v>349</v>
      </c>
      <c r="B12" s="399" t="s">
        <v>631</v>
      </c>
      <c r="C12" s="410">
        <v>352933</v>
      </c>
      <c r="E12" s="401"/>
    </row>
    <row r="13" spans="1:5" ht="25.5" customHeight="1">
      <c r="A13" s="402" t="s">
        <v>201</v>
      </c>
      <c r="B13" s="399" t="s">
        <v>632</v>
      </c>
      <c r="C13" s="411">
        <v>0</v>
      </c>
      <c r="E13" s="401"/>
    </row>
    <row r="14" spans="1:5" s="413" customFormat="1" ht="25.5" customHeight="1">
      <c r="A14" s="398" t="s">
        <v>216</v>
      </c>
      <c r="B14" s="399" t="s">
        <v>538</v>
      </c>
      <c r="C14" s="412">
        <v>33128923</v>
      </c>
      <c r="E14" s="414"/>
    </row>
    <row r="15" spans="1:5" ht="18" customHeight="1">
      <c r="A15" s="402" t="s">
        <v>362</v>
      </c>
      <c r="B15" s="403" t="s">
        <v>626</v>
      </c>
      <c r="C15" s="404">
        <v>32852553</v>
      </c>
      <c r="E15" s="401"/>
    </row>
    <row r="16" spans="1:5" ht="18" customHeight="1">
      <c r="A16" s="398" t="s">
        <v>381</v>
      </c>
      <c r="B16" s="405" t="s">
        <v>627</v>
      </c>
      <c r="C16" s="406">
        <v>276370</v>
      </c>
      <c r="E16" s="401"/>
    </row>
  </sheetData>
  <sheetProtection selectLockedCells="1" selectUnlockedCells="1"/>
  <mergeCells count="1">
    <mergeCell ref="A3:C3"/>
  </mergeCells>
  <conditionalFormatting sqref="C11:C12">
    <cfRule type="cellIs" priority="1" dxfId="0" operator="notEqual" stopIfTrue="1">
      <formula>SUM(C15:C16)</formula>
    </cfRule>
  </conditionalFormatting>
  <conditionalFormatting sqref="C13:C14">
    <cfRule type="cellIs" priority="2" dxfId="0" operator="notEqual" stopIfTrue="1">
      <formula>SUM(C16:C17)</formula>
    </cfRule>
  </conditionalFormatting>
  <printOptions horizontalCentered="1"/>
  <pageMargins left="0.7875" right="0.7875" top="0.9840277777777777" bottom="0.9840277777777777" header="0.7875" footer="0.5118055555555555"/>
  <pageSetup horizontalDpi="300" verticalDpi="300" orientation="portrait" paperSize="9" scale="95"/>
  <headerFooter alignWithMargins="0">
    <oddHeader>&amp;C13. melléklet a 7/2019. (IV. 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14"/>
  <sheetViews>
    <sheetView workbookViewId="0" topLeftCell="B1">
      <selection activeCell="F11" sqref="F11"/>
    </sheetView>
  </sheetViews>
  <sheetFormatPr defaultColWidth="9.00390625" defaultRowHeight="12.75"/>
  <cols>
    <col min="1" max="1" width="0" style="0" hidden="1" customWidth="1"/>
    <col min="2" max="2" width="1.625" style="0" customWidth="1"/>
    <col min="3" max="3" width="56.625" style="0" customWidth="1"/>
    <col min="4" max="4" width="18.625" style="0" customWidth="1"/>
    <col min="5" max="5" width="52.125" style="0" customWidth="1"/>
    <col min="6" max="6" width="20.625" style="0" customWidth="1"/>
  </cols>
  <sheetData>
    <row r="1" spans="1:4" ht="12.75">
      <c r="A1" s="415"/>
      <c r="B1" s="415"/>
      <c r="C1" s="415"/>
      <c r="D1" s="415"/>
    </row>
    <row r="2" spans="1:4" ht="12.75">
      <c r="A2" s="415"/>
      <c r="B2" s="415"/>
      <c r="C2" s="415"/>
      <c r="D2" s="415"/>
    </row>
    <row r="4" spans="3:5" ht="12.75">
      <c r="C4" s="416" t="s">
        <v>633</v>
      </c>
      <c r="D4" s="17"/>
      <c r="E4" s="17"/>
    </row>
    <row r="7" spans="3:6" ht="12.75">
      <c r="C7" s="417" t="s">
        <v>634</v>
      </c>
      <c r="D7" s="417">
        <f>SUM(D8:D11)</f>
        <v>1258314</v>
      </c>
      <c r="E7" s="417" t="s">
        <v>635</v>
      </c>
      <c r="F7" s="417">
        <f>SUM(F8:F10)</f>
        <v>854301</v>
      </c>
    </row>
    <row r="8" spans="3:6" ht="12.75">
      <c r="C8" s="418" t="s">
        <v>636</v>
      </c>
      <c r="D8" s="419">
        <v>0</v>
      </c>
      <c r="E8" s="418" t="s">
        <v>637</v>
      </c>
      <c r="F8" s="419">
        <v>0</v>
      </c>
    </row>
    <row r="9" spans="3:6" ht="12.75">
      <c r="C9" s="418" t="s">
        <v>638</v>
      </c>
      <c r="D9" s="419">
        <v>1258314</v>
      </c>
      <c r="E9" s="418" t="s">
        <v>639</v>
      </c>
      <c r="F9" s="419">
        <v>788301</v>
      </c>
    </row>
    <row r="10" spans="3:6" ht="12.75">
      <c r="C10" s="418" t="s">
        <v>640</v>
      </c>
      <c r="D10" s="419">
        <v>0</v>
      </c>
      <c r="E10" s="418" t="s">
        <v>641</v>
      </c>
      <c r="F10" s="419">
        <v>66000</v>
      </c>
    </row>
    <row r="11" spans="3:6" ht="12.75">
      <c r="C11" s="418" t="s">
        <v>642</v>
      </c>
      <c r="D11" s="419">
        <v>0</v>
      </c>
      <c r="E11" s="418"/>
      <c r="F11" s="418"/>
    </row>
    <row r="12" spans="3:6" ht="12.75">
      <c r="C12" s="418"/>
      <c r="D12" s="418"/>
      <c r="E12" s="418"/>
      <c r="F12" s="418"/>
    </row>
    <row r="13" spans="3:6" ht="12.75">
      <c r="C13" s="418"/>
      <c r="D13" s="418"/>
      <c r="E13" s="418"/>
      <c r="F13" s="418"/>
    </row>
    <row r="14" spans="3:6" ht="12.75">
      <c r="C14" s="418"/>
      <c r="D14" s="418"/>
      <c r="E14" s="418"/>
      <c r="F14" s="418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scale="62"/>
  <headerFooter alignWithMargins="0">
    <oddHeader>&amp;C14. melléklet a 7/2019. (IV. 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3"/>
  <sheetViews>
    <sheetView view="pageBreakPreview" zoomScaleNormal="130" zoomScaleSheetLayoutView="100" workbookViewId="0" topLeftCell="A22">
      <selection activeCell="B3" sqref="B3"/>
    </sheetView>
  </sheetViews>
  <sheetFormatPr defaultColWidth="9.00390625" defaultRowHeight="12.75"/>
  <cols>
    <col min="1" max="1" width="9.50390625" style="44" customWidth="1"/>
    <col min="2" max="2" width="60.75390625" style="44" customWidth="1"/>
    <col min="3" max="5" width="15.75390625" style="45" customWidth="1"/>
    <col min="6" max="6" width="0" style="46" hidden="1" customWidth="1"/>
    <col min="7" max="16384" width="9.375" style="46" customWidth="1"/>
  </cols>
  <sheetData>
    <row r="1" spans="1:5" ht="12.75">
      <c r="A1" s="47" t="s">
        <v>39</v>
      </c>
      <c r="B1" s="47"/>
      <c r="C1" s="47"/>
      <c r="D1" s="47"/>
      <c r="E1" s="47"/>
    </row>
    <row r="2" spans="1:5" ht="15.75" customHeight="1">
      <c r="A2" s="48" t="s">
        <v>40</v>
      </c>
      <c r="B2" s="48"/>
      <c r="C2" s="48"/>
      <c r="D2" s="48"/>
      <c r="E2" s="48"/>
    </row>
    <row r="3" spans="1:5" ht="15.75" customHeight="1">
      <c r="A3" s="49"/>
      <c r="B3" s="49"/>
      <c r="C3" s="50"/>
      <c r="D3" s="50"/>
      <c r="E3" s="50"/>
    </row>
    <row r="4" spans="1:6" ht="15.75" customHeight="1">
      <c r="A4" s="51" t="s">
        <v>41</v>
      </c>
      <c r="B4" s="52" t="s">
        <v>42</v>
      </c>
      <c r="C4" s="53"/>
      <c r="D4" s="53"/>
      <c r="E4" s="53"/>
      <c r="F4" s="54"/>
    </row>
    <row r="5" spans="1:6" ht="37.5" customHeight="1">
      <c r="A5" s="51"/>
      <c r="B5" s="52"/>
      <c r="C5" s="55" t="s">
        <v>43</v>
      </c>
      <c r="D5" s="55" t="s">
        <v>44</v>
      </c>
      <c r="E5" s="56" t="s">
        <v>45</v>
      </c>
      <c r="F5" s="54"/>
    </row>
    <row r="6" spans="1:6" s="61" customFormat="1" ht="12" customHeight="1">
      <c r="A6" s="57" t="s">
        <v>46</v>
      </c>
      <c r="B6" s="58" t="s">
        <v>47</v>
      </c>
      <c r="C6" s="58" t="s">
        <v>48</v>
      </c>
      <c r="D6" s="58" t="s">
        <v>49</v>
      </c>
      <c r="E6" s="59" t="s">
        <v>50</v>
      </c>
      <c r="F6" s="60"/>
    </row>
    <row r="7" spans="1:6" s="67" customFormat="1" ht="12" customHeight="1">
      <c r="A7" s="62" t="s">
        <v>51</v>
      </c>
      <c r="B7" s="63" t="s">
        <v>52</v>
      </c>
      <c r="C7" s="64">
        <f>SUM(C8:C13)</f>
        <v>30299010</v>
      </c>
      <c r="D7" s="64">
        <f>SUM(D8:D13)</f>
        <v>34228812</v>
      </c>
      <c r="E7" s="65">
        <f>SUM(E8:E13)</f>
        <v>34228812</v>
      </c>
      <c r="F7" s="66" t="s">
        <v>53</v>
      </c>
    </row>
    <row r="8" spans="1:6" s="67" customFormat="1" ht="12" customHeight="1">
      <c r="A8" s="68" t="s">
        <v>54</v>
      </c>
      <c r="B8" s="69" t="s">
        <v>55</v>
      </c>
      <c r="C8" s="70">
        <v>9879730</v>
      </c>
      <c r="D8" s="70">
        <v>9879730</v>
      </c>
      <c r="E8" s="71">
        <v>9879730</v>
      </c>
      <c r="F8" s="66" t="s">
        <v>56</v>
      </c>
    </row>
    <row r="9" spans="1:6" s="67" customFormat="1" ht="12" customHeight="1">
      <c r="A9" s="72" t="s">
        <v>57</v>
      </c>
      <c r="B9" s="73" t="s">
        <v>58</v>
      </c>
      <c r="C9" s="74">
        <v>9609600</v>
      </c>
      <c r="D9" s="74">
        <v>9489300</v>
      </c>
      <c r="E9" s="75">
        <v>9489300</v>
      </c>
      <c r="F9" s="66" t="s">
        <v>59</v>
      </c>
    </row>
    <row r="10" spans="1:6" s="67" customFormat="1" ht="12" customHeight="1">
      <c r="A10" s="72" t="s">
        <v>60</v>
      </c>
      <c r="B10" s="73" t="s">
        <v>61</v>
      </c>
      <c r="C10" s="74">
        <v>9009680</v>
      </c>
      <c r="D10" s="74">
        <v>8168232</v>
      </c>
      <c r="E10" s="75">
        <v>8168232</v>
      </c>
      <c r="F10" s="66" t="s">
        <v>62</v>
      </c>
    </row>
    <row r="11" spans="1:6" s="67" customFormat="1" ht="12" customHeight="1">
      <c r="A11" s="72" t="s">
        <v>63</v>
      </c>
      <c r="B11" s="73" t="s">
        <v>64</v>
      </c>
      <c r="C11" s="74">
        <v>1800000</v>
      </c>
      <c r="D11" s="74">
        <v>1800000</v>
      </c>
      <c r="E11" s="75">
        <v>1800000</v>
      </c>
      <c r="F11" s="66" t="s">
        <v>65</v>
      </c>
    </row>
    <row r="12" spans="1:6" s="67" customFormat="1" ht="12" customHeight="1">
      <c r="A12" s="72" t="s">
        <v>66</v>
      </c>
      <c r="B12" s="73" t="s">
        <v>67</v>
      </c>
      <c r="C12" s="74">
        <v>0</v>
      </c>
      <c r="D12" s="74">
        <v>4891550</v>
      </c>
      <c r="E12" s="75">
        <v>4891550</v>
      </c>
      <c r="F12" s="66" t="s">
        <v>68</v>
      </c>
    </row>
    <row r="13" spans="1:6" s="67" customFormat="1" ht="12" customHeight="1">
      <c r="A13" s="76" t="s">
        <v>69</v>
      </c>
      <c r="B13" s="77" t="s">
        <v>70</v>
      </c>
      <c r="C13" s="78">
        <v>0</v>
      </c>
      <c r="D13" s="78">
        <v>0</v>
      </c>
      <c r="E13" s="79">
        <v>0</v>
      </c>
      <c r="F13" s="66" t="s">
        <v>71</v>
      </c>
    </row>
    <row r="14" spans="1:6" s="67" customFormat="1" ht="12.75">
      <c r="A14" s="62" t="s">
        <v>72</v>
      </c>
      <c r="B14" s="80" t="s">
        <v>73</v>
      </c>
      <c r="C14" s="64">
        <f>SUM(C15:C20)</f>
        <v>17259413</v>
      </c>
      <c r="D14" s="64">
        <f>SUM(D15:D20)</f>
        <v>26102249</v>
      </c>
      <c r="E14" s="65">
        <f>SUM(E15:E20)</f>
        <v>26102249</v>
      </c>
      <c r="F14" s="66" t="s">
        <v>74</v>
      </c>
    </row>
    <row r="15" spans="1:6" s="67" customFormat="1" ht="12" customHeight="1">
      <c r="A15" s="68" t="s">
        <v>75</v>
      </c>
      <c r="B15" s="69" t="s">
        <v>76</v>
      </c>
      <c r="C15" s="81">
        <v>0</v>
      </c>
      <c r="D15" s="81">
        <v>0</v>
      </c>
      <c r="E15" s="82">
        <v>0</v>
      </c>
      <c r="F15" s="66" t="s">
        <v>77</v>
      </c>
    </row>
    <row r="16" spans="1:6" s="67" customFormat="1" ht="12" customHeight="1">
      <c r="A16" s="72" t="s">
        <v>78</v>
      </c>
      <c r="B16" s="73" t="s">
        <v>79</v>
      </c>
      <c r="C16" s="83">
        <v>0</v>
      </c>
      <c r="D16" s="83">
        <v>0</v>
      </c>
      <c r="E16" s="84">
        <v>0</v>
      </c>
      <c r="F16" s="66" t="s">
        <v>80</v>
      </c>
    </row>
    <row r="17" spans="1:6" s="67" customFormat="1" ht="12" customHeight="1">
      <c r="A17" s="72" t="s">
        <v>81</v>
      </c>
      <c r="B17" s="73" t="s">
        <v>82</v>
      </c>
      <c r="C17" s="83">
        <v>0</v>
      </c>
      <c r="D17" s="83">
        <v>0</v>
      </c>
      <c r="E17" s="84">
        <v>0</v>
      </c>
      <c r="F17" s="66" t="s">
        <v>83</v>
      </c>
    </row>
    <row r="18" spans="1:6" s="67" customFormat="1" ht="12" customHeight="1">
      <c r="A18" s="72" t="s">
        <v>84</v>
      </c>
      <c r="B18" s="73" t="s">
        <v>85</v>
      </c>
      <c r="C18" s="83">
        <v>0</v>
      </c>
      <c r="D18" s="83"/>
      <c r="E18" s="84"/>
      <c r="F18" s="66" t="s">
        <v>86</v>
      </c>
    </row>
    <row r="19" spans="1:6" s="67" customFormat="1" ht="12" customHeight="1">
      <c r="A19" s="72" t="s">
        <v>87</v>
      </c>
      <c r="B19" s="73" t="s">
        <v>88</v>
      </c>
      <c r="C19" s="74">
        <v>17259413</v>
      </c>
      <c r="D19" s="74">
        <v>26102249</v>
      </c>
      <c r="E19" s="75">
        <v>26102249</v>
      </c>
      <c r="F19" s="66" t="s">
        <v>89</v>
      </c>
    </row>
    <row r="20" spans="1:6" s="67" customFormat="1" ht="12" customHeight="1">
      <c r="A20" s="76" t="s">
        <v>90</v>
      </c>
      <c r="B20" s="77" t="s">
        <v>91</v>
      </c>
      <c r="C20" s="85">
        <v>0</v>
      </c>
      <c r="D20" s="85">
        <v>0</v>
      </c>
      <c r="E20" s="86">
        <v>0</v>
      </c>
      <c r="F20" s="66" t="s">
        <v>92</v>
      </c>
    </row>
    <row r="21" spans="1:6" s="67" customFormat="1" ht="12" customHeight="1">
      <c r="A21" s="62" t="s">
        <v>93</v>
      </c>
      <c r="B21" s="63" t="s">
        <v>94</v>
      </c>
      <c r="C21" s="64">
        <f>SUM(C22:C27)</f>
        <v>0</v>
      </c>
      <c r="D21" s="64">
        <f>SUM(D22:D26)</f>
        <v>52832965</v>
      </c>
      <c r="E21" s="65">
        <f>SUM(E22:E26)</f>
        <v>52832965</v>
      </c>
      <c r="F21" s="66" t="s">
        <v>95</v>
      </c>
    </row>
    <row r="22" spans="1:6" s="67" customFormat="1" ht="12" customHeight="1">
      <c r="A22" s="68" t="s">
        <v>96</v>
      </c>
      <c r="B22" s="69" t="s">
        <v>97</v>
      </c>
      <c r="C22" s="81">
        <v>0</v>
      </c>
      <c r="D22" s="70">
        <v>0</v>
      </c>
      <c r="E22" s="71">
        <v>0</v>
      </c>
      <c r="F22" s="66" t="s">
        <v>98</v>
      </c>
    </row>
    <row r="23" spans="1:6" s="67" customFormat="1" ht="12" customHeight="1">
      <c r="A23" s="72" t="s">
        <v>99</v>
      </c>
      <c r="B23" s="73" t="s">
        <v>100</v>
      </c>
      <c r="C23" s="83">
        <v>0</v>
      </c>
      <c r="D23" s="83">
        <v>0</v>
      </c>
      <c r="E23" s="84">
        <v>0</v>
      </c>
      <c r="F23" s="66" t="s">
        <v>101</v>
      </c>
    </row>
    <row r="24" spans="1:6" s="67" customFormat="1" ht="12" customHeight="1">
      <c r="A24" s="72" t="s">
        <v>102</v>
      </c>
      <c r="B24" s="73" t="s">
        <v>103</v>
      </c>
      <c r="C24" s="83">
        <v>0</v>
      </c>
      <c r="D24" s="83">
        <v>0</v>
      </c>
      <c r="E24" s="84">
        <v>0</v>
      </c>
      <c r="F24" s="66" t="s">
        <v>104</v>
      </c>
    </row>
    <row r="25" spans="1:6" s="67" customFormat="1" ht="12" customHeight="1">
      <c r="A25" s="72" t="s">
        <v>105</v>
      </c>
      <c r="B25" s="73" t="s">
        <v>106</v>
      </c>
      <c r="C25" s="83">
        <v>0</v>
      </c>
      <c r="D25" s="83">
        <v>0</v>
      </c>
      <c r="E25" s="84">
        <v>0</v>
      </c>
      <c r="F25" s="66" t="s">
        <v>107</v>
      </c>
    </row>
    <row r="26" spans="1:6" s="67" customFormat="1" ht="12" customHeight="1">
      <c r="A26" s="72" t="s">
        <v>108</v>
      </c>
      <c r="B26" s="73" t="s">
        <v>109</v>
      </c>
      <c r="C26" s="83">
        <v>0</v>
      </c>
      <c r="D26" s="83">
        <v>52832965</v>
      </c>
      <c r="E26" s="84">
        <v>52832965</v>
      </c>
      <c r="F26" s="66" t="s">
        <v>110</v>
      </c>
    </row>
    <row r="27" spans="1:6" s="67" customFormat="1" ht="12" customHeight="1">
      <c r="A27" s="76" t="s">
        <v>111</v>
      </c>
      <c r="B27" s="87" t="s">
        <v>112</v>
      </c>
      <c r="C27" s="85">
        <v>0</v>
      </c>
      <c r="D27" s="85">
        <v>52832965</v>
      </c>
      <c r="E27" s="86">
        <v>52832965</v>
      </c>
      <c r="F27" s="66" t="s">
        <v>113</v>
      </c>
    </row>
    <row r="28" spans="1:6" s="67" customFormat="1" ht="12" customHeight="1">
      <c r="A28" s="62" t="s">
        <v>114</v>
      </c>
      <c r="B28" s="63" t="s">
        <v>115</v>
      </c>
      <c r="C28" s="64">
        <f>C29+C32+C33</f>
        <v>2340000</v>
      </c>
      <c r="D28" s="64">
        <f>D29+D32+D33+D34</f>
        <v>2185335</v>
      </c>
      <c r="E28" s="64">
        <f>E29+E32+E33+E34</f>
        <v>2185335</v>
      </c>
      <c r="F28" s="66" t="s">
        <v>116</v>
      </c>
    </row>
    <row r="29" spans="1:6" s="67" customFormat="1" ht="12" customHeight="1">
      <c r="A29" s="68" t="s">
        <v>117</v>
      </c>
      <c r="B29" s="69" t="s">
        <v>118</v>
      </c>
      <c r="C29" s="88">
        <f>SUM(C30:C31)</f>
        <v>60000</v>
      </c>
      <c r="D29" s="88">
        <f>SUM(D30:D31)</f>
        <v>64403</v>
      </c>
      <c r="E29" s="88">
        <f>SUM(E30:E31)</f>
        <v>64403</v>
      </c>
      <c r="F29" s="66" t="s">
        <v>119</v>
      </c>
    </row>
    <row r="30" spans="1:6" s="67" customFormat="1" ht="12" customHeight="1">
      <c r="A30" s="72" t="s">
        <v>120</v>
      </c>
      <c r="B30" s="73" t="s">
        <v>121</v>
      </c>
      <c r="C30" s="74">
        <v>60000</v>
      </c>
      <c r="D30" s="74">
        <v>64403</v>
      </c>
      <c r="E30" s="75">
        <v>64403</v>
      </c>
      <c r="F30" s="66" t="s">
        <v>122</v>
      </c>
    </row>
    <row r="31" spans="1:6" s="67" customFormat="1" ht="12" customHeight="1">
      <c r="A31" s="72" t="s">
        <v>123</v>
      </c>
      <c r="B31" s="73" t="s">
        <v>124</v>
      </c>
      <c r="C31" s="74"/>
      <c r="D31" s="74"/>
      <c r="E31" s="75"/>
      <c r="F31" s="66" t="s">
        <v>125</v>
      </c>
    </row>
    <row r="32" spans="1:6" s="67" customFormat="1" ht="12" customHeight="1">
      <c r="A32" s="72" t="s">
        <v>126</v>
      </c>
      <c r="B32" s="73" t="s">
        <v>127</v>
      </c>
      <c r="C32" s="74">
        <v>280000</v>
      </c>
      <c r="D32" s="74">
        <v>146736</v>
      </c>
      <c r="E32" s="75">
        <v>146736</v>
      </c>
      <c r="F32" s="66" t="s">
        <v>128</v>
      </c>
    </row>
    <row r="33" spans="1:6" s="67" customFormat="1" ht="12" customHeight="1">
      <c r="A33" s="72" t="s">
        <v>129</v>
      </c>
      <c r="B33" s="73" t="s">
        <v>130</v>
      </c>
      <c r="C33" s="74">
        <v>2000000</v>
      </c>
      <c r="D33" s="74">
        <v>1968900</v>
      </c>
      <c r="E33" s="75">
        <v>1968900</v>
      </c>
      <c r="F33" s="66" t="s">
        <v>131</v>
      </c>
    </row>
    <row r="34" spans="1:6" s="67" customFormat="1" ht="12" customHeight="1">
      <c r="A34" s="76" t="s">
        <v>132</v>
      </c>
      <c r="B34" s="87" t="s">
        <v>133</v>
      </c>
      <c r="C34" s="78">
        <v>0</v>
      </c>
      <c r="D34" s="78">
        <v>5296</v>
      </c>
      <c r="E34" s="79">
        <v>5296</v>
      </c>
      <c r="F34" s="66" t="s">
        <v>134</v>
      </c>
    </row>
    <row r="35" spans="1:6" s="67" customFormat="1" ht="12" customHeight="1">
      <c r="A35" s="62" t="s">
        <v>135</v>
      </c>
      <c r="B35" s="63" t="s">
        <v>136</v>
      </c>
      <c r="C35" s="64">
        <f>SUM(C36:C45)</f>
        <v>10000</v>
      </c>
      <c r="D35" s="64">
        <f>SUM(D36:D45)</f>
        <v>2258263</v>
      </c>
      <c r="E35" s="65">
        <f>SUM(E36:E45)</f>
        <v>2253434</v>
      </c>
      <c r="F35" s="66" t="s">
        <v>137</v>
      </c>
    </row>
    <row r="36" spans="1:6" s="67" customFormat="1" ht="12" customHeight="1">
      <c r="A36" s="68" t="s">
        <v>138</v>
      </c>
      <c r="B36" s="69" t="s">
        <v>139</v>
      </c>
      <c r="C36" s="70">
        <v>0</v>
      </c>
      <c r="D36" s="70">
        <v>1440000</v>
      </c>
      <c r="E36" s="71">
        <v>1440000</v>
      </c>
      <c r="F36" s="66" t="s">
        <v>140</v>
      </c>
    </row>
    <row r="37" spans="1:6" s="67" customFormat="1" ht="12" customHeight="1">
      <c r="A37" s="72" t="s">
        <v>141</v>
      </c>
      <c r="B37" s="73" t="s">
        <v>142</v>
      </c>
      <c r="C37" s="74">
        <v>0</v>
      </c>
      <c r="D37" s="74">
        <v>39000</v>
      </c>
      <c r="E37" s="75">
        <v>39000</v>
      </c>
      <c r="F37" s="66" t="s">
        <v>143</v>
      </c>
    </row>
    <row r="38" spans="1:6" s="67" customFormat="1" ht="12" customHeight="1">
      <c r="A38" s="72" t="s">
        <v>144</v>
      </c>
      <c r="B38" s="73" t="s">
        <v>145</v>
      </c>
      <c r="C38" s="74"/>
      <c r="D38" s="74">
        <v>3820</v>
      </c>
      <c r="E38" s="75">
        <v>3820</v>
      </c>
      <c r="F38" s="66" t="s">
        <v>146</v>
      </c>
    </row>
    <row r="39" spans="1:6" s="67" customFormat="1" ht="12" customHeight="1">
      <c r="A39" s="72" t="s">
        <v>147</v>
      </c>
      <c r="B39" s="73" t="s">
        <v>148</v>
      </c>
      <c r="C39" s="74"/>
      <c r="D39" s="74">
        <v>765424</v>
      </c>
      <c r="E39" s="75">
        <v>765424</v>
      </c>
      <c r="F39" s="66" t="s">
        <v>149</v>
      </c>
    </row>
    <row r="40" spans="1:6" s="67" customFormat="1" ht="12" customHeight="1">
      <c r="A40" s="72" t="s">
        <v>150</v>
      </c>
      <c r="B40" s="73" t="s">
        <v>151</v>
      </c>
      <c r="C40" s="74">
        <v>0</v>
      </c>
      <c r="D40" s="74">
        <v>0</v>
      </c>
      <c r="E40" s="75">
        <v>0</v>
      </c>
      <c r="F40" s="66" t="s">
        <v>152</v>
      </c>
    </row>
    <row r="41" spans="1:6" s="67" customFormat="1" ht="12" customHeight="1">
      <c r="A41" s="72" t="s">
        <v>153</v>
      </c>
      <c r="B41" s="73" t="s">
        <v>154</v>
      </c>
      <c r="C41" s="74"/>
      <c r="D41" s="74"/>
      <c r="E41" s="75"/>
      <c r="F41" s="66" t="s">
        <v>155</v>
      </c>
    </row>
    <row r="42" spans="1:6" s="67" customFormat="1" ht="12" customHeight="1">
      <c r="A42" s="72" t="s">
        <v>156</v>
      </c>
      <c r="B42" s="73" t="s">
        <v>157</v>
      </c>
      <c r="C42" s="74">
        <v>0</v>
      </c>
      <c r="D42" s="74">
        <v>0</v>
      </c>
      <c r="E42" s="75">
        <v>0</v>
      </c>
      <c r="F42" s="66" t="s">
        <v>158</v>
      </c>
    </row>
    <row r="43" spans="1:6" s="67" customFormat="1" ht="12" customHeight="1">
      <c r="A43" s="72" t="s">
        <v>159</v>
      </c>
      <c r="B43" s="73" t="s">
        <v>160</v>
      </c>
      <c r="C43" s="74">
        <v>0</v>
      </c>
      <c r="D43" s="74">
        <v>18</v>
      </c>
      <c r="E43" s="75">
        <v>18</v>
      </c>
      <c r="F43" s="66" t="s">
        <v>161</v>
      </c>
    </row>
    <row r="44" spans="1:6" s="67" customFormat="1" ht="12" customHeight="1">
      <c r="A44" s="72" t="s">
        <v>162</v>
      </c>
      <c r="B44" s="73" t="s">
        <v>163</v>
      </c>
      <c r="C44" s="74">
        <v>0</v>
      </c>
      <c r="D44" s="74">
        <v>0</v>
      </c>
      <c r="E44" s="75">
        <v>0</v>
      </c>
      <c r="F44" s="66" t="s">
        <v>164</v>
      </c>
    </row>
    <row r="45" spans="1:6" s="67" customFormat="1" ht="12" customHeight="1">
      <c r="A45" s="76" t="s">
        <v>165</v>
      </c>
      <c r="B45" s="77" t="s">
        <v>166</v>
      </c>
      <c r="C45" s="78">
        <v>10000</v>
      </c>
      <c r="D45" s="78">
        <v>10001</v>
      </c>
      <c r="E45" s="79">
        <v>5172</v>
      </c>
      <c r="F45" s="66" t="s">
        <v>167</v>
      </c>
    </row>
    <row r="46" spans="1:6" s="67" customFormat="1" ht="12" customHeight="1">
      <c r="A46" s="62" t="s">
        <v>168</v>
      </c>
      <c r="B46" s="63" t="s">
        <v>169</v>
      </c>
      <c r="C46" s="64">
        <f>SUM(C47:C51)</f>
        <v>0</v>
      </c>
      <c r="D46" s="64">
        <f>SUM(D47:D51)</f>
        <v>0</v>
      </c>
      <c r="E46" s="64">
        <f>SUM(E47:E51)</f>
        <v>0</v>
      </c>
      <c r="F46" s="66" t="s">
        <v>170</v>
      </c>
    </row>
    <row r="47" spans="1:6" s="67" customFormat="1" ht="12" customHeight="1">
      <c r="A47" s="68" t="s">
        <v>171</v>
      </c>
      <c r="B47" s="69" t="s">
        <v>172</v>
      </c>
      <c r="C47" s="81">
        <v>0</v>
      </c>
      <c r="D47" s="81">
        <v>0</v>
      </c>
      <c r="E47" s="82">
        <v>0</v>
      </c>
      <c r="F47" s="66" t="s">
        <v>173</v>
      </c>
    </row>
    <row r="48" spans="1:6" s="67" customFormat="1" ht="12" customHeight="1">
      <c r="A48" s="72" t="s">
        <v>174</v>
      </c>
      <c r="B48" s="73" t="s">
        <v>175</v>
      </c>
      <c r="C48" s="83">
        <v>0</v>
      </c>
      <c r="D48" s="83">
        <v>0</v>
      </c>
      <c r="E48" s="84">
        <v>0</v>
      </c>
      <c r="F48" s="66" t="s">
        <v>176</v>
      </c>
    </row>
    <row r="49" spans="1:6" s="67" customFormat="1" ht="12" customHeight="1">
      <c r="A49" s="72" t="s">
        <v>177</v>
      </c>
      <c r="B49" s="73" t="s">
        <v>178</v>
      </c>
      <c r="C49" s="83">
        <v>0</v>
      </c>
      <c r="D49" s="83"/>
      <c r="E49" s="84"/>
      <c r="F49" s="66" t="s">
        <v>179</v>
      </c>
    </row>
    <row r="50" spans="1:6" s="67" customFormat="1" ht="12" customHeight="1">
      <c r="A50" s="72" t="s">
        <v>180</v>
      </c>
      <c r="B50" s="73" t="s">
        <v>181</v>
      </c>
      <c r="C50" s="83">
        <v>0</v>
      </c>
      <c r="D50" s="83">
        <v>0</v>
      </c>
      <c r="E50" s="84">
        <v>0</v>
      </c>
      <c r="F50" s="66" t="s">
        <v>182</v>
      </c>
    </row>
    <row r="51" spans="1:6" s="67" customFormat="1" ht="12" customHeight="1">
      <c r="A51" s="76" t="s">
        <v>183</v>
      </c>
      <c r="B51" s="77" t="s">
        <v>184</v>
      </c>
      <c r="C51" s="85">
        <v>0</v>
      </c>
      <c r="D51" s="85">
        <v>0</v>
      </c>
      <c r="E51" s="86">
        <v>0</v>
      </c>
      <c r="F51" s="66" t="s">
        <v>185</v>
      </c>
    </row>
    <row r="52" spans="1:6" s="67" customFormat="1" ht="17.25" customHeight="1">
      <c r="A52" s="62" t="s">
        <v>186</v>
      </c>
      <c r="B52" s="63" t="s">
        <v>187</v>
      </c>
      <c r="C52" s="64">
        <f>SUM(C53:C56)</f>
        <v>700000</v>
      </c>
      <c r="D52" s="64">
        <f>SUM(D53:D56)</f>
        <v>700000</v>
      </c>
      <c r="E52" s="64">
        <f>SUM(E53:E56)</f>
        <v>488800</v>
      </c>
      <c r="F52" s="66" t="s">
        <v>188</v>
      </c>
    </row>
    <row r="53" spans="1:6" s="67" customFormat="1" ht="12" customHeight="1">
      <c r="A53" s="68" t="s">
        <v>189</v>
      </c>
      <c r="B53" s="69" t="s">
        <v>190</v>
      </c>
      <c r="C53" s="81">
        <v>0</v>
      </c>
      <c r="D53" s="81">
        <v>0</v>
      </c>
      <c r="E53" s="82">
        <v>0</v>
      </c>
      <c r="F53" s="66" t="s">
        <v>191</v>
      </c>
    </row>
    <row r="54" spans="1:6" s="67" customFormat="1" ht="12" customHeight="1">
      <c r="A54" s="72" t="s">
        <v>192</v>
      </c>
      <c r="B54" s="73" t="s">
        <v>193</v>
      </c>
      <c r="C54" s="74">
        <v>700000</v>
      </c>
      <c r="D54" s="74">
        <v>700000</v>
      </c>
      <c r="E54" s="75">
        <v>488800</v>
      </c>
      <c r="F54" s="66" t="s">
        <v>194</v>
      </c>
    </row>
    <row r="55" spans="1:6" s="67" customFormat="1" ht="12" customHeight="1">
      <c r="A55" s="72" t="s">
        <v>195</v>
      </c>
      <c r="B55" s="73" t="s">
        <v>196</v>
      </c>
      <c r="C55" s="83">
        <v>0</v>
      </c>
      <c r="D55" s="83"/>
      <c r="E55" s="84"/>
      <c r="F55" s="66" t="s">
        <v>197</v>
      </c>
    </row>
    <row r="56" spans="1:6" s="67" customFormat="1" ht="12" customHeight="1">
      <c r="A56" s="76" t="s">
        <v>198</v>
      </c>
      <c r="B56" s="77" t="s">
        <v>199</v>
      </c>
      <c r="C56" s="85">
        <v>0</v>
      </c>
      <c r="D56" s="85">
        <v>0</v>
      </c>
      <c r="E56" s="86">
        <v>0</v>
      </c>
      <c r="F56" s="66" t="s">
        <v>200</v>
      </c>
    </row>
    <row r="57" spans="1:6" s="67" customFormat="1" ht="12" customHeight="1">
      <c r="A57" s="62" t="s">
        <v>201</v>
      </c>
      <c r="B57" s="80" t="s">
        <v>202</v>
      </c>
      <c r="C57" s="64">
        <f>SUM(C58:C61)</f>
        <v>0</v>
      </c>
      <c r="D57" s="64">
        <f>SUM(D58:D61)</f>
        <v>0</v>
      </c>
      <c r="E57" s="64">
        <f>SUM(E58:E61)</f>
        <v>0</v>
      </c>
      <c r="F57" s="66" t="s">
        <v>203</v>
      </c>
    </row>
    <row r="58" spans="1:6" s="67" customFormat="1" ht="12" customHeight="1">
      <c r="A58" s="68" t="s">
        <v>204</v>
      </c>
      <c r="B58" s="69" t="s">
        <v>205</v>
      </c>
      <c r="C58" s="83">
        <v>0</v>
      </c>
      <c r="D58" s="83">
        <v>0</v>
      </c>
      <c r="E58" s="84">
        <v>0</v>
      </c>
      <c r="F58" s="66" t="s">
        <v>206</v>
      </c>
    </row>
    <row r="59" spans="1:6" s="67" customFormat="1" ht="12" customHeight="1">
      <c r="A59" s="72" t="s">
        <v>207</v>
      </c>
      <c r="B59" s="73" t="s">
        <v>208</v>
      </c>
      <c r="C59" s="83"/>
      <c r="D59" s="83"/>
      <c r="E59" s="84"/>
      <c r="F59" s="66" t="s">
        <v>209</v>
      </c>
    </row>
    <row r="60" spans="1:6" s="67" customFormat="1" ht="12" customHeight="1">
      <c r="A60" s="72" t="s">
        <v>210</v>
      </c>
      <c r="B60" s="73" t="s">
        <v>211</v>
      </c>
      <c r="C60" s="83"/>
      <c r="D60" s="83">
        <v>0</v>
      </c>
      <c r="E60" s="84">
        <v>0</v>
      </c>
      <c r="F60" s="66" t="s">
        <v>212</v>
      </c>
    </row>
    <row r="61" spans="1:6" s="67" customFormat="1" ht="12" customHeight="1">
      <c r="A61" s="76" t="s">
        <v>213</v>
      </c>
      <c r="B61" s="77" t="s">
        <v>214</v>
      </c>
      <c r="C61" s="83">
        <v>0</v>
      </c>
      <c r="D61" s="83">
        <v>0</v>
      </c>
      <c r="E61" s="84">
        <v>0</v>
      </c>
      <c r="F61" s="66" t="s">
        <v>215</v>
      </c>
    </row>
    <row r="62" spans="1:6" s="67" customFormat="1" ht="12" customHeight="1">
      <c r="A62" s="62" t="s">
        <v>216</v>
      </c>
      <c r="B62" s="63" t="s">
        <v>217</v>
      </c>
      <c r="C62" s="64">
        <f>C7+C14+C21+C28+C35+C46+C52+C57</f>
        <v>50608423</v>
      </c>
      <c r="D62" s="64">
        <f>D7+D14+D21+D28+D35+D46+D52+D57</f>
        <v>118307624</v>
      </c>
      <c r="E62" s="64">
        <f>E7+E14+E21+E28+E35+E46+E52+E57</f>
        <v>118091595</v>
      </c>
      <c r="F62" s="66" t="s">
        <v>218</v>
      </c>
    </row>
    <row r="63" spans="1:6" s="67" customFormat="1" ht="12" customHeight="1">
      <c r="A63" s="89" t="s">
        <v>219</v>
      </c>
      <c r="B63" s="80" t="s">
        <v>220</v>
      </c>
      <c r="C63" s="64">
        <f>SUM(C64:C66)</f>
        <v>0</v>
      </c>
      <c r="D63" s="64">
        <f>SUM(D64:D66)</f>
        <v>0</v>
      </c>
      <c r="E63" s="64">
        <f>SUM(E64:E66)</f>
        <v>0</v>
      </c>
      <c r="F63" s="66" t="s">
        <v>221</v>
      </c>
    </row>
    <row r="64" spans="1:6" s="67" customFormat="1" ht="12" customHeight="1">
      <c r="A64" s="68" t="s">
        <v>222</v>
      </c>
      <c r="B64" s="69" t="s">
        <v>223</v>
      </c>
      <c r="C64" s="83">
        <v>0</v>
      </c>
      <c r="D64" s="83">
        <v>0</v>
      </c>
      <c r="E64" s="84">
        <v>0</v>
      </c>
      <c r="F64" s="66" t="s">
        <v>224</v>
      </c>
    </row>
    <row r="65" spans="1:6" s="67" customFormat="1" ht="12" customHeight="1">
      <c r="A65" s="72" t="s">
        <v>225</v>
      </c>
      <c r="B65" s="73" t="s">
        <v>226</v>
      </c>
      <c r="C65" s="83">
        <v>0</v>
      </c>
      <c r="D65" s="83">
        <v>0</v>
      </c>
      <c r="E65" s="84">
        <v>0</v>
      </c>
      <c r="F65" s="66" t="s">
        <v>227</v>
      </c>
    </row>
    <row r="66" spans="1:6" s="67" customFormat="1" ht="12" customHeight="1">
      <c r="A66" s="76" t="s">
        <v>228</v>
      </c>
      <c r="B66" s="90" t="s">
        <v>229</v>
      </c>
      <c r="C66" s="83">
        <v>0</v>
      </c>
      <c r="D66" s="83"/>
      <c r="E66" s="84"/>
      <c r="F66" s="66" t="s">
        <v>230</v>
      </c>
    </row>
    <row r="67" spans="1:6" s="67" customFormat="1" ht="12" customHeight="1">
      <c r="A67" s="89" t="s">
        <v>231</v>
      </c>
      <c r="B67" s="80" t="s">
        <v>232</v>
      </c>
      <c r="C67" s="64">
        <f>SUM(C68:C71)</f>
        <v>0</v>
      </c>
      <c r="D67" s="64">
        <f>SUM(D68:D71)</f>
        <v>0</v>
      </c>
      <c r="E67" s="64">
        <f>SUM(E68:E71)</f>
        <v>0</v>
      </c>
      <c r="F67" s="66" t="s">
        <v>233</v>
      </c>
    </row>
    <row r="68" spans="1:6" s="67" customFormat="1" ht="13.5" customHeight="1">
      <c r="A68" s="68" t="s">
        <v>234</v>
      </c>
      <c r="B68" s="69" t="s">
        <v>235</v>
      </c>
      <c r="C68" s="83">
        <v>0</v>
      </c>
      <c r="D68" s="83"/>
      <c r="E68" s="84">
        <v>0</v>
      </c>
      <c r="F68" s="66" t="s">
        <v>236</v>
      </c>
    </row>
    <row r="69" spans="1:6" s="67" customFormat="1" ht="12" customHeight="1">
      <c r="A69" s="72" t="s">
        <v>237</v>
      </c>
      <c r="B69" s="73" t="s">
        <v>238</v>
      </c>
      <c r="C69" s="83">
        <v>0</v>
      </c>
      <c r="D69" s="83">
        <v>0</v>
      </c>
      <c r="E69" s="84">
        <v>0</v>
      </c>
      <c r="F69" s="66" t="s">
        <v>239</v>
      </c>
    </row>
    <row r="70" spans="1:6" s="67" customFormat="1" ht="12" customHeight="1">
      <c r="A70" s="72" t="s">
        <v>240</v>
      </c>
      <c r="B70" s="73" t="s">
        <v>241</v>
      </c>
      <c r="C70" s="83">
        <v>0</v>
      </c>
      <c r="D70" s="83"/>
      <c r="E70" s="84"/>
      <c r="F70" s="66" t="s">
        <v>242</v>
      </c>
    </row>
    <row r="71" spans="1:6" s="67" customFormat="1" ht="12" customHeight="1">
      <c r="A71" s="76" t="s">
        <v>243</v>
      </c>
      <c r="B71" s="77" t="s">
        <v>244</v>
      </c>
      <c r="C71" s="83">
        <v>0</v>
      </c>
      <c r="D71" s="83">
        <v>0</v>
      </c>
      <c r="E71" s="84">
        <v>0</v>
      </c>
      <c r="F71" s="66" t="s">
        <v>245</v>
      </c>
    </row>
    <row r="72" spans="1:6" s="67" customFormat="1" ht="12" customHeight="1">
      <c r="A72" s="89" t="s">
        <v>246</v>
      </c>
      <c r="B72" s="80" t="s">
        <v>247</v>
      </c>
      <c r="C72" s="64">
        <f>SUM(C73:C74)</f>
        <v>5962581</v>
      </c>
      <c r="D72" s="64">
        <f>SUM(D73:D74)</f>
        <v>5962581</v>
      </c>
      <c r="E72" s="64">
        <f>SUM(E73:E74)</f>
        <v>5962581</v>
      </c>
      <c r="F72" s="66" t="s">
        <v>248</v>
      </c>
    </row>
    <row r="73" spans="1:6" s="67" customFormat="1" ht="12" customHeight="1">
      <c r="A73" s="68" t="s">
        <v>249</v>
      </c>
      <c r="B73" s="69" t="s">
        <v>250</v>
      </c>
      <c r="C73" s="74">
        <v>5962581</v>
      </c>
      <c r="D73" s="74">
        <v>5962581</v>
      </c>
      <c r="E73" s="75">
        <v>5962581</v>
      </c>
      <c r="F73" s="66" t="s">
        <v>251</v>
      </c>
    </row>
    <row r="74" spans="1:6" s="67" customFormat="1" ht="12" customHeight="1">
      <c r="A74" s="76" t="s">
        <v>252</v>
      </c>
      <c r="B74" s="77" t="s">
        <v>253</v>
      </c>
      <c r="C74" s="83">
        <v>0</v>
      </c>
      <c r="D74" s="83">
        <v>0</v>
      </c>
      <c r="E74" s="84">
        <v>0</v>
      </c>
      <c r="F74" s="66" t="s">
        <v>254</v>
      </c>
    </row>
    <row r="75" spans="1:6" s="67" customFormat="1" ht="12" customHeight="1">
      <c r="A75" s="89" t="s">
        <v>255</v>
      </c>
      <c r="B75" s="80" t="s">
        <v>256</v>
      </c>
      <c r="C75" s="64">
        <f>SUM(C76:C78)</f>
        <v>0</v>
      </c>
      <c r="D75" s="64">
        <f>SUM(D76:D78)</f>
        <v>1258314</v>
      </c>
      <c r="E75" s="64">
        <f>SUM(E76:E78)</f>
        <v>1258314</v>
      </c>
      <c r="F75" s="66" t="s">
        <v>257</v>
      </c>
    </row>
    <row r="76" spans="1:6" s="67" customFormat="1" ht="12" customHeight="1">
      <c r="A76" s="68" t="s">
        <v>258</v>
      </c>
      <c r="B76" s="69" t="s">
        <v>32</v>
      </c>
      <c r="C76" s="83">
        <v>0</v>
      </c>
      <c r="D76" s="74">
        <v>1258314</v>
      </c>
      <c r="E76" s="75">
        <v>1258314</v>
      </c>
      <c r="F76" s="66" t="s">
        <v>259</v>
      </c>
    </row>
    <row r="77" spans="1:6" s="67" customFormat="1" ht="12" customHeight="1">
      <c r="A77" s="72" t="s">
        <v>260</v>
      </c>
      <c r="B77" s="73" t="s">
        <v>261</v>
      </c>
      <c r="C77" s="83">
        <v>0</v>
      </c>
      <c r="D77" s="83"/>
      <c r="E77" s="84"/>
      <c r="F77" s="66" t="s">
        <v>262</v>
      </c>
    </row>
    <row r="78" spans="1:6" s="67" customFormat="1" ht="12" customHeight="1">
      <c r="A78" s="76" t="s">
        <v>263</v>
      </c>
      <c r="B78" s="87" t="s">
        <v>264</v>
      </c>
      <c r="C78" s="83">
        <v>0</v>
      </c>
      <c r="D78" s="83">
        <v>0</v>
      </c>
      <c r="E78" s="84">
        <v>0</v>
      </c>
      <c r="F78" s="66" t="s">
        <v>265</v>
      </c>
    </row>
    <row r="79" spans="1:6" s="67" customFormat="1" ht="12" customHeight="1">
      <c r="A79" s="89" t="s">
        <v>266</v>
      </c>
      <c r="B79" s="80" t="s">
        <v>267</v>
      </c>
      <c r="C79" s="64">
        <f>SUM(C80:C83)</f>
        <v>0</v>
      </c>
      <c r="D79" s="64">
        <f>SUM(D80:D83)</f>
        <v>0</v>
      </c>
      <c r="E79" s="64">
        <f>SUM(E80:E83)</f>
        <v>0</v>
      </c>
      <c r="F79" s="66" t="s">
        <v>268</v>
      </c>
    </row>
    <row r="80" spans="1:6" s="67" customFormat="1" ht="12" customHeight="1">
      <c r="A80" s="91" t="s">
        <v>269</v>
      </c>
      <c r="B80" s="69" t="s">
        <v>270</v>
      </c>
      <c r="C80" s="83">
        <v>0</v>
      </c>
      <c r="D80" s="83">
        <v>0</v>
      </c>
      <c r="E80" s="84">
        <v>0</v>
      </c>
      <c r="F80" s="66" t="s">
        <v>271</v>
      </c>
    </row>
    <row r="81" spans="1:6" s="67" customFormat="1" ht="12" customHeight="1">
      <c r="A81" s="92" t="s">
        <v>272</v>
      </c>
      <c r="B81" s="73" t="s">
        <v>273</v>
      </c>
      <c r="C81" s="83">
        <v>0</v>
      </c>
      <c r="D81" s="83">
        <v>0</v>
      </c>
      <c r="E81" s="84">
        <v>0</v>
      </c>
      <c r="F81" s="66" t="s">
        <v>274</v>
      </c>
    </row>
    <row r="82" spans="1:6" s="67" customFormat="1" ht="12" customHeight="1">
      <c r="A82" s="92" t="s">
        <v>275</v>
      </c>
      <c r="B82" s="73" t="s">
        <v>276</v>
      </c>
      <c r="C82" s="83">
        <v>0</v>
      </c>
      <c r="D82" s="83">
        <v>0</v>
      </c>
      <c r="E82" s="84">
        <v>0</v>
      </c>
      <c r="F82" s="66" t="s">
        <v>277</v>
      </c>
    </row>
    <row r="83" spans="1:6" s="67" customFormat="1" ht="12" customHeight="1">
      <c r="A83" s="93" t="s">
        <v>278</v>
      </c>
      <c r="B83" s="87" t="s">
        <v>279</v>
      </c>
      <c r="C83" s="83">
        <v>0</v>
      </c>
      <c r="D83" s="83">
        <v>0</v>
      </c>
      <c r="E83" s="84">
        <v>0</v>
      </c>
      <c r="F83" s="66" t="s">
        <v>280</v>
      </c>
    </row>
    <row r="84" spans="1:6" s="67" customFormat="1" ht="12" customHeight="1">
      <c r="A84" s="89" t="s">
        <v>281</v>
      </c>
      <c r="B84" s="80" t="s">
        <v>282</v>
      </c>
      <c r="C84" s="94">
        <v>0</v>
      </c>
      <c r="D84" s="94">
        <v>0</v>
      </c>
      <c r="E84" s="95">
        <v>0</v>
      </c>
      <c r="F84" s="66" t="s">
        <v>283</v>
      </c>
    </row>
    <row r="85" spans="1:6" s="67" customFormat="1" ht="12" customHeight="1">
      <c r="A85" s="89" t="s">
        <v>284</v>
      </c>
      <c r="B85" s="96" t="s">
        <v>285</v>
      </c>
      <c r="C85" s="64">
        <f>C63+C67+C72+C75+C80+C84</f>
        <v>5962581</v>
      </c>
      <c r="D85" s="64">
        <f>D63+D67+D72+D75+D79+D84</f>
        <v>7220895</v>
      </c>
      <c r="E85" s="64">
        <f>E63+E67+E72+E75+E79+E84</f>
        <v>7220895</v>
      </c>
      <c r="F85" s="66" t="s">
        <v>286</v>
      </c>
    </row>
    <row r="86" spans="1:6" s="67" customFormat="1" ht="12" customHeight="1">
      <c r="A86" s="97" t="s">
        <v>287</v>
      </c>
      <c r="B86" s="98" t="s">
        <v>288</v>
      </c>
      <c r="C86" s="64">
        <f>C62+C85</f>
        <v>56571004</v>
      </c>
      <c r="D86" s="64">
        <f>D62+D85</f>
        <v>125528519</v>
      </c>
      <c r="E86" s="64">
        <f>E62+E85</f>
        <v>125312490</v>
      </c>
      <c r="F86" s="66" t="s">
        <v>289</v>
      </c>
    </row>
    <row r="87" spans="1:6" s="67" customFormat="1" ht="12" customHeight="1">
      <c r="A87" s="99"/>
      <c r="B87" s="99"/>
      <c r="C87" s="100"/>
      <c r="D87" s="100"/>
      <c r="E87" s="100"/>
      <c r="F87" s="66"/>
    </row>
    <row r="88" spans="1:6" ht="16.5" customHeight="1">
      <c r="A88" s="48" t="s">
        <v>290</v>
      </c>
      <c r="B88" s="48"/>
      <c r="C88" s="48"/>
      <c r="D88" s="48"/>
      <c r="E88" s="48"/>
      <c r="F88" s="54"/>
    </row>
    <row r="89" spans="1:6" s="104" customFormat="1" ht="16.5" customHeight="1">
      <c r="A89" s="101" t="s">
        <v>291</v>
      </c>
      <c r="B89" s="101"/>
      <c r="C89" s="102"/>
      <c r="D89" s="102"/>
      <c r="E89" s="102"/>
      <c r="F89" s="103"/>
    </row>
    <row r="90" spans="1:6" s="104" customFormat="1" ht="16.5" customHeight="1">
      <c r="A90" s="51" t="s">
        <v>41</v>
      </c>
      <c r="B90" s="52" t="s">
        <v>292</v>
      </c>
      <c r="C90" s="53">
        <f>+C4</f>
        <v>0</v>
      </c>
      <c r="D90" s="53"/>
      <c r="E90" s="53"/>
      <c r="F90" s="103"/>
    </row>
    <row r="91" spans="1:6" ht="37.5" customHeight="1">
      <c r="A91" s="51"/>
      <c r="B91" s="52"/>
      <c r="C91" s="55" t="s">
        <v>43</v>
      </c>
      <c r="D91" s="55" t="s">
        <v>44</v>
      </c>
      <c r="E91" s="56" t="s">
        <v>45</v>
      </c>
      <c r="F91" s="54"/>
    </row>
    <row r="92" spans="1:6" s="61" customFormat="1" ht="12" customHeight="1">
      <c r="A92" s="57" t="s">
        <v>46</v>
      </c>
      <c r="B92" s="58" t="s">
        <v>47</v>
      </c>
      <c r="C92" s="58" t="s">
        <v>48</v>
      </c>
      <c r="D92" s="58" t="s">
        <v>49</v>
      </c>
      <c r="E92" s="105" t="s">
        <v>50</v>
      </c>
      <c r="F92" s="60"/>
    </row>
    <row r="93" spans="1:6" ht="12" customHeight="1">
      <c r="A93" s="106" t="s">
        <v>51</v>
      </c>
      <c r="B93" s="107" t="s">
        <v>293</v>
      </c>
      <c r="C93" s="108">
        <f>SUM(C94:C98)</f>
        <v>37084585</v>
      </c>
      <c r="D93" s="108">
        <f>SUM(D94:D98)</f>
        <v>82557539</v>
      </c>
      <c r="E93" s="108">
        <f>SUM(E94:E98)</f>
        <v>60844647</v>
      </c>
      <c r="F93" s="54" t="s">
        <v>53</v>
      </c>
    </row>
    <row r="94" spans="1:6" ht="12" customHeight="1">
      <c r="A94" s="109" t="s">
        <v>54</v>
      </c>
      <c r="B94" s="110" t="s">
        <v>294</v>
      </c>
      <c r="C94" s="111">
        <v>19230881</v>
      </c>
      <c r="D94" s="111">
        <v>44638110</v>
      </c>
      <c r="E94" s="112">
        <v>33253138</v>
      </c>
      <c r="F94" s="54" t="s">
        <v>56</v>
      </c>
    </row>
    <row r="95" spans="1:6" ht="12" customHeight="1">
      <c r="A95" s="72" t="s">
        <v>57</v>
      </c>
      <c r="B95" s="113" t="s">
        <v>295</v>
      </c>
      <c r="C95" s="74">
        <v>2399364</v>
      </c>
      <c r="D95" s="74">
        <v>5130823</v>
      </c>
      <c r="E95" s="75">
        <v>4554934</v>
      </c>
      <c r="F95" s="54" t="s">
        <v>59</v>
      </c>
    </row>
    <row r="96" spans="1:6" ht="12" customHeight="1">
      <c r="A96" s="72" t="s">
        <v>60</v>
      </c>
      <c r="B96" s="113" t="s">
        <v>296</v>
      </c>
      <c r="C96" s="78">
        <v>10068157</v>
      </c>
      <c r="D96" s="78">
        <v>23429528</v>
      </c>
      <c r="E96" s="79">
        <v>14340683</v>
      </c>
      <c r="F96" s="54" t="s">
        <v>62</v>
      </c>
    </row>
    <row r="97" spans="1:6" ht="12" customHeight="1">
      <c r="A97" s="72" t="s">
        <v>63</v>
      </c>
      <c r="B97" s="114" t="s">
        <v>297</v>
      </c>
      <c r="C97" s="78">
        <v>4304000</v>
      </c>
      <c r="D97" s="78">
        <v>5097396</v>
      </c>
      <c r="E97" s="79">
        <v>4706633</v>
      </c>
      <c r="F97" s="54" t="s">
        <v>65</v>
      </c>
    </row>
    <row r="98" spans="1:6" ht="12" customHeight="1">
      <c r="A98" s="72" t="s">
        <v>298</v>
      </c>
      <c r="B98" s="115" t="s">
        <v>18</v>
      </c>
      <c r="C98" s="116">
        <f>SUM(C99:C108)</f>
        <v>1082183</v>
      </c>
      <c r="D98" s="116">
        <f>SUM(D99:D108)</f>
        <v>4261682</v>
      </c>
      <c r="E98" s="116">
        <f>SUM(E99:E108)</f>
        <v>3989259</v>
      </c>
      <c r="F98" s="54" t="s">
        <v>68</v>
      </c>
    </row>
    <row r="99" spans="1:6" ht="12" customHeight="1">
      <c r="A99" s="72" t="s">
        <v>69</v>
      </c>
      <c r="B99" s="113" t="s">
        <v>299</v>
      </c>
      <c r="C99" s="78">
        <v>0</v>
      </c>
      <c r="D99" s="78">
        <v>10260</v>
      </c>
      <c r="E99" s="79">
        <v>10260</v>
      </c>
      <c r="F99" s="54" t="s">
        <v>71</v>
      </c>
    </row>
    <row r="100" spans="1:6" ht="12" customHeight="1">
      <c r="A100" s="72" t="s">
        <v>300</v>
      </c>
      <c r="B100" s="117" t="s">
        <v>301</v>
      </c>
      <c r="C100" s="78">
        <v>0</v>
      </c>
      <c r="D100" s="78">
        <v>0</v>
      </c>
      <c r="E100" s="79">
        <v>0</v>
      </c>
      <c r="F100" s="54" t="s">
        <v>74</v>
      </c>
    </row>
    <row r="101" spans="1:6" ht="12" customHeight="1">
      <c r="A101" s="72" t="s">
        <v>302</v>
      </c>
      <c r="B101" s="118" t="s">
        <v>303</v>
      </c>
      <c r="C101" s="78">
        <v>0</v>
      </c>
      <c r="D101" s="78">
        <v>0</v>
      </c>
      <c r="E101" s="79">
        <v>0</v>
      </c>
      <c r="F101" s="54" t="s">
        <v>77</v>
      </c>
    </row>
    <row r="102" spans="1:6" ht="12" customHeight="1">
      <c r="A102" s="72" t="s">
        <v>304</v>
      </c>
      <c r="B102" s="118" t="s">
        <v>305</v>
      </c>
      <c r="C102" s="78">
        <v>0</v>
      </c>
      <c r="D102" s="78"/>
      <c r="E102" s="79"/>
      <c r="F102" s="54" t="s">
        <v>80</v>
      </c>
    </row>
    <row r="103" spans="1:6" ht="12" customHeight="1">
      <c r="A103" s="72" t="s">
        <v>306</v>
      </c>
      <c r="B103" s="117" t="s">
        <v>307</v>
      </c>
      <c r="C103" s="78">
        <v>192183</v>
      </c>
      <c r="D103" s="78">
        <v>332122</v>
      </c>
      <c r="E103" s="79">
        <v>272699</v>
      </c>
      <c r="F103" s="54" t="s">
        <v>83</v>
      </c>
    </row>
    <row r="104" spans="1:6" ht="12" customHeight="1">
      <c r="A104" s="72" t="s">
        <v>308</v>
      </c>
      <c r="B104" s="117" t="s">
        <v>309</v>
      </c>
      <c r="C104" s="78">
        <v>0</v>
      </c>
      <c r="D104" s="78">
        <v>0</v>
      </c>
      <c r="E104" s="79">
        <v>0</v>
      </c>
      <c r="F104" s="54" t="s">
        <v>86</v>
      </c>
    </row>
    <row r="105" spans="1:6" ht="12" customHeight="1">
      <c r="A105" s="72" t="s">
        <v>310</v>
      </c>
      <c r="B105" s="118" t="s">
        <v>311</v>
      </c>
      <c r="C105" s="78">
        <v>700000</v>
      </c>
      <c r="D105" s="78">
        <v>700000</v>
      </c>
      <c r="E105" s="79">
        <v>665000</v>
      </c>
      <c r="F105" s="54" t="s">
        <v>89</v>
      </c>
    </row>
    <row r="106" spans="1:6" ht="12" customHeight="1">
      <c r="A106" s="119" t="s">
        <v>312</v>
      </c>
      <c r="B106" s="120" t="s">
        <v>313</v>
      </c>
      <c r="C106" s="78">
        <v>0</v>
      </c>
      <c r="D106" s="78">
        <v>0</v>
      </c>
      <c r="E106" s="79">
        <v>0</v>
      </c>
      <c r="F106" s="54" t="s">
        <v>92</v>
      </c>
    </row>
    <row r="107" spans="1:6" ht="12" customHeight="1">
      <c r="A107" s="72" t="s">
        <v>314</v>
      </c>
      <c r="B107" s="120" t="s">
        <v>315</v>
      </c>
      <c r="C107" s="78">
        <v>0</v>
      </c>
      <c r="D107" s="78">
        <v>0</v>
      </c>
      <c r="E107" s="79">
        <v>0</v>
      </c>
      <c r="F107" s="54" t="s">
        <v>95</v>
      </c>
    </row>
    <row r="108" spans="1:6" ht="12" customHeight="1">
      <c r="A108" s="121" t="s">
        <v>316</v>
      </c>
      <c r="B108" s="122" t="s">
        <v>317</v>
      </c>
      <c r="C108" s="123">
        <v>190000</v>
      </c>
      <c r="D108" s="123">
        <v>3219300</v>
      </c>
      <c r="E108" s="124">
        <v>3041300</v>
      </c>
      <c r="F108" s="54" t="s">
        <v>98</v>
      </c>
    </row>
    <row r="109" spans="1:6" ht="12" customHeight="1">
      <c r="A109" s="62" t="s">
        <v>72</v>
      </c>
      <c r="B109" s="125" t="s">
        <v>318</v>
      </c>
      <c r="C109" s="64">
        <f>SUM(C110,C112,C114)</f>
        <v>3537063</v>
      </c>
      <c r="D109" s="64">
        <f>SUM(D110,D112,D114)</f>
        <v>28021624</v>
      </c>
      <c r="E109" s="64">
        <f>SUM(E110,E112,E114)</f>
        <v>16956116</v>
      </c>
      <c r="F109" s="54" t="s">
        <v>101</v>
      </c>
    </row>
    <row r="110" spans="1:6" ht="12" customHeight="1">
      <c r="A110" s="68" t="s">
        <v>75</v>
      </c>
      <c r="B110" s="113" t="s">
        <v>22</v>
      </c>
      <c r="C110" s="70">
        <v>2801146</v>
      </c>
      <c r="D110" s="70">
        <v>27285625</v>
      </c>
      <c r="E110" s="71">
        <v>16220117</v>
      </c>
      <c r="F110" s="54" t="s">
        <v>104</v>
      </c>
    </row>
    <row r="111" spans="1:6" ht="12" customHeight="1">
      <c r="A111" s="68" t="s">
        <v>78</v>
      </c>
      <c r="B111" s="126" t="s">
        <v>319</v>
      </c>
      <c r="C111" s="70">
        <v>0</v>
      </c>
      <c r="D111" s="70">
        <v>23908703</v>
      </c>
      <c r="E111" s="71">
        <v>13751599</v>
      </c>
      <c r="F111" s="54" t="s">
        <v>107</v>
      </c>
    </row>
    <row r="112" spans="1:6" ht="12.75">
      <c r="A112" s="68" t="s">
        <v>81</v>
      </c>
      <c r="B112" s="126" t="s">
        <v>24</v>
      </c>
      <c r="C112" s="74">
        <v>735917</v>
      </c>
      <c r="D112" s="74">
        <v>735999</v>
      </c>
      <c r="E112" s="75">
        <v>735999</v>
      </c>
      <c r="F112" s="54" t="s">
        <v>110</v>
      </c>
    </row>
    <row r="113" spans="1:6" ht="12" customHeight="1">
      <c r="A113" s="68" t="s">
        <v>84</v>
      </c>
      <c r="B113" s="126" t="s">
        <v>320</v>
      </c>
      <c r="C113" s="83">
        <v>0</v>
      </c>
      <c r="D113" s="83">
        <v>0</v>
      </c>
      <c r="E113" s="84">
        <v>0</v>
      </c>
      <c r="F113" s="54" t="s">
        <v>113</v>
      </c>
    </row>
    <row r="114" spans="1:6" ht="12" customHeight="1">
      <c r="A114" s="68" t="s">
        <v>87</v>
      </c>
      <c r="B114" s="87" t="s">
        <v>321</v>
      </c>
      <c r="C114" s="83"/>
      <c r="D114" s="83"/>
      <c r="E114" s="84">
        <v>0</v>
      </c>
      <c r="F114" s="54" t="s">
        <v>116</v>
      </c>
    </row>
    <row r="115" spans="1:6" ht="21.75" customHeight="1">
      <c r="A115" s="68" t="s">
        <v>90</v>
      </c>
      <c r="B115" s="127" t="s">
        <v>322</v>
      </c>
      <c r="C115" s="83">
        <v>0</v>
      </c>
      <c r="D115" s="83">
        <v>0</v>
      </c>
      <c r="E115" s="84">
        <v>0</v>
      </c>
      <c r="F115" s="54" t="s">
        <v>119</v>
      </c>
    </row>
    <row r="116" spans="1:6" ht="24" customHeight="1">
      <c r="A116" s="68" t="s">
        <v>323</v>
      </c>
      <c r="B116" s="128" t="s">
        <v>324</v>
      </c>
      <c r="C116" s="83">
        <v>0</v>
      </c>
      <c r="D116" s="83">
        <v>0</v>
      </c>
      <c r="E116" s="84">
        <v>0</v>
      </c>
      <c r="F116" s="54" t="s">
        <v>122</v>
      </c>
    </row>
    <row r="117" spans="1:6" ht="12" customHeight="1">
      <c r="A117" s="68" t="s">
        <v>325</v>
      </c>
      <c r="B117" s="118" t="s">
        <v>305</v>
      </c>
      <c r="C117" s="83">
        <v>0</v>
      </c>
      <c r="D117" s="83">
        <v>0</v>
      </c>
      <c r="E117" s="84">
        <v>0</v>
      </c>
      <c r="F117" s="54" t="s">
        <v>125</v>
      </c>
    </row>
    <row r="118" spans="1:6" ht="12" customHeight="1">
      <c r="A118" s="68" t="s">
        <v>326</v>
      </c>
      <c r="B118" s="118" t="s">
        <v>327</v>
      </c>
      <c r="C118" s="83">
        <v>0</v>
      </c>
      <c r="D118" s="83">
        <v>0</v>
      </c>
      <c r="E118" s="84">
        <v>0</v>
      </c>
      <c r="F118" s="54" t="s">
        <v>128</v>
      </c>
    </row>
    <row r="119" spans="1:6" ht="12" customHeight="1">
      <c r="A119" s="68" t="s">
        <v>328</v>
      </c>
      <c r="B119" s="118" t="s">
        <v>329</v>
      </c>
      <c r="C119" s="83">
        <v>0</v>
      </c>
      <c r="D119" s="83">
        <v>0</v>
      </c>
      <c r="E119" s="84">
        <v>0</v>
      </c>
      <c r="F119" s="54" t="s">
        <v>131</v>
      </c>
    </row>
    <row r="120" spans="1:6" s="129" customFormat="1" ht="12" customHeight="1">
      <c r="A120" s="68" t="s">
        <v>330</v>
      </c>
      <c r="B120" s="118" t="s">
        <v>311</v>
      </c>
      <c r="C120" s="83">
        <v>0</v>
      </c>
      <c r="D120" s="83">
        <v>0</v>
      </c>
      <c r="E120" s="84">
        <v>0</v>
      </c>
      <c r="F120" s="54" t="s">
        <v>134</v>
      </c>
    </row>
    <row r="121" spans="1:6" ht="12" customHeight="1">
      <c r="A121" s="68" t="s">
        <v>331</v>
      </c>
      <c r="B121" s="118" t="s">
        <v>332</v>
      </c>
      <c r="C121" s="83"/>
      <c r="D121" s="83"/>
      <c r="E121" s="84">
        <v>0</v>
      </c>
      <c r="F121" s="54" t="s">
        <v>137</v>
      </c>
    </row>
    <row r="122" spans="1:6" ht="12" customHeight="1">
      <c r="A122" s="119" t="s">
        <v>333</v>
      </c>
      <c r="B122" s="118" t="s">
        <v>334</v>
      </c>
      <c r="C122" s="85"/>
      <c r="D122" s="85"/>
      <c r="E122" s="86">
        <v>0</v>
      </c>
      <c r="F122" s="54" t="s">
        <v>140</v>
      </c>
    </row>
    <row r="123" spans="1:6" ht="12" customHeight="1">
      <c r="A123" s="62" t="s">
        <v>93</v>
      </c>
      <c r="B123" s="63" t="s">
        <v>335</v>
      </c>
      <c r="C123" s="64">
        <f>SUM(C124:C125)</f>
        <v>1000000</v>
      </c>
      <c r="D123" s="64">
        <v>0</v>
      </c>
      <c r="E123" s="64">
        <v>0</v>
      </c>
      <c r="F123" s="54" t="s">
        <v>143</v>
      </c>
    </row>
    <row r="124" spans="1:6" ht="12" customHeight="1">
      <c r="A124" s="68" t="s">
        <v>96</v>
      </c>
      <c r="B124" s="130" t="s">
        <v>336</v>
      </c>
      <c r="C124" s="81">
        <v>1000000</v>
      </c>
      <c r="D124" s="81">
        <v>0</v>
      </c>
      <c r="E124" s="82">
        <v>0</v>
      </c>
      <c r="F124" s="54" t="s">
        <v>146</v>
      </c>
    </row>
    <row r="125" spans="1:6" ht="12" customHeight="1">
      <c r="A125" s="76" t="s">
        <v>99</v>
      </c>
      <c r="B125" s="126" t="s">
        <v>337</v>
      </c>
      <c r="C125" s="85"/>
      <c r="D125" s="85" t="e">
        <f>SUM(D124:D125)</f>
        <v>#VALUE!</v>
      </c>
      <c r="E125" s="86">
        <v>0</v>
      </c>
      <c r="F125" s="54" t="s">
        <v>149</v>
      </c>
    </row>
    <row r="126" spans="1:6" ht="12" customHeight="1">
      <c r="A126" s="62" t="s">
        <v>338</v>
      </c>
      <c r="B126" s="63" t="s">
        <v>339</v>
      </c>
      <c r="C126" s="64">
        <f>C93+C109+C123</f>
        <v>41621648</v>
      </c>
      <c r="D126" s="64">
        <f>D93+D109+D123</f>
        <v>110579163</v>
      </c>
      <c r="E126" s="64">
        <f>E93+E109+E123</f>
        <v>77800763</v>
      </c>
      <c r="F126" s="54" t="s">
        <v>152</v>
      </c>
    </row>
    <row r="127" spans="1:6" ht="12" customHeight="1">
      <c r="A127" s="62" t="s">
        <v>135</v>
      </c>
      <c r="B127" s="63" t="s">
        <v>340</v>
      </c>
      <c r="C127" s="64">
        <f>SUM(C128:C130)</f>
        <v>0</v>
      </c>
      <c r="D127" s="64"/>
      <c r="E127" s="64">
        <f>SUM(E128:E130)</f>
        <v>0</v>
      </c>
      <c r="F127" s="54" t="s">
        <v>155</v>
      </c>
    </row>
    <row r="128" spans="1:6" ht="12" customHeight="1">
      <c r="A128" s="68" t="s">
        <v>138</v>
      </c>
      <c r="B128" s="130" t="s">
        <v>341</v>
      </c>
      <c r="C128" s="83">
        <v>0</v>
      </c>
      <c r="D128" s="83">
        <v>0</v>
      </c>
      <c r="E128" s="84">
        <v>0</v>
      </c>
      <c r="F128" s="54" t="s">
        <v>158</v>
      </c>
    </row>
    <row r="129" spans="1:6" ht="12" customHeight="1">
      <c r="A129" s="68" t="s">
        <v>141</v>
      </c>
      <c r="B129" s="130" t="s">
        <v>342</v>
      </c>
      <c r="C129" s="83">
        <v>0</v>
      </c>
      <c r="D129" s="83">
        <v>0</v>
      </c>
      <c r="E129" s="84">
        <v>0</v>
      </c>
      <c r="F129" s="54" t="s">
        <v>161</v>
      </c>
    </row>
    <row r="130" spans="1:6" ht="12" customHeight="1">
      <c r="A130" s="119" t="s">
        <v>144</v>
      </c>
      <c r="B130" s="131" t="s">
        <v>343</v>
      </c>
      <c r="C130" s="83">
        <v>0</v>
      </c>
      <c r="D130" s="83"/>
      <c r="E130" s="84"/>
      <c r="F130" s="54" t="s">
        <v>164</v>
      </c>
    </row>
    <row r="131" spans="1:6" ht="12" customHeight="1">
      <c r="A131" s="62" t="s">
        <v>168</v>
      </c>
      <c r="B131" s="63" t="s">
        <v>344</v>
      </c>
      <c r="C131" s="64">
        <f>SUM(C132:C135)</f>
        <v>0</v>
      </c>
      <c r="D131" s="64">
        <f>SUM(D132:D135)</f>
        <v>0</v>
      </c>
      <c r="E131" s="64">
        <f>SUM(E132:E135)</f>
        <v>0</v>
      </c>
      <c r="F131" s="54" t="s">
        <v>167</v>
      </c>
    </row>
    <row r="132" spans="1:6" ht="12" customHeight="1">
      <c r="A132" s="68" t="s">
        <v>171</v>
      </c>
      <c r="B132" s="130" t="s">
        <v>345</v>
      </c>
      <c r="C132" s="83">
        <v>0</v>
      </c>
      <c r="D132" s="83">
        <v>0</v>
      </c>
      <c r="E132" s="84">
        <v>0</v>
      </c>
      <c r="F132" s="54" t="s">
        <v>170</v>
      </c>
    </row>
    <row r="133" spans="1:6" ht="12" customHeight="1">
      <c r="A133" s="68" t="s">
        <v>174</v>
      </c>
      <c r="B133" s="130" t="s">
        <v>346</v>
      </c>
      <c r="C133" s="83">
        <v>0</v>
      </c>
      <c r="D133" s="83">
        <v>0</v>
      </c>
      <c r="E133" s="84">
        <v>0</v>
      </c>
      <c r="F133" s="54" t="s">
        <v>173</v>
      </c>
    </row>
    <row r="134" spans="1:6" ht="12" customHeight="1">
      <c r="A134" s="68" t="s">
        <v>177</v>
      </c>
      <c r="B134" s="130" t="s">
        <v>347</v>
      </c>
      <c r="C134" s="83">
        <v>0</v>
      </c>
      <c r="D134" s="83"/>
      <c r="E134" s="84"/>
      <c r="F134" s="54" t="s">
        <v>176</v>
      </c>
    </row>
    <row r="135" spans="1:6" ht="12" customHeight="1">
      <c r="A135" s="119" t="s">
        <v>180</v>
      </c>
      <c r="B135" s="131" t="s">
        <v>348</v>
      </c>
      <c r="C135" s="83">
        <v>0</v>
      </c>
      <c r="D135" s="83">
        <v>0</v>
      </c>
      <c r="E135" s="84">
        <v>0</v>
      </c>
      <c r="F135" s="54" t="s">
        <v>179</v>
      </c>
    </row>
    <row r="136" spans="1:6" ht="12" customHeight="1">
      <c r="A136" s="62" t="s">
        <v>349</v>
      </c>
      <c r="B136" s="63" t="s">
        <v>350</v>
      </c>
      <c r="C136" s="64">
        <f>SUM(C137:C141)</f>
        <v>14949356</v>
      </c>
      <c r="D136" s="64">
        <f>SUM(D137:D141)</f>
        <v>14949356</v>
      </c>
      <c r="E136" s="64">
        <f>SUM(E137:E141)</f>
        <v>13941139</v>
      </c>
      <c r="F136" s="64">
        <f>SUM(F137:F141)</f>
        <v>0</v>
      </c>
    </row>
    <row r="137" spans="1:6" ht="12" customHeight="1">
      <c r="A137" s="68" t="s">
        <v>189</v>
      </c>
      <c r="B137" s="130" t="s">
        <v>351</v>
      </c>
      <c r="C137" s="83">
        <v>0</v>
      </c>
      <c r="D137" s="83">
        <v>0</v>
      </c>
      <c r="E137" s="84">
        <v>0</v>
      </c>
      <c r="F137" s="54" t="s">
        <v>185</v>
      </c>
    </row>
    <row r="138" spans="1:6" ht="12" customHeight="1">
      <c r="A138" s="68" t="s">
        <v>192</v>
      </c>
      <c r="B138" s="130" t="s">
        <v>352</v>
      </c>
      <c r="C138" s="74">
        <v>1073139</v>
      </c>
      <c r="D138" s="74">
        <v>1073139</v>
      </c>
      <c r="E138" s="75">
        <v>1073139</v>
      </c>
      <c r="F138" s="54" t="s">
        <v>188</v>
      </c>
    </row>
    <row r="139" spans="1:6" ht="12" customHeight="1">
      <c r="A139" s="68"/>
      <c r="B139" s="130" t="s">
        <v>353</v>
      </c>
      <c r="C139" s="74">
        <v>13876217</v>
      </c>
      <c r="D139" s="74">
        <v>13876217</v>
      </c>
      <c r="E139" s="75">
        <v>12868000</v>
      </c>
      <c r="F139" s="54"/>
    </row>
    <row r="140" spans="1:6" ht="12" customHeight="1">
      <c r="A140" s="68" t="s">
        <v>195</v>
      </c>
      <c r="B140" s="130" t="s">
        <v>354</v>
      </c>
      <c r="C140" s="83">
        <v>0</v>
      </c>
      <c r="D140" s="83">
        <v>0</v>
      </c>
      <c r="E140" s="84">
        <v>0</v>
      </c>
      <c r="F140" s="54" t="s">
        <v>191</v>
      </c>
    </row>
    <row r="141" spans="1:6" ht="12" customHeight="1">
      <c r="A141" s="119" t="s">
        <v>198</v>
      </c>
      <c r="B141" s="131" t="s">
        <v>355</v>
      </c>
      <c r="C141" s="83">
        <v>0</v>
      </c>
      <c r="D141" s="83">
        <v>0</v>
      </c>
      <c r="E141" s="84">
        <v>0</v>
      </c>
      <c r="F141" s="54" t="s">
        <v>194</v>
      </c>
    </row>
    <row r="142" spans="1:9" ht="15" customHeight="1">
      <c r="A142" s="62" t="s">
        <v>201</v>
      </c>
      <c r="B142" s="63" t="s">
        <v>356</v>
      </c>
      <c r="C142" s="132">
        <f>SUM(C143:C146)</f>
        <v>0</v>
      </c>
      <c r="D142" s="132">
        <f>SUM(D143:D146)</f>
        <v>0</v>
      </c>
      <c r="E142" s="132">
        <f>SUM(E143:E146)</f>
        <v>0</v>
      </c>
      <c r="F142" s="54" t="s">
        <v>197</v>
      </c>
      <c r="G142" s="133"/>
      <c r="H142" s="133"/>
      <c r="I142" s="133"/>
    </row>
    <row r="143" spans="1:6" s="67" customFormat="1" ht="12.75" customHeight="1">
      <c r="A143" s="68" t="s">
        <v>204</v>
      </c>
      <c r="B143" s="130" t="s">
        <v>357</v>
      </c>
      <c r="C143" s="83">
        <v>0</v>
      </c>
      <c r="D143" s="83">
        <v>0</v>
      </c>
      <c r="E143" s="84">
        <v>0</v>
      </c>
      <c r="F143" s="54" t="s">
        <v>200</v>
      </c>
    </row>
    <row r="144" spans="1:6" ht="12.75" customHeight="1">
      <c r="A144" s="68" t="s">
        <v>207</v>
      </c>
      <c r="B144" s="130" t="s">
        <v>358</v>
      </c>
      <c r="C144" s="83">
        <v>0</v>
      </c>
      <c r="D144" s="83">
        <v>0</v>
      </c>
      <c r="E144" s="84">
        <v>0</v>
      </c>
      <c r="F144" s="54" t="s">
        <v>203</v>
      </c>
    </row>
    <row r="145" spans="1:6" ht="12.75" customHeight="1">
      <c r="A145" s="68" t="s">
        <v>210</v>
      </c>
      <c r="B145" s="130" t="s">
        <v>359</v>
      </c>
      <c r="C145" s="83">
        <v>0</v>
      </c>
      <c r="D145" s="83">
        <v>0</v>
      </c>
      <c r="E145" s="84">
        <v>0</v>
      </c>
      <c r="F145" s="54" t="s">
        <v>206</v>
      </c>
    </row>
    <row r="146" spans="1:6" ht="12.75" customHeight="1">
      <c r="A146" s="68" t="s">
        <v>213</v>
      </c>
      <c r="B146" s="130" t="s">
        <v>360</v>
      </c>
      <c r="C146" s="83">
        <v>0</v>
      </c>
      <c r="D146" s="83">
        <v>0</v>
      </c>
      <c r="E146" s="84">
        <v>0</v>
      </c>
      <c r="F146" s="54" t="s">
        <v>209</v>
      </c>
    </row>
    <row r="147" spans="1:6" ht="12.75">
      <c r="A147" s="62" t="s">
        <v>216</v>
      </c>
      <c r="B147" s="63" t="s">
        <v>361</v>
      </c>
      <c r="C147" s="134">
        <f>C127+C131+C136+C142</f>
        <v>14949356</v>
      </c>
      <c r="D147" s="134">
        <f>D127+D131+D136+D142</f>
        <v>14949356</v>
      </c>
      <c r="E147" s="134">
        <f>E127+E131+E136+E142</f>
        <v>13941139</v>
      </c>
      <c r="F147" s="54" t="s">
        <v>212</v>
      </c>
    </row>
    <row r="148" spans="1:6" ht="12.75">
      <c r="A148" s="135" t="s">
        <v>362</v>
      </c>
      <c r="B148" s="136" t="s">
        <v>363</v>
      </c>
      <c r="C148" s="134">
        <f>C126+C147</f>
        <v>56571004</v>
      </c>
      <c r="D148" s="134">
        <f>D126+D147</f>
        <v>125528519</v>
      </c>
      <c r="E148" s="134">
        <f>E126+E147</f>
        <v>91741902</v>
      </c>
      <c r="F148" s="54" t="s">
        <v>215</v>
      </c>
    </row>
    <row r="150" spans="1:5" ht="18.75" customHeight="1">
      <c r="A150" s="47"/>
      <c r="B150" s="47"/>
      <c r="C150" s="47"/>
      <c r="D150" s="47"/>
      <c r="E150" s="47"/>
    </row>
    <row r="151" spans="1:5" ht="13.5" customHeight="1">
      <c r="A151" s="137"/>
      <c r="B151" s="137"/>
      <c r="C151" s="46"/>
      <c r="E151" s="138"/>
    </row>
    <row r="152" spans="1:7" s="142" customFormat="1" ht="12.75">
      <c r="A152" s="139"/>
      <c r="B152" s="140"/>
      <c r="C152" s="141"/>
      <c r="D152" s="141"/>
      <c r="E152" s="141"/>
      <c r="G152" s="143"/>
    </row>
    <row r="153" spans="1:5" s="142" customFormat="1" ht="12.75">
      <c r="A153" s="139"/>
      <c r="B153" s="140"/>
      <c r="C153" s="141"/>
      <c r="D153" s="141"/>
      <c r="E153" s="141"/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 selectLockedCells="1" selectUnlockedCells="1"/>
  <mergeCells count="10">
    <mergeCell ref="A1:E1"/>
    <mergeCell ref="A2:E2"/>
    <mergeCell ref="A4:A5"/>
    <mergeCell ref="B4:B5"/>
    <mergeCell ref="C4:E4"/>
    <mergeCell ref="A88:E88"/>
    <mergeCell ref="A90:A91"/>
    <mergeCell ref="B90:B91"/>
    <mergeCell ref="C90:E90"/>
    <mergeCell ref="A150:E150"/>
  </mergeCells>
  <printOptions horizontalCentered="1"/>
  <pageMargins left="0.7875" right="0.7875" top="1.4708333333333332" bottom="0.8659722222222223" header="0.5" footer="0.5118055555555555"/>
  <pageSetup horizontalDpi="300" verticalDpi="300" orientation="portrait" paperSize="9" scale="64"/>
  <headerFooter alignWithMargins="0">
    <oddHeader xml:space="preserve">&amp;C&amp;"Times New Roman CE,Félkövér"&amp;12 2. melléklet a 7/2019. (IV. 2.) önkormányzati rendelethez&amp;R&amp;"Times New Roman CE,Félkövér dőlt"&amp;11 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28"/>
  <sheetViews>
    <sheetView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6.75390625" style="144" customWidth="1"/>
    <col min="2" max="2" width="55.125" style="145" customWidth="1"/>
    <col min="3" max="5" width="16.375" style="144" customWidth="1"/>
    <col min="6" max="6" width="55.125" style="144" customWidth="1"/>
    <col min="7" max="9" width="16.375" style="144" customWidth="1"/>
    <col min="10" max="10" width="4.75390625" style="144" customWidth="1"/>
    <col min="11" max="11" width="0" style="146" hidden="1" customWidth="1"/>
    <col min="12" max="16384" width="9.375" style="144" customWidth="1"/>
  </cols>
  <sheetData>
    <row r="1" spans="2:10" ht="39.75" customHeight="1">
      <c r="B1" s="147" t="s">
        <v>364</v>
      </c>
      <c r="C1" s="147"/>
      <c r="D1" s="147"/>
      <c r="E1" s="147"/>
      <c r="F1" s="147"/>
      <c r="G1" s="147"/>
      <c r="H1" s="147"/>
      <c r="I1" s="147"/>
      <c r="J1" s="148" t="str">
        <f>+CONCATENATE("2.1. melléklet a ……/",LEFT('2.melléklet'!C4,4)+1,". (……) önkormányzati rendelethez")</f>
        <v>2.1. melléklet a ……/1. (……) önkormányzati rendelethez</v>
      </c>
    </row>
    <row r="2" spans="7:10" ht="12.75">
      <c r="G2" s="149"/>
      <c r="H2" s="149"/>
      <c r="I2" s="149"/>
      <c r="J2" s="148"/>
    </row>
    <row r="3" spans="1:10" ht="18" customHeight="1">
      <c r="A3" s="150" t="s">
        <v>41</v>
      </c>
      <c r="B3" s="151" t="s">
        <v>365</v>
      </c>
      <c r="C3" s="151"/>
      <c r="D3" s="151"/>
      <c r="E3" s="151"/>
      <c r="F3" s="150" t="s">
        <v>366</v>
      </c>
      <c r="G3" s="150"/>
      <c r="H3" s="150"/>
      <c r="I3" s="150"/>
      <c r="J3" s="148"/>
    </row>
    <row r="4" spans="1:11" s="156" customFormat="1" ht="35.25" customHeight="1">
      <c r="A4" s="150"/>
      <c r="B4" s="151" t="s">
        <v>3</v>
      </c>
      <c r="C4" s="152" t="s">
        <v>367</v>
      </c>
      <c r="D4" s="153" t="s">
        <v>368</v>
      </c>
      <c r="E4" s="152" t="s">
        <v>369</v>
      </c>
      <c r="F4" s="151" t="s">
        <v>3</v>
      </c>
      <c r="G4" s="152" t="str">
        <f>+C4</f>
        <v>eredeti ei.</v>
      </c>
      <c r="H4" s="153" t="str">
        <f>+D4</f>
        <v>módosított ei.</v>
      </c>
      <c r="I4" s="154" t="str">
        <f>+E4</f>
        <v>teljesítés</v>
      </c>
      <c r="J4" s="148"/>
      <c r="K4" s="155"/>
    </row>
    <row r="5" spans="1:11" s="162" customFormat="1" ht="12" customHeight="1">
      <c r="A5" s="157" t="s">
        <v>46</v>
      </c>
      <c r="B5" s="158" t="s">
        <v>47</v>
      </c>
      <c r="C5" s="159" t="s">
        <v>48</v>
      </c>
      <c r="D5" s="159" t="s">
        <v>49</v>
      </c>
      <c r="E5" s="159" t="s">
        <v>50</v>
      </c>
      <c r="F5" s="158" t="s">
        <v>370</v>
      </c>
      <c r="G5" s="159" t="s">
        <v>371</v>
      </c>
      <c r="H5" s="159" t="s">
        <v>372</v>
      </c>
      <c r="I5" s="160" t="s">
        <v>373</v>
      </c>
      <c r="J5" s="148"/>
      <c r="K5" s="161"/>
    </row>
    <row r="6" spans="1:11" ht="15" customHeight="1">
      <c r="A6" s="163" t="s">
        <v>51</v>
      </c>
      <c r="B6" s="164" t="s">
        <v>374</v>
      </c>
      <c r="C6" s="165">
        <f>'2.melléklet'!C7</f>
        <v>30299010</v>
      </c>
      <c r="D6" s="165">
        <f>'2.melléklet'!D7</f>
        <v>34228812</v>
      </c>
      <c r="E6" s="165">
        <f>'2.melléklet'!E7</f>
        <v>34228812</v>
      </c>
      <c r="F6" s="164" t="s">
        <v>375</v>
      </c>
      <c r="G6" s="165">
        <f>'2.melléklet'!C94</f>
        <v>19230881</v>
      </c>
      <c r="H6" s="165">
        <f>'2.melléklet'!D94</f>
        <v>44638110</v>
      </c>
      <c r="I6" s="166">
        <f>'2.melléklet'!E94</f>
        <v>33253138</v>
      </c>
      <c r="J6" s="148"/>
      <c r="K6" s="146" t="s">
        <v>53</v>
      </c>
    </row>
    <row r="7" spans="1:11" ht="15" customHeight="1">
      <c r="A7" s="167" t="s">
        <v>72</v>
      </c>
      <c r="B7" s="168" t="s">
        <v>10</v>
      </c>
      <c r="C7" s="169">
        <f>'2.melléklet'!C14</f>
        <v>17259413</v>
      </c>
      <c r="D7" s="169">
        <f>'2.melléklet'!D14</f>
        <v>26102249</v>
      </c>
      <c r="E7" s="169">
        <f>'2.melléklet'!E14</f>
        <v>26102249</v>
      </c>
      <c r="F7" s="168" t="s">
        <v>295</v>
      </c>
      <c r="G7" s="169">
        <f>'2.melléklet'!C95</f>
        <v>2399364</v>
      </c>
      <c r="H7" s="169">
        <f>'2.melléklet'!D95</f>
        <v>5130823</v>
      </c>
      <c r="I7" s="170">
        <f>'2.melléklet'!E95</f>
        <v>4554934</v>
      </c>
      <c r="J7" s="148"/>
      <c r="K7" s="146" t="s">
        <v>56</v>
      </c>
    </row>
    <row r="8" spans="1:11" ht="15" customHeight="1">
      <c r="A8" s="163" t="s">
        <v>93</v>
      </c>
      <c r="B8" s="168" t="s">
        <v>376</v>
      </c>
      <c r="C8" s="169">
        <v>0</v>
      </c>
      <c r="D8" s="169">
        <v>0</v>
      </c>
      <c r="E8" s="169">
        <v>0</v>
      </c>
      <c r="F8" s="168" t="s">
        <v>377</v>
      </c>
      <c r="G8" s="169">
        <f>'2.melléklet'!C96</f>
        <v>10068157</v>
      </c>
      <c r="H8" s="169">
        <f>'2.melléklet'!D96</f>
        <v>23429528</v>
      </c>
      <c r="I8" s="170">
        <f>'2.melléklet'!E96</f>
        <v>14340683</v>
      </c>
      <c r="J8" s="148"/>
      <c r="K8" s="146" t="s">
        <v>59</v>
      </c>
    </row>
    <row r="9" spans="1:11" ht="15" customHeight="1">
      <c r="A9" s="163" t="s">
        <v>135</v>
      </c>
      <c r="B9" s="168" t="s">
        <v>378</v>
      </c>
      <c r="C9" s="169">
        <f>'2.melléklet'!C28</f>
        <v>2340000</v>
      </c>
      <c r="D9" s="169">
        <f>'2.melléklet'!D28</f>
        <v>2185335</v>
      </c>
      <c r="E9" s="169">
        <f>'2.melléklet'!E28</f>
        <v>2185335</v>
      </c>
      <c r="F9" s="168" t="s">
        <v>297</v>
      </c>
      <c r="G9" s="169">
        <f>'2.melléklet'!C97</f>
        <v>4304000</v>
      </c>
      <c r="H9" s="169">
        <f>'2.melléklet'!D97</f>
        <v>5097396</v>
      </c>
      <c r="I9" s="170">
        <f>'2.melléklet'!E97</f>
        <v>4706633</v>
      </c>
      <c r="J9" s="148"/>
      <c r="K9" s="146" t="s">
        <v>62</v>
      </c>
    </row>
    <row r="10" spans="1:11" ht="15" customHeight="1">
      <c r="A10" s="167" t="s">
        <v>168</v>
      </c>
      <c r="B10" s="171" t="s">
        <v>16</v>
      </c>
      <c r="C10" s="169">
        <v>700000</v>
      </c>
      <c r="D10" s="169">
        <f>'2.melléklet'!D52</f>
        <v>700000</v>
      </c>
      <c r="E10" s="169">
        <f>'2.melléklet'!E52</f>
        <v>488800</v>
      </c>
      <c r="F10" s="168" t="s">
        <v>18</v>
      </c>
      <c r="G10" s="169">
        <f>'2.melléklet'!C98</f>
        <v>1082183</v>
      </c>
      <c r="H10" s="169">
        <f>'2.melléklet'!D98</f>
        <v>4261682</v>
      </c>
      <c r="I10" s="170">
        <f>'2.melléklet'!E98</f>
        <v>3989259</v>
      </c>
      <c r="J10" s="148"/>
      <c r="K10" s="146" t="s">
        <v>65</v>
      </c>
    </row>
    <row r="11" spans="1:11" ht="15" customHeight="1">
      <c r="A11" s="163" t="s">
        <v>349</v>
      </c>
      <c r="B11" s="168" t="s">
        <v>379</v>
      </c>
      <c r="C11" s="172">
        <v>0</v>
      </c>
      <c r="D11" s="172">
        <v>0</v>
      </c>
      <c r="E11" s="172">
        <v>0</v>
      </c>
      <c r="F11" s="168" t="s">
        <v>380</v>
      </c>
      <c r="G11" s="173">
        <f>'2.melléklet'!C123</f>
        <v>1000000</v>
      </c>
      <c r="H11" s="173"/>
      <c r="I11" s="174"/>
      <c r="J11" s="148"/>
      <c r="K11" s="146" t="s">
        <v>68</v>
      </c>
    </row>
    <row r="12" spans="1:11" ht="15" customHeight="1">
      <c r="A12" s="167" t="s">
        <v>201</v>
      </c>
      <c r="B12" s="168" t="s">
        <v>166</v>
      </c>
      <c r="C12" s="169">
        <f>'2.melléklet'!C35</f>
        <v>10000</v>
      </c>
      <c r="D12" s="169">
        <f>'2.melléklet'!D35</f>
        <v>2258263</v>
      </c>
      <c r="E12" s="169">
        <f>'2.melléklet'!E35</f>
        <v>2253434</v>
      </c>
      <c r="F12" s="175"/>
      <c r="G12" s="173"/>
      <c r="H12" s="173"/>
      <c r="I12" s="174"/>
      <c r="J12" s="148"/>
      <c r="K12" s="146" t="s">
        <v>71</v>
      </c>
    </row>
    <row r="13" spans="1:10" ht="15" customHeight="1">
      <c r="A13" s="163" t="s">
        <v>216</v>
      </c>
      <c r="B13" s="175"/>
      <c r="C13" s="169">
        <f>'2.melléklet'!C21</f>
        <v>0</v>
      </c>
      <c r="D13" s="169"/>
      <c r="E13" s="169"/>
      <c r="F13" s="175"/>
      <c r="G13" s="173"/>
      <c r="H13" s="173"/>
      <c r="I13" s="174"/>
      <c r="J13" s="148"/>
    </row>
    <row r="14" spans="1:10" ht="15" customHeight="1">
      <c r="A14" s="167" t="s">
        <v>362</v>
      </c>
      <c r="B14" s="176"/>
      <c r="C14" s="177"/>
      <c r="D14" s="177"/>
      <c r="E14" s="177"/>
      <c r="F14" s="175"/>
      <c r="G14" s="173"/>
      <c r="H14" s="173"/>
      <c r="I14" s="174"/>
      <c r="J14" s="148"/>
    </row>
    <row r="15" spans="1:10" ht="15" customHeight="1">
      <c r="A15" s="163" t="s">
        <v>381</v>
      </c>
      <c r="B15" s="175"/>
      <c r="C15" s="173"/>
      <c r="D15" s="173"/>
      <c r="E15" s="173"/>
      <c r="F15" s="175"/>
      <c r="G15" s="173"/>
      <c r="H15" s="173"/>
      <c r="I15" s="174"/>
      <c r="J15" s="148"/>
    </row>
    <row r="16" spans="1:10" ht="15" customHeight="1">
      <c r="A16" s="167" t="s">
        <v>382</v>
      </c>
      <c r="B16" s="175"/>
      <c r="C16" s="173"/>
      <c r="D16" s="173"/>
      <c r="E16" s="173"/>
      <c r="F16" s="175"/>
      <c r="G16" s="173"/>
      <c r="H16" s="173"/>
      <c r="I16" s="174"/>
      <c r="J16" s="148"/>
    </row>
    <row r="17" spans="1:10" ht="15" customHeight="1">
      <c r="A17" s="163" t="s">
        <v>383</v>
      </c>
      <c r="B17" s="178"/>
      <c r="C17" s="179"/>
      <c r="D17" s="179"/>
      <c r="E17" s="179"/>
      <c r="F17" s="175"/>
      <c r="G17" s="179"/>
      <c r="H17" s="179"/>
      <c r="I17" s="180"/>
      <c r="J17" s="148"/>
    </row>
    <row r="18" spans="1:11" ht="17.25" customHeight="1">
      <c r="A18" s="167" t="s">
        <v>384</v>
      </c>
      <c r="B18" s="181" t="s">
        <v>385</v>
      </c>
      <c r="C18" s="182">
        <f>C6+C7+C9+C10+C12+C13</f>
        <v>50608423</v>
      </c>
      <c r="D18" s="182">
        <f>SUM(D6:D14)</f>
        <v>65474659</v>
      </c>
      <c r="E18" s="182">
        <f>+E6+E7+E9+E10+E12+E13+E14+E15+E16+E17</f>
        <v>65258630</v>
      </c>
      <c r="F18" s="181" t="s">
        <v>386</v>
      </c>
      <c r="G18" s="182">
        <f>SUM(G6:G17)</f>
        <v>38084585</v>
      </c>
      <c r="H18" s="182">
        <f>SUM(H6:H17)</f>
        <v>82557539</v>
      </c>
      <c r="I18" s="182">
        <f>SUM(I6:I17)</f>
        <v>60844647</v>
      </c>
      <c r="J18" s="148"/>
      <c r="K18" s="146" t="s">
        <v>74</v>
      </c>
    </row>
    <row r="19" spans="1:11" ht="15" customHeight="1">
      <c r="A19" s="163" t="s">
        <v>387</v>
      </c>
      <c r="B19" s="183" t="s">
        <v>388</v>
      </c>
      <c r="C19" s="184">
        <f>+C20+C21+C22+C23</f>
        <v>5962581</v>
      </c>
      <c r="D19" s="184">
        <f>SUM(D20:D23)</f>
        <v>7220895</v>
      </c>
      <c r="E19" s="184">
        <f>SUM(E20:E23)</f>
        <v>7220895</v>
      </c>
      <c r="F19" s="168" t="s">
        <v>389</v>
      </c>
      <c r="G19" s="185"/>
      <c r="H19" s="185"/>
      <c r="I19" s="185"/>
      <c r="J19" s="148"/>
      <c r="K19" s="146" t="s">
        <v>77</v>
      </c>
    </row>
    <row r="20" spans="1:11" ht="15" customHeight="1">
      <c r="A20" s="167" t="s">
        <v>390</v>
      </c>
      <c r="B20" s="168" t="s">
        <v>391</v>
      </c>
      <c r="C20" s="169">
        <f>'2.melléklet'!C73</f>
        <v>5962581</v>
      </c>
      <c r="D20" s="169">
        <f>'2.melléklet'!D73</f>
        <v>5962581</v>
      </c>
      <c r="E20" s="169">
        <f>'2.melléklet'!E73</f>
        <v>5962581</v>
      </c>
      <c r="F20" s="168" t="s">
        <v>392</v>
      </c>
      <c r="G20" s="173"/>
      <c r="H20" s="173"/>
      <c r="I20" s="173"/>
      <c r="J20" s="148"/>
      <c r="K20" s="146" t="s">
        <v>80</v>
      </c>
    </row>
    <row r="21" spans="1:11" ht="15" customHeight="1">
      <c r="A21" s="163" t="s">
        <v>393</v>
      </c>
      <c r="B21" s="168" t="s">
        <v>394</v>
      </c>
      <c r="C21" s="169"/>
      <c r="D21" s="169"/>
      <c r="E21" s="169"/>
      <c r="F21" s="168" t="s">
        <v>395</v>
      </c>
      <c r="G21" s="173"/>
      <c r="H21" s="173"/>
      <c r="I21" s="173"/>
      <c r="J21" s="148"/>
      <c r="K21" s="146" t="s">
        <v>83</v>
      </c>
    </row>
    <row r="22" spans="1:11" ht="15" customHeight="1">
      <c r="A22" s="167" t="s">
        <v>396</v>
      </c>
      <c r="B22" s="168" t="s">
        <v>397</v>
      </c>
      <c r="C22" s="169"/>
      <c r="D22" s="169"/>
      <c r="E22" s="169"/>
      <c r="F22" s="168" t="s">
        <v>398</v>
      </c>
      <c r="G22" s="173"/>
      <c r="H22" s="173"/>
      <c r="I22" s="173"/>
      <c r="J22" s="148"/>
      <c r="K22" s="146" t="s">
        <v>86</v>
      </c>
    </row>
    <row r="23" spans="1:11" ht="15" customHeight="1">
      <c r="A23" s="163" t="s">
        <v>399</v>
      </c>
      <c r="B23" s="168" t="s">
        <v>400</v>
      </c>
      <c r="C23" s="169"/>
      <c r="D23" s="169">
        <f>'2.melléklet'!D76</f>
        <v>1258314</v>
      </c>
      <c r="E23" s="169">
        <f>'2.melléklet'!E76</f>
        <v>1258314</v>
      </c>
      <c r="F23" s="183" t="s">
        <v>401</v>
      </c>
      <c r="G23" s="173"/>
      <c r="H23" s="173"/>
      <c r="I23" s="173"/>
      <c r="J23" s="148"/>
      <c r="K23" s="146" t="s">
        <v>89</v>
      </c>
    </row>
    <row r="24" spans="1:11" ht="15" customHeight="1">
      <c r="A24" s="167" t="s">
        <v>402</v>
      </c>
      <c r="B24" s="168" t="s">
        <v>403</v>
      </c>
      <c r="C24" s="186">
        <f>+C25+C26</f>
        <v>0</v>
      </c>
      <c r="D24" s="186">
        <f>+D25+D26</f>
        <v>0</v>
      </c>
      <c r="E24" s="186">
        <f>+E25+E26</f>
        <v>0</v>
      </c>
      <c r="F24" s="168" t="s">
        <v>404</v>
      </c>
      <c r="G24" s="173"/>
      <c r="H24" s="173"/>
      <c r="I24" s="173"/>
      <c r="J24" s="148"/>
      <c r="K24" s="146" t="s">
        <v>92</v>
      </c>
    </row>
    <row r="25" spans="1:11" ht="15" customHeight="1">
      <c r="A25" s="163" t="s">
        <v>405</v>
      </c>
      <c r="B25" s="183" t="s">
        <v>406</v>
      </c>
      <c r="C25" s="185"/>
      <c r="D25" s="185"/>
      <c r="E25" s="185"/>
      <c r="F25" s="164" t="s">
        <v>407</v>
      </c>
      <c r="G25" s="185"/>
      <c r="H25" s="185"/>
      <c r="I25" s="185"/>
      <c r="J25" s="148"/>
      <c r="K25" s="146" t="s">
        <v>95</v>
      </c>
    </row>
    <row r="26" spans="1:11" ht="15" customHeight="1">
      <c r="A26" s="167" t="s">
        <v>408</v>
      </c>
      <c r="B26" s="168" t="s">
        <v>409</v>
      </c>
      <c r="C26" s="173"/>
      <c r="D26" s="173"/>
      <c r="E26" s="173"/>
      <c r="F26" s="175" t="s">
        <v>410</v>
      </c>
      <c r="G26" s="169">
        <f>'2.melléklet'!C136</f>
        <v>14949356</v>
      </c>
      <c r="H26" s="169">
        <f>'2.melléklet'!D136</f>
        <v>14949356</v>
      </c>
      <c r="I26" s="169">
        <f>'2.melléklet'!E136</f>
        <v>13941139</v>
      </c>
      <c r="J26" s="148"/>
      <c r="K26" s="146" t="s">
        <v>98</v>
      </c>
    </row>
    <row r="27" spans="1:11" ht="17.25" customHeight="1">
      <c r="A27" s="163" t="s">
        <v>411</v>
      </c>
      <c r="B27" s="181" t="s">
        <v>412</v>
      </c>
      <c r="C27" s="182">
        <f>+C19+C24</f>
        <v>5962581</v>
      </c>
      <c r="D27" s="182">
        <f>SUM(D20:D23)</f>
        <v>7220895</v>
      </c>
      <c r="E27" s="182">
        <f>SUM(E20:E23)</f>
        <v>7220895</v>
      </c>
      <c r="F27" s="181" t="s">
        <v>413</v>
      </c>
      <c r="G27" s="182">
        <f>SUM(G19:G26)</f>
        <v>14949356</v>
      </c>
      <c r="H27" s="182">
        <f>SUM(H19:H26)</f>
        <v>14949356</v>
      </c>
      <c r="I27" s="182">
        <f>SUM(I19:I26)</f>
        <v>13941139</v>
      </c>
      <c r="J27" s="148"/>
      <c r="K27" s="146" t="s">
        <v>101</v>
      </c>
    </row>
    <row r="28" spans="1:11" ht="17.25" customHeight="1">
      <c r="A28" s="167" t="s">
        <v>414</v>
      </c>
      <c r="B28" s="187" t="s">
        <v>415</v>
      </c>
      <c r="C28" s="188">
        <f>+C18+C27</f>
        <v>56571004</v>
      </c>
      <c r="D28" s="188">
        <f>+D18+D27</f>
        <v>72695554</v>
      </c>
      <c r="E28" s="189">
        <f>+E18+E27</f>
        <v>72479525</v>
      </c>
      <c r="F28" s="187" t="s">
        <v>416</v>
      </c>
      <c r="G28" s="188">
        <f>+G18+G27</f>
        <v>53033941</v>
      </c>
      <c r="H28" s="188">
        <f>+H18+H27</f>
        <v>97506895</v>
      </c>
      <c r="I28" s="188">
        <f>+I18+I27</f>
        <v>74785786</v>
      </c>
      <c r="J28" s="148"/>
      <c r="K28" s="146" t="s">
        <v>104</v>
      </c>
    </row>
  </sheetData>
  <sheetProtection selectLockedCells="1" selectUnlockedCells="1"/>
  <mergeCells count="5">
    <mergeCell ref="B1:I1"/>
    <mergeCell ref="J1:J28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&amp;C3. melléklet a 7/2019. (IV. 2.) önkormányzati rendelethez&amp;R&amp;"Times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31"/>
  <sheetViews>
    <sheetView view="pageBreakPreview" zoomScale="115" zoomScaleSheetLayoutView="115" workbookViewId="0" topLeftCell="A1">
      <selection activeCell="D1" sqref="D1"/>
    </sheetView>
  </sheetViews>
  <sheetFormatPr defaultColWidth="9.00390625" defaultRowHeight="12.75"/>
  <cols>
    <col min="1" max="1" width="6.75390625" style="144" customWidth="1"/>
    <col min="2" max="2" width="55.125" style="145" customWidth="1"/>
    <col min="3" max="5" width="16.375" style="144" customWidth="1"/>
    <col min="6" max="6" width="55.125" style="144" customWidth="1"/>
    <col min="7" max="9" width="16.375" style="144" customWidth="1"/>
    <col min="10" max="10" width="4.75390625" style="144" customWidth="1"/>
    <col min="11" max="11" width="0" style="146" hidden="1" customWidth="1"/>
    <col min="12" max="16384" width="9.375" style="144" customWidth="1"/>
  </cols>
  <sheetData>
    <row r="1" spans="2:10" ht="39.75" customHeight="1">
      <c r="B1" s="147" t="s">
        <v>417</v>
      </c>
      <c r="C1" s="147"/>
      <c r="D1" s="147"/>
      <c r="E1" s="147"/>
      <c r="F1" s="147"/>
      <c r="G1" s="147"/>
      <c r="H1" s="147"/>
      <c r="I1" s="147"/>
      <c r="J1" s="190" t="str">
        <f>+CONCATENATE("2.2. melléklet a ……/",LEFT('2.melléklet'!C4,4)+1,". (……) önkormányzati rendelethez")</f>
        <v>2.2. melléklet a ……/1. (……) önkormányzati rendelethez</v>
      </c>
    </row>
    <row r="2" spans="7:10" ht="12.75">
      <c r="G2" s="149"/>
      <c r="H2" s="149"/>
      <c r="I2" s="149"/>
      <c r="J2" s="190"/>
    </row>
    <row r="3" spans="1:10" ht="24" customHeight="1">
      <c r="A3" s="150" t="s">
        <v>41</v>
      </c>
      <c r="B3" s="151" t="s">
        <v>365</v>
      </c>
      <c r="C3" s="151"/>
      <c r="D3" s="151"/>
      <c r="E3" s="151"/>
      <c r="F3" s="150" t="s">
        <v>366</v>
      </c>
      <c r="G3" s="150"/>
      <c r="H3" s="150"/>
      <c r="I3" s="150"/>
      <c r="J3" s="190"/>
    </row>
    <row r="4" spans="1:11" s="156" customFormat="1" ht="35.25" customHeight="1">
      <c r="A4" s="150"/>
      <c r="B4" s="151" t="s">
        <v>3</v>
      </c>
      <c r="C4" s="152" t="str">
        <f>+'3. melléklet'!C4</f>
        <v>eredeti ei.</v>
      </c>
      <c r="D4" s="153" t="str">
        <f>+'3. melléklet'!D4</f>
        <v>módosított ei.</v>
      </c>
      <c r="E4" s="152" t="str">
        <f>+'3. melléklet'!E4</f>
        <v>teljesítés</v>
      </c>
      <c r="F4" s="151" t="s">
        <v>3</v>
      </c>
      <c r="G4" s="152" t="str">
        <f>+'3. melléklet'!C4</f>
        <v>eredeti ei.</v>
      </c>
      <c r="H4" s="153" t="str">
        <f>+'3. melléklet'!D4</f>
        <v>módosított ei.</v>
      </c>
      <c r="I4" s="154" t="str">
        <f>+'3. melléklet'!E4</f>
        <v>teljesítés</v>
      </c>
      <c r="J4" s="190"/>
      <c r="K4" s="155"/>
    </row>
    <row r="5" spans="1:11" s="156" customFormat="1" ht="12.75">
      <c r="A5" s="157" t="s">
        <v>46</v>
      </c>
      <c r="B5" s="158" t="s">
        <v>47</v>
      </c>
      <c r="C5" s="159" t="s">
        <v>48</v>
      </c>
      <c r="D5" s="159" t="s">
        <v>49</v>
      </c>
      <c r="E5" s="159" t="s">
        <v>50</v>
      </c>
      <c r="F5" s="158" t="s">
        <v>370</v>
      </c>
      <c r="G5" s="159" t="s">
        <v>371</v>
      </c>
      <c r="H5" s="159" t="s">
        <v>372</v>
      </c>
      <c r="I5" s="160" t="s">
        <v>373</v>
      </c>
      <c r="J5" s="190"/>
      <c r="K5" s="161"/>
    </row>
    <row r="6" spans="1:11" ht="12.75" customHeight="1">
      <c r="A6" s="163" t="s">
        <v>51</v>
      </c>
      <c r="B6" s="164" t="s">
        <v>23</v>
      </c>
      <c r="C6" s="191">
        <f>'2.melléklet'!C21</f>
        <v>0</v>
      </c>
      <c r="D6" s="165">
        <f>'2.melléklet'!D21</f>
        <v>52832965</v>
      </c>
      <c r="E6" s="165">
        <f>'2.melléklet'!E21</f>
        <v>52832965</v>
      </c>
      <c r="F6" s="164" t="s">
        <v>22</v>
      </c>
      <c r="G6" s="165">
        <f>'2.melléklet'!C110</f>
        <v>2801146</v>
      </c>
      <c r="H6" s="165">
        <f>'2.melléklet'!D110</f>
        <v>27285625</v>
      </c>
      <c r="I6" s="166">
        <f>'2.melléklet'!E110</f>
        <v>16220117</v>
      </c>
      <c r="J6" s="190"/>
      <c r="K6" s="146" t="s">
        <v>53</v>
      </c>
    </row>
    <row r="7" spans="1:11" ht="12.75">
      <c r="A7" s="167" t="s">
        <v>72</v>
      </c>
      <c r="B7" s="168" t="s">
        <v>418</v>
      </c>
      <c r="C7" s="173"/>
      <c r="D7" s="173">
        <f>'2.melléklet'!D27</f>
        <v>52832965</v>
      </c>
      <c r="E7" s="173">
        <f>'2.melléklet'!E27</f>
        <v>52832965</v>
      </c>
      <c r="F7" s="168" t="s">
        <v>419</v>
      </c>
      <c r="G7" s="169"/>
      <c r="H7" s="169">
        <v>23908703</v>
      </c>
      <c r="I7" s="170">
        <v>13751599</v>
      </c>
      <c r="J7" s="190"/>
      <c r="K7" s="146" t="s">
        <v>56</v>
      </c>
    </row>
    <row r="8" spans="1:11" ht="12.75" customHeight="1">
      <c r="A8" s="167" t="s">
        <v>93</v>
      </c>
      <c r="B8" s="168" t="s">
        <v>420</v>
      </c>
      <c r="C8" s="173"/>
      <c r="D8" s="173"/>
      <c r="E8" s="173"/>
      <c r="F8" s="168" t="s">
        <v>24</v>
      </c>
      <c r="G8" s="169">
        <f>'2.melléklet'!C112</f>
        <v>735917</v>
      </c>
      <c r="H8" s="169">
        <f>'2.melléklet'!D112</f>
        <v>735999</v>
      </c>
      <c r="I8" s="170">
        <f>'2.melléklet'!E112</f>
        <v>735999</v>
      </c>
      <c r="J8" s="190"/>
      <c r="K8" s="146" t="s">
        <v>59</v>
      </c>
    </row>
    <row r="9" spans="1:11" ht="12.75" customHeight="1">
      <c r="A9" s="167" t="s">
        <v>338</v>
      </c>
      <c r="B9" s="168" t="s">
        <v>421</v>
      </c>
      <c r="C9" s="173"/>
      <c r="D9" s="173"/>
      <c r="E9" s="173"/>
      <c r="F9" s="168" t="s">
        <v>422</v>
      </c>
      <c r="G9" s="173"/>
      <c r="H9" s="173"/>
      <c r="I9" s="174"/>
      <c r="J9" s="190"/>
      <c r="K9" s="146" t="s">
        <v>62</v>
      </c>
    </row>
    <row r="10" spans="1:11" ht="12.75" customHeight="1">
      <c r="A10" s="167" t="s">
        <v>135</v>
      </c>
      <c r="B10" s="168" t="s">
        <v>423</v>
      </c>
      <c r="C10" s="173"/>
      <c r="D10" s="173"/>
      <c r="E10" s="173"/>
      <c r="F10" s="168" t="s">
        <v>321</v>
      </c>
      <c r="G10" s="173"/>
      <c r="H10" s="173"/>
      <c r="I10" s="174"/>
      <c r="J10" s="190"/>
      <c r="K10" s="146" t="s">
        <v>65</v>
      </c>
    </row>
    <row r="11" spans="1:11" ht="12.75" customHeight="1">
      <c r="A11" s="167" t="s">
        <v>168</v>
      </c>
      <c r="B11" s="168" t="s">
        <v>424</v>
      </c>
      <c r="C11" s="177"/>
      <c r="D11" s="177"/>
      <c r="E11" s="177"/>
      <c r="F11" s="192"/>
      <c r="G11" s="173"/>
      <c r="H11" s="173"/>
      <c r="I11" s="174"/>
      <c r="J11" s="190"/>
      <c r="K11" s="146" t="s">
        <v>68</v>
      </c>
    </row>
    <row r="12" spans="1:10" ht="12.75" customHeight="1">
      <c r="A12" s="167" t="s">
        <v>349</v>
      </c>
      <c r="B12" s="175"/>
      <c r="C12" s="173"/>
      <c r="D12" s="173"/>
      <c r="E12" s="173"/>
      <c r="F12" s="192"/>
      <c r="G12" s="173"/>
      <c r="H12" s="173"/>
      <c r="I12" s="174"/>
      <c r="J12" s="190"/>
    </row>
    <row r="13" spans="1:10" ht="12.75" customHeight="1">
      <c r="A13" s="167" t="s">
        <v>201</v>
      </c>
      <c r="B13" s="175"/>
      <c r="C13" s="173"/>
      <c r="D13" s="173"/>
      <c r="E13" s="173"/>
      <c r="F13" s="192"/>
      <c r="G13" s="173"/>
      <c r="H13" s="173"/>
      <c r="I13" s="174"/>
      <c r="J13" s="190"/>
    </row>
    <row r="14" spans="1:10" ht="12.75" customHeight="1">
      <c r="A14" s="167" t="s">
        <v>216</v>
      </c>
      <c r="B14" s="193"/>
      <c r="C14" s="177"/>
      <c r="D14" s="177"/>
      <c r="E14" s="177"/>
      <c r="F14" s="192"/>
      <c r="G14" s="173"/>
      <c r="H14" s="173"/>
      <c r="I14" s="174"/>
      <c r="J14" s="190"/>
    </row>
    <row r="15" spans="1:10" ht="12.75">
      <c r="A15" s="167" t="s">
        <v>362</v>
      </c>
      <c r="B15" s="175"/>
      <c r="C15" s="177"/>
      <c r="D15" s="177"/>
      <c r="E15" s="177"/>
      <c r="F15" s="192"/>
      <c r="G15" s="173"/>
      <c r="H15" s="173"/>
      <c r="I15" s="174"/>
      <c r="J15" s="190"/>
    </row>
    <row r="16" spans="1:10" ht="12.75" customHeight="1">
      <c r="A16" s="194" t="s">
        <v>381</v>
      </c>
      <c r="B16" s="195"/>
      <c r="C16" s="196"/>
      <c r="D16" s="197"/>
      <c r="E16" s="198"/>
      <c r="F16" s="183" t="s">
        <v>380</v>
      </c>
      <c r="G16" s="173"/>
      <c r="H16" s="173"/>
      <c r="I16" s="174"/>
      <c r="J16" s="190"/>
    </row>
    <row r="17" spans="1:11" ht="15.75" customHeight="1">
      <c r="A17" s="199" t="s">
        <v>382</v>
      </c>
      <c r="B17" s="181" t="s">
        <v>425</v>
      </c>
      <c r="C17" s="182">
        <f>+C6+C8+C9+C11+C12+C13+C14+C15+C16</f>
        <v>0</v>
      </c>
      <c r="D17" s="182">
        <f>+D6+D8+D9+D11+D12+D13+D14+D15+D16</f>
        <v>52832965</v>
      </c>
      <c r="E17" s="182">
        <f>+E6+E8+E9+E11+E12+E13+E14+E15+E16</f>
        <v>52832965</v>
      </c>
      <c r="F17" s="181" t="s">
        <v>426</v>
      </c>
      <c r="G17" s="182">
        <f>+G6+G8+G10+G11+G12+G13+G14+G15+G16</f>
        <v>3537063</v>
      </c>
      <c r="H17" s="182">
        <f>+H6+H8+H10+H11+H12+H13+H14+H15+H16</f>
        <v>28021624</v>
      </c>
      <c r="I17" s="200">
        <f>+I6+I8+I10+I11+I12+I13+I14+I15+I16</f>
        <v>16956116</v>
      </c>
      <c r="J17" s="190"/>
      <c r="K17" s="146" t="s">
        <v>71</v>
      </c>
    </row>
    <row r="18" spans="1:11" ht="12.75" customHeight="1">
      <c r="A18" s="163" t="s">
        <v>383</v>
      </c>
      <c r="B18" s="201" t="s">
        <v>427</v>
      </c>
      <c r="C18" s="202">
        <f>+C19+C20+C21+C22+C23</f>
        <v>0</v>
      </c>
      <c r="D18" s="202">
        <f>+D19+D20+D21+D22+D23</f>
        <v>0</v>
      </c>
      <c r="E18" s="202">
        <f>+E19+E20+E21+E22+E23</f>
        <v>0</v>
      </c>
      <c r="F18" s="168" t="s">
        <v>389</v>
      </c>
      <c r="G18" s="191"/>
      <c r="H18" s="191"/>
      <c r="I18" s="203"/>
      <c r="J18" s="190"/>
      <c r="K18" s="146" t="s">
        <v>74</v>
      </c>
    </row>
    <row r="19" spans="1:11" ht="12.75" customHeight="1">
      <c r="A19" s="167" t="s">
        <v>384</v>
      </c>
      <c r="B19" s="204" t="s">
        <v>428</v>
      </c>
      <c r="C19" s="173"/>
      <c r="D19" s="173"/>
      <c r="E19" s="173"/>
      <c r="F19" s="168" t="s">
        <v>429</v>
      </c>
      <c r="G19" s="173"/>
      <c r="H19" s="173"/>
      <c r="I19" s="174"/>
      <c r="J19" s="190"/>
      <c r="K19" s="146" t="s">
        <v>77</v>
      </c>
    </row>
    <row r="20" spans="1:11" ht="12.75" customHeight="1">
      <c r="A20" s="163" t="s">
        <v>387</v>
      </c>
      <c r="B20" s="204" t="s">
        <v>430</v>
      </c>
      <c r="C20" s="173"/>
      <c r="D20" s="173"/>
      <c r="E20" s="173"/>
      <c r="F20" s="168" t="s">
        <v>395</v>
      </c>
      <c r="G20" s="173"/>
      <c r="H20" s="173"/>
      <c r="I20" s="174"/>
      <c r="J20" s="190"/>
      <c r="K20" s="146" t="s">
        <v>80</v>
      </c>
    </row>
    <row r="21" spans="1:11" ht="12.75" customHeight="1">
      <c r="A21" s="167" t="s">
        <v>390</v>
      </c>
      <c r="B21" s="204" t="s">
        <v>431</v>
      </c>
      <c r="C21" s="173"/>
      <c r="D21" s="173"/>
      <c r="E21" s="173"/>
      <c r="F21" s="168" t="s">
        <v>398</v>
      </c>
      <c r="G21" s="173"/>
      <c r="H21" s="173"/>
      <c r="I21" s="174"/>
      <c r="J21" s="190"/>
      <c r="K21" s="146" t="s">
        <v>83</v>
      </c>
    </row>
    <row r="22" spans="1:11" ht="12.75" customHeight="1">
      <c r="A22" s="163" t="s">
        <v>393</v>
      </c>
      <c r="B22" s="204" t="s">
        <v>432</v>
      </c>
      <c r="C22" s="173"/>
      <c r="D22" s="173"/>
      <c r="E22" s="173"/>
      <c r="F22" s="183" t="s">
        <v>401</v>
      </c>
      <c r="G22" s="173"/>
      <c r="H22" s="173"/>
      <c r="I22" s="174"/>
      <c r="J22" s="190"/>
      <c r="K22" s="146" t="s">
        <v>86</v>
      </c>
    </row>
    <row r="23" spans="1:11" ht="12.75" customHeight="1">
      <c r="A23" s="167" t="s">
        <v>396</v>
      </c>
      <c r="B23" s="205" t="s">
        <v>433</v>
      </c>
      <c r="C23" s="173"/>
      <c r="D23" s="173"/>
      <c r="E23" s="173"/>
      <c r="F23" s="168" t="s">
        <v>434</v>
      </c>
      <c r="G23" s="173"/>
      <c r="H23" s="173"/>
      <c r="I23" s="174"/>
      <c r="J23" s="190"/>
      <c r="K23" s="146" t="s">
        <v>89</v>
      </c>
    </row>
    <row r="24" spans="1:11" ht="12.75" customHeight="1">
      <c r="A24" s="163" t="s">
        <v>399</v>
      </c>
      <c r="B24" s="206" t="s">
        <v>435</v>
      </c>
      <c r="C24" s="186">
        <f>+C25+C26+C27+C28+C29</f>
        <v>0</v>
      </c>
      <c r="D24" s="186">
        <f>+D25+D26+D27+D28+D29</f>
        <v>0</v>
      </c>
      <c r="E24" s="186">
        <f>+E25+E26+E27+E28+E29</f>
        <v>0</v>
      </c>
      <c r="F24" s="164" t="s">
        <v>407</v>
      </c>
      <c r="G24" s="173"/>
      <c r="H24" s="173"/>
      <c r="I24" s="174"/>
      <c r="J24" s="190"/>
      <c r="K24" s="146" t="s">
        <v>92</v>
      </c>
    </row>
    <row r="25" spans="1:11" ht="12.75" customHeight="1">
      <c r="A25" s="167" t="s">
        <v>402</v>
      </c>
      <c r="B25" s="205" t="s">
        <v>436</v>
      </c>
      <c r="C25" s="173"/>
      <c r="D25" s="173"/>
      <c r="E25" s="173"/>
      <c r="F25" s="164" t="s">
        <v>437</v>
      </c>
      <c r="G25" s="173"/>
      <c r="H25" s="173"/>
      <c r="I25" s="174"/>
      <c r="J25" s="190"/>
      <c r="K25" s="146" t="s">
        <v>95</v>
      </c>
    </row>
    <row r="26" spans="1:11" ht="12.75" customHeight="1">
      <c r="A26" s="163" t="s">
        <v>405</v>
      </c>
      <c r="B26" s="205" t="s">
        <v>438</v>
      </c>
      <c r="C26" s="173"/>
      <c r="D26" s="173"/>
      <c r="E26" s="173"/>
      <c r="F26" s="207"/>
      <c r="G26" s="173"/>
      <c r="H26" s="173"/>
      <c r="I26" s="174"/>
      <c r="J26" s="190"/>
      <c r="K26" s="146" t="s">
        <v>98</v>
      </c>
    </row>
    <row r="27" spans="1:11" ht="12.75" customHeight="1">
      <c r="A27" s="167" t="s">
        <v>408</v>
      </c>
      <c r="B27" s="204" t="s">
        <v>31</v>
      </c>
      <c r="C27" s="173"/>
      <c r="D27" s="173"/>
      <c r="E27" s="173"/>
      <c r="F27" s="207"/>
      <c r="G27" s="173"/>
      <c r="H27" s="173"/>
      <c r="I27" s="174"/>
      <c r="J27" s="190"/>
      <c r="K27" s="146" t="s">
        <v>101</v>
      </c>
    </row>
    <row r="28" spans="1:11" ht="12.75" customHeight="1">
      <c r="A28" s="163" t="s">
        <v>411</v>
      </c>
      <c r="B28" s="208" t="s">
        <v>439</v>
      </c>
      <c r="C28" s="173"/>
      <c r="D28" s="173"/>
      <c r="E28" s="173"/>
      <c r="F28" s="175"/>
      <c r="G28" s="173"/>
      <c r="H28" s="173"/>
      <c r="I28" s="174"/>
      <c r="J28" s="190"/>
      <c r="K28" s="146" t="s">
        <v>104</v>
      </c>
    </row>
    <row r="29" spans="1:11" ht="12.75" customHeight="1">
      <c r="A29" s="167" t="s">
        <v>414</v>
      </c>
      <c r="B29" s="209" t="s">
        <v>440</v>
      </c>
      <c r="C29" s="173"/>
      <c r="D29" s="173"/>
      <c r="E29" s="173"/>
      <c r="F29" s="207"/>
      <c r="G29" s="173"/>
      <c r="H29" s="173"/>
      <c r="I29" s="174"/>
      <c r="J29" s="190"/>
      <c r="K29" s="146" t="s">
        <v>107</v>
      </c>
    </row>
    <row r="30" spans="1:11" ht="16.5" customHeight="1">
      <c r="A30" s="199" t="s">
        <v>441</v>
      </c>
      <c r="B30" s="181" t="s">
        <v>442</v>
      </c>
      <c r="C30" s="182">
        <f>+C18+C24</f>
        <v>0</v>
      </c>
      <c r="D30" s="182">
        <f>+D18+D24</f>
        <v>0</v>
      </c>
      <c r="E30" s="182">
        <f>+E18+E24</f>
        <v>0</v>
      </c>
      <c r="F30" s="181" t="s">
        <v>443</v>
      </c>
      <c r="G30" s="182">
        <f>SUM(G18:G29)</f>
        <v>0</v>
      </c>
      <c r="H30" s="182">
        <f>SUM(H18:H29)</f>
        <v>0</v>
      </c>
      <c r="I30" s="200">
        <f>SUM(I18:I29)</f>
        <v>0</v>
      </c>
      <c r="J30" s="190"/>
      <c r="K30" s="146" t="s">
        <v>110</v>
      </c>
    </row>
    <row r="31" spans="1:11" ht="16.5" customHeight="1">
      <c r="A31" s="199" t="s">
        <v>444</v>
      </c>
      <c r="B31" s="187" t="s">
        <v>445</v>
      </c>
      <c r="C31" s="188">
        <f>+C17+C30</f>
        <v>0</v>
      </c>
      <c r="D31" s="188">
        <f>+D17+D30</f>
        <v>52832965</v>
      </c>
      <c r="E31" s="189">
        <f>+E17+E30</f>
        <v>52832965</v>
      </c>
      <c r="F31" s="187" t="s">
        <v>446</v>
      </c>
      <c r="G31" s="188">
        <f>+G17+G30</f>
        <v>3537063</v>
      </c>
      <c r="H31" s="188">
        <f>+H17+H30</f>
        <v>28021624</v>
      </c>
      <c r="I31" s="210">
        <f>+I17+I30</f>
        <v>16956116</v>
      </c>
      <c r="J31" s="190"/>
      <c r="K31" s="146" t="s">
        <v>113</v>
      </c>
    </row>
  </sheetData>
  <sheetProtection selectLockedCells="1" selectUnlockedCells="1"/>
  <mergeCells count="5">
    <mergeCell ref="B1:I1"/>
    <mergeCell ref="J1:J31"/>
    <mergeCell ref="A3:A4"/>
    <mergeCell ref="B3:E3"/>
    <mergeCell ref="F3:I3"/>
  </mergeCells>
  <printOptions horizontalCentered="1"/>
  <pageMargins left="0.7875" right="0.7875" top="0.9840277777777777" bottom="0.9840277777777777" header="0.7875" footer="0.5118055555555555"/>
  <pageSetup horizontalDpi="300" verticalDpi="300" orientation="landscape" paperSize="9" scale="65"/>
  <headerFooter alignWithMargins="0">
    <oddHeader>&amp;C4. melléklet a 7/2019. (IV. 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B27"/>
  <sheetViews>
    <sheetView workbookViewId="0" topLeftCell="A1">
      <selection activeCell="B3" sqref="B3"/>
    </sheetView>
  </sheetViews>
  <sheetFormatPr defaultColWidth="9.00390625" defaultRowHeight="12.75"/>
  <cols>
    <col min="1" max="1" width="39.625" style="211" customWidth="1"/>
    <col min="2" max="2" width="15.625" style="212" customWidth="1"/>
    <col min="3" max="16384" width="9.375" style="212" customWidth="1"/>
  </cols>
  <sheetData>
    <row r="1" spans="1:2" ht="33" customHeight="1">
      <c r="A1" s="213" t="s">
        <v>447</v>
      </c>
      <c r="B1" s="213"/>
    </row>
    <row r="2" spans="1:2" ht="22.5" customHeight="1">
      <c r="A2" s="145"/>
      <c r="B2" s="144"/>
    </row>
    <row r="3" spans="1:2" s="215" customFormat="1" ht="50.25" customHeight="1">
      <c r="A3" s="214" t="s">
        <v>448</v>
      </c>
      <c r="B3" s="214" t="s">
        <v>449</v>
      </c>
    </row>
    <row r="4" spans="1:2" s="144" customFormat="1" ht="12" customHeight="1">
      <c r="A4" s="216" t="s">
        <v>46</v>
      </c>
      <c r="B4" s="216" t="s">
        <v>47</v>
      </c>
    </row>
    <row r="5" spans="1:2" ht="36" customHeight="1">
      <c r="A5" s="217" t="s">
        <v>450</v>
      </c>
      <c r="B5" s="218">
        <v>221824</v>
      </c>
    </row>
    <row r="6" spans="1:2" ht="15.75" customHeight="1">
      <c r="A6" s="217" t="s">
        <v>451</v>
      </c>
      <c r="B6" s="218">
        <v>40000</v>
      </c>
    </row>
    <row r="7" spans="1:2" ht="15.75" customHeight="1">
      <c r="A7" s="217" t="s">
        <v>452</v>
      </c>
      <c r="B7" s="218">
        <v>4745000</v>
      </c>
    </row>
    <row r="8" spans="1:2" ht="15.75" customHeight="1">
      <c r="A8" s="217" t="s">
        <v>453</v>
      </c>
      <c r="B8" s="218">
        <v>3250000</v>
      </c>
    </row>
    <row r="9" spans="1:2" ht="15.75" customHeight="1">
      <c r="A9" s="217" t="s">
        <v>454</v>
      </c>
      <c r="B9" s="218">
        <v>1041000</v>
      </c>
    </row>
    <row r="10" spans="1:2" ht="15.75" customHeight="1">
      <c r="A10" s="219" t="s">
        <v>455</v>
      </c>
      <c r="B10" s="217">
        <v>2760000</v>
      </c>
    </row>
    <row r="11" spans="1:2" ht="15.75" customHeight="1">
      <c r="A11" s="175" t="s">
        <v>456</v>
      </c>
      <c r="B11" s="217">
        <v>100000</v>
      </c>
    </row>
    <row r="12" spans="1:2" ht="15.75" customHeight="1">
      <c r="A12" s="175" t="s">
        <v>457</v>
      </c>
      <c r="B12" s="217">
        <v>24999</v>
      </c>
    </row>
    <row r="13" spans="1:2" ht="21" customHeight="1">
      <c r="A13" s="175" t="s">
        <v>458</v>
      </c>
      <c r="B13" s="217">
        <v>1360000</v>
      </c>
    </row>
    <row r="14" spans="1:2" ht="34.5" customHeight="1">
      <c r="A14" s="175" t="s">
        <v>459</v>
      </c>
      <c r="B14" s="217">
        <v>300000</v>
      </c>
    </row>
    <row r="15" spans="1:2" ht="15.75" customHeight="1">
      <c r="A15" s="175" t="s">
        <v>460</v>
      </c>
      <c r="B15" s="217">
        <v>22200</v>
      </c>
    </row>
    <row r="16" spans="1:2" ht="15.75" customHeight="1">
      <c r="A16" s="175" t="s">
        <v>461</v>
      </c>
      <c r="B16" s="217">
        <v>25000</v>
      </c>
    </row>
    <row r="17" spans="1:2" ht="15.75" customHeight="1">
      <c r="A17" s="175" t="s">
        <v>460</v>
      </c>
      <c r="B17" s="217">
        <v>25199</v>
      </c>
    </row>
    <row r="18" spans="1:2" ht="15.75" customHeight="1">
      <c r="A18" s="175" t="s">
        <v>462</v>
      </c>
      <c r="B18" s="217">
        <v>70199</v>
      </c>
    </row>
    <row r="19" spans="1:2" ht="15.75" customHeight="1">
      <c r="A19" s="178" t="s">
        <v>463</v>
      </c>
      <c r="B19" s="220">
        <v>18000</v>
      </c>
    </row>
    <row r="20" spans="1:2" ht="15.75" customHeight="1">
      <c r="A20" s="178" t="s">
        <v>464</v>
      </c>
      <c r="B20" s="220">
        <v>35001</v>
      </c>
    </row>
    <row r="21" spans="1:2" ht="15.75" customHeight="1">
      <c r="A21" s="178" t="s">
        <v>465</v>
      </c>
      <c r="B21" s="220">
        <v>39900</v>
      </c>
    </row>
    <row r="22" spans="1:2" ht="15.75" customHeight="1">
      <c r="A22" s="178" t="s">
        <v>466</v>
      </c>
      <c r="B22" s="220">
        <v>710565</v>
      </c>
    </row>
    <row r="23" spans="1:2" ht="15.75" customHeight="1">
      <c r="A23" s="178" t="s">
        <v>467</v>
      </c>
      <c r="B23" s="220">
        <v>438150</v>
      </c>
    </row>
    <row r="24" spans="1:2" ht="15.75" customHeight="1">
      <c r="A24" s="178" t="s">
        <v>468</v>
      </c>
      <c r="B24" s="220">
        <v>950000</v>
      </c>
    </row>
    <row r="25" spans="1:2" ht="15.75" customHeight="1">
      <c r="A25" s="178" t="s">
        <v>469</v>
      </c>
      <c r="B25" s="220">
        <v>43080</v>
      </c>
    </row>
    <row r="26" spans="1:2" ht="15.75" customHeight="1">
      <c r="A26" s="178"/>
      <c r="B26" s="220"/>
    </row>
    <row r="27" spans="1:2" s="223" customFormat="1" ht="18" customHeight="1">
      <c r="A27" s="221" t="s">
        <v>470</v>
      </c>
      <c r="B27" s="222">
        <f>SUM(B5:B26)</f>
        <v>16220117</v>
      </c>
    </row>
  </sheetData>
  <sheetProtection selectLockedCells="1" selectUnlockedCells="1"/>
  <mergeCells count="1">
    <mergeCell ref="A1:B1"/>
  </mergeCells>
  <printOptions horizontalCentered="1"/>
  <pageMargins left="0.7875" right="0.7875" top="1" bottom="0.9840277777777777" header="0.5" footer="0.5118055555555555"/>
  <pageSetup horizontalDpi="300" verticalDpi="300" orientation="portrait" paperSize="9" scale="110"/>
  <headerFooter alignWithMargins="0">
    <oddHeader>&amp;C5. melléklet a 7/2019. (IV. 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B23"/>
  <sheetViews>
    <sheetView zoomScaleSheetLayoutView="130" workbookViewId="0" topLeftCell="A1">
      <selection activeCell="A2" sqref="A2"/>
    </sheetView>
  </sheetViews>
  <sheetFormatPr defaultColWidth="9.00390625" defaultRowHeight="12.75"/>
  <cols>
    <col min="1" max="1" width="48.125" style="211" customWidth="1"/>
    <col min="2" max="2" width="15.75390625" style="212" customWidth="1"/>
    <col min="3" max="3" width="13.75390625" style="212" customWidth="1"/>
    <col min="4" max="16384" width="9.375" style="212" customWidth="1"/>
  </cols>
  <sheetData>
    <row r="1" spans="1:2" ht="24.75" customHeight="1">
      <c r="A1" s="213" t="s">
        <v>471</v>
      </c>
      <c r="B1" s="213"/>
    </row>
    <row r="2" spans="1:2" ht="23.25" customHeight="1">
      <c r="A2" s="145"/>
      <c r="B2" s="144"/>
    </row>
    <row r="3" spans="1:2" s="215" customFormat="1" ht="48.75" customHeight="1">
      <c r="A3" s="151" t="s">
        <v>472</v>
      </c>
      <c r="B3" s="152" t="s">
        <v>449</v>
      </c>
    </row>
    <row r="4" spans="1:2" s="144" customFormat="1" ht="15" customHeight="1">
      <c r="A4" s="224" t="s">
        <v>46</v>
      </c>
      <c r="B4" s="225" t="s">
        <v>47</v>
      </c>
    </row>
    <row r="5" spans="1:2" ht="15.75" customHeight="1">
      <c r="A5" s="226" t="s">
        <v>473</v>
      </c>
      <c r="B5" s="218">
        <v>735999</v>
      </c>
    </row>
    <row r="6" spans="1:2" ht="15.75" customHeight="1">
      <c r="A6" s="226"/>
      <c r="B6" s="218">
        <v>0</v>
      </c>
    </row>
    <row r="7" spans="1:2" ht="15.75" customHeight="1">
      <c r="A7" s="226"/>
      <c r="B7" s="217"/>
    </row>
    <row r="8" spans="1:2" ht="15.75" customHeight="1">
      <c r="A8" s="226"/>
      <c r="B8" s="217"/>
    </row>
    <row r="9" spans="1:2" ht="15.75" customHeight="1">
      <c r="A9" s="226"/>
      <c r="B9" s="217"/>
    </row>
    <row r="10" spans="1:2" ht="15.75" customHeight="1">
      <c r="A10" s="226"/>
      <c r="B10" s="217"/>
    </row>
    <row r="11" spans="1:2" ht="15.75" customHeight="1">
      <c r="A11" s="226"/>
      <c r="B11" s="217"/>
    </row>
    <row r="12" spans="1:2" ht="15.75" customHeight="1">
      <c r="A12" s="226"/>
      <c r="B12" s="217"/>
    </row>
    <row r="13" spans="1:2" ht="15.75" customHeight="1">
      <c r="A13" s="226"/>
      <c r="B13" s="217"/>
    </row>
    <row r="14" spans="1:2" ht="15.75" customHeight="1">
      <c r="A14" s="226"/>
      <c r="B14" s="217"/>
    </row>
    <row r="15" spans="1:2" ht="15.75" customHeight="1">
      <c r="A15" s="226"/>
      <c r="B15" s="217"/>
    </row>
    <row r="16" spans="1:2" ht="15.75" customHeight="1">
      <c r="A16" s="226"/>
      <c r="B16" s="217"/>
    </row>
    <row r="17" spans="1:2" ht="15.75" customHeight="1">
      <c r="A17" s="226"/>
      <c r="B17" s="217"/>
    </row>
    <row r="18" spans="1:2" ht="15.75" customHeight="1">
      <c r="A18" s="226"/>
      <c r="B18" s="217"/>
    </row>
    <row r="19" spans="1:2" ht="15.75" customHeight="1">
      <c r="A19" s="226"/>
      <c r="B19" s="217"/>
    </row>
    <row r="20" spans="1:2" ht="15.75" customHeight="1">
      <c r="A20" s="226"/>
      <c r="B20" s="217"/>
    </row>
    <row r="21" spans="1:2" ht="15.75" customHeight="1">
      <c r="A21" s="226"/>
      <c r="B21" s="217"/>
    </row>
    <row r="22" spans="1:2" ht="15.75" customHeight="1">
      <c r="A22" s="227"/>
      <c r="B22" s="220"/>
    </row>
    <row r="23" spans="1:2" s="223" customFormat="1" ht="18" customHeight="1">
      <c r="A23" s="221" t="s">
        <v>470</v>
      </c>
      <c r="B23" s="222">
        <f>SUM(B5:B22)</f>
        <v>735999</v>
      </c>
    </row>
  </sheetData>
  <sheetProtection selectLockedCells="1" selectUnlockedCells="1"/>
  <mergeCells count="1">
    <mergeCell ref="A1:B1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110"/>
  <headerFooter alignWithMargins="0">
    <oddHeader>&amp;C6. melléklet a 7/2019. (IV. 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46"/>
  <sheetViews>
    <sheetView view="pageBreakPreview" zoomScaleSheetLayoutView="100" workbookViewId="0" topLeftCell="B1">
      <selection activeCell="B3" sqref="B3:D3"/>
    </sheetView>
  </sheetViews>
  <sheetFormatPr defaultColWidth="9.00390625" defaultRowHeight="12.75"/>
  <cols>
    <col min="1" max="1" width="14.75390625" style="228" customWidth="1"/>
    <col min="2" max="2" width="64.625" style="229" customWidth="1"/>
    <col min="3" max="5" width="17.00390625" style="230" customWidth="1"/>
    <col min="6" max="6" width="0" style="146" hidden="1" customWidth="1"/>
    <col min="7" max="16384" width="9.375" style="231" customWidth="1"/>
  </cols>
  <sheetData>
    <row r="1" spans="1:6" s="238" customFormat="1" ht="16.5" customHeight="1">
      <c r="A1" s="232"/>
      <c r="B1" s="233"/>
      <c r="C1" s="234"/>
      <c r="D1" s="235"/>
      <c r="E1" s="236"/>
      <c r="F1" s="237"/>
    </row>
    <row r="2" spans="1:6" s="243" customFormat="1" ht="15.75" customHeight="1">
      <c r="A2" s="239" t="s">
        <v>3</v>
      </c>
      <c r="B2" s="240" t="s">
        <v>474</v>
      </c>
      <c r="C2" s="240"/>
      <c r="D2" s="240"/>
      <c r="E2" s="241" t="s">
        <v>475</v>
      </c>
      <c r="F2" s="242"/>
    </row>
    <row r="3" spans="1:6" s="243" customFormat="1" ht="12.75">
      <c r="A3" s="244" t="s">
        <v>476</v>
      </c>
      <c r="B3" s="245" t="s">
        <v>477</v>
      </c>
      <c r="C3" s="245"/>
      <c r="D3" s="245"/>
      <c r="E3" s="246" t="s">
        <v>478</v>
      </c>
      <c r="F3" s="242"/>
    </row>
    <row r="4" spans="1:6" s="250" customFormat="1" ht="15.75" customHeight="1">
      <c r="A4" s="247"/>
      <c r="B4" s="247"/>
      <c r="C4" s="248"/>
      <c r="D4" s="248"/>
      <c r="E4" s="248"/>
      <c r="F4" s="249"/>
    </row>
    <row r="5" spans="1:5" ht="12.75">
      <c r="A5" s="251" t="s">
        <v>479</v>
      </c>
      <c r="B5" s="252" t="s">
        <v>480</v>
      </c>
      <c r="C5" s="253" t="s">
        <v>43</v>
      </c>
      <c r="D5" s="253" t="s">
        <v>44</v>
      </c>
      <c r="E5" s="254" t="s">
        <v>45</v>
      </c>
    </row>
    <row r="6" spans="1:6" s="260" customFormat="1" ht="12.75" customHeight="1">
      <c r="A6" s="255" t="s">
        <v>46</v>
      </c>
      <c r="B6" s="256" t="s">
        <v>47</v>
      </c>
      <c r="C6" s="256" t="s">
        <v>48</v>
      </c>
      <c r="D6" s="257" t="s">
        <v>49</v>
      </c>
      <c r="E6" s="258" t="s">
        <v>50</v>
      </c>
      <c r="F6" s="259"/>
    </row>
    <row r="7" spans="1:6" s="260" customFormat="1" ht="15.75" customHeight="1">
      <c r="A7" s="261" t="s">
        <v>365</v>
      </c>
      <c r="B7" s="261"/>
      <c r="C7" s="261"/>
      <c r="D7" s="261"/>
      <c r="E7" s="261"/>
      <c r="F7" s="259"/>
    </row>
    <row r="8" spans="1:6" s="260" customFormat="1" ht="12" customHeight="1">
      <c r="A8" s="57" t="s">
        <v>51</v>
      </c>
      <c r="B8" s="63" t="s">
        <v>52</v>
      </c>
      <c r="C8" s="64">
        <f>SUM(C9:C14)</f>
        <v>30299010</v>
      </c>
      <c r="D8" s="64">
        <f>SUM(D9:D14)</f>
        <v>34228812</v>
      </c>
      <c r="E8" s="65">
        <f>SUM(E9:E14)</f>
        <v>34228812</v>
      </c>
      <c r="F8" s="259" t="s">
        <v>53</v>
      </c>
    </row>
    <row r="9" spans="1:6" s="263" customFormat="1" ht="12" customHeight="1">
      <c r="A9" s="262" t="s">
        <v>54</v>
      </c>
      <c r="B9" s="69" t="s">
        <v>55</v>
      </c>
      <c r="C9" s="70">
        <f>'2.melléklet'!C8</f>
        <v>9879730</v>
      </c>
      <c r="D9" s="70">
        <f>'2.melléklet'!D8</f>
        <v>9879730</v>
      </c>
      <c r="E9" s="71">
        <f>'2.melléklet'!E8</f>
        <v>9879730</v>
      </c>
      <c r="F9" s="259" t="s">
        <v>56</v>
      </c>
    </row>
    <row r="10" spans="1:6" s="265" customFormat="1" ht="12" customHeight="1">
      <c r="A10" s="264" t="s">
        <v>57</v>
      </c>
      <c r="B10" s="73" t="s">
        <v>58</v>
      </c>
      <c r="C10" s="74">
        <f>'2.melléklet'!C9</f>
        <v>9609600</v>
      </c>
      <c r="D10" s="74">
        <f>'2.melléklet'!D9</f>
        <v>9489300</v>
      </c>
      <c r="E10" s="75">
        <f>'2.melléklet'!E9</f>
        <v>9489300</v>
      </c>
      <c r="F10" s="259" t="s">
        <v>59</v>
      </c>
    </row>
    <row r="11" spans="1:6" s="265" customFormat="1" ht="12" customHeight="1">
      <c r="A11" s="264" t="s">
        <v>60</v>
      </c>
      <c r="B11" s="73" t="s">
        <v>61</v>
      </c>
      <c r="C11" s="74">
        <f>'2.melléklet'!C10</f>
        <v>9009680</v>
      </c>
      <c r="D11" s="74">
        <f>'2.melléklet'!D10</f>
        <v>8168232</v>
      </c>
      <c r="E11" s="75">
        <f>'2.melléklet'!E10</f>
        <v>8168232</v>
      </c>
      <c r="F11" s="259" t="s">
        <v>62</v>
      </c>
    </row>
    <row r="12" spans="1:6" s="265" customFormat="1" ht="12" customHeight="1">
      <c r="A12" s="264" t="s">
        <v>63</v>
      </c>
      <c r="B12" s="73" t="s">
        <v>64</v>
      </c>
      <c r="C12" s="74">
        <f>'2.melléklet'!C11</f>
        <v>1800000</v>
      </c>
      <c r="D12" s="74">
        <f>'2.melléklet'!D11</f>
        <v>1800000</v>
      </c>
      <c r="E12" s="75">
        <f>'2.melléklet'!E11</f>
        <v>1800000</v>
      </c>
      <c r="F12" s="259" t="s">
        <v>65</v>
      </c>
    </row>
    <row r="13" spans="1:6" s="265" customFormat="1" ht="12" customHeight="1">
      <c r="A13" s="264" t="s">
        <v>66</v>
      </c>
      <c r="B13" s="73" t="s">
        <v>481</v>
      </c>
      <c r="C13" s="74">
        <f>'2.melléklet'!C12</f>
        <v>0</v>
      </c>
      <c r="D13" s="74">
        <f>'2.melléklet'!D12</f>
        <v>4891550</v>
      </c>
      <c r="E13" s="75">
        <f>'2.melléklet'!E12</f>
        <v>4891550</v>
      </c>
      <c r="F13" s="259" t="s">
        <v>68</v>
      </c>
    </row>
    <row r="14" spans="1:6" s="263" customFormat="1" ht="12" customHeight="1">
      <c r="A14" s="266" t="s">
        <v>69</v>
      </c>
      <c r="B14" s="77" t="s">
        <v>70</v>
      </c>
      <c r="C14" s="78">
        <f>'2.melléklet'!C13</f>
        <v>0</v>
      </c>
      <c r="D14" s="78">
        <f>'2.melléklet'!D13</f>
        <v>0</v>
      </c>
      <c r="E14" s="79">
        <f>'2.melléklet'!E13</f>
        <v>0</v>
      </c>
      <c r="F14" s="259" t="s">
        <v>71</v>
      </c>
    </row>
    <row r="15" spans="1:6" s="263" customFormat="1" ht="12" customHeight="1">
      <c r="A15" s="57" t="s">
        <v>72</v>
      </c>
      <c r="B15" s="80" t="s">
        <v>73</v>
      </c>
      <c r="C15" s="64">
        <f>SUM(C16:C21)</f>
        <v>17259413</v>
      </c>
      <c r="D15" s="64">
        <f>SUM(D16:D21)</f>
        <v>26102249</v>
      </c>
      <c r="E15" s="65">
        <f>SUM(E16:E21)</f>
        <v>26102249</v>
      </c>
      <c r="F15" s="259" t="s">
        <v>74</v>
      </c>
    </row>
    <row r="16" spans="1:6" s="263" customFormat="1" ht="12" customHeight="1">
      <c r="A16" s="262" t="s">
        <v>75</v>
      </c>
      <c r="B16" s="69" t="s">
        <v>76</v>
      </c>
      <c r="C16" s="81">
        <v>0</v>
      </c>
      <c r="D16" s="81">
        <v>0</v>
      </c>
      <c r="E16" s="82">
        <v>0</v>
      </c>
      <c r="F16" s="259" t="s">
        <v>77</v>
      </c>
    </row>
    <row r="17" spans="1:6" s="263" customFormat="1" ht="12" customHeight="1">
      <c r="A17" s="264" t="s">
        <v>78</v>
      </c>
      <c r="B17" s="73" t="s">
        <v>79</v>
      </c>
      <c r="C17" s="83">
        <v>0</v>
      </c>
      <c r="D17" s="83">
        <v>0</v>
      </c>
      <c r="E17" s="84">
        <v>0</v>
      </c>
      <c r="F17" s="259" t="s">
        <v>80</v>
      </c>
    </row>
    <row r="18" spans="1:6" s="263" customFormat="1" ht="12" customHeight="1">
      <c r="A18" s="264" t="s">
        <v>81</v>
      </c>
      <c r="B18" s="73" t="s">
        <v>82</v>
      </c>
      <c r="C18" s="83">
        <v>0</v>
      </c>
      <c r="D18" s="83">
        <v>0</v>
      </c>
      <c r="E18" s="84">
        <v>0</v>
      </c>
      <c r="F18" s="259" t="s">
        <v>83</v>
      </c>
    </row>
    <row r="19" spans="1:6" s="263" customFormat="1" ht="12" customHeight="1">
      <c r="A19" s="264" t="s">
        <v>84</v>
      </c>
      <c r="B19" s="73" t="s">
        <v>85</v>
      </c>
      <c r="C19" s="83">
        <v>0</v>
      </c>
      <c r="D19" s="83"/>
      <c r="E19" s="84"/>
      <c r="F19" s="259" t="s">
        <v>86</v>
      </c>
    </row>
    <row r="20" spans="1:6" s="263" customFormat="1" ht="12" customHeight="1">
      <c r="A20" s="264" t="s">
        <v>87</v>
      </c>
      <c r="B20" s="73" t="s">
        <v>482</v>
      </c>
      <c r="C20" s="74">
        <f>'2.melléklet'!C19</f>
        <v>17259413</v>
      </c>
      <c r="D20" s="74">
        <f>'2.melléklet'!D19</f>
        <v>26102249</v>
      </c>
      <c r="E20" s="75">
        <f>'2.melléklet'!E19</f>
        <v>26102249</v>
      </c>
      <c r="F20" s="259" t="s">
        <v>89</v>
      </c>
    </row>
    <row r="21" spans="1:6" s="265" customFormat="1" ht="12" customHeight="1">
      <c r="A21" s="266" t="s">
        <v>90</v>
      </c>
      <c r="B21" s="77" t="s">
        <v>91</v>
      </c>
      <c r="C21" s="85">
        <v>0</v>
      </c>
      <c r="D21" s="85">
        <v>0</v>
      </c>
      <c r="E21" s="86">
        <v>0</v>
      </c>
      <c r="F21" s="259" t="s">
        <v>92</v>
      </c>
    </row>
    <row r="22" spans="1:6" s="265" customFormat="1" ht="12" customHeight="1">
      <c r="A22" s="57" t="s">
        <v>93</v>
      </c>
      <c r="B22" s="63" t="s">
        <v>94</v>
      </c>
      <c r="C22" s="64">
        <f>SUM(C23:C28)</f>
        <v>0</v>
      </c>
      <c r="D22" s="64">
        <f>SUM(D23:D27)</f>
        <v>52832965</v>
      </c>
      <c r="E22" s="65">
        <f>SUM(E23:E27)</f>
        <v>52832965</v>
      </c>
      <c r="F22" s="259" t="s">
        <v>95</v>
      </c>
    </row>
    <row r="23" spans="1:6" s="265" customFormat="1" ht="12" customHeight="1">
      <c r="A23" s="262" t="s">
        <v>96</v>
      </c>
      <c r="B23" s="69" t="s">
        <v>97</v>
      </c>
      <c r="C23" s="81">
        <v>0</v>
      </c>
      <c r="D23" s="81"/>
      <c r="E23" s="82"/>
      <c r="F23" s="259" t="s">
        <v>98</v>
      </c>
    </row>
    <row r="24" spans="1:6" s="263" customFormat="1" ht="12" customHeight="1">
      <c r="A24" s="264" t="s">
        <v>99</v>
      </c>
      <c r="B24" s="73" t="s">
        <v>100</v>
      </c>
      <c r="C24" s="83">
        <v>0</v>
      </c>
      <c r="D24" s="83">
        <v>0</v>
      </c>
      <c r="E24" s="84">
        <v>0</v>
      </c>
      <c r="F24" s="259" t="s">
        <v>101</v>
      </c>
    </row>
    <row r="25" spans="1:6" s="265" customFormat="1" ht="12" customHeight="1">
      <c r="A25" s="264" t="s">
        <v>102</v>
      </c>
      <c r="B25" s="73" t="s">
        <v>103</v>
      </c>
      <c r="C25" s="83">
        <v>0</v>
      </c>
      <c r="D25" s="83">
        <v>0</v>
      </c>
      <c r="E25" s="84">
        <v>0</v>
      </c>
      <c r="F25" s="259" t="s">
        <v>104</v>
      </c>
    </row>
    <row r="26" spans="1:6" s="265" customFormat="1" ht="12" customHeight="1">
      <c r="A26" s="264" t="s">
        <v>105</v>
      </c>
      <c r="B26" s="73" t="s">
        <v>106</v>
      </c>
      <c r="C26" s="83">
        <v>0</v>
      </c>
      <c r="D26" s="83">
        <v>0</v>
      </c>
      <c r="E26" s="84">
        <v>0</v>
      </c>
      <c r="F26" s="259" t="s">
        <v>107</v>
      </c>
    </row>
    <row r="27" spans="1:6" s="265" customFormat="1" ht="12" customHeight="1">
      <c r="A27" s="264" t="s">
        <v>108</v>
      </c>
      <c r="B27" s="73" t="s">
        <v>109</v>
      </c>
      <c r="C27" s="83">
        <f>'2.melléklet'!C26</f>
        <v>0</v>
      </c>
      <c r="D27" s="74">
        <f>'2.melléklet'!D26</f>
        <v>52832965</v>
      </c>
      <c r="E27" s="75">
        <f>'2.melléklet'!E26</f>
        <v>52832965</v>
      </c>
      <c r="F27" s="259" t="s">
        <v>110</v>
      </c>
    </row>
    <row r="28" spans="1:6" s="265" customFormat="1" ht="12" customHeight="1">
      <c r="A28" s="266" t="s">
        <v>111</v>
      </c>
      <c r="B28" s="77" t="s">
        <v>112</v>
      </c>
      <c r="C28" s="85">
        <v>0</v>
      </c>
      <c r="D28" s="85">
        <f>'2.melléklet'!D27</f>
        <v>52832965</v>
      </c>
      <c r="E28" s="86">
        <f>'2.melléklet'!E27</f>
        <v>52832965</v>
      </c>
      <c r="F28" s="259" t="s">
        <v>113</v>
      </c>
    </row>
    <row r="29" spans="1:6" s="265" customFormat="1" ht="12" customHeight="1">
      <c r="A29" s="57" t="s">
        <v>114</v>
      </c>
      <c r="B29" s="63" t="s">
        <v>115</v>
      </c>
      <c r="C29" s="64">
        <f>C30+C33+C34</f>
        <v>2340000</v>
      </c>
      <c r="D29" s="64">
        <f>D30+D33+D34+D35</f>
        <v>2185335</v>
      </c>
      <c r="E29" s="65">
        <f>E30+E33+E34+E35</f>
        <v>2185335</v>
      </c>
      <c r="F29" s="259" t="s">
        <v>116</v>
      </c>
    </row>
    <row r="30" spans="1:6" s="265" customFormat="1" ht="12" customHeight="1">
      <c r="A30" s="262" t="s">
        <v>117</v>
      </c>
      <c r="B30" s="69" t="s">
        <v>118</v>
      </c>
      <c r="C30" s="88">
        <f>SUM(C31:C32)</f>
        <v>60000</v>
      </c>
      <c r="D30" s="88">
        <f>SUM(D31:D32)</f>
        <v>64403</v>
      </c>
      <c r="E30" s="88">
        <f>SUM(E31:E32)</f>
        <v>64403</v>
      </c>
      <c r="F30" s="259" t="s">
        <v>119</v>
      </c>
    </row>
    <row r="31" spans="1:6" s="265" customFormat="1" ht="12" customHeight="1">
      <c r="A31" s="264" t="s">
        <v>120</v>
      </c>
      <c r="B31" s="73" t="s">
        <v>121</v>
      </c>
      <c r="C31" s="74">
        <f>'2.melléklet'!C30</f>
        <v>60000</v>
      </c>
      <c r="D31" s="74">
        <f>'2.melléklet'!D30</f>
        <v>64403</v>
      </c>
      <c r="E31" s="75">
        <f>'2.melléklet'!E30</f>
        <v>64403</v>
      </c>
      <c r="F31" s="259" t="s">
        <v>122</v>
      </c>
    </row>
    <row r="32" spans="1:6" s="265" customFormat="1" ht="12" customHeight="1">
      <c r="A32" s="264" t="s">
        <v>123</v>
      </c>
      <c r="B32" s="73" t="s">
        <v>124</v>
      </c>
      <c r="C32" s="74"/>
      <c r="D32" s="74"/>
      <c r="E32" s="75"/>
      <c r="F32" s="259" t="s">
        <v>125</v>
      </c>
    </row>
    <row r="33" spans="1:6" s="265" customFormat="1" ht="12" customHeight="1">
      <c r="A33" s="264" t="s">
        <v>126</v>
      </c>
      <c r="B33" s="73" t="s">
        <v>127</v>
      </c>
      <c r="C33" s="74">
        <f>'2.melléklet'!C32</f>
        <v>280000</v>
      </c>
      <c r="D33" s="74">
        <f>'2.melléklet'!D32</f>
        <v>146736</v>
      </c>
      <c r="E33" s="75">
        <f>'2.melléklet'!E32</f>
        <v>146736</v>
      </c>
      <c r="F33" s="259" t="s">
        <v>128</v>
      </c>
    </row>
    <row r="34" spans="1:6" s="265" customFormat="1" ht="12" customHeight="1">
      <c r="A34" s="264" t="s">
        <v>129</v>
      </c>
      <c r="B34" s="73" t="s">
        <v>483</v>
      </c>
      <c r="C34" s="74">
        <f>'2.melléklet'!C33</f>
        <v>2000000</v>
      </c>
      <c r="D34" s="74">
        <f>'2.melléklet'!D33</f>
        <v>1968900</v>
      </c>
      <c r="E34" s="75">
        <f>'2.melléklet'!E33</f>
        <v>1968900</v>
      </c>
      <c r="F34" s="259" t="s">
        <v>131</v>
      </c>
    </row>
    <row r="35" spans="1:6" s="265" customFormat="1" ht="12" customHeight="1">
      <c r="A35" s="266" t="s">
        <v>132</v>
      </c>
      <c r="B35" s="77" t="s">
        <v>133</v>
      </c>
      <c r="C35" s="78">
        <v>0</v>
      </c>
      <c r="D35" s="78">
        <f>'2.melléklet'!D34</f>
        <v>5296</v>
      </c>
      <c r="E35" s="79">
        <f>'2.melléklet'!E34</f>
        <v>5296</v>
      </c>
      <c r="F35" s="259" t="s">
        <v>134</v>
      </c>
    </row>
    <row r="36" spans="1:6" s="265" customFormat="1" ht="12" customHeight="1">
      <c r="A36" s="57" t="s">
        <v>135</v>
      </c>
      <c r="B36" s="63" t="s">
        <v>136</v>
      </c>
      <c r="C36" s="64">
        <f>SUM(C37:C46)</f>
        <v>10000</v>
      </c>
      <c r="D36" s="64">
        <f>SUM(D37:D46)</f>
        <v>2258263</v>
      </c>
      <c r="E36" s="65">
        <f>SUM(E37:E46)</f>
        <v>2253434</v>
      </c>
      <c r="F36" s="259" t="s">
        <v>137</v>
      </c>
    </row>
    <row r="37" spans="1:6" s="265" customFormat="1" ht="12" customHeight="1">
      <c r="A37" s="262" t="s">
        <v>138</v>
      </c>
      <c r="B37" s="69" t="s">
        <v>139</v>
      </c>
      <c r="C37" s="70">
        <f>'2.melléklet'!C36</f>
        <v>0</v>
      </c>
      <c r="D37" s="70">
        <f>'2.melléklet'!D36</f>
        <v>1440000</v>
      </c>
      <c r="E37" s="71">
        <f>'2.melléklet'!E36</f>
        <v>1440000</v>
      </c>
      <c r="F37" s="259" t="s">
        <v>140</v>
      </c>
    </row>
    <row r="38" spans="1:6" s="265" customFormat="1" ht="12" customHeight="1">
      <c r="A38" s="264" t="s">
        <v>141</v>
      </c>
      <c r="B38" s="73" t="s">
        <v>142</v>
      </c>
      <c r="C38" s="74">
        <v>0</v>
      </c>
      <c r="D38" s="74">
        <f>'2.melléklet'!D37</f>
        <v>39000</v>
      </c>
      <c r="E38" s="75">
        <f>'2.melléklet'!E37</f>
        <v>39000</v>
      </c>
      <c r="F38" s="259" t="s">
        <v>143</v>
      </c>
    </row>
    <row r="39" spans="1:6" s="265" customFormat="1" ht="12" customHeight="1">
      <c r="A39" s="264" t="s">
        <v>144</v>
      </c>
      <c r="B39" s="73" t="s">
        <v>145</v>
      </c>
      <c r="C39" s="74"/>
      <c r="D39" s="74">
        <f>'2.melléklet'!D38</f>
        <v>3820</v>
      </c>
      <c r="E39" s="75">
        <f>'2.melléklet'!E38</f>
        <v>3820</v>
      </c>
      <c r="F39" s="259" t="s">
        <v>146</v>
      </c>
    </row>
    <row r="40" spans="1:6" s="265" customFormat="1" ht="12" customHeight="1">
      <c r="A40" s="264" t="s">
        <v>147</v>
      </c>
      <c r="B40" s="73" t="s">
        <v>148</v>
      </c>
      <c r="C40" s="74"/>
      <c r="D40" s="74">
        <f>'2.melléklet'!D39</f>
        <v>765424</v>
      </c>
      <c r="E40" s="75">
        <f>'2.melléklet'!E39</f>
        <v>765424</v>
      </c>
      <c r="F40" s="259" t="s">
        <v>149</v>
      </c>
    </row>
    <row r="41" spans="1:6" s="265" customFormat="1" ht="12" customHeight="1">
      <c r="A41" s="264" t="s">
        <v>150</v>
      </c>
      <c r="B41" s="73" t="s">
        <v>151</v>
      </c>
      <c r="C41" s="74">
        <v>0</v>
      </c>
      <c r="D41" s="74">
        <v>0</v>
      </c>
      <c r="E41" s="75">
        <v>0</v>
      </c>
      <c r="F41" s="259" t="s">
        <v>152</v>
      </c>
    </row>
    <row r="42" spans="1:6" s="265" customFormat="1" ht="12" customHeight="1">
      <c r="A42" s="264" t="s">
        <v>153</v>
      </c>
      <c r="B42" s="73" t="s">
        <v>154</v>
      </c>
      <c r="C42" s="74"/>
      <c r="D42" s="74"/>
      <c r="E42" s="75"/>
      <c r="F42" s="259" t="s">
        <v>155</v>
      </c>
    </row>
    <row r="43" spans="1:6" s="265" customFormat="1" ht="12" customHeight="1">
      <c r="A43" s="264" t="s">
        <v>156</v>
      </c>
      <c r="B43" s="73" t="s">
        <v>157</v>
      </c>
      <c r="C43" s="74">
        <v>0</v>
      </c>
      <c r="D43" s="74">
        <v>0</v>
      </c>
      <c r="E43" s="75" t="s">
        <v>484</v>
      </c>
      <c r="F43" s="259" t="s">
        <v>158</v>
      </c>
    </row>
    <row r="44" spans="1:6" s="265" customFormat="1" ht="12" customHeight="1">
      <c r="A44" s="264" t="s">
        <v>159</v>
      </c>
      <c r="B44" s="73" t="s">
        <v>160</v>
      </c>
      <c r="C44" s="74">
        <v>0</v>
      </c>
      <c r="D44" s="74">
        <f>'2.melléklet'!D43</f>
        <v>18</v>
      </c>
      <c r="E44" s="75">
        <f>'2.melléklet'!E43</f>
        <v>18</v>
      </c>
      <c r="F44" s="259" t="s">
        <v>161</v>
      </c>
    </row>
    <row r="45" spans="1:6" s="265" customFormat="1" ht="12" customHeight="1">
      <c r="A45" s="264" t="s">
        <v>162</v>
      </c>
      <c r="B45" s="73" t="s">
        <v>163</v>
      </c>
      <c r="C45" s="74">
        <v>0</v>
      </c>
      <c r="D45" s="74">
        <v>0</v>
      </c>
      <c r="E45" s="75">
        <v>0</v>
      </c>
      <c r="F45" s="259" t="s">
        <v>164</v>
      </c>
    </row>
    <row r="46" spans="1:6" s="263" customFormat="1" ht="12" customHeight="1">
      <c r="A46" s="266" t="s">
        <v>165</v>
      </c>
      <c r="B46" s="77" t="s">
        <v>166</v>
      </c>
      <c r="C46" s="78">
        <f>'2.melléklet'!C45</f>
        <v>10000</v>
      </c>
      <c r="D46" s="78">
        <f>'2.melléklet'!D45</f>
        <v>10001</v>
      </c>
      <c r="E46" s="79">
        <f>'2.melléklet'!E45</f>
        <v>5172</v>
      </c>
      <c r="F46" s="259" t="s">
        <v>167</v>
      </c>
    </row>
    <row r="47" spans="1:6" s="265" customFormat="1" ht="12" customHeight="1">
      <c r="A47" s="57" t="s">
        <v>168</v>
      </c>
      <c r="B47" s="63" t="s">
        <v>169</v>
      </c>
      <c r="C47" s="64">
        <f>SUM(C48:C52)</f>
        <v>0</v>
      </c>
      <c r="D47" s="64">
        <f>SUM(D48:D52)</f>
        <v>0</v>
      </c>
      <c r="E47" s="64">
        <f>SUM(E48:E52)</f>
        <v>0</v>
      </c>
      <c r="F47" s="259" t="s">
        <v>170</v>
      </c>
    </row>
    <row r="48" spans="1:6" s="265" customFormat="1" ht="12" customHeight="1">
      <c r="A48" s="262" t="s">
        <v>171</v>
      </c>
      <c r="B48" s="69" t="s">
        <v>172</v>
      </c>
      <c r="C48" s="81">
        <v>0</v>
      </c>
      <c r="D48" s="81">
        <v>0</v>
      </c>
      <c r="E48" s="82">
        <v>0</v>
      </c>
      <c r="F48" s="259" t="s">
        <v>173</v>
      </c>
    </row>
    <row r="49" spans="1:6" s="265" customFormat="1" ht="12" customHeight="1">
      <c r="A49" s="264" t="s">
        <v>174</v>
      </c>
      <c r="B49" s="73" t="s">
        <v>175</v>
      </c>
      <c r="C49" s="83">
        <v>0</v>
      </c>
      <c r="D49" s="83">
        <v>0</v>
      </c>
      <c r="E49" s="84">
        <v>0</v>
      </c>
      <c r="F49" s="259" t="s">
        <v>176</v>
      </c>
    </row>
    <row r="50" spans="1:6" s="265" customFormat="1" ht="12" customHeight="1">
      <c r="A50" s="264" t="s">
        <v>177</v>
      </c>
      <c r="B50" s="73" t="s">
        <v>178</v>
      </c>
      <c r="C50" s="83">
        <v>0</v>
      </c>
      <c r="D50" s="83"/>
      <c r="E50" s="84"/>
      <c r="F50" s="259" t="s">
        <v>179</v>
      </c>
    </row>
    <row r="51" spans="1:6" s="265" customFormat="1" ht="12" customHeight="1">
      <c r="A51" s="264" t="s">
        <v>180</v>
      </c>
      <c r="B51" s="73" t="s">
        <v>181</v>
      </c>
      <c r="C51" s="83">
        <v>0</v>
      </c>
      <c r="D51" s="83">
        <v>0</v>
      </c>
      <c r="E51" s="84">
        <v>0</v>
      </c>
      <c r="F51" s="259" t="s">
        <v>182</v>
      </c>
    </row>
    <row r="52" spans="1:6" s="265" customFormat="1" ht="12" customHeight="1">
      <c r="A52" s="266" t="s">
        <v>183</v>
      </c>
      <c r="B52" s="77" t="s">
        <v>184</v>
      </c>
      <c r="C52" s="85">
        <v>0</v>
      </c>
      <c r="D52" s="85">
        <v>0</v>
      </c>
      <c r="E52" s="86">
        <v>0</v>
      </c>
      <c r="F52" s="259" t="s">
        <v>185</v>
      </c>
    </row>
    <row r="53" spans="1:6" s="265" customFormat="1" ht="12" customHeight="1">
      <c r="A53" s="57" t="s">
        <v>186</v>
      </c>
      <c r="B53" s="63" t="s">
        <v>187</v>
      </c>
      <c r="C53" s="64">
        <f>SUM(C54:C57)</f>
        <v>700000</v>
      </c>
      <c r="D53" s="64">
        <f>SUM(D54:D57)</f>
        <v>700000</v>
      </c>
      <c r="E53" s="64">
        <f>SUM(E54:E57)</f>
        <v>488800</v>
      </c>
      <c r="F53" s="259" t="s">
        <v>188</v>
      </c>
    </row>
    <row r="54" spans="1:6" s="263" customFormat="1" ht="12" customHeight="1">
      <c r="A54" s="262" t="s">
        <v>189</v>
      </c>
      <c r="B54" s="69" t="s">
        <v>190</v>
      </c>
      <c r="C54" s="81">
        <v>0</v>
      </c>
      <c r="D54" s="81">
        <v>0</v>
      </c>
      <c r="E54" s="82">
        <v>0</v>
      </c>
      <c r="F54" s="259" t="s">
        <v>191</v>
      </c>
    </row>
    <row r="55" spans="1:6" s="263" customFormat="1" ht="12" customHeight="1">
      <c r="A55" s="264" t="s">
        <v>192</v>
      </c>
      <c r="B55" s="73" t="s">
        <v>193</v>
      </c>
      <c r="C55" s="74">
        <f>'2.melléklet'!C54</f>
        <v>700000</v>
      </c>
      <c r="D55" s="74">
        <f>'2.melléklet'!D54</f>
        <v>700000</v>
      </c>
      <c r="E55" s="75">
        <f>'2.melléklet'!E54</f>
        <v>488800</v>
      </c>
      <c r="F55" s="259" t="s">
        <v>194</v>
      </c>
    </row>
    <row r="56" spans="1:6" s="263" customFormat="1" ht="12" customHeight="1">
      <c r="A56" s="264" t="s">
        <v>195</v>
      </c>
      <c r="B56" s="73" t="s">
        <v>196</v>
      </c>
      <c r="C56" s="83">
        <v>0</v>
      </c>
      <c r="D56" s="83"/>
      <c r="E56" s="84"/>
      <c r="F56" s="259" t="s">
        <v>197</v>
      </c>
    </row>
    <row r="57" spans="1:6" s="263" customFormat="1" ht="12" customHeight="1">
      <c r="A57" s="266" t="s">
        <v>198</v>
      </c>
      <c r="B57" s="77" t="s">
        <v>199</v>
      </c>
      <c r="C57" s="85">
        <v>0</v>
      </c>
      <c r="D57" s="85">
        <v>0</v>
      </c>
      <c r="E57" s="86">
        <v>0</v>
      </c>
      <c r="F57" s="259" t="s">
        <v>200</v>
      </c>
    </row>
    <row r="58" spans="1:6" s="265" customFormat="1" ht="12" customHeight="1">
      <c r="A58" s="57" t="s">
        <v>201</v>
      </c>
      <c r="B58" s="80" t="s">
        <v>202</v>
      </c>
      <c r="C58" s="64">
        <f>SUM(C59:C62)</f>
        <v>0</v>
      </c>
      <c r="D58" s="64">
        <f>SUM(D59:D62)</f>
        <v>0</v>
      </c>
      <c r="E58" s="64">
        <f>SUM(E59:E62)</f>
        <v>0</v>
      </c>
      <c r="F58" s="259" t="s">
        <v>203</v>
      </c>
    </row>
    <row r="59" spans="1:6" s="265" customFormat="1" ht="12" customHeight="1">
      <c r="A59" s="262" t="s">
        <v>204</v>
      </c>
      <c r="B59" s="69" t="s">
        <v>205</v>
      </c>
      <c r="C59" s="83">
        <v>0</v>
      </c>
      <c r="D59" s="83">
        <v>0</v>
      </c>
      <c r="E59" s="84">
        <v>0</v>
      </c>
      <c r="F59" s="259" t="s">
        <v>206</v>
      </c>
    </row>
    <row r="60" spans="1:6" s="265" customFormat="1" ht="12" customHeight="1">
      <c r="A60" s="264" t="s">
        <v>207</v>
      </c>
      <c r="B60" s="73" t="s">
        <v>485</v>
      </c>
      <c r="C60" s="83"/>
      <c r="D60" s="83"/>
      <c r="E60" s="84"/>
      <c r="F60" s="259" t="s">
        <v>209</v>
      </c>
    </row>
    <row r="61" spans="1:6" s="265" customFormat="1" ht="12" customHeight="1">
      <c r="A61" s="264" t="s">
        <v>210</v>
      </c>
      <c r="B61" s="73" t="s">
        <v>211</v>
      </c>
      <c r="C61" s="83"/>
      <c r="D61" s="83">
        <v>0</v>
      </c>
      <c r="E61" s="84">
        <v>0</v>
      </c>
      <c r="F61" s="259" t="s">
        <v>212</v>
      </c>
    </row>
    <row r="62" spans="1:6" s="265" customFormat="1" ht="12" customHeight="1">
      <c r="A62" s="266" t="s">
        <v>213</v>
      </c>
      <c r="B62" s="77" t="s">
        <v>214</v>
      </c>
      <c r="C62" s="83">
        <v>0</v>
      </c>
      <c r="D62" s="83">
        <v>0</v>
      </c>
      <c r="E62" s="84">
        <v>0</v>
      </c>
      <c r="F62" s="259" t="s">
        <v>215</v>
      </c>
    </row>
    <row r="63" spans="1:6" s="265" customFormat="1" ht="12" customHeight="1">
      <c r="A63" s="57" t="s">
        <v>216</v>
      </c>
      <c r="B63" s="63" t="s">
        <v>217</v>
      </c>
      <c r="C63" s="64">
        <f>C8+C15+C22+C29+C36+C47+C53+C58</f>
        <v>50608423</v>
      </c>
      <c r="D63" s="64">
        <f>D8+D15+D22+D29+D36+D47+D53+D58</f>
        <v>118307624</v>
      </c>
      <c r="E63" s="64">
        <f>E8+E15+E22+E29+E36+E47+E53+E58</f>
        <v>118091595</v>
      </c>
      <c r="F63" s="259" t="s">
        <v>218</v>
      </c>
    </row>
    <row r="64" spans="1:6" s="265" customFormat="1" ht="12" customHeight="1">
      <c r="A64" s="267" t="s">
        <v>486</v>
      </c>
      <c r="B64" s="80" t="s">
        <v>220</v>
      </c>
      <c r="C64" s="64">
        <f>SUM(C65:C67)</f>
        <v>0</v>
      </c>
      <c r="D64" s="64">
        <f>SUM(D65:D67)</f>
        <v>0</v>
      </c>
      <c r="E64" s="64">
        <f>SUM(E65:E67)</f>
        <v>0</v>
      </c>
      <c r="F64" s="259" t="s">
        <v>221</v>
      </c>
    </row>
    <row r="65" spans="1:6" s="265" customFormat="1" ht="12" customHeight="1">
      <c r="A65" s="262" t="s">
        <v>222</v>
      </c>
      <c r="B65" s="69" t="s">
        <v>223</v>
      </c>
      <c r="C65" s="83">
        <v>0</v>
      </c>
      <c r="D65" s="83">
        <v>0</v>
      </c>
      <c r="E65" s="84">
        <v>0</v>
      </c>
      <c r="F65" s="259" t="s">
        <v>224</v>
      </c>
    </row>
    <row r="66" spans="1:6" s="265" customFormat="1" ht="12" customHeight="1">
      <c r="A66" s="264" t="s">
        <v>225</v>
      </c>
      <c r="B66" s="73" t="s">
        <v>226</v>
      </c>
      <c r="C66" s="83">
        <v>0</v>
      </c>
      <c r="D66" s="83">
        <v>0</v>
      </c>
      <c r="E66" s="84">
        <v>0</v>
      </c>
      <c r="F66" s="259" t="s">
        <v>227</v>
      </c>
    </row>
    <row r="67" spans="1:6" s="265" customFormat="1" ht="12" customHeight="1">
      <c r="A67" s="266" t="s">
        <v>228</v>
      </c>
      <c r="B67" s="268" t="s">
        <v>487</v>
      </c>
      <c r="C67" s="83">
        <v>0</v>
      </c>
      <c r="D67" s="83"/>
      <c r="E67" s="84"/>
      <c r="F67" s="259" t="s">
        <v>230</v>
      </c>
    </row>
    <row r="68" spans="1:6" s="265" customFormat="1" ht="12" customHeight="1">
      <c r="A68" s="267" t="s">
        <v>231</v>
      </c>
      <c r="B68" s="80" t="s">
        <v>232</v>
      </c>
      <c r="C68" s="64">
        <f>SUM(C69:C72)</f>
        <v>0</v>
      </c>
      <c r="D68" s="64">
        <f>SUM(D69:D72)</f>
        <v>0</v>
      </c>
      <c r="E68" s="64">
        <f>SUM(E69:E72)</f>
        <v>0</v>
      </c>
      <c r="F68" s="259" t="s">
        <v>233</v>
      </c>
    </row>
    <row r="69" spans="1:6" s="265" customFormat="1" ht="12" customHeight="1">
      <c r="A69" s="262" t="s">
        <v>234</v>
      </c>
      <c r="B69" s="69" t="s">
        <v>235</v>
      </c>
      <c r="C69" s="83">
        <v>0</v>
      </c>
      <c r="D69" s="83"/>
      <c r="E69" s="84">
        <v>0</v>
      </c>
      <c r="F69" s="259" t="s">
        <v>236</v>
      </c>
    </row>
    <row r="70" spans="1:6" s="265" customFormat="1" ht="12" customHeight="1">
      <c r="A70" s="264" t="s">
        <v>237</v>
      </c>
      <c r="B70" s="73" t="s">
        <v>238</v>
      </c>
      <c r="C70" s="83">
        <v>0</v>
      </c>
      <c r="D70" s="83">
        <v>0</v>
      </c>
      <c r="E70" s="84">
        <v>0</v>
      </c>
      <c r="F70" s="259" t="s">
        <v>239</v>
      </c>
    </row>
    <row r="71" spans="1:6" s="265" customFormat="1" ht="12" customHeight="1">
      <c r="A71" s="264" t="s">
        <v>240</v>
      </c>
      <c r="B71" s="73" t="s">
        <v>241</v>
      </c>
      <c r="C71" s="83">
        <v>0</v>
      </c>
      <c r="D71" s="83"/>
      <c r="E71" s="84"/>
      <c r="F71" s="259" t="s">
        <v>242</v>
      </c>
    </row>
    <row r="72" spans="1:6" s="265" customFormat="1" ht="12" customHeight="1">
      <c r="A72" s="266" t="s">
        <v>243</v>
      </c>
      <c r="B72" s="77" t="s">
        <v>244</v>
      </c>
      <c r="C72" s="83">
        <v>0</v>
      </c>
      <c r="D72" s="83">
        <v>0</v>
      </c>
      <c r="E72" s="84">
        <v>0</v>
      </c>
      <c r="F72" s="259" t="s">
        <v>245</v>
      </c>
    </row>
    <row r="73" spans="1:6" s="265" customFormat="1" ht="12" customHeight="1">
      <c r="A73" s="267" t="s">
        <v>246</v>
      </c>
      <c r="B73" s="80" t="s">
        <v>247</v>
      </c>
      <c r="C73" s="64">
        <f>SUM(C74:C75)</f>
        <v>5962581</v>
      </c>
      <c r="D73" s="64">
        <f>SUM(D74:D75)</f>
        <v>5962581</v>
      </c>
      <c r="E73" s="64">
        <f>SUM(E74:E75)</f>
        <v>5962581</v>
      </c>
      <c r="F73" s="259" t="s">
        <v>248</v>
      </c>
    </row>
    <row r="74" spans="1:6" s="265" customFormat="1" ht="12" customHeight="1">
      <c r="A74" s="262" t="s">
        <v>249</v>
      </c>
      <c r="B74" s="69" t="s">
        <v>250</v>
      </c>
      <c r="C74" s="74">
        <f>'2.melléklet'!C73</f>
        <v>5962581</v>
      </c>
      <c r="D74" s="74">
        <f>'2.melléklet'!D73</f>
        <v>5962581</v>
      </c>
      <c r="E74" s="75">
        <f>'2.melléklet'!E73</f>
        <v>5962581</v>
      </c>
      <c r="F74" s="259" t="s">
        <v>251</v>
      </c>
    </row>
    <row r="75" spans="1:6" s="265" customFormat="1" ht="12" customHeight="1">
      <c r="A75" s="266" t="s">
        <v>252</v>
      </c>
      <c r="B75" s="77" t="s">
        <v>253</v>
      </c>
      <c r="C75" s="74">
        <v>0</v>
      </c>
      <c r="D75" s="74">
        <v>0</v>
      </c>
      <c r="E75" s="75">
        <v>0</v>
      </c>
      <c r="F75" s="259" t="s">
        <v>254</v>
      </c>
    </row>
    <row r="76" spans="1:6" s="265" customFormat="1" ht="12" customHeight="1">
      <c r="A76" s="267" t="s">
        <v>255</v>
      </c>
      <c r="B76" s="80" t="s">
        <v>256</v>
      </c>
      <c r="C76" s="64">
        <f>SUM(C77:C79)</f>
        <v>0</v>
      </c>
      <c r="D76" s="64">
        <f>SUM(D77:D79)</f>
        <v>1258314</v>
      </c>
      <c r="E76" s="64">
        <f>SUM(E77:E79)</f>
        <v>1258314</v>
      </c>
      <c r="F76" s="259" t="s">
        <v>257</v>
      </c>
    </row>
    <row r="77" spans="1:6" s="265" customFormat="1" ht="12" customHeight="1">
      <c r="A77" s="262" t="s">
        <v>258</v>
      </c>
      <c r="B77" s="69" t="s">
        <v>32</v>
      </c>
      <c r="C77" s="83">
        <v>0</v>
      </c>
      <c r="D77" s="74">
        <f>'2.melléklet'!D76</f>
        <v>1258314</v>
      </c>
      <c r="E77" s="75">
        <f>'2.melléklet'!E76</f>
        <v>1258314</v>
      </c>
      <c r="F77" s="259" t="s">
        <v>259</v>
      </c>
    </row>
    <row r="78" spans="1:6" s="265" customFormat="1" ht="12" customHeight="1">
      <c r="A78" s="264" t="s">
        <v>260</v>
      </c>
      <c r="B78" s="73" t="s">
        <v>261</v>
      </c>
      <c r="C78" s="83">
        <v>0</v>
      </c>
      <c r="D78" s="83">
        <v>0</v>
      </c>
      <c r="E78" s="84">
        <v>0</v>
      </c>
      <c r="F78" s="259" t="s">
        <v>262</v>
      </c>
    </row>
    <row r="79" spans="1:6" s="265" customFormat="1" ht="12" customHeight="1">
      <c r="A79" s="266" t="s">
        <v>263</v>
      </c>
      <c r="B79" s="77" t="s">
        <v>264</v>
      </c>
      <c r="C79" s="83">
        <v>0</v>
      </c>
      <c r="D79" s="83">
        <v>0</v>
      </c>
      <c r="E79" s="84">
        <v>0</v>
      </c>
      <c r="F79" s="259" t="s">
        <v>265</v>
      </c>
    </row>
    <row r="80" spans="1:6" s="265" customFormat="1" ht="12" customHeight="1">
      <c r="A80" s="267" t="s">
        <v>266</v>
      </c>
      <c r="B80" s="80" t="s">
        <v>267</v>
      </c>
      <c r="C80" s="64">
        <f>SUM(C81:C84)</f>
        <v>0</v>
      </c>
      <c r="D80" s="64">
        <f>SUM(D81:D84)</f>
        <v>0</v>
      </c>
      <c r="E80" s="64">
        <f>SUM(E81:E84)</f>
        <v>0</v>
      </c>
      <c r="F80" s="259" t="s">
        <v>268</v>
      </c>
    </row>
    <row r="81" spans="1:6" s="265" customFormat="1" ht="12" customHeight="1">
      <c r="A81" s="269" t="s">
        <v>269</v>
      </c>
      <c r="B81" s="69" t="s">
        <v>270</v>
      </c>
      <c r="C81" s="83">
        <v>0</v>
      </c>
      <c r="D81" s="83">
        <v>0</v>
      </c>
      <c r="E81" s="84">
        <v>0</v>
      </c>
      <c r="F81" s="259" t="s">
        <v>271</v>
      </c>
    </row>
    <row r="82" spans="1:6" s="265" customFormat="1" ht="12" customHeight="1">
      <c r="A82" s="270" t="s">
        <v>272</v>
      </c>
      <c r="B82" s="73" t="s">
        <v>273</v>
      </c>
      <c r="C82" s="83">
        <v>0</v>
      </c>
      <c r="D82" s="83">
        <v>0</v>
      </c>
      <c r="E82" s="84">
        <v>0</v>
      </c>
      <c r="F82" s="259" t="s">
        <v>274</v>
      </c>
    </row>
    <row r="83" spans="1:6" s="265" customFormat="1" ht="12" customHeight="1">
      <c r="A83" s="270" t="s">
        <v>275</v>
      </c>
      <c r="B83" s="73" t="s">
        <v>276</v>
      </c>
      <c r="C83" s="83">
        <v>0</v>
      </c>
      <c r="D83" s="83">
        <v>0</v>
      </c>
      <c r="E83" s="84">
        <v>0</v>
      </c>
      <c r="F83" s="259" t="s">
        <v>277</v>
      </c>
    </row>
    <row r="84" spans="1:6" s="265" customFormat="1" ht="12" customHeight="1">
      <c r="A84" s="271" t="s">
        <v>278</v>
      </c>
      <c r="B84" s="77" t="s">
        <v>279</v>
      </c>
      <c r="C84" s="83">
        <v>0</v>
      </c>
      <c r="D84" s="83">
        <v>0</v>
      </c>
      <c r="E84" s="84">
        <v>0</v>
      </c>
      <c r="F84" s="259" t="s">
        <v>280</v>
      </c>
    </row>
    <row r="85" spans="1:6" s="265" customFormat="1" ht="12" customHeight="1">
      <c r="A85" s="267" t="s">
        <v>281</v>
      </c>
      <c r="B85" s="80" t="s">
        <v>282</v>
      </c>
      <c r="C85" s="94">
        <v>0</v>
      </c>
      <c r="D85" s="94">
        <v>0</v>
      </c>
      <c r="E85" s="95">
        <v>0</v>
      </c>
      <c r="F85" s="259" t="s">
        <v>283</v>
      </c>
    </row>
    <row r="86" spans="1:6" s="265" customFormat="1" ht="12" customHeight="1">
      <c r="A86" s="267" t="s">
        <v>284</v>
      </c>
      <c r="B86" s="272" t="s">
        <v>285</v>
      </c>
      <c r="C86" s="64">
        <f>C64+C68+C73+C76+C81+C85</f>
        <v>5962581</v>
      </c>
      <c r="D86" s="64">
        <f>D64+D68+D73+D76+D80+D85</f>
        <v>7220895</v>
      </c>
      <c r="E86" s="64">
        <f>E64+E68+E73+E76+E80+E85</f>
        <v>7220895</v>
      </c>
      <c r="F86" s="259" t="s">
        <v>286</v>
      </c>
    </row>
    <row r="87" spans="1:6" s="265" customFormat="1" ht="12" customHeight="1">
      <c r="A87" s="273" t="s">
        <v>287</v>
      </c>
      <c r="B87" s="274" t="s">
        <v>488</v>
      </c>
      <c r="C87" s="64">
        <f>C63+C86</f>
        <v>56571004</v>
      </c>
      <c r="D87" s="64">
        <f>D63+D86</f>
        <v>125528519</v>
      </c>
      <c r="E87" s="64">
        <f>E63+E86</f>
        <v>125312490</v>
      </c>
      <c r="F87" s="259" t="s">
        <v>289</v>
      </c>
    </row>
    <row r="88" spans="1:6" s="265" customFormat="1" ht="15" customHeight="1">
      <c r="A88" s="275"/>
      <c r="B88" s="276"/>
      <c r="C88" s="277"/>
      <c r="D88" s="277"/>
      <c r="E88" s="277"/>
      <c r="F88" s="278"/>
    </row>
    <row r="89" spans="1:5" ht="12.75">
      <c r="A89" s="279"/>
      <c r="B89" s="280"/>
      <c r="C89" s="281"/>
      <c r="D89" s="281"/>
      <c r="E89" s="281"/>
    </row>
    <row r="90" spans="1:6" s="260" customFormat="1" ht="16.5" customHeight="1">
      <c r="A90" s="261" t="s">
        <v>366</v>
      </c>
      <c r="B90" s="261"/>
      <c r="C90" s="261"/>
      <c r="D90" s="261"/>
      <c r="E90" s="261"/>
      <c r="F90" s="259"/>
    </row>
    <row r="91" spans="1:6" s="284" customFormat="1" ht="12" customHeight="1">
      <c r="A91" s="282" t="s">
        <v>51</v>
      </c>
      <c r="B91" s="107" t="s">
        <v>293</v>
      </c>
      <c r="C91" s="108">
        <f>SUM(C92:C96)</f>
        <v>37084585</v>
      </c>
      <c r="D91" s="108">
        <f>SUM(D92:D96)</f>
        <v>82557539</v>
      </c>
      <c r="E91" s="108">
        <f>SUM(E92:E96)</f>
        <v>60844647</v>
      </c>
      <c r="F91" s="283" t="s">
        <v>53</v>
      </c>
    </row>
    <row r="92" spans="1:6" ht="12" customHeight="1">
      <c r="A92" s="285" t="s">
        <v>54</v>
      </c>
      <c r="B92" s="110" t="s">
        <v>294</v>
      </c>
      <c r="C92" s="111">
        <f>'2.melléklet'!C94</f>
        <v>19230881</v>
      </c>
      <c r="D92" s="111">
        <f>'2.melléklet'!D94</f>
        <v>44638110</v>
      </c>
      <c r="E92" s="112">
        <f>'2.melléklet'!E94</f>
        <v>33253138</v>
      </c>
      <c r="F92" s="283" t="s">
        <v>56</v>
      </c>
    </row>
    <row r="93" spans="1:6" ht="12" customHeight="1">
      <c r="A93" s="264" t="s">
        <v>57</v>
      </c>
      <c r="B93" s="113" t="s">
        <v>295</v>
      </c>
      <c r="C93" s="74">
        <f>'2.melléklet'!C95</f>
        <v>2399364</v>
      </c>
      <c r="D93" s="74">
        <f>'2.melléklet'!D95</f>
        <v>5130823</v>
      </c>
      <c r="E93" s="75">
        <f>'2.melléklet'!E95</f>
        <v>4554934</v>
      </c>
      <c r="F93" s="283" t="s">
        <v>59</v>
      </c>
    </row>
    <row r="94" spans="1:6" ht="12" customHeight="1">
      <c r="A94" s="264" t="s">
        <v>60</v>
      </c>
      <c r="B94" s="113" t="s">
        <v>296</v>
      </c>
      <c r="C94" s="78">
        <f>'2.melléklet'!C96</f>
        <v>10068157</v>
      </c>
      <c r="D94" s="78">
        <f>'2.melléklet'!D96</f>
        <v>23429528</v>
      </c>
      <c r="E94" s="79">
        <f>'2.melléklet'!E96</f>
        <v>14340683</v>
      </c>
      <c r="F94" s="283" t="s">
        <v>62</v>
      </c>
    </row>
    <row r="95" spans="1:6" ht="12" customHeight="1">
      <c r="A95" s="264" t="s">
        <v>63</v>
      </c>
      <c r="B95" s="114" t="s">
        <v>297</v>
      </c>
      <c r="C95" s="78">
        <f>'2.melléklet'!C97</f>
        <v>4304000</v>
      </c>
      <c r="D95" s="78">
        <f>'2.melléklet'!D97</f>
        <v>5097396</v>
      </c>
      <c r="E95" s="79">
        <f>'2.melléklet'!E97</f>
        <v>4706633</v>
      </c>
      <c r="F95" s="283" t="s">
        <v>65</v>
      </c>
    </row>
    <row r="96" spans="1:6" ht="12" customHeight="1">
      <c r="A96" s="264" t="s">
        <v>298</v>
      </c>
      <c r="B96" s="115" t="s">
        <v>18</v>
      </c>
      <c r="C96" s="116">
        <f>SUM(C97:C106)</f>
        <v>1082183</v>
      </c>
      <c r="D96" s="116">
        <f>SUM(D97:D106)</f>
        <v>4261682</v>
      </c>
      <c r="E96" s="116">
        <f>SUM(E97:E106)</f>
        <v>3989259</v>
      </c>
      <c r="F96" s="283" t="s">
        <v>68</v>
      </c>
    </row>
    <row r="97" spans="1:6" ht="12" customHeight="1">
      <c r="A97" s="264" t="s">
        <v>69</v>
      </c>
      <c r="B97" s="113" t="s">
        <v>299</v>
      </c>
      <c r="C97" s="78">
        <f>'2.melléklet'!C99</f>
        <v>0</v>
      </c>
      <c r="D97" s="78">
        <f>'2.melléklet'!D99</f>
        <v>10260</v>
      </c>
      <c r="E97" s="79">
        <f>'2.melléklet'!E99</f>
        <v>10260</v>
      </c>
      <c r="F97" s="283" t="s">
        <v>71</v>
      </c>
    </row>
    <row r="98" spans="1:6" ht="12" customHeight="1">
      <c r="A98" s="264" t="s">
        <v>300</v>
      </c>
      <c r="B98" s="117" t="s">
        <v>301</v>
      </c>
      <c r="C98" s="78">
        <v>0</v>
      </c>
      <c r="D98" s="78">
        <v>0</v>
      </c>
      <c r="E98" s="79">
        <v>0</v>
      </c>
      <c r="F98" s="283" t="s">
        <v>74</v>
      </c>
    </row>
    <row r="99" spans="1:6" ht="12" customHeight="1">
      <c r="A99" s="264" t="s">
        <v>302</v>
      </c>
      <c r="B99" s="118" t="s">
        <v>303</v>
      </c>
      <c r="C99" s="78">
        <v>0</v>
      </c>
      <c r="D99" s="78">
        <v>0</v>
      </c>
      <c r="E99" s="79">
        <v>0</v>
      </c>
      <c r="F99" s="283" t="s">
        <v>77</v>
      </c>
    </row>
    <row r="100" spans="1:6" ht="12" customHeight="1">
      <c r="A100" s="264" t="s">
        <v>304</v>
      </c>
      <c r="B100" s="118" t="s">
        <v>305</v>
      </c>
      <c r="C100" s="78">
        <v>0</v>
      </c>
      <c r="D100" s="78"/>
      <c r="E100" s="79"/>
      <c r="F100" s="283" t="s">
        <v>80</v>
      </c>
    </row>
    <row r="101" spans="1:6" ht="12" customHeight="1">
      <c r="A101" s="264" t="s">
        <v>306</v>
      </c>
      <c r="B101" s="117" t="s">
        <v>307</v>
      </c>
      <c r="C101" s="78">
        <f>'2.melléklet'!C103</f>
        <v>192183</v>
      </c>
      <c r="D101" s="78">
        <f>'2.melléklet'!D103</f>
        <v>332122</v>
      </c>
      <c r="E101" s="79">
        <f>'2.melléklet'!E103</f>
        <v>272699</v>
      </c>
      <c r="F101" s="283" t="s">
        <v>83</v>
      </c>
    </row>
    <row r="102" spans="1:6" ht="12" customHeight="1">
      <c r="A102" s="264" t="s">
        <v>308</v>
      </c>
      <c r="B102" s="117" t="s">
        <v>309</v>
      </c>
      <c r="C102" s="78">
        <v>0</v>
      </c>
      <c r="D102" s="78">
        <v>0</v>
      </c>
      <c r="E102" s="79">
        <v>0</v>
      </c>
      <c r="F102" s="283" t="s">
        <v>86</v>
      </c>
    </row>
    <row r="103" spans="1:6" ht="12" customHeight="1">
      <c r="A103" s="264" t="s">
        <v>310</v>
      </c>
      <c r="B103" s="118" t="s">
        <v>311</v>
      </c>
      <c r="C103" s="78">
        <f>'2.melléklet'!C105</f>
        <v>700000</v>
      </c>
      <c r="D103" s="78">
        <f>'2.melléklet'!D105</f>
        <v>700000</v>
      </c>
      <c r="E103" s="79">
        <f>'2.melléklet'!E105</f>
        <v>665000</v>
      </c>
      <c r="F103" s="283" t="s">
        <v>89</v>
      </c>
    </row>
    <row r="104" spans="1:6" ht="12" customHeight="1">
      <c r="A104" s="286" t="s">
        <v>312</v>
      </c>
      <c r="B104" s="120" t="s">
        <v>313</v>
      </c>
      <c r="C104" s="78">
        <v>0</v>
      </c>
      <c r="D104" s="78">
        <v>0</v>
      </c>
      <c r="E104" s="79">
        <v>0</v>
      </c>
      <c r="F104" s="283" t="s">
        <v>92</v>
      </c>
    </row>
    <row r="105" spans="1:6" ht="12" customHeight="1">
      <c r="A105" s="264" t="s">
        <v>314</v>
      </c>
      <c r="B105" s="120" t="s">
        <v>315</v>
      </c>
      <c r="C105" s="78">
        <v>0</v>
      </c>
      <c r="D105" s="78">
        <v>0</v>
      </c>
      <c r="E105" s="79">
        <v>0</v>
      </c>
      <c r="F105" s="283" t="s">
        <v>95</v>
      </c>
    </row>
    <row r="106" spans="1:6" s="284" customFormat="1" ht="12" customHeight="1">
      <c r="A106" s="287" t="s">
        <v>316</v>
      </c>
      <c r="B106" s="122" t="s">
        <v>317</v>
      </c>
      <c r="C106" s="123">
        <f>'2.melléklet'!C108</f>
        <v>190000</v>
      </c>
      <c r="D106" s="123">
        <f>'2.melléklet'!D108</f>
        <v>3219300</v>
      </c>
      <c r="E106" s="124">
        <f>'2.melléklet'!E108</f>
        <v>3041300</v>
      </c>
      <c r="F106" s="283" t="s">
        <v>98</v>
      </c>
    </row>
    <row r="107" spans="1:6" ht="12" customHeight="1">
      <c r="A107" s="57" t="s">
        <v>72</v>
      </c>
      <c r="B107" s="125" t="s">
        <v>318</v>
      </c>
      <c r="C107" s="64">
        <f>SUM(C108,C110,C112)</f>
        <v>3537063</v>
      </c>
      <c r="D107" s="64">
        <f>SUM(D108,D110,D112)</f>
        <v>28021624</v>
      </c>
      <c r="E107" s="64">
        <f>SUM(E108,E110,E112)</f>
        <v>16956116</v>
      </c>
      <c r="F107" s="283" t="s">
        <v>101</v>
      </c>
    </row>
    <row r="108" spans="1:6" ht="12" customHeight="1">
      <c r="A108" s="262" t="s">
        <v>75</v>
      </c>
      <c r="B108" s="113" t="s">
        <v>22</v>
      </c>
      <c r="C108" s="70">
        <f>'2.melléklet'!C110</f>
        <v>2801146</v>
      </c>
      <c r="D108" s="70">
        <f>'2.melléklet'!D110</f>
        <v>27285625</v>
      </c>
      <c r="E108" s="71">
        <f>'2.melléklet'!E110</f>
        <v>16220117</v>
      </c>
      <c r="F108" s="283" t="s">
        <v>104</v>
      </c>
    </row>
    <row r="109" spans="1:6" ht="12" customHeight="1">
      <c r="A109" s="262" t="s">
        <v>78</v>
      </c>
      <c r="B109" s="126" t="s">
        <v>319</v>
      </c>
      <c r="C109" s="70">
        <v>0</v>
      </c>
      <c r="D109" s="70">
        <f>'2.melléklet'!D111</f>
        <v>23908703</v>
      </c>
      <c r="E109" s="71">
        <f>'2.melléklet'!E111</f>
        <v>13751599</v>
      </c>
      <c r="F109" s="283" t="s">
        <v>107</v>
      </c>
    </row>
    <row r="110" spans="1:6" ht="12" customHeight="1">
      <c r="A110" s="262" t="s">
        <v>81</v>
      </c>
      <c r="B110" s="126" t="s">
        <v>24</v>
      </c>
      <c r="C110" s="74">
        <f>'2.melléklet'!C112</f>
        <v>735917</v>
      </c>
      <c r="D110" s="74">
        <f>'2.melléklet'!D112</f>
        <v>735999</v>
      </c>
      <c r="E110" s="75">
        <f>'2.melléklet'!E112</f>
        <v>735999</v>
      </c>
      <c r="F110" s="283" t="s">
        <v>110</v>
      </c>
    </row>
    <row r="111" spans="1:6" ht="12" customHeight="1">
      <c r="A111" s="262" t="s">
        <v>84</v>
      </c>
      <c r="B111" s="126" t="s">
        <v>320</v>
      </c>
      <c r="C111" s="83">
        <v>0</v>
      </c>
      <c r="D111" s="83"/>
      <c r="E111" s="84">
        <v>0</v>
      </c>
      <c r="F111" s="283" t="s">
        <v>113</v>
      </c>
    </row>
    <row r="112" spans="1:6" ht="12" customHeight="1">
      <c r="A112" s="262" t="s">
        <v>87</v>
      </c>
      <c r="B112" s="87" t="s">
        <v>321</v>
      </c>
      <c r="C112" s="83"/>
      <c r="D112" s="83"/>
      <c r="E112" s="84">
        <v>0</v>
      </c>
      <c r="F112" s="283" t="s">
        <v>116</v>
      </c>
    </row>
    <row r="113" spans="1:6" ht="12" customHeight="1">
      <c r="A113" s="262" t="s">
        <v>90</v>
      </c>
      <c r="B113" s="127" t="s">
        <v>322</v>
      </c>
      <c r="C113" s="83">
        <v>0</v>
      </c>
      <c r="D113" s="83">
        <v>0</v>
      </c>
      <c r="E113" s="84">
        <v>0</v>
      </c>
      <c r="F113" s="283" t="s">
        <v>119</v>
      </c>
    </row>
    <row r="114" spans="1:6" ht="12" customHeight="1">
      <c r="A114" s="262" t="s">
        <v>323</v>
      </c>
      <c r="B114" s="128" t="s">
        <v>324</v>
      </c>
      <c r="C114" s="83">
        <v>0</v>
      </c>
      <c r="D114" s="83">
        <v>0</v>
      </c>
      <c r="E114" s="84">
        <v>0</v>
      </c>
      <c r="F114" s="283" t="s">
        <v>122</v>
      </c>
    </row>
    <row r="115" spans="1:6" ht="12" customHeight="1">
      <c r="A115" s="262" t="s">
        <v>325</v>
      </c>
      <c r="B115" s="118" t="s">
        <v>305</v>
      </c>
      <c r="C115" s="83">
        <v>0</v>
      </c>
      <c r="D115" s="83">
        <v>0</v>
      </c>
      <c r="E115" s="84">
        <v>0</v>
      </c>
      <c r="F115" s="283" t="s">
        <v>125</v>
      </c>
    </row>
    <row r="116" spans="1:6" ht="12" customHeight="1">
      <c r="A116" s="262" t="s">
        <v>326</v>
      </c>
      <c r="B116" s="118" t="s">
        <v>327</v>
      </c>
      <c r="C116" s="83">
        <v>0</v>
      </c>
      <c r="D116" s="83">
        <v>0</v>
      </c>
      <c r="E116" s="84">
        <v>0</v>
      </c>
      <c r="F116" s="283" t="s">
        <v>128</v>
      </c>
    </row>
    <row r="117" spans="1:6" ht="12" customHeight="1">
      <c r="A117" s="262" t="s">
        <v>328</v>
      </c>
      <c r="B117" s="118" t="s">
        <v>329</v>
      </c>
      <c r="C117" s="83">
        <v>0</v>
      </c>
      <c r="D117" s="83">
        <v>0</v>
      </c>
      <c r="E117" s="84">
        <v>0</v>
      </c>
      <c r="F117" s="283" t="s">
        <v>131</v>
      </c>
    </row>
    <row r="118" spans="1:6" ht="12" customHeight="1">
      <c r="A118" s="262" t="s">
        <v>330</v>
      </c>
      <c r="B118" s="118" t="s">
        <v>311</v>
      </c>
      <c r="C118" s="83">
        <v>0</v>
      </c>
      <c r="D118" s="83">
        <v>0</v>
      </c>
      <c r="E118" s="84">
        <v>0</v>
      </c>
      <c r="F118" s="283" t="s">
        <v>134</v>
      </c>
    </row>
    <row r="119" spans="1:6" ht="12" customHeight="1">
      <c r="A119" s="262" t="s">
        <v>331</v>
      </c>
      <c r="B119" s="118" t="s">
        <v>332</v>
      </c>
      <c r="C119" s="83"/>
      <c r="D119" s="83"/>
      <c r="E119" s="84">
        <v>0</v>
      </c>
      <c r="F119" s="283" t="s">
        <v>137</v>
      </c>
    </row>
    <row r="120" spans="1:6" ht="12" customHeight="1">
      <c r="A120" s="286" t="s">
        <v>333</v>
      </c>
      <c r="B120" s="118" t="s">
        <v>334</v>
      </c>
      <c r="C120" s="85"/>
      <c r="D120" s="85"/>
      <c r="E120" s="86">
        <v>0</v>
      </c>
      <c r="F120" s="283" t="s">
        <v>140</v>
      </c>
    </row>
    <row r="121" spans="1:6" ht="12" customHeight="1">
      <c r="A121" s="57" t="s">
        <v>93</v>
      </c>
      <c r="B121" s="63" t="s">
        <v>335</v>
      </c>
      <c r="C121" s="64">
        <f>SUM(C122:C123)</f>
        <v>1000000</v>
      </c>
      <c r="D121" s="64" t="e">
        <f>SUM(D122:D123)</f>
        <v>#VALUE!</v>
      </c>
      <c r="E121" s="64">
        <f>SUM(E122:E123)</f>
        <v>0</v>
      </c>
      <c r="F121" s="283" t="s">
        <v>143</v>
      </c>
    </row>
    <row r="122" spans="1:6" ht="12" customHeight="1">
      <c r="A122" s="262" t="s">
        <v>96</v>
      </c>
      <c r="B122" s="130" t="s">
        <v>336</v>
      </c>
      <c r="C122" s="81">
        <f>'2.melléklet'!C124</f>
        <v>1000000</v>
      </c>
      <c r="D122" s="81">
        <f>'2.melléklet'!D124</f>
        <v>0</v>
      </c>
      <c r="E122" s="82">
        <f>'2.melléklet'!E124</f>
        <v>0</v>
      </c>
      <c r="F122" s="283" t="s">
        <v>146</v>
      </c>
    </row>
    <row r="123" spans="1:6" ht="12" customHeight="1">
      <c r="A123" s="266" t="s">
        <v>99</v>
      </c>
      <c r="B123" s="126" t="s">
        <v>337</v>
      </c>
      <c r="C123" s="85"/>
      <c r="D123" s="85" t="e">
        <f>SUM(D122:D123)</f>
        <v>#VALUE!</v>
      </c>
      <c r="E123" s="86">
        <v>0</v>
      </c>
      <c r="F123" s="283" t="s">
        <v>149</v>
      </c>
    </row>
    <row r="124" spans="1:6" ht="12" customHeight="1">
      <c r="A124" s="57" t="s">
        <v>338</v>
      </c>
      <c r="B124" s="63" t="s">
        <v>339</v>
      </c>
      <c r="C124" s="64">
        <f>C91+C107+C121</f>
        <v>41621648</v>
      </c>
      <c r="D124" s="64">
        <v>110579163</v>
      </c>
      <c r="E124" s="64">
        <f>E91+E107+E121</f>
        <v>77800763</v>
      </c>
      <c r="F124" s="283" t="s">
        <v>152</v>
      </c>
    </row>
    <row r="125" spans="1:6" ht="12" customHeight="1">
      <c r="A125" s="57" t="s">
        <v>135</v>
      </c>
      <c r="B125" s="63" t="s">
        <v>489</v>
      </c>
      <c r="C125" s="64">
        <f>SUM(C126:C128)</f>
        <v>0</v>
      </c>
      <c r="D125" s="64">
        <f>SUM(D126:D128)</f>
        <v>0</v>
      </c>
      <c r="E125" s="64">
        <f>SUM(E126:E128)</f>
        <v>0</v>
      </c>
      <c r="F125" s="283" t="s">
        <v>155</v>
      </c>
    </row>
    <row r="126" spans="1:6" ht="12" customHeight="1">
      <c r="A126" s="262" t="s">
        <v>138</v>
      </c>
      <c r="B126" s="130" t="s">
        <v>341</v>
      </c>
      <c r="C126" s="83">
        <v>0</v>
      </c>
      <c r="D126" s="83">
        <v>0</v>
      </c>
      <c r="E126" s="84">
        <v>0</v>
      </c>
      <c r="F126" s="283" t="s">
        <v>158</v>
      </c>
    </row>
    <row r="127" spans="1:6" ht="12" customHeight="1">
      <c r="A127" s="262" t="s">
        <v>141</v>
      </c>
      <c r="B127" s="130" t="s">
        <v>342</v>
      </c>
      <c r="C127" s="83">
        <v>0</v>
      </c>
      <c r="D127" s="83">
        <v>0</v>
      </c>
      <c r="E127" s="84">
        <v>0</v>
      </c>
      <c r="F127" s="283" t="s">
        <v>161</v>
      </c>
    </row>
    <row r="128" spans="1:6" ht="12" customHeight="1">
      <c r="A128" s="286" t="s">
        <v>144</v>
      </c>
      <c r="B128" s="131" t="s">
        <v>343</v>
      </c>
      <c r="C128" s="83">
        <v>0</v>
      </c>
      <c r="D128" s="83"/>
      <c r="E128" s="84"/>
      <c r="F128" s="283" t="s">
        <v>164</v>
      </c>
    </row>
    <row r="129" spans="1:6" ht="12" customHeight="1">
      <c r="A129" s="57" t="s">
        <v>168</v>
      </c>
      <c r="B129" s="63" t="s">
        <v>344</v>
      </c>
      <c r="C129" s="64">
        <f>SUM(C130:C133)</f>
        <v>0</v>
      </c>
      <c r="D129" s="64">
        <f>SUM(D130:D133)</f>
        <v>0</v>
      </c>
      <c r="E129" s="64">
        <f>SUM(E130:E133)</f>
        <v>0</v>
      </c>
      <c r="F129" s="283" t="s">
        <v>167</v>
      </c>
    </row>
    <row r="130" spans="1:6" ht="12" customHeight="1">
      <c r="A130" s="262" t="s">
        <v>171</v>
      </c>
      <c r="B130" s="130" t="s">
        <v>345</v>
      </c>
      <c r="C130" s="83">
        <v>0</v>
      </c>
      <c r="D130" s="83">
        <v>0</v>
      </c>
      <c r="E130" s="84">
        <v>0</v>
      </c>
      <c r="F130" s="283" t="s">
        <v>170</v>
      </c>
    </row>
    <row r="131" spans="1:6" ht="12" customHeight="1">
      <c r="A131" s="262" t="s">
        <v>174</v>
      </c>
      <c r="B131" s="130" t="s">
        <v>346</v>
      </c>
      <c r="C131" s="83">
        <v>0</v>
      </c>
      <c r="D131" s="83">
        <v>0</v>
      </c>
      <c r="E131" s="84">
        <v>0</v>
      </c>
      <c r="F131" s="283" t="s">
        <v>173</v>
      </c>
    </row>
    <row r="132" spans="1:6" ht="12" customHeight="1">
      <c r="A132" s="262" t="s">
        <v>177</v>
      </c>
      <c r="B132" s="130" t="s">
        <v>347</v>
      </c>
      <c r="C132" s="83">
        <v>0</v>
      </c>
      <c r="D132" s="83"/>
      <c r="E132" s="84"/>
      <c r="F132" s="283" t="s">
        <v>176</v>
      </c>
    </row>
    <row r="133" spans="1:6" s="284" customFormat="1" ht="12" customHeight="1">
      <c r="A133" s="286" t="s">
        <v>180</v>
      </c>
      <c r="B133" s="131" t="s">
        <v>348</v>
      </c>
      <c r="C133" s="83">
        <v>0</v>
      </c>
      <c r="D133" s="83">
        <v>0</v>
      </c>
      <c r="E133" s="84">
        <v>0</v>
      </c>
      <c r="F133" s="283" t="s">
        <v>179</v>
      </c>
    </row>
    <row r="134" spans="1:11" ht="12.75">
      <c r="A134" s="57" t="s">
        <v>349</v>
      </c>
      <c r="B134" s="63" t="s">
        <v>490</v>
      </c>
      <c r="C134" s="64">
        <f>SUM(C135:C139)</f>
        <v>14949356</v>
      </c>
      <c r="D134" s="64">
        <f>SUM(D135:D139)</f>
        <v>14949356</v>
      </c>
      <c r="E134" s="64">
        <f>SUM(E135:E139)</f>
        <v>13941139</v>
      </c>
      <c r="F134" s="283" t="s">
        <v>182</v>
      </c>
      <c r="K134" s="288"/>
    </row>
    <row r="135" spans="1:6" ht="12.75">
      <c r="A135" s="262" t="s">
        <v>189</v>
      </c>
      <c r="B135" s="130" t="s">
        <v>351</v>
      </c>
      <c r="C135" s="83">
        <v>0</v>
      </c>
      <c r="D135" s="83">
        <v>0</v>
      </c>
      <c r="E135" s="84">
        <v>0</v>
      </c>
      <c r="F135" s="283" t="s">
        <v>185</v>
      </c>
    </row>
    <row r="136" spans="1:6" ht="12" customHeight="1">
      <c r="A136" s="262" t="s">
        <v>192</v>
      </c>
      <c r="B136" s="130" t="s">
        <v>352</v>
      </c>
      <c r="C136" s="74">
        <f>'2.melléklet'!C138</f>
        <v>1073139</v>
      </c>
      <c r="D136" s="74">
        <f>'2.melléklet'!D138</f>
        <v>1073139</v>
      </c>
      <c r="E136" s="75">
        <f>'2.melléklet'!E138</f>
        <v>1073139</v>
      </c>
      <c r="F136" s="283" t="s">
        <v>188</v>
      </c>
    </row>
    <row r="137" spans="1:6" ht="12" customHeight="1">
      <c r="A137" s="262" t="s">
        <v>195</v>
      </c>
      <c r="B137" s="130" t="s">
        <v>491</v>
      </c>
      <c r="C137" s="74">
        <f>'2.melléklet'!C139</f>
        <v>13876217</v>
      </c>
      <c r="D137" s="74">
        <f>'2.melléklet'!D139</f>
        <v>13876217</v>
      </c>
      <c r="E137" s="75">
        <f>'2.melléklet'!E139</f>
        <v>12868000</v>
      </c>
      <c r="F137" s="283" t="s">
        <v>191</v>
      </c>
    </row>
    <row r="138" spans="1:6" s="284" customFormat="1" ht="12" customHeight="1">
      <c r="A138" s="262" t="s">
        <v>198</v>
      </c>
      <c r="B138" s="130" t="s">
        <v>354</v>
      </c>
      <c r="C138" s="83">
        <v>0</v>
      </c>
      <c r="D138" s="83">
        <v>0</v>
      </c>
      <c r="E138" s="84">
        <v>0</v>
      </c>
      <c r="F138" s="283" t="s">
        <v>194</v>
      </c>
    </row>
    <row r="139" spans="1:6" s="284" customFormat="1" ht="12" customHeight="1">
      <c r="A139" s="286" t="s">
        <v>492</v>
      </c>
      <c r="B139" s="131" t="s">
        <v>355</v>
      </c>
      <c r="C139" s="83">
        <v>0</v>
      </c>
      <c r="D139" s="83">
        <v>0</v>
      </c>
      <c r="E139" s="84">
        <v>0</v>
      </c>
      <c r="F139" s="283" t="s">
        <v>197</v>
      </c>
    </row>
    <row r="140" spans="1:6" s="284" customFormat="1" ht="12" customHeight="1">
      <c r="A140" s="57" t="s">
        <v>201</v>
      </c>
      <c r="B140" s="63" t="s">
        <v>493</v>
      </c>
      <c r="C140" s="132">
        <f>SUM(C141:C144)</f>
        <v>0</v>
      </c>
      <c r="D140" s="132">
        <f>SUM(D141:D144)</f>
        <v>0</v>
      </c>
      <c r="E140" s="132">
        <f>SUM(E141:E144)</f>
        <v>0</v>
      </c>
      <c r="F140" s="283" t="s">
        <v>200</v>
      </c>
    </row>
    <row r="141" spans="1:6" s="284" customFormat="1" ht="12" customHeight="1">
      <c r="A141" s="262" t="s">
        <v>204</v>
      </c>
      <c r="B141" s="130" t="s">
        <v>357</v>
      </c>
      <c r="C141" s="83">
        <v>0</v>
      </c>
      <c r="D141" s="83">
        <v>0</v>
      </c>
      <c r="E141" s="84">
        <v>0</v>
      </c>
      <c r="F141" s="283" t="s">
        <v>203</v>
      </c>
    </row>
    <row r="142" spans="1:6" s="284" customFormat="1" ht="12" customHeight="1">
      <c r="A142" s="262" t="s">
        <v>207</v>
      </c>
      <c r="B142" s="130" t="s">
        <v>358</v>
      </c>
      <c r="C142" s="83">
        <v>0</v>
      </c>
      <c r="D142" s="83">
        <v>0</v>
      </c>
      <c r="E142" s="84">
        <v>0</v>
      </c>
      <c r="F142" s="283" t="s">
        <v>206</v>
      </c>
    </row>
    <row r="143" spans="1:6" s="284" customFormat="1" ht="12" customHeight="1">
      <c r="A143" s="262" t="s">
        <v>210</v>
      </c>
      <c r="B143" s="130" t="s">
        <v>359</v>
      </c>
      <c r="C143" s="83">
        <v>0</v>
      </c>
      <c r="D143" s="83">
        <v>0</v>
      </c>
      <c r="E143" s="84">
        <v>0</v>
      </c>
      <c r="F143" s="283" t="s">
        <v>209</v>
      </c>
    </row>
    <row r="144" spans="1:6" ht="12.75" customHeight="1">
      <c r="A144" s="262" t="s">
        <v>213</v>
      </c>
      <c r="B144" s="130" t="s">
        <v>360</v>
      </c>
      <c r="C144" s="83">
        <v>0</v>
      </c>
      <c r="D144" s="83">
        <v>0</v>
      </c>
      <c r="E144" s="84">
        <v>0</v>
      </c>
      <c r="F144" s="283" t="s">
        <v>212</v>
      </c>
    </row>
    <row r="145" spans="1:6" ht="12" customHeight="1">
      <c r="A145" s="57" t="s">
        <v>216</v>
      </c>
      <c r="B145" s="63" t="s">
        <v>361</v>
      </c>
      <c r="C145" s="134">
        <f>C125+C129+C134+C140</f>
        <v>14949356</v>
      </c>
      <c r="D145" s="134">
        <f>D125+D129+D134+D140</f>
        <v>14949356</v>
      </c>
      <c r="E145" s="134">
        <f>E125+E129+E134+E140</f>
        <v>13941139</v>
      </c>
      <c r="F145" s="283" t="s">
        <v>215</v>
      </c>
    </row>
    <row r="146" spans="1:6" ht="15" customHeight="1">
      <c r="A146" s="289" t="s">
        <v>362</v>
      </c>
      <c r="B146" s="136" t="s">
        <v>363</v>
      </c>
      <c r="C146" s="134">
        <f>C124+C145</f>
        <v>56571004</v>
      </c>
      <c r="D146" s="134">
        <f>D124+D145</f>
        <v>125528519</v>
      </c>
      <c r="E146" s="134">
        <f>E124+E145</f>
        <v>91741902</v>
      </c>
      <c r="F146" s="283" t="s">
        <v>218</v>
      </c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7875" footer="0.5118055555555555"/>
  <pageSetup horizontalDpi="300" verticalDpi="300" orientation="portrait" paperSize="9" scale="60"/>
  <headerFooter alignWithMargins="0">
    <oddHeader>&amp;C7. melléklet a 7/2019. (IV. 2.) önkormányzati rendelethez</oddHeader>
  </headerFooter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144"/>
  <sheetViews>
    <sheetView view="pageBreakPreview" zoomScale="145" zoomScaleSheetLayoutView="145" workbookViewId="0" topLeftCell="A1">
      <selection activeCell="B2" sqref="B2:D2"/>
    </sheetView>
  </sheetViews>
  <sheetFormatPr defaultColWidth="9.00390625" defaultRowHeight="12.75"/>
  <cols>
    <col min="1" max="1" width="18.625" style="290" customWidth="1"/>
    <col min="2" max="2" width="62.00390625" style="231" customWidth="1"/>
    <col min="3" max="5" width="15.75390625" style="231" customWidth="1"/>
    <col min="6" max="6" width="0" style="146" hidden="1" customWidth="1"/>
    <col min="7" max="16384" width="9.375" style="231" customWidth="1"/>
  </cols>
  <sheetData>
    <row r="1" spans="1:6" s="238" customFormat="1" ht="21" customHeight="1">
      <c r="A1" s="232"/>
      <c r="B1" s="233"/>
      <c r="C1" s="234"/>
      <c r="D1" s="234"/>
      <c r="E1" s="291"/>
      <c r="F1" s="237"/>
    </row>
    <row r="2" spans="1:6" s="243" customFormat="1" ht="25.5" customHeight="1">
      <c r="A2" s="239" t="s">
        <v>494</v>
      </c>
      <c r="B2" s="240" t="s">
        <v>495</v>
      </c>
      <c r="C2" s="240"/>
      <c r="D2" s="240"/>
      <c r="E2" s="292" t="s">
        <v>496</v>
      </c>
      <c r="F2" s="242"/>
    </row>
    <row r="3" spans="1:6" s="243" customFormat="1" ht="12.75">
      <c r="A3" s="244" t="s">
        <v>497</v>
      </c>
      <c r="B3" s="245" t="s">
        <v>498</v>
      </c>
      <c r="C3" s="245"/>
      <c r="D3" s="245"/>
      <c r="E3" s="293" t="s">
        <v>475</v>
      </c>
      <c r="F3" s="242"/>
    </row>
    <row r="4" spans="1:6" s="250" customFormat="1" ht="15.75" customHeight="1">
      <c r="A4" s="247"/>
      <c r="B4" s="247"/>
      <c r="C4" s="248"/>
      <c r="D4" s="248"/>
      <c r="E4" s="248"/>
      <c r="F4" s="249"/>
    </row>
    <row r="5" spans="1:5" ht="12.75">
      <c r="A5" s="251" t="s">
        <v>479</v>
      </c>
      <c r="B5" s="252" t="s">
        <v>480</v>
      </c>
      <c r="C5" s="253" t="s">
        <v>43</v>
      </c>
      <c r="D5" s="253" t="s">
        <v>44</v>
      </c>
      <c r="E5" s="254" t="s">
        <v>45</v>
      </c>
    </row>
    <row r="6" spans="1:6" s="260" customFormat="1" ht="12.75" customHeight="1">
      <c r="A6" s="255" t="s">
        <v>46</v>
      </c>
      <c r="B6" s="256" t="s">
        <v>47</v>
      </c>
      <c r="C6" s="256" t="s">
        <v>48</v>
      </c>
      <c r="D6" s="257" t="s">
        <v>49</v>
      </c>
      <c r="E6" s="258" t="s">
        <v>50</v>
      </c>
      <c r="F6" s="259"/>
    </row>
    <row r="7" spans="1:6" s="260" customFormat="1" ht="15.75" customHeight="1">
      <c r="A7" s="261" t="s">
        <v>365</v>
      </c>
      <c r="B7" s="261"/>
      <c r="C7" s="261"/>
      <c r="D7" s="261"/>
      <c r="E7" s="261"/>
      <c r="F7" s="259"/>
    </row>
    <row r="8" spans="1:6" s="263" customFormat="1" ht="12" customHeight="1">
      <c r="A8" s="255" t="s">
        <v>51</v>
      </c>
      <c r="B8" s="294" t="s">
        <v>499</v>
      </c>
      <c r="C8" s="182">
        <f>SUM(C9:C18)</f>
        <v>5000</v>
      </c>
      <c r="D8" s="182">
        <f>SUM(D9:D18)</f>
        <v>5000</v>
      </c>
      <c r="E8" s="182">
        <f>SUM(E9:E18)</f>
        <v>4871</v>
      </c>
      <c r="F8" s="259" t="s">
        <v>53</v>
      </c>
    </row>
    <row r="9" spans="1:6" s="263" customFormat="1" ht="12" customHeight="1">
      <c r="A9" s="295" t="s">
        <v>54</v>
      </c>
      <c r="B9" s="110" t="s">
        <v>139</v>
      </c>
      <c r="C9" s="296"/>
      <c r="D9" s="296"/>
      <c r="E9" s="297"/>
      <c r="F9" s="259" t="s">
        <v>56</v>
      </c>
    </row>
    <row r="10" spans="1:6" s="263" customFormat="1" ht="12" customHeight="1">
      <c r="A10" s="298" t="s">
        <v>57</v>
      </c>
      <c r="B10" s="113" t="s">
        <v>142</v>
      </c>
      <c r="C10" s="173"/>
      <c r="D10" s="173"/>
      <c r="E10" s="198"/>
      <c r="F10" s="259" t="s">
        <v>59</v>
      </c>
    </row>
    <row r="11" spans="1:6" s="263" customFormat="1" ht="12" customHeight="1">
      <c r="A11" s="298" t="s">
        <v>60</v>
      </c>
      <c r="B11" s="113" t="s">
        <v>145</v>
      </c>
      <c r="C11" s="173"/>
      <c r="D11" s="173"/>
      <c r="E11" s="198"/>
      <c r="F11" s="259" t="s">
        <v>62</v>
      </c>
    </row>
    <row r="12" spans="1:6" s="263" customFormat="1" ht="12" customHeight="1">
      <c r="A12" s="298" t="s">
        <v>63</v>
      </c>
      <c r="B12" s="113" t="s">
        <v>148</v>
      </c>
      <c r="C12" s="173"/>
      <c r="D12" s="173"/>
      <c r="E12" s="198"/>
      <c r="F12" s="259" t="s">
        <v>65</v>
      </c>
    </row>
    <row r="13" spans="1:6" s="263" customFormat="1" ht="12" customHeight="1">
      <c r="A13" s="298" t="s">
        <v>66</v>
      </c>
      <c r="B13" s="113" t="s">
        <v>151</v>
      </c>
      <c r="C13" s="173">
        <v>0</v>
      </c>
      <c r="D13" s="173">
        <v>0</v>
      </c>
      <c r="E13" s="198">
        <v>0</v>
      </c>
      <c r="F13" s="259" t="s">
        <v>68</v>
      </c>
    </row>
    <row r="14" spans="1:6" s="263" customFormat="1" ht="12" customHeight="1">
      <c r="A14" s="298" t="s">
        <v>69</v>
      </c>
      <c r="B14" s="113" t="s">
        <v>500</v>
      </c>
      <c r="C14" s="173"/>
      <c r="D14" s="173"/>
      <c r="E14" s="198"/>
      <c r="F14" s="259" t="s">
        <v>71</v>
      </c>
    </row>
    <row r="15" spans="1:6" s="265" customFormat="1" ht="12" customHeight="1">
      <c r="A15" s="298" t="s">
        <v>300</v>
      </c>
      <c r="B15" s="131" t="s">
        <v>501</v>
      </c>
      <c r="C15" s="173"/>
      <c r="D15" s="173"/>
      <c r="E15" s="198"/>
      <c r="F15" s="259" t="s">
        <v>74</v>
      </c>
    </row>
    <row r="16" spans="1:6" s="265" customFormat="1" ht="12" customHeight="1">
      <c r="A16" s="298" t="s">
        <v>302</v>
      </c>
      <c r="B16" s="113" t="s">
        <v>160</v>
      </c>
      <c r="C16" s="185"/>
      <c r="D16" s="299">
        <v>0</v>
      </c>
      <c r="E16" s="300">
        <v>0</v>
      </c>
      <c r="F16" s="259" t="s">
        <v>77</v>
      </c>
    </row>
    <row r="17" spans="1:6" s="263" customFormat="1" ht="12" customHeight="1">
      <c r="A17" s="298" t="s">
        <v>304</v>
      </c>
      <c r="B17" s="113" t="s">
        <v>163</v>
      </c>
      <c r="C17" s="173">
        <v>0</v>
      </c>
      <c r="D17" s="169">
        <v>0</v>
      </c>
      <c r="E17" s="301">
        <v>0</v>
      </c>
      <c r="F17" s="259" t="s">
        <v>80</v>
      </c>
    </row>
    <row r="18" spans="1:6" s="265" customFormat="1" ht="12" customHeight="1">
      <c r="A18" s="298" t="s">
        <v>306</v>
      </c>
      <c r="B18" s="131" t="s">
        <v>166</v>
      </c>
      <c r="C18" s="179">
        <v>5000</v>
      </c>
      <c r="D18" s="302">
        <v>5000</v>
      </c>
      <c r="E18" s="303">
        <v>4871</v>
      </c>
      <c r="F18" s="259" t="s">
        <v>83</v>
      </c>
    </row>
    <row r="19" spans="1:6" s="265" customFormat="1" ht="12" customHeight="1">
      <c r="A19" s="255" t="s">
        <v>72</v>
      </c>
      <c r="B19" s="294" t="s">
        <v>502</v>
      </c>
      <c r="C19" s="182">
        <f>SUM(C20:C23)</f>
        <v>0</v>
      </c>
      <c r="D19" s="182">
        <f>SUM(D20:D23)</f>
        <v>0</v>
      </c>
      <c r="E19" s="182">
        <f>SUM(E20:E23)</f>
        <v>0</v>
      </c>
      <c r="F19" s="259" t="s">
        <v>86</v>
      </c>
    </row>
    <row r="20" spans="1:6" s="265" customFormat="1" ht="12" customHeight="1">
      <c r="A20" s="298" t="s">
        <v>75</v>
      </c>
      <c r="B20" s="130" t="s">
        <v>76</v>
      </c>
      <c r="C20" s="173">
        <v>0</v>
      </c>
      <c r="D20" s="173">
        <v>0</v>
      </c>
      <c r="E20" s="198">
        <v>0</v>
      </c>
      <c r="F20" s="259" t="s">
        <v>89</v>
      </c>
    </row>
    <row r="21" spans="1:6" s="265" customFormat="1" ht="12" customHeight="1">
      <c r="A21" s="298" t="s">
        <v>78</v>
      </c>
      <c r="B21" s="113" t="s">
        <v>503</v>
      </c>
      <c r="C21" s="173">
        <v>0</v>
      </c>
      <c r="D21" s="173">
        <v>0</v>
      </c>
      <c r="E21" s="198">
        <v>0</v>
      </c>
      <c r="F21" s="259" t="s">
        <v>92</v>
      </c>
    </row>
    <row r="22" spans="1:6" s="265" customFormat="1" ht="12" customHeight="1">
      <c r="A22" s="298" t="s">
        <v>81</v>
      </c>
      <c r="B22" s="113" t="s">
        <v>504</v>
      </c>
      <c r="C22" s="173"/>
      <c r="D22" s="173">
        <v>0</v>
      </c>
      <c r="E22" s="198">
        <v>0</v>
      </c>
      <c r="F22" s="259" t="s">
        <v>95</v>
      </c>
    </row>
    <row r="23" spans="1:6" s="263" customFormat="1" ht="12" customHeight="1">
      <c r="A23" s="298" t="s">
        <v>84</v>
      </c>
      <c r="B23" s="113" t="s">
        <v>505</v>
      </c>
      <c r="C23" s="173">
        <v>0</v>
      </c>
      <c r="D23" s="173">
        <v>0</v>
      </c>
      <c r="E23" s="198">
        <v>0</v>
      </c>
      <c r="F23" s="259" t="s">
        <v>98</v>
      </c>
    </row>
    <row r="24" spans="1:6" s="263" customFormat="1" ht="12" customHeight="1">
      <c r="A24" s="255" t="s">
        <v>93</v>
      </c>
      <c r="B24" s="63" t="s">
        <v>378</v>
      </c>
      <c r="C24" s="304"/>
      <c r="D24" s="304"/>
      <c r="E24" s="305"/>
      <c r="F24" s="259" t="s">
        <v>101</v>
      </c>
    </row>
    <row r="25" spans="1:6" s="263" customFormat="1" ht="12" customHeight="1">
      <c r="A25" s="255" t="s">
        <v>338</v>
      </c>
      <c r="B25" s="63" t="s">
        <v>506</v>
      </c>
      <c r="C25" s="182">
        <f>SUM(C26:C27)</f>
        <v>0</v>
      </c>
      <c r="D25" s="182">
        <f>SUM(D26:D27)</f>
        <v>0</v>
      </c>
      <c r="E25" s="182">
        <f>SUM(E26:E27)</f>
        <v>0</v>
      </c>
      <c r="F25" s="259" t="s">
        <v>104</v>
      </c>
    </row>
    <row r="26" spans="1:6" s="263" customFormat="1" ht="12" customHeight="1">
      <c r="A26" s="306" t="s">
        <v>117</v>
      </c>
      <c r="B26" s="130" t="s">
        <v>503</v>
      </c>
      <c r="C26" s="191">
        <v>0</v>
      </c>
      <c r="D26" s="191">
        <v>0</v>
      </c>
      <c r="E26" s="307">
        <v>0</v>
      </c>
      <c r="F26" s="259" t="s">
        <v>107</v>
      </c>
    </row>
    <row r="27" spans="1:6" s="263" customFormat="1" ht="12" customHeight="1">
      <c r="A27" s="306" t="s">
        <v>126</v>
      </c>
      <c r="B27" s="113" t="s">
        <v>109</v>
      </c>
      <c r="C27" s="185">
        <v>0</v>
      </c>
      <c r="D27" s="185"/>
      <c r="E27" s="308"/>
      <c r="F27" s="259" t="s">
        <v>110</v>
      </c>
    </row>
    <row r="28" spans="1:6" s="263" customFormat="1" ht="12" customHeight="1">
      <c r="A28" s="298" t="s">
        <v>129</v>
      </c>
      <c r="B28" s="309" t="s">
        <v>507</v>
      </c>
      <c r="C28" s="197">
        <v>0</v>
      </c>
      <c r="D28" s="197"/>
      <c r="E28" s="310"/>
      <c r="F28" s="259" t="s">
        <v>113</v>
      </c>
    </row>
    <row r="29" spans="1:6" s="263" customFormat="1" ht="12" customHeight="1">
      <c r="A29" s="255" t="s">
        <v>135</v>
      </c>
      <c r="B29" s="63" t="s">
        <v>508</v>
      </c>
      <c r="C29" s="182">
        <f>SUM(C30:C32)</f>
        <v>0</v>
      </c>
      <c r="D29" s="182">
        <f>SUM(D30:D32)</f>
        <v>0</v>
      </c>
      <c r="E29" s="182">
        <f>SUM(E30:E32)</f>
        <v>0</v>
      </c>
      <c r="F29" s="259" t="s">
        <v>116</v>
      </c>
    </row>
    <row r="30" spans="1:6" s="263" customFormat="1" ht="12" customHeight="1">
      <c r="A30" s="306" t="s">
        <v>138</v>
      </c>
      <c r="B30" s="130" t="s">
        <v>172</v>
      </c>
      <c r="C30" s="191">
        <v>0</v>
      </c>
      <c r="D30" s="191">
        <v>0</v>
      </c>
      <c r="E30" s="307">
        <v>0</v>
      </c>
      <c r="F30" s="259" t="s">
        <v>119</v>
      </c>
    </row>
    <row r="31" spans="1:6" s="263" customFormat="1" ht="12" customHeight="1">
      <c r="A31" s="306" t="s">
        <v>141</v>
      </c>
      <c r="B31" s="113" t="s">
        <v>175</v>
      </c>
      <c r="C31" s="185">
        <v>0</v>
      </c>
      <c r="D31" s="185">
        <v>0</v>
      </c>
      <c r="E31" s="308">
        <v>0</v>
      </c>
      <c r="F31" s="259" t="s">
        <v>122</v>
      </c>
    </row>
    <row r="32" spans="1:6" s="263" customFormat="1" ht="12" customHeight="1">
      <c r="A32" s="298" t="s">
        <v>144</v>
      </c>
      <c r="B32" s="309" t="s">
        <v>178</v>
      </c>
      <c r="C32" s="197">
        <v>0</v>
      </c>
      <c r="D32" s="197">
        <v>0</v>
      </c>
      <c r="E32" s="310">
        <v>0</v>
      </c>
      <c r="F32" s="259" t="s">
        <v>125</v>
      </c>
    </row>
    <row r="33" spans="1:6" s="263" customFormat="1" ht="12" customHeight="1">
      <c r="A33" s="255" t="s">
        <v>168</v>
      </c>
      <c r="B33" s="63" t="s">
        <v>16</v>
      </c>
      <c r="C33" s="304"/>
      <c r="D33" s="304"/>
      <c r="E33" s="305"/>
      <c r="F33" s="259" t="s">
        <v>128</v>
      </c>
    </row>
    <row r="34" spans="1:6" s="263" customFormat="1" ht="12" customHeight="1">
      <c r="A34" s="255" t="s">
        <v>349</v>
      </c>
      <c r="B34" s="63" t="s">
        <v>509</v>
      </c>
      <c r="C34" s="304"/>
      <c r="D34" s="304"/>
      <c r="E34" s="305"/>
      <c r="F34" s="259" t="s">
        <v>131</v>
      </c>
    </row>
    <row r="35" spans="1:6" s="263" customFormat="1" ht="12" customHeight="1">
      <c r="A35" s="255" t="s">
        <v>201</v>
      </c>
      <c r="B35" s="63" t="s">
        <v>510</v>
      </c>
      <c r="C35" s="182">
        <f>C8+C19</f>
        <v>5000</v>
      </c>
      <c r="D35" s="182">
        <f>D8+D19</f>
        <v>5000</v>
      </c>
      <c r="E35" s="182">
        <f>E8+E19</f>
        <v>4871</v>
      </c>
      <c r="F35" s="182">
        <f>F8+F19</f>
        <v>13</v>
      </c>
    </row>
    <row r="36" spans="1:6" s="265" customFormat="1" ht="12" customHeight="1">
      <c r="A36" s="311" t="s">
        <v>216</v>
      </c>
      <c r="B36" s="63" t="s">
        <v>511</v>
      </c>
      <c r="C36" s="182">
        <f>SUM(C37:C39)</f>
        <v>13909348</v>
      </c>
      <c r="D36" s="182">
        <f>SUM(D37:D39)</f>
        <v>13909348</v>
      </c>
      <c r="E36" s="182">
        <f>SUM(E37:E39)</f>
        <v>12901131</v>
      </c>
      <c r="F36" s="259" t="s">
        <v>137</v>
      </c>
    </row>
    <row r="37" spans="1:6" s="265" customFormat="1" ht="15" customHeight="1">
      <c r="A37" s="306" t="s">
        <v>512</v>
      </c>
      <c r="B37" s="130" t="s">
        <v>428</v>
      </c>
      <c r="C37" s="165">
        <v>33131</v>
      </c>
      <c r="D37" s="165">
        <v>33131</v>
      </c>
      <c r="E37" s="312">
        <v>33131</v>
      </c>
      <c r="F37" s="259" t="s">
        <v>140</v>
      </c>
    </row>
    <row r="38" spans="1:6" s="265" customFormat="1" ht="15" customHeight="1">
      <c r="A38" s="306" t="s">
        <v>513</v>
      </c>
      <c r="B38" s="113" t="s">
        <v>514</v>
      </c>
      <c r="C38" s="299">
        <v>0</v>
      </c>
      <c r="D38" s="299">
        <v>0</v>
      </c>
      <c r="E38" s="300">
        <v>0</v>
      </c>
      <c r="F38" s="259" t="s">
        <v>143</v>
      </c>
    </row>
    <row r="39" spans="1:6" ht="12.75">
      <c r="A39" s="298" t="s">
        <v>515</v>
      </c>
      <c r="B39" s="309" t="s">
        <v>516</v>
      </c>
      <c r="C39" s="313">
        <v>13876217</v>
      </c>
      <c r="D39" s="313">
        <v>13876217</v>
      </c>
      <c r="E39" s="314">
        <v>12868000</v>
      </c>
      <c r="F39" s="259" t="s">
        <v>146</v>
      </c>
    </row>
    <row r="40" spans="1:6" s="260" customFormat="1" ht="16.5" customHeight="1">
      <c r="A40" s="311" t="s">
        <v>362</v>
      </c>
      <c r="B40" s="315" t="s">
        <v>517</v>
      </c>
      <c r="C40" s="182">
        <f>C35+C36</f>
        <v>13914348</v>
      </c>
      <c r="D40" s="182">
        <f>D35+D36</f>
        <v>13914348</v>
      </c>
      <c r="E40" s="182">
        <f>E35+E36</f>
        <v>12906002</v>
      </c>
      <c r="F40" s="259" t="s">
        <v>149</v>
      </c>
    </row>
    <row r="41" spans="1:6" s="284" customFormat="1" ht="12" customHeight="1">
      <c r="A41" s="275"/>
      <c r="B41" s="276"/>
      <c r="C41" s="277"/>
      <c r="D41" s="277"/>
      <c r="E41" s="277"/>
      <c r="F41" s="259"/>
    </row>
    <row r="42" spans="1:6" ht="12" customHeight="1">
      <c r="A42" s="279"/>
      <c r="B42" s="280"/>
      <c r="C42" s="281"/>
      <c r="D42" s="281"/>
      <c r="E42" s="281"/>
      <c r="F42" s="259"/>
    </row>
    <row r="43" spans="1:6" ht="12" customHeight="1">
      <c r="A43" s="261" t="s">
        <v>366</v>
      </c>
      <c r="B43" s="261"/>
      <c r="C43" s="261"/>
      <c r="D43" s="261"/>
      <c r="E43" s="261"/>
      <c r="F43" s="260"/>
    </row>
    <row r="44" spans="1:6" ht="12" customHeight="1">
      <c r="A44" s="255" t="s">
        <v>51</v>
      </c>
      <c r="B44" s="63" t="s">
        <v>518</v>
      </c>
      <c r="C44" s="182">
        <f>SUM(C45:C49)</f>
        <v>13914348</v>
      </c>
      <c r="D44" s="182">
        <f>SUM(D45:D49)</f>
        <v>13914348</v>
      </c>
      <c r="E44" s="182">
        <f>SUM(E45:E49)</f>
        <v>12885654</v>
      </c>
      <c r="F44" s="259" t="s">
        <v>53</v>
      </c>
    </row>
    <row r="45" spans="1:6" ht="12" customHeight="1">
      <c r="A45" s="298" t="s">
        <v>54</v>
      </c>
      <c r="B45" s="130" t="s">
        <v>294</v>
      </c>
      <c r="C45" s="165">
        <v>11266945</v>
      </c>
      <c r="D45" s="165">
        <v>11256945</v>
      </c>
      <c r="E45" s="166">
        <v>10368286</v>
      </c>
      <c r="F45" s="259" t="s">
        <v>56</v>
      </c>
    </row>
    <row r="46" spans="1:6" ht="12" customHeight="1">
      <c r="A46" s="298" t="s">
        <v>57</v>
      </c>
      <c r="B46" s="113" t="s">
        <v>295</v>
      </c>
      <c r="C46" s="169">
        <v>2194253</v>
      </c>
      <c r="D46" s="169">
        <v>2194253</v>
      </c>
      <c r="E46" s="170">
        <v>2055676</v>
      </c>
      <c r="F46" s="259" t="s">
        <v>59</v>
      </c>
    </row>
    <row r="47" spans="1:6" ht="12" customHeight="1">
      <c r="A47" s="298" t="s">
        <v>60</v>
      </c>
      <c r="B47" s="113" t="s">
        <v>296</v>
      </c>
      <c r="C47" s="169">
        <v>453150</v>
      </c>
      <c r="D47" s="169">
        <v>463150</v>
      </c>
      <c r="E47" s="170">
        <v>461692</v>
      </c>
      <c r="F47" s="259" t="s">
        <v>62</v>
      </c>
    </row>
    <row r="48" spans="1:6" s="284" customFormat="1" ht="12" customHeight="1">
      <c r="A48" s="298" t="s">
        <v>63</v>
      </c>
      <c r="B48" s="113" t="s">
        <v>297</v>
      </c>
      <c r="C48" s="173"/>
      <c r="D48" s="173"/>
      <c r="E48" s="174"/>
      <c r="F48" s="259" t="s">
        <v>65</v>
      </c>
    </row>
    <row r="49" spans="1:6" ht="12" customHeight="1">
      <c r="A49" s="298" t="s">
        <v>66</v>
      </c>
      <c r="B49" s="113" t="s">
        <v>18</v>
      </c>
      <c r="C49" s="173"/>
      <c r="D49" s="173"/>
      <c r="E49" s="174"/>
      <c r="F49" s="259" t="s">
        <v>68</v>
      </c>
    </row>
    <row r="50" spans="1:6" ht="12" customHeight="1">
      <c r="A50" s="255" t="s">
        <v>72</v>
      </c>
      <c r="B50" s="63" t="s">
        <v>519</v>
      </c>
      <c r="C50" s="182">
        <f>SUM(C51:C53)</f>
        <v>0</v>
      </c>
      <c r="D50" s="182">
        <f>SUM(D51:D53)</f>
        <v>0</v>
      </c>
      <c r="E50" s="182">
        <f>SUM(E51:E53)</f>
        <v>0</v>
      </c>
      <c r="F50" s="259" t="s">
        <v>71</v>
      </c>
    </row>
    <row r="51" spans="1:6" ht="12" customHeight="1">
      <c r="A51" s="298" t="s">
        <v>75</v>
      </c>
      <c r="B51" s="130" t="s">
        <v>22</v>
      </c>
      <c r="C51" s="191"/>
      <c r="D51" s="191"/>
      <c r="E51" s="203"/>
      <c r="F51" s="259" t="s">
        <v>74</v>
      </c>
    </row>
    <row r="52" spans="1:6" ht="12" customHeight="1">
      <c r="A52" s="298" t="s">
        <v>78</v>
      </c>
      <c r="B52" s="113" t="s">
        <v>24</v>
      </c>
      <c r="C52" s="173"/>
      <c r="D52" s="173"/>
      <c r="E52" s="174"/>
      <c r="F52" s="259" t="s">
        <v>77</v>
      </c>
    </row>
    <row r="53" spans="1:6" ht="15" customHeight="1">
      <c r="A53" s="298" t="s">
        <v>81</v>
      </c>
      <c r="B53" s="113" t="s">
        <v>520</v>
      </c>
      <c r="C53" s="173"/>
      <c r="D53" s="173"/>
      <c r="E53" s="174"/>
      <c r="F53" s="259" t="s">
        <v>80</v>
      </c>
    </row>
    <row r="54" spans="1:6" ht="12.75">
      <c r="A54" s="298" t="s">
        <v>84</v>
      </c>
      <c r="B54" s="113" t="s">
        <v>521</v>
      </c>
      <c r="C54" s="173">
        <v>0</v>
      </c>
      <c r="D54" s="173">
        <v>0</v>
      </c>
      <c r="E54" s="174">
        <v>0</v>
      </c>
      <c r="F54" s="259" t="s">
        <v>83</v>
      </c>
    </row>
    <row r="55" spans="1:6" ht="15" customHeight="1">
      <c r="A55" s="255" t="s">
        <v>93</v>
      </c>
      <c r="B55" s="316" t="s">
        <v>522</v>
      </c>
      <c r="C55" s="182">
        <f>C44+C50</f>
        <v>13914348</v>
      </c>
      <c r="D55" s="182">
        <f>D44+D50</f>
        <v>13914348</v>
      </c>
      <c r="E55" s="182">
        <f>E44+E50</f>
        <v>12885654</v>
      </c>
      <c r="F55" s="259" t="s">
        <v>86</v>
      </c>
    </row>
    <row r="56" spans="3:6" ht="12.75">
      <c r="C56" s="317"/>
      <c r="D56" s="317"/>
      <c r="E56" s="317"/>
      <c r="F56" s="259"/>
    </row>
    <row r="57" ht="12.75">
      <c r="F57" s="259"/>
    </row>
    <row r="58" ht="12.75">
      <c r="F58" s="259"/>
    </row>
    <row r="59" ht="12.75">
      <c r="F59" s="259"/>
    </row>
    <row r="60" ht="12.75">
      <c r="F60" s="259"/>
    </row>
    <row r="61" ht="12.75">
      <c r="F61" s="259"/>
    </row>
    <row r="62" ht="12.75">
      <c r="F62" s="259"/>
    </row>
    <row r="63" ht="12.75">
      <c r="F63" s="259"/>
    </row>
    <row r="64" ht="12.75">
      <c r="F64" s="259"/>
    </row>
    <row r="65" ht="12.75">
      <c r="F65" s="259"/>
    </row>
    <row r="66" ht="12.75">
      <c r="F66" s="259"/>
    </row>
    <row r="67" ht="12.75">
      <c r="F67" s="259"/>
    </row>
    <row r="68" ht="12.75">
      <c r="F68" s="259"/>
    </row>
    <row r="69" ht="12.75">
      <c r="F69" s="259"/>
    </row>
    <row r="70" ht="12.75">
      <c r="F70" s="259"/>
    </row>
    <row r="71" ht="12.75">
      <c r="F71" s="259"/>
    </row>
    <row r="72" ht="12.75">
      <c r="F72" s="259"/>
    </row>
    <row r="73" ht="12.75">
      <c r="F73" s="259"/>
    </row>
    <row r="74" ht="12.75">
      <c r="F74" s="259"/>
    </row>
    <row r="75" ht="12.75">
      <c r="F75" s="259"/>
    </row>
    <row r="76" ht="12.75">
      <c r="F76" s="259"/>
    </row>
    <row r="77" ht="12.75">
      <c r="F77" s="259"/>
    </row>
    <row r="78" ht="12.75">
      <c r="F78" s="259"/>
    </row>
    <row r="79" ht="12.75">
      <c r="F79" s="259"/>
    </row>
    <row r="80" ht="12.75">
      <c r="F80" s="259"/>
    </row>
    <row r="81" ht="12.75">
      <c r="F81" s="259"/>
    </row>
    <row r="82" ht="12.75">
      <c r="F82" s="259"/>
    </row>
    <row r="83" ht="12.75">
      <c r="F83" s="259"/>
    </row>
    <row r="84" ht="12.75">
      <c r="F84" s="259"/>
    </row>
    <row r="85" ht="12.75">
      <c r="F85" s="259"/>
    </row>
    <row r="86" ht="12.75">
      <c r="F86" s="278"/>
    </row>
    <row r="88" ht="12.75">
      <c r="F88" s="259"/>
    </row>
    <row r="89" ht="12.75">
      <c r="F89" s="283"/>
    </row>
    <row r="90" ht="12.75">
      <c r="F90" s="283"/>
    </row>
    <row r="91" ht="12.75">
      <c r="F91" s="283"/>
    </row>
    <row r="92" ht="12.75">
      <c r="F92" s="283"/>
    </row>
    <row r="93" ht="12.75">
      <c r="F93" s="283"/>
    </row>
    <row r="94" ht="12.75">
      <c r="F94" s="283"/>
    </row>
    <row r="95" ht="12.75">
      <c r="F95" s="283"/>
    </row>
    <row r="96" ht="12.75">
      <c r="F96" s="283"/>
    </row>
    <row r="97" ht="12.75">
      <c r="F97" s="283"/>
    </row>
    <row r="98" ht="12.75">
      <c r="F98" s="283"/>
    </row>
    <row r="99" ht="12.75">
      <c r="F99" s="283"/>
    </row>
    <row r="100" ht="12.75">
      <c r="F100" s="283"/>
    </row>
    <row r="101" ht="12.75">
      <c r="F101" s="283"/>
    </row>
    <row r="102" ht="12.75">
      <c r="F102" s="283"/>
    </row>
    <row r="103" ht="12.75">
      <c r="F103" s="283"/>
    </row>
    <row r="104" ht="12.75">
      <c r="F104" s="283"/>
    </row>
    <row r="105" ht="12.75">
      <c r="F105" s="283"/>
    </row>
    <row r="106" ht="12.75">
      <c r="F106" s="283"/>
    </row>
    <row r="107" ht="12.75">
      <c r="F107" s="283"/>
    </row>
    <row r="108" ht="12.75">
      <c r="F108" s="283"/>
    </row>
    <row r="109" ht="12.75">
      <c r="F109" s="283"/>
    </row>
    <row r="110" ht="12.75">
      <c r="F110" s="283"/>
    </row>
    <row r="111" ht="12.75">
      <c r="F111" s="283"/>
    </row>
    <row r="112" ht="12.75">
      <c r="F112" s="283"/>
    </row>
    <row r="113" ht="12.75">
      <c r="F113" s="283"/>
    </row>
    <row r="114" ht="12.75">
      <c r="F114" s="283"/>
    </row>
    <row r="115" ht="12.75">
      <c r="F115" s="283"/>
    </row>
    <row r="116" ht="12.75">
      <c r="F116" s="283"/>
    </row>
    <row r="117" ht="12.75">
      <c r="F117" s="283"/>
    </row>
    <row r="118" ht="12.75">
      <c r="F118" s="283"/>
    </row>
    <row r="119" ht="12.75">
      <c r="F119" s="283"/>
    </row>
    <row r="120" ht="12.75">
      <c r="F120" s="283"/>
    </row>
    <row r="121" ht="12.75">
      <c r="F121" s="283"/>
    </row>
    <row r="122" ht="12.75">
      <c r="F122" s="283"/>
    </row>
    <row r="123" ht="12.75">
      <c r="F123" s="283"/>
    </row>
    <row r="124" ht="12.75">
      <c r="F124" s="283"/>
    </row>
    <row r="125" ht="12.75">
      <c r="F125" s="283"/>
    </row>
    <row r="126" ht="12.75">
      <c r="F126" s="283"/>
    </row>
    <row r="127" ht="12.75">
      <c r="F127" s="283"/>
    </row>
    <row r="128" ht="12.75">
      <c r="F128" s="283"/>
    </row>
    <row r="129" ht="12.75">
      <c r="F129" s="283"/>
    </row>
    <row r="130" ht="12.75">
      <c r="F130" s="283"/>
    </row>
    <row r="131" ht="12.75">
      <c r="F131" s="283"/>
    </row>
    <row r="132" ht="12.75">
      <c r="F132" s="283"/>
    </row>
    <row r="133" ht="12.75">
      <c r="F133" s="283"/>
    </row>
    <row r="134" ht="12.75">
      <c r="F134" s="283"/>
    </row>
    <row r="135" ht="12.75">
      <c r="F135" s="283"/>
    </row>
    <row r="136" ht="12.75">
      <c r="F136" s="283"/>
    </row>
    <row r="137" ht="12.75">
      <c r="F137" s="283"/>
    </row>
    <row r="138" ht="12.75">
      <c r="F138" s="283"/>
    </row>
    <row r="139" ht="12.75">
      <c r="F139" s="283"/>
    </row>
    <row r="140" ht="12.75">
      <c r="F140" s="283"/>
    </row>
    <row r="141" ht="12.75">
      <c r="F141" s="283"/>
    </row>
    <row r="142" ht="12.75">
      <c r="F142" s="283"/>
    </row>
    <row r="143" ht="12.75">
      <c r="F143" s="283"/>
    </row>
    <row r="144" ht="12.75">
      <c r="F144" s="283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70"/>
  <headerFooter alignWithMargins="0">
    <oddHeader>&amp;C8. melléklet a 7/2019. (IV. 2.) önkormányzati rendelethez</oddHead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144"/>
  <sheetViews>
    <sheetView view="pageBreakPreview" zoomScale="145" zoomScaleSheetLayoutView="145" workbookViewId="0" topLeftCell="B1">
      <selection activeCell="B3" sqref="B3:D3"/>
    </sheetView>
  </sheetViews>
  <sheetFormatPr defaultColWidth="9.00390625" defaultRowHeight="12.75"/>
  <cols>
    <col min="1" max="1" width="18.625" style="290" customWidth="1"/>
    <col min="2" max="2" width="62.00390625" style="231" customWidth="1"/>
    <col min="3" max="5" width="15.75390625" style="231" customWidth="1"/>
    <col min="6" max="6" width="0" style="146" hidden="1" customWidth="1"/>
    <col min="7" max="16384" width="9.375" style="231" customWidth="1"/>
  </cols>
  <sheetData>
    <row r="1" spans="1:6" s="238" customFormat="1" ht="21" customHeight="1">
      <c r="A1" s="232"/>
      <c r="B1" s="233"/>
      <c r="C1" s="234"/>
      <c r="D1" s="234"/>
      <c r="E1" s="291"/>
      <c r="F1" s="237"/>
    </row>
    <row r="2" spans="1:6" s="243" customFormat="1" ht="25.5" customHeight="1">
      <c r="A2" s="239" t="s">
        <v>494</v>
      </c>
      <c r="B2" s="240" t="s">
        <v>523</v>
      </c>
      <c r="C2" s="240"/>
      <c r="D2" s="240"/>
      <c r="E2" s="292" t="s">
        <v>496</v>
      </c>
      <c r="F2" s="242"/>
    </row>
    <row r="3" spans="1:6" s="243" customFormat="1" ht="12.75">
      <c r="A3" s="244" t="s">
        <v>497</v>
      </c>
      <c r="B3" s="245" t="s">
        <v>477</v>
      </c>
      <c r="C3" s="245"/>
      <c r="D3" s="245"/>
      <c r="E3" s="293" t="s">
        <v>478</v>
      </c>
      <c r="F3" s="242"/>
    </row>
    <row r="4" spans="1:6" s="250" customFormat="1" ht="15.75" customHeight="1">
      <c r="A4" s="247"/>
      <c r="B4" s="247"/>
      <c r="C4" s="248"/>
      <c r="D4" s="248"/>
      <c r="E4" s="248"/>
      <c r="F4" s="249"/>
    </row>
    <row r="5" spans="1:5" ht="12.75">
      <c r="A5" s="251" t="s">
        <v>479</v>
      </c>
      <c r="B5" s="252" t="s">
        <v>480</v>
      </c>
      <c r="C5" s="253" t="s">
        <v>43</v>
      </c>
      <c r="D5" s="253" t="s">
        <v>44</v>
      </c>
      <c r="E5" s="254" t="s">
        <v>45</v>
      </c>
    </row>
    <row r="6" spans="1:6" s="260" customFormat="1" ht="12.75" customHeight="1">
      <c r="A6" s="255" t="s">
        <v>46</v>
      </c>
      <c r="B6" s="256" t="s">
        <v>47</v>
      </c>
      <c r="C6" s="256" t="s">
        <v>48</v>
      </c>
      <c r="D6" s="257" t="s">
        <v>49</v>
      </c>
      <c r="E6" s="258" t="s">
        <v>50</v>
      </c>
      <c r="F6" s="259"/>
    </row>
    <row r="7" spans="1:6" s="260" customFormat="1" ht="15.75" customHeight="1">
      <c r="A7" s="261" t="s">
        <v>365</v>
      </c>
      <c r="B7" s="261"/>
      <c r="C7" s="261"/>
      <c r="D7" s="261"/>
      <c r="E7" s="261"/>
      <c r="F7" s="259"/>
    </row>
    <row r="8" spans="1:6" s="263" customFormat="1" ht="12" customHeight="1">
      <c r="A8" s="255" t="s">
        <v>51</v>
      </c>
      <c r="B8" s="294" t="s">
        <v>499</v>
      </c>
      <c r="C8" s="182">
        <f>SUM(C9:C18)</f>
        <v>5000</v>
      </c>
      <c r="D8" s="182">
        <f>SUM(D9:D18)</f>
        <v>5000</v>
      </c>
      <c r="E8" s="182">
        <f>SUM(E9:E18)</f>
        <v>4871</v>
      </c>
      <c r="F8" s="259" t="s">
        <v>53</v>
      </c>
    </row>
    <row r="9" spans="1:6" s="263" customFormat="1" ht="12" customHeight="1">
      <c r="A9" s="295" t="s">
        <v>54</v>
      </c>
      <c r="B9" s="110" t="s">
        <v>139</v>
      </c>
      <c r="C9" s="296"/>
      <c r="D9" s="296"/>
      <c r="E9" s="297"/>
      <c r="F9" s="259" t="s">
        <v>56</v>
      </c>
    </row>
    <row r="10" spans="1:6" s="263" customFormat="1" ht="12" customHeight="1">
      <c r="A10" s="298" t="s">
        <v>57</v>
      </c>
      <c r="B10" s="113" t="s">
        <v>142</v>
      </c>
      <c r="C10" s="173"/>
      <c r="D10" s="173"/>
      <c r="E10" s="198"/>
      <c r="F10" s="259" t="s">
        <v>59</v>
      </c>
    </row>
    <row r="11" spans="1:6" s="263" customFormat="1" ht="12" customHeight="1">
      <c r="A11" s="298" t="s">
        <v>60</v>
      </c>
      <c r="B11" s="113" t="s">
        <v>145</v>
      </c>
      <c r="C11" s="173"/>
      <c r="D11" s="173"/>
      <c r="E11" s="198"/>
      <c r="F11" s="259" t="s">
        <v>62</v>
      </c>
    </row>
    <row r="12" spans="1:6" s="263" customFormat="1" ht="12" customHeight="1">
      <c r="A12" s="298" t="s">
        <v>63</v>
      </c>
      <c r="B12" s="113" t="s">
        <v>148</v>
      </c>
      <c r="C12" s="173"/>
      <c r="D12" s="173"/>
      <c r="E12" s="198"/>
      <c r="F12" s="259" t="s">
        <v>65</v>
      </c>
    </row>
    <row r="13" spans="1:6" s="263" customFormat="1" ht="12" customHeight="1">
      <c r="A13" s="298" t="s">
        <v>66</v>
      </c>
      <c r="B13" s="113" t="s">
        <v>151</v>
      </c>
      <c r="C13" s="173">
        <v>0</v>
      </c>
      <c r="D13" s="173">
        <v>0</v>
      </c>
      <c r="E13" s="198">
        <v>0</v>
      </c>
      <c r="F13" s="259" t="s">
        <v>68</v>
      </c>
    </row>
    <row r="14" spans="1:6" s="263" customFormat="1" ht="12" customHeight="1">
      <c r="A14" s="298" t="s">
        <v>69</v>
      </c>
      <c r="B14" s="113" t="s">
        <v>500</v>
      </c>
      <c r="C14" s="173"/>
      <c r="D14" s="173"/>
      <c r="E14" s="198"/>
      <c r="F14" s="259" t="s">
        <v>71</v>
      </c>
    </row>
    <row r="15" spans="1:6" s="265" customFormat="1" ht="12" customHeight="1">
      <c r="A15" s="298" t="s">
        <v>300</v>
      </c>
      <c r="B15" s="131" t="s">
        <v>501</v>
      </c>
      <c r="C15" s="173"/>
      <c r="D15" s="173"/>
      <c r="E15" s="198"/>
      <c r="F15" s="259" t="s">
        <v>74</v>
      </c>
    </row>
    <row r="16" spans="1:6" s="265" customFormat="1" ht="12" customHeight="1">
      <c r="A16" s="298" t="s">
        <v>302</v>
      </c>
      <c r="B16" s="113" t="s">
        <v>160</v>
      </c>
      <c r="C16" s="185"/>
      <c r="D16" s="299">
        <f>'8.melléklet'!D16</f>
        <v>0</v>
      </c>
      <c r="E16" s="300">
        <f>'8.melléklet'!E16</f>
        <v>0</v>
      </c>
      <c r="F16" s="259" t="s">
        <v>77</v>
      </c>
    </row>
    <row r="17" spans="1:6" s="263" customFormat="1" ht="12" customHeight="1">
      <c r="A17" s="298" t="s">
        <v>304</v>
      </c>
      <c r="B17" s="113" t="s">
        <v>163</v>
      </c>
      <c r="C17" s="173">
        <v>0</v>
      </c>
      <c r="D17" s="169">
        <v>0</v>
      </c>
      <c r="E17" s="301">
        <v>0</v>
      </c>
      <c r="F17" s="259" t="s">
        <v>80</v>
      </c>
    </row>
    <row r="18" spans="1:6" s="265" customFormat="1" ht="12" customHeight="1">
      <c r="A18" s="298" t="s">
        <v>306</v>
      </c>
      <c r="B18" s="131" t="s">
        <v>166</v>
      </c>
      <c r="C18" s="179">
        <f>'8.melléklet'!C18</f>
        <v>5000</v>
      </c>
      <c r="D18" s="302">
        <f>'8.melléklet'!D18</f>
        <v>5000</v>
      </c>
      <c r="E18" s="303">
        <f>'8.melléklet'!E18</f>
        <v>4871</v>
      </c>
      <c r="F18" s="259" t="s">
        <v>83</v>
      </c>
    </row>
    <row r="19" spans="1:6" s="265" customFormat="1" ht="12" customHeight="1">
      <c r="A19" s="255" t="s">
        <v>72</v>
      </c>
      <c r="B19" s="294" t="s">
        <v>502</v>
      </c>
      <c r="C19" s="182">
        <f>SUM(C20:C23)</f>
        <v>0</v>
      </c>
      <c r="D19" s="182">
        <f>SUM(D20:D23)</f>
        <v>0</v>
      </c>
      <c r="E19" s="182">
        <f>SUM(E20:E23)</f>
        <v>0</v>
      </c>
      <c r="F19" s="259" t="s">
        <v>86</v>
      </c>
    </row>
    <row r="20" spans="1:6" s="265" customFormat="1" ht="12" customHeight="1">
      <c r="A20" s="298" t="s">
        <v>75</v>
      </c>
      <c r="B20" s="130" t="s">
        <v>76</v>
      </c>
      <c r="C20" s="173">
        <v>0</v>
      </c>
      <c r="D20" s="173">
        <v>0</v>
      </c>
      <c r="E20" s="198">
        <v>0</v>
      </c>
      <c r="F20" s="259" t="s">
        <v>89</v>
      </c>
    </row>
    <row r="21" spans="1:6" s="265" customFormat="1" ht="12" customHeight="1">
      <c r="A21" s="298" t="s">
        <v>78</v>
      </c>
      <c r="B21" s="113" t="s">
        <v>503</v>
      </c>
      <c r="C21" s="173">
        <v>0</v>
      </c>
      <c r="D21" s="173">
        <v>0</v>
      </c>
      <c r="E21" s="198">
        <v>0</v>
      </c>
      <c r="F21" s="259" t="s">
        <v>92</v>
      </c>
    </row>
    <row r="22" spans="1:6" s="265" customFormat="1" ht="12" customHeight="1">
      <c r="A22" s="298" t="s">
        <v>81</v>
      </c>
      <c r="B22" s="113" t="s">
        <v>504</v>
      </c>
      <c r="C22" s="173"/>
      <c r="D22" s="173">
        <v>0</v>
      </c>
      <c r="E22" s="198">
        <v>0</v>
      </c>
      <c r="F22" s="259" t="s">
        <v>95</v>
      </c>
    </row>
    <row r="23" spans="1:6" s="263" customFormat="1" ht="12" customHeight="1">
      <c r="A23" s="298" t="s">
        <v>84</v>
      </c>
      <c r="B23" s="113" t="s">
        <v>505</v>
      </c>
      <c r="C23" s="173">
        <v>0</v>
      </c>
      <c r="D23" s="173">
        <v>0</v>
      </c>
      <c r="E23" s="198">
        <v>0</v>
      </c>
      <c r="F23" s="259" t="s">
        <v>98</v>
      </c>
    </row>
    <row r="24" spans="1:6" s="263" customFormat="1" ht="12" customHeight="1">
      <c r="A24" s="255" t="s">
        <v>93</v>
      </c>
      <c r="B24" s="63" t="s">
        <v>378</v>
      </c>
      <c r="C24" s="304"/>
      <c r="D24" s="304"/>
      <c r="E24" s="305"/>
      <c r="F24" s="259" t="s">
        <v>101</v>
      </c>
    </row>
    <row r="25" spans="1:6" s="263" customFormat="1" ht="12" customHeight="1">
      <c r="A25" s="255" t="s">
        <v>338</v>
      </c>
      <c r="B25" s="63" t="s">
        <v>506</v>
      </c>
      <c r="C25" s="182">
        <f>SUM(C26:C27)</f>
        <v>0</v>
      </c>
      <c r="D25" s="182">
        <f>SUM(D26:D27)</f>
        <v>0</v>
      </c>
      <c r="E25" s="182">
        <f>SUM(E26:E27)</f>
        <v>0</v>
      </c>
      <c r="F25" s="259" t="s">
        <v>104</v>
      </c>
    </row>
    <row r="26" spans="1:6" s="263" customFormat="1" ht="12" customHeight="1">
      <c r="A26" s="306" t="s">
        <v>117</v>
      </c>
      <c r="B26" s="130" t="s">
        <v>503</v>
      </c>
      <c r="C26" s="191">
        <v>0</v>
      </c>
      <c r="D26" s="191">
        <v>0</v>
      </c>
      <c r="E26" s="307">
        <v>0</v>
      </c>
      <c r="F26" s="259" t="s">
        <v>107</v>
      </c>
    </row>
    <row r="27" spans="1:6" s="263" customFormat="1" ht="12" customHeight="1">
      <c r="A27" s="306" t="s">
        <v>126</v>
      </c>
      <c r="B27" s="113" t="s">
        <v>109</v>
      </c>
      <c r="C27" s="185">
        <v>0</v>
      </c>
      <c r="D27" s="185"/>
      <c r="E27" s="308"/>
      <c r="F27" s="259" t="s">
        <v>110</v>
      </c>
    </row>
    <row r="28" spans="1:6" s="263" customFormat="1" ht="12" customHeight="1">
      <c r="A28" s="298" t="s">
        <v>129</v>
      </c>
      <c r="B28" s="309" t="s">
        <v>507</v>
      </c>
      <c r="C28" s="197">
        <v>0</v>
      </c>
      <c r="D28" s="197"/>
      <c r="E28" s="310"/>
      <c r="F28" s="259" t="s">
        <v>113</v>
      </c>
    </row>
    <row r="29" spans="1:6" s="263" customFormat="1" ht="12" customHeight="1">
      <c r="A29" s="255" t="s">
        <v>135</v>
      </c>
      <c r="B29" s="63" t="s">
        <v>508</v>
      </c>
      <c r="C29" s="182">
        <f>SUM(C30:C32)</f>
        <v>0</v>
      </c>
      <c r="D29" s="182">
        <f>SUM(D30:D32)</f>
        <v>0</v>
      </c>
      <c r="E29" s="182">
        <f>SUM(E30:E32)</f>
        <v>0</v>
      </c>
      <c r="F29" s="259" t="s">
        <v>116</v>
      </c>
    </row>
    <row r="30" spans="1:6" s="263" customFormat="1" ht="12" customHeight="1">
      <c r="A30" s="306" t="s">
        <v>138</v>
      </c>
      <c r="B30" s="130" t="s">
        <v>172</v>
      </c>
      <c r="C30" s="191">
        <v>0</v>
      </c>
      <c r="D30" s="191">
        <v>0</v>
      </c>
      <c r="E30" s="307">
        <v>0</v>
      </c>
      <c r="F30" s="259" t="s">
        <v>119</v>
      </c>
    </row>
    <row r="31" spans="1:6" s="263" customFormat="1" ht="12" customHeight="1">
      <c r="A31" s="306" t="s">
        <v>141</v>
      </c>
      <c r="B31" s="113" t="s">
        <v>175</v>
      </c>
      <c r="C31" s="185">
        <v>0</v>
      </c>
      <c r="D31" s="185">
        <v>0</v>
      </c>
      <c r="E31" s="308">
        <v>0</v>
      </c>
      <c r="F31" s="259" t="s">
        <v>122</v>
      </c>
    </row>
    <row r="32" spans="1:6" s="263" customFormat="1" ht="12" customHeight="1">
      <c r="A32" s="298" t="s">
        <v>144</v>
      </c>
      <c r="B32" s="309" t="s">
        <v>178</v>
      </c>
      <c r="C32" s="197">
        <v>0</v>
      </c>
      <c r="D32" s="197">
        <v>0</v>
      </c>
      <c r="E32" s="310">
        <v>0</v>
      </c>
      <c r="F32" s="259" t="s">
        <v>125</v>
      </c>
    </row>
    <row r="33" spans="1:6" s="263" customFormat="1" ht="12" customHeight="1">
      <c r="A33" s="255" t="s">
        <v>168</v>
      </c>
      <c r="B33" s="63" t="s">
        <v>16</v>
      </c>
      <c r="C33" s="304"/>
      <c r="D33" s="304"/>
      <c r="E33" s="305"/>
      <c r="F33" s="259" t="s">
        <v>128</v>
      </c>
    </row>
    <row r="34" spans="1:6" s="263" customFormat="1" ht="12" customHeight="1">
      <c r="A34" s="255" t="s">
        <v>349</v>
      </c>
      <c r="B34" s="63" t="s">
        <v>509</v>
      </c>
      <c r="C34" s="304"/>
      <c r="D34" s="304"/>
      <c r="E34" s="305"/>
      <c r="F34" s="259" t="s">
        <v>131</v>
      </c>
    </row>
    <row r="35" spans="1:6" s="263" customFormat="1" ht="12" customHeight="1">
      <c r="A35" s="255" t="s">
        <v>201</v>
      </c>
      <c r="B35" s="63" t="s">
        <v>510</v>
      </c>
      <c r="C35" s="182">
        <f>C8+C19</f>
        <v>5000</v>
      </c>
      <c r="D35" s="182">
        <f>D8+D19</f>
        <v>5000</v>
      </c>
      <c r="E35" s="182">
        <f>E8+E19</f>
        <v>4871</v>
      </c>
      <c r="F35" s="259" t="s">
        <v>134</v>
      </c>
    </row>
    <row r="36" spans="1:6" s="265" customFormat="1" ht="12" customHeight="1">
      <c r="A36" s="311" t="s">
        <v>216</v>
      </c>
      <c r="B36" s="63" t="s">
        <v>511</v>
      </c>
      <c r="C36" s="182">
        <f>SUM(C37:C39)</f>
        <v>13909348</v>
      </c>
      <c r="D36" s="182">
        <f>SUM(D37:D39)</f>
        <v>13909348</v>
      </c>
      <c r="E36" s="182">
        <f>SUM(E37:E39)</f>
        <v>12901131</v>
      </c>
      <c r="F36" s="259" t="s">
        <v>137</v>
      </c>
    </row>
    <row r="37" spans="1:6" s="265" customFormat="1" ht="15" customHeight="1">
      <c r="A37" s="306" t="s">
        <v>512</v>
      </c>
      <c r="B37" s="130" t="s">
        <v>428</v>
      </c>
      <c r="C37" s="165">
        <f>'8.melléklet'!C37</f>
        <v>33131</v>
      </c>
      <c r="D37" s="165">
        <f>'8.melléklet'!D37</f>
        <v>33131</v>
      </c>
      <c r="E37" s="312">
        <f>'8.melléklet'!E37</f>
        <v>33131</v>
      </c>
      <c r="F37" s="259" t="s">
        <v>140</v>
      </c>
    </row>
    <row r="38" spans="1:6" s="265" customFormat="1" ht="15" customHeight="1">
      <c r="A38" s="306" t="s">
        <v>513</v>
      </c>
      <c r="B38" s="113" t="s">
        <v>514</v>
      </c>
      <c r="C38" s="299">
        <v>0</v>
      </c>
      <c r="D38" s="299">
        <v>0</v>
      </c>
      <c r="E38" s="300">
        <v>0</v>
      </c>
      <c r="F38" s="259" t="s">
        <v>143</v>
      </c>
    </row>
    <row r="39" spans="1:6" ht="12.75">
      <c r="A39" s="298" t="s">
        <v>515</v>
      </c>
      <c r="B39" s="309" t="s">
        <v>516</v>
      </c>
      <c r="C39" s="313">
        <f>'8.melléklet'!C39</f>
        <v>13876217</v>
      </c>
      <c r="D39" s="313">
        <f>'8.melléklet'!D39</f>
        <v>13876217</v>
      </c>
      <c r="E39" s="314">
        <f>'8.melléklet'!E39</f>
        <v>12868000</v>
      </c>
      <c r="F39" s="259" t="s">
        <v>146</v>
      </c>
    </row>
    <row r="40" spans="1:6" s="260" customFormat="1" ht="16.5" customHeight="1">
      <c r="A40" s="311" t="s">
        <v>362</v>
      </c>
      <c r="B40" s="315" t="s">
        <v>517</v>
      </c>
      <c r="C40" s="182">
        <f>C35+C36</f>
        <v>13914348</v>
      </c>
      <c r="D40" s="182">
        <f>D35+D36</f>
        <v>13914348</v>
      </c>
      <c r="E40" s="182">
        <f>E35+E36</f>
        <v>12906002</v>
      </c>
      <c r="F40" s="259" t="s">
        <v>149</v>
      </c>
    </row>
    <row r="41" spans="1:6" s="284" customFormat="1" ht="12" customHeight="1">
      <c r="A41" s="275"/>
      <c r="B41" s="276"/>
      <c r="C41" s="277"/>
      <c r="D41" s="277"/>
      <c r="E41" s="277"/>
      <c r="F41" s="259"/>
    </row>
    <row r="42" spans="1:6" ht="12" customHeight="1">
      <c r="A42" s="279"/>
      <c r="B42" s="280"/>
      <c r="C42" s="281"/>
      <c r="D42" s="281"/>
      <c r="E42" s="281"/>
      <c r="F42" s="259"/>
    </row>
    <row r="43" spans="1:6" ht="12" customHeight="1">
      <c r="A43" s="261" t="s">
        <v>366</v>
      </c>
      <c r="B43" s="261"/>
      <c r="C43" s="261"/>
      <c r="D43" s="261"/>
      <c r="E43" s="261"/>
      <c r="F43" s="260"/>
    </row>
    <row r="44" spans="1:6" ht="12" customHeight="1">
      <c r="A44" s="255" t="s">
        <v>51</v>
      </c>
      <c r="B44" s="63" t="s">
        <v>518</v>
      </c>
      <c r="C44" s="182">
        <f>SUM(C45:C49)</f>
        <v>13914348</v>
      </c>
      <c r="D44" s="182">
        <f>SUM(D45:D49)</f>
        <v>13914348</v>
      </c>
      <c r="E44" s="182">
        <f>SUM(E45:E49)</f>
        <v>12885654</v>
      </c>
      <c r="F44" s="259" t="s">
        <v>53</v>
      </c>
    </row>
    <row r="45" spans="1:6" ht="12" customHeight="1">
      <c r="A45" s="298" t="s">
        <v>54</v>
      </c>
      <c r="B45" s="130" t="s">
        <v>294</v>
      </c>
      <c r="C45" s="165">
        <f>'8.melléklet'!C45</f>
        <v>11266945</v>
      </c>
      <c r="D45" s="165">
        <f>'8.melléklet'!D45</f>
        <v>11256945</v>
      </c>
      <c r="E45" s="166">
        <f>'8.melléklet'!E45</f>
        <v>10368286</v>
      </c>
      <c r="F45" s="259" t="s">
        <v>56</v>
      </c>
    </row>
    <row r="46" spans="1:6" ht="12" customHeight="1">
      <c r="A46" s="298" t="s">
        <v>57</v>
      </c>
      <c r="B46" s="113" t="s">
        <v>295</v>
      </c>
      <c r="C46" s="169">
        <f>'8.melléklet'!C46</f>
        <v>2194253</v>
      </c>
      <c r="D46" s="169">
        <f>'8.melléklet'!D46</f>
        <v>2194253</v>
      </c>
      <c r="E46" s="170">
        <f>'8.melléklet'!E46</f>
        <v>2055676</v>
      </c>
      <c r="F46" s="259" t="s">
        <v>59</v>
      </c>
    </row>
    <row r="47" spans="1:6" ht="12" customHeight="1">
      <c r="A47" s="298" t="s">
        <v>60</v>
      </c>
      <c r="B47" s="113" t="s">
        <v>296</v>
      </c>
      <c r="C47" s="169">
        <f>'8.melléklet'!C47</f>
        <v>453150</v>
      </c>
      <c r="D47" s="169">
        <f>'8.melléklet'!D47</f>
        <v>463150</v>
      </c>
      <c r="E47" s="170">
        <f>'8.melléklet'!E47</f>
        <v>461692</v>
      </c>
      <c r="F47" s="259" t="s">
        <v>62</v>
      </c>
    </row>
    <row r="48" spans="1:6" s="284" customFormat="1" ht="12" customHeight="1">
      <c r="A48" s="298" t="s">
        <v>63</v>
      </c>
      <c r="B48" s="113" t="s">
        <v>297</v>
      </c>
      <c r="C48" s="169"/>
      <c r="D48" s="169"/>
      <c r="E48" s="170"/>
      <c r="F48" s="259" t="s">
        <v>65</v>
      </c>
    </row>
    <row r="49" spans="1:6" ht="12" customHeight="1">
      <c r="A49" s="298" t="s">
        <v>66</v>
      </c>
      <c r="B49" s="113" t="s">
        <v>18</v>
      </c>
      <c r="C49" s="173"/>
      <c r="D49" s="173"/>
      <c r="E49" s="174"/>
      <c r="F49" s="259" t="s">
        <v>68</v>
      </c>
    </row>
    <row r="50" spans="1:6" ht="12" customHeight="1">
      <c r="A50" s="255" t="s">
        <v>72</v>
      </c>
      <c r="B50" s="63" t="s">
        <v>519</v>
      </c>
      <c r="C50" s="182">
        <f>SUM(C51:C53)</f>
        <v>0</v>
      </c>
      <c r="D50" s="182">
        <f>SUM(D51:D53)</f>
        <v>0</v>
      </c>
      <c r="E50" s="182">
        <f>SUM(E51:E53)</f>
        <v>0</v>
      </c>
      <c r="F50" s="259" t="s">
        <v>71</v>
      </c>
    </row>
    <row r="51" spans="1:6" ht="12" customHeight="1">
      <c r="A51" s="298" t="s">
        <v>75</v>
      </c>
      <c r="B51" s="130" t="s">
        <v>22</v>
      </c>
      <c r="C51" s="191"/>
      <c r="D51" s="191"/>
      <c r="E51" s="203"/>
      <c r="F51" s="259" t="s">
        <v>74</v>
      </c>
    </row>
    <row r="52" spans="1:6" ht="12" customHeight="1">
      <c r="A52" s="298" t="s">
        <v>78</v>
      </c>
      <c r="B52" s="113" t="s">
        <v>24</v>
      </c>
      <c r="C52" s="173"/>
      <c r="D52" s="173"/>
      <c r="E52" s="174"/>
      <c r="F52" s="259" t="s">
        <v>77</v>
      </c>
    </row>
    <row r="53" spans="1:6" ht="15" customHeight="1">
      <c r="A53" s="298" t="s">
        <v>81</v>
      </c>
      <c r="B53" s="113" t="s">
        <v>520</v>
      </c>
      <c r="C53" s="173"/>
      <c r="D53" s="173"/>
      <c r="E53" s="174"/>
      <c r="F53" s="259" t="s">
        <v>80</v>
      </c>
    </row>
    <row r="54" spans="1:6" ht="12.75">
      <c r="A54" s="298" t="s">
        <v>84</v>
      </c>
      <c r="B54" s="113" t="s">
        <v>521</v>
      </c>
      <c r="C54" s="173">
        <v>0</v>
      </c>
      <c r="D54" s="173">
        <v>0</v>
      </c>
      <c r="E54" s="174">
        <v>0</v>
      </c>
      <c r="F54" s="259" t="s">
        <v>83</v>
      </c>
    </row>
    <row r="55" spans="1:6" ht="15" customHeight="1">
      <c r="A55" s="255" t="s">
        <v>93</v>
      </c>
      <c r="B55" s="316" t="s">
        <v>522</v>
      </c>
      <c r="C55" s="182">
        <f>C44+C50</f>
        <v>13914348</v>
      </c>
      <c r="D55" s="182">
        <f>D44+D50</f>
        <v>13914348</v>
      </c>
      <c r="E55" s="182">
        <f>E44+E50</f>
        <v>12885654</v>
      </c>
      <c r="F55" s="259" t="s">
        <v>86</v>
      </c>
    </row>
    <row r="56" spans="3:6" ht="12.75">
      <c r="C56" s="317"/>
      <c r="D56" s="317"/>
      <c r="E56" s="317"/>
      <c r="F56" s="259"/>
    </row>
    <row r="57" ht="12.75">
      <c r="F57" s="259"/>
    </row>
    <row r="58" ht="12.75">
      <c r="F58" s="259"/>
    </row>
    <row r="59" ht="12.75">
      <c r="F59" s="259"/>
    </row>
    <row r="60" ht="12.75">
      <c r="F60" s="259"/>
    </row>
    <row r="61" ht="12.75">
      <c r="F61" s="259"/>
    </row>
    <row r="62" ht="12.75">
      <c r="F62" s="259"/>
    </row>
    <row r="63" ht="12.75">
      <c r="F63" s="259"/>
    </row>
    <row r="64" ht="12.75">
      <c r="F64" s="259"/>
    </row>
    <row r="65" ht="12.75">
      <c r="F65" s="259"/>
    </row>
    <row r="66" ht="12.75">
      <c r="F66" s="259"/>
    </row>
    <row r="67" ht="12.75">
      <c r="F67" s="259"/>
    </row>
    <row r="68" ht="12.75">
      <c r="F68" s="259"/>
    </row>
    <row r="69" ht="12.75">
      <c r="F69" s="259"/>
    </row>
    <row r="70" ht="12.75">
      <c r="F70" s="259"/>
    </row>
    <row r="71" ht="12.75">
      <c r="F71" s="259"/>
    </row>
    <row r="72" ht="12.75">
      <c r="F72" s="259"/>
    </row>
    <row r="73" ht="12.75">
      <c r="F73" s="259"/>
    </row>
    <row r="74" ht="12.75">
      <c r="F74" s="259"/>
    </row>
    <row r="75" ht="12.75">
      <c r="F75" s="259"/>
    </row>
    <row r="76" ht="12.75">
      <c r="F76" s="259"/>
    </row>
    <row r="77" ht="12.75">
      <c r="F77" s="259"/>
    </row>
    <row r="78" ht="12.75">
      <c r="F78" s="259"/>
    </row>
    <row r="79" ht="12.75">
      <c r="F79" s="259"/>
    </row>
    <row r="80" ht="12.75">
      <c r="F80" s="259"/>
    </row>
    <row r="81" ht="12.75">
      <c r="F81" s="259"/>
    </row>
    <row r="82" ht="12.75">
      <c r="F82" s="259"/>
    </row>
    <row r="83" ht="12.75">
      <c r="F83" s="259"/>
    </row>
    <row r="84" ht="12.75">
      <c r="F84" s="259"/>
    </row>
    <row r="85" ht="12.75">
      <c r="F85" s="259"/>
    </row>
    <row r="86" ht="12.75">
      <c r="F86" s="278"/>
    </row>
    <row r="88" ht="12.75">
      <c r="F88" s="259"/>
    </row>
    <row r="89" ht="12.75">
      <c r="F89" s="283"/>
    </row>
    <row r="90" ht="12.75">
      <c r="F90" s="283"/>
    </row>
    <row r="91" ht="12.75">
      <c r="F91" s="283"/>
    </row>
    <row r="92" ht="12.75">
      <c r="F92" s="283"/>
    </row>
    <row r="93" ht="12.75">
      <c r="F93" s="283"/>
    </row>
    <row r="94" ht="12.75">
      <c r="F94" s="283"/>
    </row>
    <row r="95" ht="12.75">
      <c r="F95" s="283"/>
    </row>
    <row r="96" ht="12.75">
      <c r="F96" s="283"/>
    </row>
    <row r="97" ht="12.75">
      <c r="F97" s="283"/>
    </row>
    <row r="98" ht="12.75">
      <c r="F98" s="283"/>
    </row>
    <row r="99" ht="12.75">
      <c r="F99" s="283"/>
    </row>
    <row r="100" ht="12.75">
      <c r="F100" s="283"/>
    </row>
    <row r="101" ht="12.75">
      <c r="F101" s="283"/>
    </row>
    <row r="102" ht="12.75">
      <c r="F102" s="283"/>
    </row>
    <row r="103" ht="12.75">
      <c r="F103" s="283"/>
    </row>
    <row r="104" ht="12.75">
      <c r="F104" s="283"/>
    </row>
    <row r="105" ht="12.75">
      <c r="F105" s="283"/>
    </row>
    <row r="106" ht="12.75">
      <c r="F106" s="283"/>
    </row>
    <row r="107" ht="12.75">
      <c r="F107" s="283"/>
    </row>
    <row r="108" ht="12.75">
      <c r="F108" s="283"/>
    </row>
    <row r="109" ht="12.75">
      <c r="F109" s="283"/>
    </row>
    <row r="110" ht="12.75">
      <c r="F110" s="283"/>
    </row>
    <row r="111" ht="12.75">
      <c r="F111" s="283"/>
    </row>
    <row r="112" ht="12.75">
      <c r="F112" s="283"/>
    </row>
    <row r="113" ht="12.75">
      <c r="F113" s="283"/>
    </row>
    <row r="114" ht="12.75">
      <c r="F114" s="283"/>
    </row>
    <row r="115" ht="12.75">
      <c r="F115" s="283"/>
    </row>
    <row r="116" ht="12.75">
      <c r="F116" s="283"/>
    </row>
    <row r="117" ht="12.75">
      <c r="F117" s="283"/>
    </row>
    <row r="118" ht="12.75">
      <c r="F118" s="283"/>
    </row>
    <row r="119" ht="12.75">
      <c r="F119" s="283"/>
    </row>
    <row r="120" ht="12.75">
      <c r="F120" s="283"/>
    </row>
    <row r="121" ht="12.75">
      <c r="F121" s="283"/>
    </row>
    <row r="122" ht="12.75">
      <c r="F122" s="283"/>
    </row>
    <row r="123" ht="12.75">
      <c r="F123" s="283"/>
    </row>
    <row r="124" ht="12.75">
      <c r="F124" s="283"/>
    </row>
    <row r="125" ht="12.75">
      <c r="F125" s="283"/>
    </row>
    <row r="126" ht="12.75">
      <c r="F126" s="283"/>
    </row>
    <row r="127" ht="12.75">
      <c r="F127" s="283"/>
    </row>
    <row r="128" ht="12.75">
      <c r="F128" s="283"/>
    </row>
    <row r="129" ht="12.75">
      <c r="F129" s="283"/>
    </row>
    <row r="130" ht="12.75">
      <c r="F130" s="283"/>
    </row>
    <row r="131" ht="12.75">
      <c r="F131" s="283"/>
    </row>
    <row r="132" ht="12.75">
      <c r="F132" s="283"/>
    </row>
    <row r="133" ht="12.75">
      <c r="F133" s="283"/>
    </row>
    <row r="134" ht="12.75">
      <c r="F134" s="283"/>
    </row>
    <row r="135" ht="12.75">
      <c r="F135" s="283"/>
    </row>
    <row r="136" ht="12.75">
      <c r="F136" s="283"/>
    </row>
    <row r="137" ht="12.75">
      <c r="F137" s="283"/>
    </row>
    <row r="138" ht="12.75">
      <c r="F138" s="283"/>
    </row>
    <row r="139" ht="12.75">
      <c r="F139" s="283"/>
    </row>
    <row r="140" ht="12.75">
      <c r="F140" s="283"/>
    </row>
    <row r="141" ht="12.75">
      <c r="F141" s="283"/>
    </row>
    <row r="142" ht="12.75">
      <c r="F142" s="283"/>
    </row>
    <row r="143" ht="12.75">
      <c r="F143" s="283"/>
    </row>
    <row r="144" ht="12.75">
      <c r="F144" s="283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74"/>
  <headerFooter alignWithMargins="0">
    <oddHeader>&amp;C9. melléklet a 7/2019. (IV. 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2019-04-04T12:05:05Z</cp:lastPrinted>
  <dcterms:created xsi:type="dcterms:W3CDTF">2015-02-20T10:49:47Z</dcterms:created>
  <dcterms:modified xsi:type="dcterms:W3CDTF">2019-04-04T12:10:55Z</dcterms:modified>
  <cp:category/>
  <cp:version/>
  <cp:contentType/>
  <cp:contentStatus/>
</cp:coreProperties>
</file>