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1" activeTab="16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r:id="rId11"/>
    <sheet name="11. saját bevételek" sheetId="12" r:id="rId12"/>
    <sheet name="12. sz.m. előir felh terv" sheetId="13" r:id="rId13"/>
    <sheet name="13.sz.m. állami támogatás " sheetId="14" r:id="rId14"/>
    <sheet name="14. sz.m. közvetett tám." sheetId="15" r:id="rId15"/>
    <sheet name="15.sz.m. hitelállomány" sheetId="16" r:id="rId16"/>
    <sheet name="16.sz.m. több éves kihat." sheetId="17" r:id="rId17"/>
    <sheet name="üres lap" sheetId="18" r:id="rId18"/>
    <sheet name="üres lap2" sheetId="19" r:id="rId19"/>
    <sheet name="üres lap3" sheetId="20" r:id="rId20"/>
    <sheet name="üres lap4" sheetId="21" r:id="rId21"/>
    <sheet name="üres lap5" sheetId="22" r:id="rId22"/>
    <sheet name="üres lap6" sheetId="23" r:id="rId23"/>
  </sheets>
  <definedNames>
    <definedName name="_xlnm.Print_Area" localSheetId="1">'1 .sz.m.önk.össz.kiad.'!$A$1:$AC$65</definedName>
    <definedName name="_xlnm.Print_Area" localSheetId="0">'1.sz.m-önk.össze.bev'!$A$1:$V$62</definedName>
    <definedName name="_xlnm.Print_Area" localSheetId="10">'10. sz adósság kötelezettség'!$A$1:$H$14</definedName>
    <definedName name="_xlnm.Print_Area" localSheetId="12">'12. sz.m. előir felh terv'!$A$1:$O$25</definedName>
    <definedName name="_xlnm.Print_Area" localSheetId="15">'15.sz.m. hitelállomány'!$A$1:$F$26</definedName>
    <definedName name="_xlnm.Print_Area" localSheetId="2">'2.sz.m.összehasonlító'!$A$1:$N$31</definedName>
    <definedName name="_xlnm.Print_Area" localSheetId="3">'3.sz.m Önk  bev.'!$A$1:$V$62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(2)'!$A$1:$M$28</definedName>
    <definedName name="_xlnm.Print_Area" localSheetId="7">'7.sz.m.Dologi kiadás (2)'!$A$1:$U$22</definedName>
    <definedName name="_xlnm.Print_Area" localSheetId="8">'8.sz.m.szociális kiadások'!$A$1:$Q$31</definedName>
    <definedName name="_xlnm.Print_Area" localSheetId="9">'9.sz.m.átadott pe (2)'!$A$1:$V$42</definedName>
    <definedName name="_xlnm.Print_Area" localSheetId="17">'üres lap'!$A$1:$R$44</definedName>
    <definedName name="_xlnm.Print_Area" localSheetId="18">'üres lap2'!$A$1:$U$48</definedName>
    <definedName name="_xlnm.Print_Area" localSheetId="19">'üres lap3'!$A$1:$R$47</definedName>
    <definedName name="_xlnm.Print_Area" localSheetId="20">'üres lap4'!$A$1:$I$18</definedName>
  </definedNames>
  <calcPr fullCalcOnLoad="1"/>
</workbook>
</file>

<file path=xl/sharedStrings.xml><?xml version="1.0" encoding="utf-8"?>
<sst xmlns="http://schemas.openxmlformats.org/spreadsheetml/2006/main" count="1343" uniqueCount="606">
  <si>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</si>
  <si>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</si>
  <si>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</si>
  <si>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</si>
  <si>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</si>
  <si>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</si>
  <si>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</si>
  <si>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</si>
  <si>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</si>
  <si>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</si>
  <si>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</si>
  <si>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</si>
  <si>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</si>
  <si>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</si>
  <si>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</si>
  <si>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</si>
  <si>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</si>
  <si>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</si>
  <si>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</si>
  <si>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</si>
  <si>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</si>
  <si>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</si>
  <si>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</si>
  <si>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</si>
  <si>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</si>
  <si>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</si>
  <si>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</si>
  <si>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</si>
  <si>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</si>
  <si>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</si>
  <si>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</si>
  <si>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</si>
  <si>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</si>
  <si>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</si>
  <si>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</si>
  <si>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</si>
  <si>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</si>
  <si>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</si>
  <si>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</si>
  <si>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</si>
  <si>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</si>
  <si>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</si>
  <si>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</si>
  <si>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</si>
  <si>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</si>
  <si>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</si>
  <si>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</si>
  <si>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</si>
  <si>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</si>
  <si>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</si>
  <si>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</si>
  <si>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</si>
  <si>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</si>
  <si>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</si>
  <si>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</si>
  <si>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</si>
  <si>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</si>
  <si>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</si>
  <si>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</si>
  <si>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</si>
  <si>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</si>
  <si>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</si>
  <si>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</si>
  <si>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</si>
  <si>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</si>
  <si>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</si>
  <si>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</si>
  <si>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</si>
  <si>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</si>
  <si>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</si>
  <si>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</si>
  <si>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</si>
  <si>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</si>
  <si>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</si>
  <si>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</si>
  <si>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</si>
  <si>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</si>
  <si>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</si>
  <si>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</si>
  <si>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</si>
  <si>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</si>
  <si>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</si>
  <si>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</si>
  <si>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</si>
  <si>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</si>
  <si>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</si>
  <si>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</si>
  <si>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</si>
  <si>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</si>
  <si>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</si>
  <si>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</si>
  <si>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</si>
  <si>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</si>
  <si>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</si>
  <si>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</si>
  <si>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</si>
  <si>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</si>
  <si>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</si>
  <si>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</si>
  <si>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</si>
  <si>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</si>
  <si>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</si>
  <si>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</si>
  <si>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</si>
  <si>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</si>
  <si>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</si>
  <si>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</si>
  <si>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</si>
  <si>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</si>
  <si>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</si>
  <si>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</si>
  <si>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</si>
  <si>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</si>
  <si>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</si>
  <si>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</si>
  <si>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</si>
  <si>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</si>
  <si>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</si>
  <si>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</si>
  <si>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</si>
  <si>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</si>
  <si>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</si>
  <si>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</si>
  <si>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</si>
  <si>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</si>
  <si>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</si>
  <si>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</si>
  <si>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</si>
  <si>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</si>
  <si>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</si>
  <si>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</si>
  <si>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</si>
  <si>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</si>
  <si>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</si>
  <si>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</si>
  <si>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</si>
  <si>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</si>
  <si>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</si>
  <si>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</si>
  <si>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</si>
  <si>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</si>
  <si>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</si>
  <si>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</si>
  <si>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</si>
  <si>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</si>
  <si>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</si>
  <si>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</si>
  <si>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</si>
  <si>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</si>
  <si>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</si>
  <si>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</si>
  <si>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</si>
  <si>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</si>
  <si>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</si>
  <si>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</si>
  <si>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</si>
  <si>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</si>
  <si>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</si>
  <si>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</si>
  <si>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</si>
  <si>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</si>
  <si>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</si>
  <si>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</si>
  <si>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</si>
  <si>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</si>
  <si>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</si>
  <si>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</si>
  <si>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</si>
  <si>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</si>
  <si>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</si>
  <si>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</si>
  <si>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</si>
  <si>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</si>
  <si>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</si>
  <si>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</si>
  <si>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</si>
  <si>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</si>
  <si>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</si>
  <si>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</si>
  <si>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</si>
  <si>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</si>
  <si>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</si>
  <si>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</si>
  <si>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</si>
  <si>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</si>
  <si>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</si>
  <si>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</si>
  <si>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</si>
  <si>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</si>
  <si>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</si>
  <si>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</si>
  <si>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</si>
  <si>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</si>
  <si>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</si>
  <si>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</si>
  <si>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</si>
  <si>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</si>
  <si>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</si>
  <si>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</si>
  <si>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</si>
  <si>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</si>
  <si>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</si>
  <si>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</si>
  <si>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</si>
  <si>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</si>
  <si>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</si>
  <si>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</si>
  <si>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</si>
  <si>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</si>
  <si>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</si>
  <si>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</si>
  <si>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</si>
  <si>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</si>
  <si>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</si>
  <si>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</si>
  <si>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</si>
  <si>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</si>
  <si>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</si>
  <si>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</si>
  <si>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</si>
  <si>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</si>
  <si>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</si>
  <si>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</si>
  <si>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</si>
  <si>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</si>
  <si>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</si>
  <si>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</si>
  <si>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</si>
  <si>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</si>
  <si>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</si>
  <si>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</si>
  <si>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</si>
  <si>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</si>
  <si>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</si>
  <si>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</si>
  <si>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</si>
  <si>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</si>
  <si>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</si>
  <si>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</si>
  <si>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</si>
  <si>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</si>
  <si>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</si>
  <si>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</si>
  <si>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</si>
  <si>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</si>
  <si>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</si>
  <si>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</si>
  <si>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</si>
  <si>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</si>
  <si>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</si>
  <si>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</si>
  <si>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</si>
  <si>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</si>
  <si>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</si>
  <si>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</si>
  <si>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</si>
  <si>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 xml:space="preserve">Átmeneti segély Szt. 45. §                      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</si>
  <si>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</si>
  <si>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</si>
  <si>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</si>
  <si>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</si>
  <si>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</si>
  <si>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</si>
  <si>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</si>
  <si>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</si>
  <si>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</si>
  <si>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</si>
  <si>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</si>
  <si>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</si>
  <si>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</si>
  <si>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</si>
  <si>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</si>
  <si>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TÖOSZ</t>
  </si>
  <si>
    <t>mód. I.</t>
  </si>
  <si>
    <t>Mód. I.</t>
  </si>
  <si>
    <t>Pannon-Víz</t>
  </si>
  <si>
    <t>Eredeti ei.</t>
  </si>
  <si>
    <t>Mód. II.</t>
  </si>
  <si>
    <t>mód. II.</t>
  </si>
  <si>
    <t>Mód. I., II.</t>
  </si>
  <si>
    <t>mód. II:</t>
  </si>
  <si>
    <t>Mód. II-</t>
  </si>
  <si>
    <t>Mód. III.</t>
  </si>
  <si>
    <t>mód. III.</t>
  </si>
  <si>
    <t>Mód.III.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</si>
  <si>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</si>
  <si>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</si>
  <si>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</si>
  <si>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</si>
  <si>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</si>
  <si>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</si>
  <si>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</si>
  <si>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</si>
  <si>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</si>
  <si>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</si>
  <si>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Máshova nem sorolható egyéb sporttámogatás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</si>
  <si>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</si>
  <si>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</si>
  <si>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</si>
  <si>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</si>
  <si>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</si>
  <si>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</si>
  <si>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</si>
  <si>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</si>
  <si>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</si>
  <si>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</si>
  <si>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</si>
  <si>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II, III.</t>
  </si>
  <si>
    <t>Mód. IV.</t>
  </si>
  <si>
    <t>Mód IV.</t>
  </si>
  <si>
    <t>Eredeti, Mód. I, II., III., I.</t>
  </si>
  <si>
    <t>mód. IV.</t>
  </si>
  <si>
    <t>0</t>
  </si>
  <si>
    <t>2013. július 1.</t>
  </si>
  <si>
    <t>mód. II, III., IV.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</si>
  <si>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</si>
  <si>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</si>
  <si>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</si>
  <si>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</si>
  <si>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</si>
  <si>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</si>
  <si>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</si>
  <si>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</si>
  <si>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</si>
  <si>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</si>
  <si>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</si>
  <si>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</si>
  <si>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</si>
  <si>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</si>
  <si>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</si>
  <si>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</si>
  <si>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</si>
  <si>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</si>
  <si>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</si>
  <si>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</si>
  <si>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</si>
  <si>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</si>
  <si>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</si>
  <si>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</si>
  <si>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</si>
  <si>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</si>
  <si>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</si>
  <si>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</si>
  <si>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</si>
  <si>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</si>
  <si>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</si>
  <si>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</si>
  <si>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</si>
  <si>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</si>
  <si>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</si>
  <si>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</si>
  <si>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</si>
  <si>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</si>
  <si>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</si>
  <si>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I., II.,III, IV., V.</t>
  </si>
  <si>
    <t>Mód. II., III, IV.,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</si>
  <si>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</si>
  <si>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</si>
  <si>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</si>
  <si>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</si>
  <si>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</si>
  <si>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</si>
  <si>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</si>
  <si>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</si>
  <si>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</si>
  <si>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</si>
  <si>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</si>
  <si>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</si>
  <si>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III.1. Egyes jövedelempótló támogatások (Évközben igényelt)</t>
  </si>
  <si>
    <t>III.2. Hozzájárulás a pénzbeli szociális ellátásokhoz</t>
  </si>
  <si>
    <t>III.3 Egyes szociális és gyermekjóléti feladatok támogatás</t>
  </si>
  <si>
    <t>mód. II., III., IV.</t>
  </si>
  <si>
    <t>Önkormányzat költségvetési szerveinek 2014. évi létszámkerete</t>
  </si>
  <si>
    <t>K/Ö</t>
  </si>
  <si>
    <t>Támogatás</t>
  </si>
  <si>
    <t xml:space="preserve">2014. év </t>
  </si>
  <si>
    <t>2014. év</t>
  </si>
  <si>
    <t>Önkormányzati segély Szt. 45 §.</t>
  </si>
  <si>
    <t>Önkormányzat adósságot keletkeztető ügyletekből és kezességvállalásokból fennálló kötelezettségei</t>
  </si>
  <si>
    <t>MEGNEVEZÉS</t>
  </si>
  <si>
    <t>2014.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</si>
  <si>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</si>
  <si>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</si>
  <si>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2014. évi előirányzat</t>
  </si>
  <si>
    <t>2013. évi I. mód.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</si>
  <si>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</si>
  <si>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</si>
  <si>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</si>
  <si>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</si>
  <si>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</si>
  <si>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</si>
  <si>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</si>
  <si>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</si>
  <si>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</si>
  <si>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</si>
  <si>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</si>
  <si>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</si>
  <si>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</si>
  <si>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</si>
  <si>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</si>
  <si>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</si>
  <si>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</si>
  <si>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</si>
  <si>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</si>
  <si>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</si>
  <si>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</si>
  <si>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</si>
  <si>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15.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</si>
  <si>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</si>
  <si>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</si>
  <si>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</si>
  <si>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</si>
  <si>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</si>
  <si>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</si>
  <si>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</si>
  <si>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</si>
  <si>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</si>
  <si>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</si>
  <si>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</si>
  <si>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</si>
  <si>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</si>
  <si>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</si>
  <si>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</si>
  <si>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</si>
  <si>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</si>
  <si>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</si>
  <si>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16. számú melléklet</t>
  </si>
  <si>
    <t>Előirányzat-felhasználási terv
2014. évre</t>
  </si>
  <si>
    <t>A 2014. évi általános működés és ágazati feladatok támogatásának alakulása jogcímenként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</si>
  <si>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</si>
  <si>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</si>
  <si>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</si>
  <si>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</si>
  <si>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</si>
  <si>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</si>
  <si>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</si>
  <si>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</si>
  <si>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</si>
  <si>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</si>
  <si>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</si>
  <si>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</si>
  <si>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</si>
  <si>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</si>
  <si>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</si>
  <si>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</si>
  <si>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</si>
  <si>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</si>
  <si>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</si>
  <si>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</si>
  <si>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</si>
  <si>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</si>
  <si>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</si>
  <si>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</si>
  <si>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</si>
  <si>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</si>
  <si>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</si>
  <si>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</si>
  <si>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</si>
  <si>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</si>
  <si>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</si>
  <si>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</si>
  <si>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</si>
  <si>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</si>
  <si>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</si>
  <si>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</si>
  <si>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</si>
  <si>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</si>
  <si>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</si>
  <si>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</si>
  <si>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</si>
  <si>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</si>
  <si>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</si>
  <si>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</si>
  <si>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</si>
  <si>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</si>
  <si>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</si>
  <si>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</si>
  <si>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</si>
  <si>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</si>
  <si>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</si>
  <si>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</si>
  <si>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</si>
  <si>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</si>
  <si>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</si>
  <si>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</si>
  <si>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</si>
  <si>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</si>
  <si>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</si>
  <si>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</si>
  <si>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</si>
  <si>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</si>
  <si>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</si>
  <si>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</si>
  <si>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</si>
  <si>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</si>
  <si>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</si>
  <si>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</si>
  <si>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</si>
  <si>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</si>
  <si>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</si>
  <si>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</si>
  <si>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</si>
  <si>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</si>
  <si>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</si>
  <si>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</si>
  <si>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</si>
  <si>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</si>
  <si>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</si>
  <si>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</si>
  <si>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</si>
  <si>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</si>
  <si>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</si>
  <si>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</si>
  <si>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</si>
  <si>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</si>
  <si>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</si>
  <si>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</si>
  <si>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</si>
  <si>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</si>
  <si>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</si>
  <si>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</si>
  <si>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Önkormányzat 2014. évi bevételi előirányzatai</t>
  </si>
  <si>
    <t>Önkormányzat 2014. évi kiadási előirányzatai</t>
  </si>
  <si>
    <t>eFt</t>
  </si>
  <si>
    <t xml:space="preserve">Más pénzbeli támogatás Szt. 26.§ </t>
  </si>
  <si>
    <t>Ápolási díj Szt. 43. B §</t>
  </si>
  <si>
    <t>01. Helyi önkormányzatok működésének általnos támogatása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</si>
  <si>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</si>
  <si>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</si>
  <si>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</si>
  <si>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</si>
  <si>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</si>
  <si>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</si>
  <si>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</si>
  <si>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</si>
  <si>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</si>
  <si>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III.3.m. Kistelepülések szociális feladatainak támogatása</t>
  </si>
  <si>
    <t>Központosított támogatás /lakott külterület/</t>
  </si>
  <si>
    <t>IV.1. Közművelődési feladatok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</si>
  <si>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</si>
  <si>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</si>
  <si>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</si>
  <si>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</si>
  <si>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</si>
  <si>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</si>
  <si>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</si>
  <si>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</si>
  <si>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</si>
  <si>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</si>
  <si>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</si>
  <si>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Falugondnoki busz vásárlása</t>
  </si>
  <si>
    <t>adatok: eFt-ban</t>
  </si>
  <si>
    <t>2014. január 1.</t>
  </si>
  <si>
    <t>Évek</t>
  </si>
  <si>
    <t>2015.</t>
  </si>
  <si>
    <t>2016.</t>
  </si>
  <si>
    <t>Összes kötelezettség</t>
  </si>
  <si>
    <t>Falugondnoki busz beszerzése önerő</t>
  </si>
  <si>
    <t>5. számú melléklet</t>
  </si>
  <si>
    <t>7. számú melléklet</t>
  </si>
  <si>
    <t>13. számú melléklet</t>
  </si>
  <si>
    <t xml:space="preserve">Többéves kihatással járó döntésekből származó kötelezettségek </t>
  </si>
  <si>
    <t>célok szerint,  évenkénti megbontásban</t>
  </si>
  <si>
    <t>Kötelezettség jogcíme</t>
  </si>
  <si>
    <t>Köt. váll éve</t>
  </si>
  <si>
    <t>Kiadás vonzata évenként</t>
  </si>
  <si>
    <t>HUF alapú fejlesztési hitel</t>
  </si>
  <si>
    <t>HUF alapú fejlesztési hitel kamata</t>
  </si>
  <si>
    <t>Az önkormányzat által felvett adósságállomány alakulása</t>
  </si>
  <si>
    <t>lejárat és eszközök szerinti bontásban</t>
  </si>
  <si>
    <t xml:space="preserve"> Ezer forintban </t>
  </si>
  <si>
    <t>Sor-
szám</t>
  </si>
  <si>
    <t>Hitel jellege</t>
  </si>
  <si>
    <t>Hitel folyósítója</t>
  </si>
  <si>
    <t>Felvétel</t>
  </si>
  <si>
    <t xml:space="preserve">Lejárat </t>
  </si>
  <si>
    <t>Hitel állomány január 1-jén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</si>
  <si>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</si>
  <si>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</si>
  <si>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</si>
  <si>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</si>
  <si>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</si>
  <si>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Kis-Rába Menti Tak.Szöv.</t>
  </si>
  <si>
    <t>2012.</t>
  </si>
  <si>
    <t>Beruházási hitelfelvétel faluház felújítására</t>
  </si>
  <si>
    <t xml:space="preserve">Összesen </t>
  </si>
  <si>
    <t>Hitelviszonyt megtestesítő értékpapír (kötvény) (2012. dec. 31. 241,06 MNB árfolyammal számolva)</t>
  </si>
  <si>
    <t>Megjegyzés: a 2013. évi CCXXX. Törvény 67-68. §.-a alapján az önkormányzat 2013. december 31-én fennálló összegű adósságelemeit és ezen adósságelemek járulékai összegét 2014. február 28-áig átvállalja az állam a 2014. február 28-i állapotnak megfelelően.</t>
  </si>
  <si>
    <t>2017.</t>
  </si>
  <si>
    <t>Edve Község Önkormányzata 2014. évi bevételi előirányzatai</t>
  </si>
  <si>
    <t>Közvilágítási feladatok</t>
  </si>
  <si>
    <t>3.5</t>
  </si>
  <si>
    <t>3.5.1</t>
  </si>
  <si>
    <t>3.5.2</t>
  </si>
  <si>
    <t>3.5.3</t>
  </si>
  <si>
    <t>Járda felújítása</t>
  </si>
  <si>
    <t>Előirányzat, mód. I.</t>
  </si>
  <si>
    <t>eredeti, mód. I.</t>
  </si>
  <si>
    <t>Felhalmozási célú támogatások államháztartáson belülről</t>
  </si>
  <si>
    <t>Bérkompenzáció (központi működési)</t>
  </si>
  <si>
    <t>Előző évtől áthúzódó bérkompenzáció (központosított működési)</t>
  </si>
  <si>
    <t>Ágazati pótlék (központi működési)</t>
  </si>
  <si>
    <t>e-útdíj - bevétel kiesés ellentételezése (központosított működési)</t>
  </si>
  <si>
    <t>Adósságkonszolidációban részt nem vett települések fejlesztési támogatása (Központosított felhalmozási támogatás)</t>
  </si>
  <si>
    <t>Adósságkonszolidáció 2014.</t>
  </si>
  <si>
    <t>Egyéb működési célú központi támogatás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</si>
</sst>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#,##0.0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7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2"/>
      <name val="Script MT Bold"/>
      <family val="4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darkHorizontal"/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20" borderId="1" applyNumberFormat="0" applyAlignment="0" applyProtection="0"/>
    <xf numFmtId="0" fontId="113" fillId="0" borderId="0" applyNumberFormat="0" applyFill="0" applyBorder="0" applyAlignment="0" applyProtection="0"/>
    <xf numFmtId="0" fontId="114" fillId="0" borderId="2" applyNumberFormat="0" applyFill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6" fillId="0" borderId="0" applyNumberFormat="0" applyFill="0" applyBorder="0" applyAlignment="0" applyProtection="0"/>
    <xf numFmtId="0" fontId="11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0" fillId="22" borderId="7" applyNumberFormat="0" applyFont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20" fillId="29" borderId="0" applyNumberFormat="0" applyBorder="0" applyAlignment="0" applyProtection="0"/>
    <xf numFmtId="0" fontId="121" fillId="30" borderId="8" applyNumberFormat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30" borderId="1" applyNumberFormat="0" applyAlignment="0" applyProtection="0"/>
    <xf numFmtId="9" fontId="0" fillId="0" borderId="0" applyFont="0" applyFill="0" applyBorder="0" applyAlignment="0" applyProtection="0"/>
  </cellStyleXfs>
  <cellXfs count="14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34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3" fontId="41" fillId="0" borderId="15" xfId="58" applyNumberFormat="1" applyFont="1" applyBorder="1" applyAlignment="1">
      <alignment horizontal="right" vertical="center" wrapText="1"/>
      <protection/>
    </xf>
    <xf numFmtId="0" fontId="45" fillId="0" borderId="16" xfId="59" applyFont="1" applyBorder="1" applyAlignment="1">
      <alignment horizontal="center" vertical="center" wrapText="1"/>
      <protection/>
    </xf>
    <xf numFmtId="0" fontId="45" fillId="0" borderId="17" xfId="59" applyFont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6" fillId="1" borderId="20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vertical="center" wrapText="1"/>
      <protection/>
    </xf>
    <xf numFmtId="0" fontId="6" fillId="0" borderId="14" xfId="58" applyFont="1" applyBorder="1" applyAlignment="1">
      <alignment vertical="center"/>
      <protection/>
    </xf>
    <xf numFmtId="3" fontId="3" fillId="0" borderId="21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2" fillId="0" borderId="23" xfId="58" applyFont="1" applyFill="1" applyBorder="1" applyAlignment="1">
      <alignment vertical="center" wrapText="1"/>
      <protection/>
    </xf>
    <xf numFmtId="0" fontId="2" fillId="0" borderId="24" xfId="58" applyFont="1" applyBorder="1" applyAlignment="1">
      <alignment horizontal="center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3" fontId="7" fillId="0" borderId="27" xfId="58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24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51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8" xfId="58" applyFont="1" applyBorder="1" applyAlignment="1">
      <alignment vertical="center" wrapText="1"/>
      <protection/>
    </xf>
    <xf numFmtId="0" fontId="12" fillId="0" borderId="28" xfId="58" applyFont="1" applyBorder="1" applyAlignment="1">
      <alignment wrapText="1"/>
      <protection/>
    </xf>
    <xf numFmtId="3" fontId="52" fillId="0" borderId="15" xfId="58" applyNumberFormat="1" applyFont="1" applyFill="1" applyBorder="1" applyAlignment="1">
      <alignment horizontal="right"/>
      <protection/>
    </xf>
    <xf numFmtId="0" fontId="52" fillId="0" borderId="15" xfId="58" applyFont="1" applyBorder="1" applyAlignment="1">
      <alignment horizontal="right"/>
      <protection/>
    </xf>
    <xf numFmtId="3" fontId="52" fillId="0" borderId="27" xfId="58" applyNumberFormat="1" applyFont="1" applyBorder="1" applyAlignment="1">
      <alignment horizontal="right"/>
      <protection/>
    </xf>
    <xf numFmtId="3" fontId="52" fillId="0" borderId="15" xfId="58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3" fontId="7" fillId="0" borderId="27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8" applyNumberFormat="1" applyFont="1" applyFill="1" applyBorder="1" applyAlignment="1">
      <alignment vertical="center"/>
      <protection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7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52" fillId="0" borderId="27" xfId="58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7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3" fontId="47" fillId="34" borderId="33" xfId="58" applyNumberFormat="1" applyFont="1" applyFill="1" applyBorder="1" applyAlignment="1">
      <alignment horizontal="right" vertical="center" wrapText="1"/>
      <protection/>
    </xf>
    <xf numFmtId="3" fontId="52" fillId="0" borderId="34" xfId="58" applyNumberFormat="1" applyFont="1" applyBorder="1" applyAlignment="1">
      <alignment horizontal="right"/>
      <protection/>
    </xf>
    <xf numFmtId="0" fontId="15" fillId="0" borderId="35" xfId="58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8" applyFont="1" applyFill="1" applyBorder="1" applyAlignment="1">
      <alignment vertical="center"/>
      <protection/>
    </xf>
    <xf numFmtId="0" fontId="41" fillId="0" borderId="36" xfId="58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60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0" fontId="47" fillId="0" borderId="43" xfId="59" applyFont="1" applyBorder="1" applyAlignment="1">
      <alignment horizontal="left" vertical="center" wrapText="1"/>
      <protection/>
    </xf>
    <xf numFmtId="2" fontId="46" fillId="0" borderId="15" xfId="59" applyNumberFormat="1" applyFont="1" applyFill="1" applyBorder="1" applyAlignment="1">
      <alignment horizontal="center" vertical="center" wrapText="1"/>
      <protection/>
    </xf>
    <xf numFmtId="2" fontId="46" fillId="0" borderId="23" xfId="59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1" applyFont="1" applyFill="1" applyBorder="1" applyAlignment="1" applyProtection="1">
      <alignment horizontal="left" vertical="center" wrapText="1" indent="1"/>
      <protection/>
    </xf>
    <xf numFmtId="0" fontId="56" fillId="0" borderId="23" xfId="61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1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1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1" applyFont="1" applyFill="1" applyBorder="1" applyAlignment="1" applyProtection="1">
      <alignment horizontal="left" vertical="center" wrapText="1" indent="1"/>
      <protection/>
    </xf>
    <xf numFmtId="49" fontId="56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1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1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1" applyFill="1">
      <alignment/>
      <protection/>
    </xf>
    <xf numFmtId="3" fontId="56" fillId="0" borderId="0" xfId="61" applyNumberFormat="1" applyFont="1" applyFill="1" applyBorder="1">
      <alignment/>
      <protection/>
    </xf>
    <xf numFmtId="165" fontId="56" fillId="0" borderId="0" xfId="61" applyNumberFormat="1" applyFont="1" applyFill="1" applyBorder="1">
      <alignment/>
      <protection/>
    </xf>
    <xf numFmtId="0" fontId="65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0" xfId="61" applyFont="1" applyFill="1">
      <alignment/>
      <protection/>
    </xf>
    <xf numFmtId="49" fontId="5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1" applyFont="1" applyFill="1" applyBorder="1" applyAlignment="1" applyProtection="1">
      <alignment horizontal="left" indent="5"/>
      <protection/>
    </xf>
    <xf numFmtId="3" fontId="56" fillId="0" borderId="0" xfId="61" applyNumberFormat="1" applyFont="1" applyFill="1" applyBorder="1" applyAlignment="1" applyProtection="1">
      <alignment horizontal="right" vertical="center" wrapText="1"/>
      <protection/>
    </xf>
    <xf numFmtId="0" fontId="57" fillId="0" borderId="0" xfId="61" applyFont="1" applyFill="1" applyAlignment="1">
      <alignment horizontal="center" wrapText="1"/>
      <protection/>
    </xf>
    <xf numFmtId="3" fontId="56" fillId="0" borderId="0" xfId="61" applyNumberFormat="1" applyFont="1" applyFill="1">
      <alignment/>
      <protection/>
    </xf>
    <xf numFmtId="0" fontId="5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8" applyFont="1" applyFill="1" applyBorder="1" applyAlignment="1">
      <alignment wrapText="1"/>
      <protection/>
    </xf>
    <xf numFmtId="0" fontId="65" fillId="0" borderId="18" xfId="61" applyFont="1" applyFill="1" applyBorder="1" applyAlignment="1" applyProtection="1">
      <alignment horizontal="left" vertical="center" wrapText="1" indent="1"/>
      <protection/>
    </xf>
    <xf numFmtId="49" fontId="6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1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9" applyNumberFormat="1" applyFont="1" applyBorder="1" applyAlignment="1">
      <alignment horizontal="center" vertical="center"/>
      <protection/>
    </xf>
    <xf numFmtId="165" fontId="35" fillId="0" borderId="14" xfId="61" applyNumberFormat="1" applyFont="1" applyFill="1" applyBorder="1" applyAlignment="1" applyProtection="1">
      <alignment horizontal="right" vertical="center" wrapText="1"/>
      <protection/>
    </xf>
    <xf numFmtId="165" fontId="53" fillId="0" borderId="10" xfId="61" applyNumberFormat="1" applyFont="1" applyFill="1" applyBorder="1" applyAlignment="1" applyProtection="1">
      <alignment horizontal="left" vertical="center"/>
      <protection/>
    </xf>
    <xf numFmtId="3" fontId="35" fillId="0" borderId="19" xfId="61" applyNumberFormat="1" applyFont="1" applyFill="1" applyBorder="1" applyAlignment="1" applyProtection="1">
      <alignment horizontal="right" vertical="center" wrapText="1"/>
      <protection/>
    </xf>
    <xf numFmtId="3" fontId="35" fillId="0" borderId="15" xfId="61" applyNumberFormat="1" applyFont="1" applyFill="1" applyBorder="1" applyAlignment="1" applyProtection="1">
      <alignment horizontal="right" vertical="center" wrapText="1"/>
      <protection/>
    </xf>
    <xf numFmtId="3" fontId="35" fillId="0" borderId="16" xfId="61" applyNumberFormat="1" applyFont="1" applyFill="1" applyBorder="1" applyAlignment="1" applyProtection="1">
      <alignment horizontal="right" vertical="center" wrapText="1"/>
      <protection/>
    </xf>
    <xf numFmtId="49" fontId="54" fillId="0" borderId="12" xfId="61" applyNumberFormat="1" applyFont="1" applyFill="1" applyBorder="1" applyAlignment="1" applyProtection="1">
      <alignment horizontal="left" vertical="center" wrapText="1"/>
      <protection/>
    </xf>
    <xf numFmtId="49" fontId="37" fillId="0" borderId="12" xfId="61" applyNumberFormat="1" applyFont="1" applyFill="1" applyBorder="1" applyAlignment="1">
      <alignment horizontal="left"/>
      <protection/>
    </xf>
    <xf numFmtId="49" fontId="37" fillId="0" borderId="12" xfId="61" applyNumberFormat="1" applyFont="1" applyFill="1" applyBorder="1" applyAlignment="1" applyProtection="1">
      <alignment horizontal="left" vertical="center" wrapText="1"/>
      <protection/>
    </xf>
    <xf numFmtId="0" fontId="35" fillId="0" borderId="18" xfId="61" applyFont="1" applyFill="1" applyBorder="1" applyAlignment="1">
      <alignment horizontal="center"/>
      <protection/>
    </xf>
    <xf numFmtId="3" fontId="35" fillId="0" borderId="19" xfId="61" applyNumberFormat="1" applyFont="1" applyFill="1" applyBorder="1">
      <alignment/>
      <protection/>
    </xf>
    <xf numFmtId="3" fontId="37" fillId="0" borderId="15" xfId="61" applyNumberFormat="1" applyFont="1" applyFill="1" applyBorder="1">
      <alignment/>
      <protection/>
    </xf>
    <xf numFmtId="165" fontId="37" fillId="0" borderId="15" xfId="61" applyNumberFormat="1" applyFont="1" applyFill="1" applyBorder="1">
      <alignment/>
      <protection/>
    </xf>
    <xf numFmtId="49" fontId="54" fillId="0" borderId="28" xfId="61" applyNumberFormat="1" applyFont="1" applyFill="1" applyBorder="1" applyAlignment="1">
      <alignment horizontal="left"/>
      <protection/>
    </xf>
    <xf numFmtId="3" fontId="37" fillId="0" borderId="16" xfId="61" applyNumberFormat="1" applyFont="1" applyFill="1" applyBorder="1">
      <alignment/>
      <protection/>
    </xf>
    <xf numFmtId="165" fontId="35" fillId="0" borderId="46" xfId="61" applyNumberFormat="1" applyFont="1" applyFill="1" applyBorder="1" applyAlignment="1" applyProtection="1">
      <alignment horizontal="right" vertical="center" wrapText="1"/>
      <protection/>
    </xf>
    <xf numFmtId="165" fontId="35" fillId="0" borderId="19" xfId="61" applyNumberFormat="1" applyFont="1" applyFill="1" applyBorder="1" applyAlignment="1" applyProtection="1">
      <alignment horizontal="right" vertical="center" wrapText="1"/>
      <protection/>
    </xf>
    <xf numFmtId="165" fontId="35" fillId="0" borderId="15" xfId="61" applyNumberFormat="1" applyFont="1" applyFill="1" applyBorder="1" applyAlignment="1" applyProtection="1">
      <alignment horizontal="right" vertical="center" wrapText="1"/>
      <protection/>
    </xf>
    <xf numFmtId="0" fontId="6" fillId="1" borderId="21" xfId="58" applyFont="1" applyFill="1" applyBorder="1" applyAlignment="1">
      <alignment horizontal="center" vertical="center" wrapText="1"/>
      <protection/>
    </xf>
    <xf numFmtId="3" fontId="28" fillId="34" borderId="33" xfId="58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42" fillId="0" borderId="0" xfId="59" applyNumberFormat="1" applyFont="1" applyAlignment="1">
      <alignment horizontal="center" vertical="center"/>
      <protection/>
    </xf>
    <xf numFmtId="1" fontId="46" fillId="0" borderId="30" xfId="59" applyNumberFormat="1" applyFont="1" applyFill="1" applyBorder="1" applyAlignment="1">
      <alignment horizontal="center" vertical="center" wrapText="1"/>
      <protection/>
    </xf>
    <xf numFmtId="1" fontId="46" fillId="0" borderId="27" xfId="59" applyNumberFormat="1" applyFont="1" applyFill="1" applyBorder="1" applyAlignment="1">
      <alignment horizontal="center" vertical="center" wrapText="1"/>
      <protection/>
    </xf>
    <xf numFmtId="1" fontId="44" fillId="0" borderId="47" xfId="59" applyNumberFormat="1" applyFont="1" applyBorder="1" applyAlignment="1">
      <alignment horizontal="center" vertical="center"/>
      <protection/>
    </xf>
    <xf numFmtId="1" fontId="44" fillId="0" borderId="21" xfId="59" applyNumberFormat="1" applyFont="1" applyBorder="1" applyAlignment="1">
      <alignment horizontal="center" vertical="center" wrapText="1"/>
      <protection/>
    </xf>
    <xf numFmtId="3" fontId="12" fillId="0" borderId="21" xfId="58" applyNumberFormat="1" applyFont="1" applyBorder="1" applyAlignment="1">
      <alignment horizontal="right" vertical="center"/>
      <protection/>
    </xf>
    <xf numFmtId="0" fontId="57" fillId="0" borderId="0" xfId="61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23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5" xfId="58" applyFont="1" applyFill="1" applyBorder="1" applyAlignment="1">
      <alignment horizontal="center" vertical="center"/>
      <protection/>
    </xf>
    <xf numFmtId="0" fontId="16" fillId="33" borderId="36" xfId="58" applyFont="1" applyFill="1" applyBorder="1" applyAlignment="1">
      <alignment horizontal="center" vertical="center"/>
      <protection/>
    </xf>
    <xf numFmtId="3" fontId="16" fillId="33" borderId="36" xfId="58" applyNumberFormat="1" applyFont="1" applyFill="1" applyBorder="1" applyAlignment="1">
      <alignment horizontal="center" vertical="center"/>
      <protection/>
    </xf>
    <xf numFmtId="0" fontId="16" fillId="33" borderId="4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8" applyFont="1" applyBorder="1" applyAlignment="1">
      <alignment horizontal="center" vertical="center" wrapText="1"/>
      <protection/>
    </xf>
    <xf numFmtId="164" fontId="22" fillId="0" borderId="58" xfId="60" applyNumberFormat="1" applyFont="1" applyBorder="1" applyAlignment="1">
      <alignment horizontal="center" vertical="center" wrapText="1"/>
      <protection/>
    </xf>
    <xf numFmtId="0" fontId="28" fillId="34" borderId="40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8" applyNumberFormat="1" applyFont="1" applyBorder="1" applyAlignment="1">
      <alignment horizontal="right" vertical="center" wrapText="1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15" xfId="58" applyNumberFormat="1" applyFont="1" applyBorder="1" applyAlignment="1">
      <alignment horizontal="right" vertical="center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8" applyFont="1" applyFill="1" applyBorder="1" applyAlignment="1">
      <alignment horizontal="center" vertical="center"/>
      <protection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9" xfId="58" applyNumberFormat="1" applyFont="1" applyFill="1" applyBorder="1" applyAlignment="1">
      <alignment vertical="center"/>
      <protection/>
    </xf>
    <xf numFmtId="0" fontId="11" fillId="0" borderId="22" xfId="58" applyFont="1" applyBorder="1" applyAlignment="1">
      <alignment vertical="center" wrapText="1"/>
      <protection/>
    </xf>
    <xf numFmtId="0" fontId="11" fillId="0" borderId="26" xfId="58" applyFont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22" xfId="58" applyFont="1" applyBorder="1" applyAlignment="1">
      <alignment vertical="center"/>
      <protection/>
    </xf>
    <xf numFmtId="0" fontId="11" fillId="0" borderId="40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7" fillId="0" borderId="63" xfId="58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0" fontId="76" fillId="0" borderId="0" xfId="59" applyFont="1" applyAlignment="1">
      <alignment horizontal="right" vertical="center"/>
      <protection/>
    </xf>
    <xf numFmtId="0" fontId="43" fillId="0" borderId="0" xfId="59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45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42" fillId="0" borderId="0" xfId="59" applyNumberFormat="1" applyFont="1" applyAlignment="1">
      <alignment horizontal="center" vertical="center"/>
      <protection/>
    </xf>
    <xf numFmtId="1" fontId="44" fillId="0" borderId="49" xfId="59" applyNumberFormat="1" applyFont="1" applyBorder="1" applyAlignment="1">
      <alignment horizontal="center" vertical="center" wrapText="1"/>
      <protection/>
    </xf>
    <xf numFmtId="1" fontId="44" fillId="0" borderId="11" xfId="59" applyNumberFormat="1" applyFont="1" applyBorder="1" applyAlignment="1">
      <alignment horizontal="center" vertical="center" wrapText="1"/>
      <protection/>
    </xf>
    <xf numFmtId="1" fontId="44" fillId="0" borderId="42" xfId="59" applyNumberFormat="1" applyFont="1" applyBorder="1" applyAlignment="1">
      <alignment horizontal="center" vertical="center" wrapText="1"/>
      <protection/>
    </xf>
    <xf numFmtId="0" fontId="42" fillId="0" borderId="12" xfId="59" applyFont="1" applyBorder="1" applyAlignment="1">
      <alignment horizontal="center" vertical="center"/>
      <protection/>
    </xf>
    <xf numFmtId="10" fontId="42" fillId="0" borderId="27" xfId="59" applyNumberFormat="1" applyFont="1" applyBorder="1" applyAlignment="1">
      <alignment horizontal="center" vertical="center"/>
      <protection/>
    </xf>
    <xf numFmtId="0" fontId="42" fillId="0" borderId="29" xfId="59" applyFont="1" applyBorder="1" applyAlignment="1">
      <alignment horizontal="center" vertical="center"/>
      <protection/>
    </xf>
    <xf numFmtId="10" fontId="42" fillId="0" borderId="25" xfId="59" applyNumberFormat="1" applyFont="1" applyBorder="1" applyAlignment="1">
      <alignment horizontal="center" vertical="center"/>
      <protection/>
    </xf>
    <xf numFmtId="0" fontId="42" fillId="0" borderId="28" xfId="59" applyFont="1" applyBorder="1" applyAlignment="1">
      <alignment horizontal="center" vertical="center"/>
      <protection/>
    </xf>
    <xf numFmtId="0" fontId="42" fillId="0" borderId="17" xfId="59" applyFont="1" applyBorder="1" applyAlignment="1">
      <alignment horizontal="center" vertical="center"/>
      <protection/>
    </xf>
    <xf numFmtId="0" fontId="42" fillId="0" borderId="11" xfId="59" applyFont="1" applyBorder="1" applyAlignment="1">
      <alignment horizontal="center" vertical="center"/>
      <protection/>
    </xf>
    <xf numFmtId="10" fontId="42" fillId="0" borderId="49" xfId="59" applyNumberFormat="1" applyFont="1" applyBorder="1" applyAlignment="1">
      <alignment horizontal="center" vertical="center"/>
      <protection/>
    </xf>
    <xf numFmtId="1" fontId="44" fillId="0" borderId="13" xfId="59" applyNumberFormat="1" applyFont="1" applyBorder="1" applyAlignment="1">
      <alignment horizontal="center" vertical="center"/>
      <protection/>
    </xf>
    <xf numFmtId="10" fontId="42" fillId="0" borderId="21" xfId="59" applyNumberFormat="1" applyFont="1" applyBorder="1" applyAlignment="1">
      <alignment horizontal="center" vertical="center"/>
      <protection/>
    </xf>
    <xf numFmtId="10" fontId="7" fillId="0" borderId="30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21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8" applyNumberFormat="1" applyFont="1" applyFill="1" applyBorder="1" applyAlignment="1">
      <alignment horizontal="right" vertical="center" wrapText="1"/>
      <protection/>
    </xf>
    <xf numFmtId="10" fontId="41" fillId="0" borderId="23" xfId="58" applyNumberFormat="1" applyFont="1" applyBorder="1" applyAlignment="1">
      <alignment horizontal="right" vertical="center" wrapText="1"/>
      <protection/>
    </xf>
    <xf numFmtId="10" fontId="41" fillId="0" borderId="15" xfId="58" applyNumberFormat="1" applyFont="1" applyBorder="1" applyAlignment="1">
      <alignment horizontal="right" vertical="center" wrapText="1"/>
      <protection/>
    </xf>
    <xf numFmtId="10" fontId="47" fillId="34" borderId="33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41" fillId="0" borderId="34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8" applyNumberFormat="1" applyFont="1" applyFill="1" applyBorder="1" applyAlignment="1">
      <alignment horizontal="right"/>
      <protection/>
    </xf>
    <xf numFmtId="3" fontId="52" fillId="0" borderId="61" xfId="58" applyNumberFormat="1" applyFont="1" applyBorder="1" applyAlignment="1">
      <alignment horizontal="right"/>
      <protection/>
    </xf>
    <xf numFmtId="0" fontId="52" fillId="0" borderId="12" xfId="58" applyFont="1" applyBorder="1" applyAlignment="1">
      <alignment horizontal="right"/>
      <protection/>
    </xf>
    <xf numFmtId="3" fontId="52" fillId="0" borderId="12" xfId="58" applyNumberFormat="1" applyFont="1" applyBorder="1" applyAlignment="1">
      <alignment horizontal="right"/>
      <protection/>
    </xf>
    <xf numFmtId="3" fontId="52" fillId="0" borderId="12" xfId="58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8" applyNumberFormat="1" applyFont="1" applyBorder="1" applyAlignment="1">
      <alignment horizontal="right"/>
      <protection/>
    </xf>
    <xf numFmtId="3" fontId="18" fillId="0" borderId="28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8" applyFont="1" applyBorder="1" applyAlignment="1">
      <alignment vertical="center" wrapText="1"/>
      <protection/>
    </xf>
    <xf numFmtId="0" fontId="11" fillId="0" borderId="38" xfId="58" applyFont="1" applyBorder="1" applyAlignment="1">
      <alignment vertical="center" wrapText="1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 wrapText="1"/>
      <protection/>
    </xf>
    <xf numFmtId="0" fontId="17" fillId="0" borderId="42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/>
      <protection/>
    </xf>
    <xf numFmtId="0" fontId="11" fillId="0" borderId="39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21" xfId="58" applyFont="1" applyBorder="1" applyAlignment="1">
      <alignment horizontal="center" vertical="center"/>
      <protection/>
    </xf>
    <xf numFmtId="3" fontId="11" fillId="0" borderId="29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5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43" xfId="58" applyNumberFormat="1" applyBorder="1" applyAlignment="1">
      <alignment vertical="center"/>
      <protection/>
    </xf>
    <xf numFmtId="3" fontId="11" fillId="0" borderId="46" xfId="58" applyNumberFormat="1" applyBorder="1" applyAlignment="1">
      <alignment vertical="center"/>
      <protection/>
    </xf>
    <xf numFmtId="3" fontId="13" fillId="0" borderId="23" xfId="58" applyNumberFormat="1" applyFont="1" applyFill="1" applyBorder="1" applyAlignment="1">
      <alignment vertical="center"/>
      <protection/>
    </xf>
    <xf numFmtId="3" fontId="13" fillId="0" borderId="35" xfId="58" applyNumberFormat="1" applyFont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8" xfId="58" applyNumberFormat="1" applyFill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29" xfId="58" applyNumberFormat="1" applyFont="1" applyBorder="1" applyAlignment="1">
      <alignment vertical="center"/>
      <protection/>
    </xf>
    <xf numFmtId="3" fontId="11" fillId="0" borderId="23" xfId="58" applyNumberFormat="1" applyFont="1" applyBorder="1" applyAlignment="1">
      <alignment vertical="center"/>
      <protection/>
    </xf>
    <xf numFmtId="3" fontId="17" fillId="0" borderId="35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43" xfId="58" applyNumberFormat="1" applyFont="1" applyBorder="1" applyAlignment="1">
      <alignment vertical="center"/>
      <protection/>
    </xf>
    <xf numFmtId="3" fontId="17" fillId="0" borderId="46" xfId="58" applyNumberFormat="1" applyFont="1" applyBorder="1" applyAlignment="1">
      <alignment vertical="center"/>
      <protection/>
    </xf>
    <xf numFmtId="3" fontId="47" fillId="0" borderId="43" xfId="58" applyNumberFormat="1" applyFont="1" applyBorder="1" applyAlignment="1">
      <alignment vertical="center"/>
      <protection/>
    </xf>
    <xf numFmtId="3" fontId="47" fillId="0" borderId="46" xfId="58" applyNumberFormat="1" applyFon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47" fillId="0" borderId="13" xfId="58" applyNumberFormat="1" applyFont="1" applyBorder="1" applyAlignment="1">
      <alignment vertical="center"/>
      <protection/>
    </xf>
    <xf numFmtId="3" fontId="47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60" applyNumberFormat="1" applyFont="1" applyBorder="1" applyAlignment="1">
      <alignment horizontal="center" vertical="center" wrapText="1"/>
      <protection/>
    </xf>
    <xf numFmtId="3" fontId="22" fillId="0" borderId="44" xfId="60" applyNumberFormat="1" applyFont="1" applyBorder="1" applyAlignment="1">
      <alignment horizontal="center" vertical="center" wrapText="1"/>
      <protection/>
    </xf>
    <xf numFmtId="3" fontId="22" fillId="0" borderId="53" xfId="60" applyNumberFormat="1" applyFont="1" applyBorder="1" applyAlignment="1">
      <alignment horizontal="center" vertical="center" wrapText="1"/>
      <protection/>
    </xf>
    <xf numFmtId="3" fontId="29" fillId="0" borderId="18" xfId="60" applyNumberFormat="1" applyFont="1" applyFill="1" applyBorder="1" applyAlignment="1">
      <alignment vertical="top"/>
      <protection/>
    </xf>
    <xf numFmtId="3" fontId="29" fillId="0" borderId="19" xfId="60" applyNumberFormat="1" applyFont="1" applyFill="1" applyBorder="1" applyAlignment="1">
      <alignment vertical="top"/>
      <protection/>
    </xf>
    <xf numFmtId="3" fontId="29" fillId="0" borderId="30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 applyAlignment="1">
      <alignment vertical="top"/>
      <protection/>
    </xf>
    <xf numFmtId="3" fontId="29" fillId="0" borderId="15" xfId="60" applyNumberFormat="1" applyFont="1" applyFill="1" applyBorder="1" applyAlignment="1">
      <alignment vertical="top"/>
      <protection/>
    </xf>
    <xf numFmtId="3" fontId="29" fillId="0" borderId="27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>
      <alignment/>
      <protection/>
    </xf>
    <xf numFmtId="3" fontId="29" fillId="0" borderId="15" xfId="60" applyNumberFormat="1" applyFont="1" applyFill="1" applyBorder="1">
      <alignment/>
      <protection/>
    </xf>
    <xf numFmtId="3" fontId="29" fillId="0" borderId="27" xfId="60" applyNumberFormat="1" applyFont="1" applyFill="1" applyBorder="1">
      <alignment/>
      <protection/>
    </xf>
    <xf numFmtId="3" fontId="25" fillId="0" borderId="13" xfId="60" applyNumberFormat="1" applyFont="1" applyBorder="1" applyAlignment="1">
      <alignment vertical="center"/>
      <protection/>
    </xf>
    <xf numFmtId="3" fontId="25" fillId="0" borderId="14" xfId="60" applyNumberFormat="1" applyFont="1" applyBorder="1" applyAlignment="1">
      <alignment vertical="center"/>
      <protection/>
    </xf>
    <xf numFmtId="0" fontId="11" fillId="0" borderId="28" xfId="58" applyFont="1" applyBorder="1" applyAlignment="1">
      <alignment horizontal="center" vertical="center"/>
      <protection/>
    </xf>
    <xf numFmtId="3" fontId="29" fillId="0" borderId="28" xfId="60" applyNumberFormat="1" applyFont="1" applyFill="1" applyBorder="1">
      <alignment/>
      <protection/>
    </xf>
    <xf numFmtId="3" fontId="29" fillId="0" borderId="16" xfId="60" applyNumberFormat="1" applyFont="1" applyFill="1" applyBorder="1">
      <alignment/>
      <protection/>
    </xf>
    <xf numFmtId="3" fontId="29" fillId="0" borderId="17" xfId="60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56" fillId="0" borderId="60" xfId="61" applyFont="1" applyFill="1" applyBorder="1" applyAlignment="1" applyProtection="1">
      <alignment horizontal="left" vertical="center" wrapText="1" indent="1"/>
      <protection/>
    </xf>
    <xf numFmtId="0" fontId="56" fillId="0" borderId="61" xfId="61" applyFont="1" applyFill="1" applyBorder="1" applyAlignment="1" applyProtection="1">
      <alignment horizontal="left" vertical="center" wrapText="1" indent="1"/>
      <protection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65" fillId="0" borderId="42" xfId="61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1" applyFont="1" applyFill="1" applyBorder="1" applyAlignment="1" applyProtection="1">
      <alignment horizontal="left" vertical="center" wrapText="1" indent="1"/>
      <protection/>
    </xf>
    <xf numFmtId="0" fontId="56" fillId="0" borderId="72" xfId="61" applyFont="1" applyFill="1" applyBorder="1" applyAlignment="1" applyProtection="1">
      <alignment horizontal="left" vertical="center" wrapText="1" indent="1"/>
      <protection/>
    </xf>
    <xf numFmtId="0" fontId="65" fillId="0" borderId="71" xfId="61" applyFont="1" applyFill="1" applyBorder="1" applyAlignment="1" applyProtection="1">
      <alignment horizontal="left" vertical="center" wrapText="1" indent="1"/>
      <protection/>
    </xf>
    <xf numFmtId="0" fontId="56" fillId="0" borderId="73" xfId="61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9" applyFont="1" applyBorder="1" applyAlignment="1">
      <alignment horizontal="center" vertical="center" wrapText="1"/>
      <protection/>
    </xf>
    <xf numFmtId="2" fontId="46" fillId="0" borderId="12" xfId="59" applyNumberFormat="1" applyFont="1" applyFill="1" applyBorder="1" applyAlignment="1">
      <alignment horizontal="center" vertical="center" wrapText="1"/>
      <protection/>
    </xf>
    <xf numFmtId="2" fontId="44" fillId="0" borderId="43" xfId="59" applyNumberFormat="1" applyFont="1" applyBorder="1" applyAlignment="1">
      <alignment horizontal="center" vertical="center"/>
      <protection/>
    </xf>
    <xf numFmtId="0" fontId="16" fillId="33" borderId="81" xfId="58" applyFont="1" applyFill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3" fontId="16" fillId="33" borderId="81" xfId="58" applyNumberFormat="1" applyFont="1" applyFill="1" applyBorder="1" applyAlignment="1">
      <alignment horizontal="center" vertical="center"/>
      <protection/>
    </xf>
    <xf numFmtId="10" fontId="15" fillId="0" borderId="61" xfId="58" applyNumberFormat="1" applyFont="1" applyFill="1" applyBorder="1" applyAlignment="1">
      <alignment vertical="center"/>
      <protection/>
    </xf>
    <xf numFmtId="10" fontId="12" fillId="0" borderId="50" xfId="58" applyNumberFormat="1" applyFont="1" applyFill="1" applyBorder="1" applyAlignment="1">
      <alignment horizontal="right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6" fillId="33" borderId="82" xfId="58" applyNumberFormat="1" applyFont="1" applyFill="1" applyBorder="1" applyAlignment="1">
      <alignment horizontal="center" vertical="center"/>
      <protection/>
    </xf>
    <xf numFmtId="3" fontId="15" fillId="0" borderId="83" xfId="58" applyNumberFormat="1" applyFont="1" applyFill="1" applyBorder="1" applyAlignment="1">
      <alignment vertical="center"/>
      <protection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83" xfId="58" applyNumberFormat="1" applyFont="1" applyFill="1" applyBorder="1" applyAlignment="1">
      <alignment horizontal="right" vertical="center"/>
      <protection/>
    </xf>
    <xf numFmtId="3" fontId="12" fillId="0" borderId="20" xfId="58" applyNumberFormat="1" applyFont="1" applyFill="1" applyBorder="1" applyAlignment="1">
      <alignment horizontal="right" vertical="center"/>
      <protection/>
    </xf>
    <xf numFmtId="3" fontId="15" fillId="0" borderId="8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2" fillId="0" borderId="20" xfId="58" applyNumberFormat="1" applyFont="1" applyBorder="1" applyAlignment="1">
      <alignment horizontal="right" vertical="center"/>
      <protection/>
    </xf>
    <xf numFmtId="3" fontId="16" fillId="33" borderId="45" xfId="58" applyNumberFormat="1" applyFont="1" applyFill="1" applyBorder="1" applyAlignment="1">
      <alignment horizontal="center" vertical="center"/>
      <protection/>
    </xf>
    <xf numFmtId="3" fontId="16" fillId="33" borderId="56" xfId="58" applyNumberFormat="1" applyFont="1" applyFill="1" applyBorder="1" applyAlignment="1">
      <alignment horizontal="center" vertical="center" wrapText="1"/>
      <protection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2" fillId="0" borderId="21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8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3" fontId="28" fillId="34" borderId="85" xfId="58" applyNumberFormat="1" applyFont="1" applyFill="1" applyBorder="1" applyAlignment="1">
      <alignment horizontal="center" vertical="center" wrapText="1"/>
      <protection/>
    </xf>
    <xf numFmtId="10" fontId="41" fillId="0" borderId="25" xfId="58" applyNumberFormat="1" applyFont="1" applyBorder="1" applyAlignment="1">
      <alignment horizontal="right" vertical="center" wrapText="1"/>
      <protection/>
    </xf>
    <xf numFmtId="10" fontId="41" fillId="0" borderId="27" xfId="58" applyNumberFormat="1" applyFont="1" applyBorder="1" applyAlignment="1">
      <alignment horizontal="right" vertical="center" wrapText="1"/>
      <protection/>
    </xf>
    <xf numFmtId="10" fontId="47" fillId="34" borderId="86" xfId="58" applyNumberFormat="1" applyFont="1" applyFill="1" applyBorder="1" applyAlignment="1">
      <alignment horizontal="right" vertical="center" wrapText="1"/>
      <protection/>
    </xf>
    <xf numFmtId="3" fontId="28" fillId="34" borderId="87" xfId="58" applyNumberFormat="1" applyFont="1" applyFill="1" applyBorder="1" applyAlignment="1">
      <alignment horizontal="center" vertical="center" wrapText="1"/>
      <protection/>
    </xf>
    <xf numFmtId="0" fontId="51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3" xfId="58" applyFont="1" applyFill="1" applyBorder="1" applyAlignment="1">
      <alignment horizontal="center" vertical="center" wrapText="1"/>
      <protection/>
    </xf>
    <xf numFmtId="3" fontId="39" fillId="0" borderId="0" xfId="62" applyNumberFormat="1" applyFill="1" applyProtection="1">
      <alignment/>
      <protection/>
    </xf>
    <xf numFmtId="3" fontId="39" fillId="0" borderId="0" xfId="62" applyNumberFormat="1" applyFill="1" applyAlignment="1" applyProtection="1">
      <alignment wrapText="1"/>
      <protection locked="0"/>
    </xf>
    <xf numFmtId="3" fontId="39" fillId="0" borderId="0" xfId="62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8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/>
      <protection/>
    </xf>
    <xf numFmtId="3" fontId="61" fillId="0" borderId="53" xfId="62" applyNumberFormat="1" applyFont="1" applyFill="1" applyBorder="1" applyAlignment="1" applyProtection="1">
      <alignment horizontal="center" vertical="center"/>
      <protection/>
    </xf>
    <xf numFmtId="3" fontId="56" fillId="0" borderId="13" xfId="62" applyNumberFormat="1" applyFont="1" applyFill="1" applyBorder="1" applyAlignment="1" applyProtection="1">
      <alignment horizontal="left" vertical="center" indent="1"/>
      <protection/>
    </xf>
    <xf numFmtId="3" fontId="39" fillId="0" borderId="0" xfId="62" applyNumberFormat="1" applyFill="1" applyAlignment="1" applyProtection="1">
      <alignment vertical="center"/>
      <protection/>
    </xf>
    <xf numFmtId="3" fontId="56" fillId="0" borderId="45" xfId="62" applyNumberFormat="1" applyFont="1" applyFill="1" applyBorder="1" applyAlignment="1" applyProtection="1">
      <alignment horizontal="left" vertical="center" indent="1"/>
      <protection/>
    </xf>
    <xf numFmtId="3" fontId="56" fillId="0" borderId="36" xfId="62" applyNumberFormat="1" applyFont="1" applyFill="1" applyBorder="1" applyAlignment="1" applyProtection="1">
      <alignment horizontal="left" vertical="center" wrapText="1"/>
      <protection/>
    </xf>
    <xf numFmtId="3" fontId="56" fillId="0" borderId="36" xfId="62" applyNumberFormat="1" applyFont="1" applyFill="1" applyBorder="1" applyAlignment="1" applyProtection="1">
      <alignment vertical="center"/>
      <protection locked="0"/>
    </xf>
    <xf numFmtId="3" fontId="56" fillId="0" borderId="56" xfId="62" applyNumberFormat="1" applyFont="1" applyFill="1" applyBorder="1" applyAlignment="1" applyProtection="1">
      <alignment vertical="center"/>
      <protection/>
    </xf>
    <xf numFmtId="3" fontId="56" fillId="0" borderId="12" xfId="62" applyNumberFormat="1" applyFont="1" applyFill="1" applyBorder="1" applyAlignment="1" applyProtection="1">
      <alignment horizontal="left" vertical="center" indent="1"/>
      <protection/>
    </xf>
    <xf numFmtId="3" fontId="56" fillId="0" borderId="15" xfId="62" applyNumberFormat="1" applyFont="1" applyFill="1" applyBorder="1" applyAlignment="1" applyProtection="1">
      <alignment horizontal="left"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6" fillId="0" borderId="27" xfId="62" applyNumberFormat="1" applyFont="1" applyFill="1" applyBorder="1" applyAlignment="1" applyProtection="1">
      <alignment vertical="center"/>
      <protection/>
    </xf>
    <xf numFmtId="3" fontId="39" fillId="0" borderId="0" xfId="62" applyNumberFormat="1" applyFill="1" applyAlignment="1" applyProtection="1">
      <alignment vertical="center"/>
      <protection locked="0"/>
    </xf>
    <xf numFmtId="3" fontId="56" fillId="0" borderId="23" xfId="62" applyNumberFormat="1" applyFont="1" applyFill="1" applyBorder="1" applyAlignment="1" applyProtection="1">
      <alignment horizontal="left" vertical="center" wrapText="1"/>
      <protection/>
    </xf>
    <xf numFmtId="3" fontId="56" fillId="0" borderId="23" xfId="62" applyNumberFormat="1" applyFont="1" applyFill="1" applyBorder="1" applyAlignment="1" applyProtection="1">
      <alignment vertical="center"/>
      <protection locked="0"/>
    </xf>
    <xf numFmtId="3" fontId="61" fillId="0" borderId="14" xfId="62" applyNumberFormat="1" applyFont="1" applyFill="1" applyBorder="1" applyAlignment="1" applyProtection="1">
      <alignment horizontal="left" vertical="center" wrapText="1"/>
      <protection/>
    </xf>
    <xf numFmtId="3" fontId="65" fillId="0" borderId="14" xfId="62" applyNumberFormat="1" applyFont="1" applyFill="1" applyBorder="1" applyAlignment="1" applyProtection="1">
      <alignment vertical="center"/>
      <protection/>
    </xf>
    <xf numFmtId="3" fontId="65" fillId="0" borderId="21" xfId="62" applyNumberFormat="1" applyFont="1" applyFill="1" applyBorder="1" applyAlignment="1" applyProtection="1">
      <alignment vertical="center"/>
      <protection/>
    </xf>
    <xf numFmtId="3" fontId="56" fillId="0" borderId="25" xfId="62" applyNumberFormat="1" applyFont="1" applyFill="1" applyBorder="1" applyAlignment="1" applyProtection="1">
      <alignment vertical="center"/>
      <protection/>
    </xf>
    <xf numFmtId="3" fontId="61" fillId="0" borderId="14" xfId="62" applyNumberFormat="1" applyFont="1" applyFill="1" applyBorder="1" applyAlignment="1" applyProtection="1">
      <alignment horizontal="left" wrapText="1"/>
      <protection/>
    </xf>
    <xf numFmtId="3" fontId="65" fillId="0" borderId="14" xfId="62" applyNumberFormat="1" applyFont="1" applyFill="1" applyBorder="1" applyProtection="1">
      <alignment/>
      <protection/>
    </xf>
    <xf numFmtId="3" fontId="65" fillId="0" borderId="21" xfId="62" applyNumberFormat="1" applyFont="1" applyFill="1" applyBorder="1" applyProtection="1">
      <alignment/>
      <protection/>
    </xf>
    <xf numFmtId="3" fontId="71" fillId="0" borderId="0" xfId="62" applyNumberFormat="1" applyFont="1" applyFill="1" applyProtection="1">
      <alignment/>
      <protection/>
    </xf>
    <xf numFmtId="3" fontId="35" fillId="0" borderId="0" xfId="62" applyNumberFormat="1" applyFont="1" applyFill="1" applyAlignment="1" applyProtection="1">
      <alignment wrapText="1"/>
      <protection locked="0"/>
    </xf>
    <xf numFmtId="3" fontId="57" fillId="0" borderId="0" xfId="62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3" fontId="25" fillId="0" borderId="21" xfId="60" applyNumberFormat="1" applyFont="1" applyBorder="1" applyAlignment="1">
      <alignment vertical="center"/>
      <protection/>
    </xf>
    <xf numFmtId="0" fontId="1" fillId="0" borderId="0" xfId="56" applyFill="1">
      <alignment/>
      <protection/>
    </xf>
    <xf numFmtId="0" fontId="1" fillId="0" borderId="0" xfId="56" applyFill="1" applyAlignment="1">
      <alignment wrapText="1"/>
      <protection/>
    </xf>
    <xf numFmtId="0" fontId="82" fillId="0" borderId="0" xfId="56" applyFont="1" applyFill="1" applyBorder="1" applyAlignment="1" applyProtection="1">
      <alignment horizontal="center" vertical="center"/>
      <protection/>
    </xf>
    <xf numFmtId="0" fontId="83" fillId="0" borderId="0" xfId="56" applyFont="1" applyFill="1" applyBorder="1" applyAlignment="1" applyProtection="1">
      <alignment horizontal="right"/>
      <protection/>
    </xf>
    <xf numFmtId="0" fontId="62" fillId="0" borderId="11" xfId="56" applyFont="1" applyFill="1" applyBorder="1" applyAlignment="1" applyProtection="1">
      <alignment horizontal="center" vertical="center" wrapText="1"/>
      <protection/>
    </xf>
    <xf numFmtId="0" fontId="62" fillId="0" borderId="21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78" fillId="0" borderId="12" xfId="56" applyFont="1" applyBorder="1">
      <alignment/>
      <protection/>
    </xf>
    <xf numFmtId="3" fontId="78" fillId="0" borderId="25" xfId="56" applyNumberFormat="1" applyFont="1" applyBorder="1" applyAlignment="1">
      <alignment horizontal="right"/>
      <protection/>
    </xf>
    <xf numFmtId="0" fontId="70" fillId="0" borderId="0" xfId="56" applyFont="1" applyFill="1" applyAlignment="1">
      <alignment vertical="center"/>
      <protection/>
    </xf>
    <xf numFmtId="3" fontId="70" fillId="0" borderId="0" xfId="56" applyNumberFormat="1" applyFont="1" applyFill="1" applyAlignment="1">
      <alignment vertical="center"/>
      <protection/>
    </xf>
    <xf numFmtId="0" fontId="1" fillId="0" borderId="12" xfId="56" applyBorder="1">
      <alignment/>
      <protection/>
    </xf>
    <xf numFmtId="3" fontId="1" fillId="0" borderId="27" xfId="56" applyNumberFormat="1" applyFont="1" applyBorder="1" applyAlignment="1">
      <alignment horizontal="right"/>
      <protection/>
    </xf>
    <xf numFmtId="0" fontId="1" fillId="0" borderId="12" xfId="56" applyFont="1" applyBorder="1">
      <alignment/>
      <protection/>
    </xf>
    <xf numFmtId="3" fontId="78" fillId="0" borderId="27" xfId="56" applyNumberFormat="1" applyFont="1" applyBorder="1" applyAlignment="1">
      <alignment horizontal="right"/>
      <protection/>
    </xf>
    <xf numFmtId="0" fontId="78" fillId="0" borderId="26" xfId="56" applyFont="1" applyBorder="1">
      <alignment/>
      <protection/>
    </xf>
    <xf numFmtId="0" fontId="78" fillId="0" borderId="40" xfId="56" applyFont="1" applyBorder="1">
      <alignment/>
      <protection/>
    </xf>
    <xf numFmtId="3" fontId="78" fillId="0" borderId="55" xfId="56" applyNumberFormat="1" applyFont="1" applyBorder="1" applyAlignment="1">
      <alignment horizontal="right"/>
      <protection/>
    </xf>
    <xf numFmtId="0" fontId="78" fillId="0" borderId="11" xfId="56" applyFont="1" applyBorder="1" applyAlignment="1">
      <alignment vertical="center"/>
      <protection/>
    </xf>
    <xf numFmtId="3" fontId="78" fillId="0" borderId="21" xfId="56" applyNumberFormat="1" applyFont="1" applyBorder="1" applyAlignment="1">
      <alignment horizontal="right" vertical="center"/>
      <protection/>
    </xf>
    <xf numFmtId="0" fontId="1" fillId="0" borderId="0" xfId="56" applyFill="1" applyAlignment="1">
      <alignment vertical="center"/>
      <protection/>
    </xf>
    <xf numFmtId="0" fontId="78" fillId="0" borderId="11" xfId="56" applyFont="1" applyFill="1" applyBorder="1" applyAlignment="1">
      <alignment vertical="center"/>
      <protection/>
    </xf>
    <xf numFmtId="3" fontId="78" fillId="0" borderId="21" xfId="56" applyNumberFormat="1" applyFont="1" applyFill="1" applyBorder="1" applyAlignment="1">
      <alignment vertical="center"/>
      <protection/>
    </xf>
    <xf numFmtId="0" fontId="78" fillId="0" borderId="52" xfId="56" applyFont="1" applyFill="1" applyBorder="1">
      <alignment/>
      <protection/>
    </xf>
    <xf numFmtId="3" fontId="78" fillId="0" borderId="25" xfId="56" applyNumberFormat="1" applyFont="1" applyFill="1" applyBorder="1">
      <alignment/>
      <protection/>
    </xf>
    <xf numFmtId="3" fontId="78" fillId="0" borderId="55" xfId="56" applyNumberFormat="1" applyFont="1" applyFill="1" applyBorder="1">
      <alignment/>
      <protection/>
    </xf>
    <xf numFmtId="0" fontId="78" fillId="0" borderId="0" xfId="56" applyFont="1" applyFill="1">
      <alignment/>
      <protection/>
    </xf>
    <xf numFmtId="0" fontId="78" fillId="0" borderId="0" xfId="56" applyFont="1" applyFill="1" applyAlignment="1">
      <alignment vertical="center"/>
      <protection/>
    </xf>
    <xf numFmtId="0" fontId="78" fillId="0" borderId="11" xfId="56" applyFont="1" applyFill="1" applyBorder="1">
      <alignment/>
      <protection/>
    </xf>
    <xf numFmtId="3" fontId="78" fillId="0" borderId="21" xfId="56" applyNumberFormat="1" applyFont="1" applyFill="1" applyBorder="1">
      <alignment/>
      <protection/>
    </xf>
    <xf numFmtId="3" fontId="78" fillId="0" borderId="27" xfId="56" applyNumberFormat="1" applyFont="1" applyBorder="1">
      <alignment/>
      <protection/>
    </xf>
    <xf numFmtId="3" fontId="78" fillId="0" borderId="55" xfId="56" applyNumberFormat="1" applyFont="1" applyBorder="1">
      <alignment/>
      <protection/>
    </xf>
    <xf numFmtId="0" fontId="84" fillId="0" borderId="62" xfId="56" applyFont="1" applyBorder="1" applyAlignment="1">
      <alignment vertical="center"/>
      <protection/>
    </xf>
    <xf numFmtId="3" fontId="84" fillId="0" borderId="17" xfId="56" applyNumberFormat="1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0" xfId="56" applyFont="1" applyFill="1">
      <alignment/>
      <protection/>
    </xf>
    <xf numFmtId="0" fontId="62" fillId="0" borderId="14" xfId="56" applyFont="1" applyFill="1" applyBorder="1" applyAlignment="1" applyProtection="1">
      <alignment horizontal="center" vertical="center" wrapText="1"/>
      <protection/>
    </xf>
    <xf numFmtId="3" fontId="78" fillId="0" borderId="23" xfId="56" applyNumberFormat="1" applyFont="1" applyBorder="1" applyAlignment="1">
      <alignment horizontal="right"/>
      <protection/>
    </xf>
    <xf numFmtId="3" fontId="1" fillId="0" borderId="15" xfId="56" applyNumberFormat="1" applyFont="1" applyBorder="1" applyAlignment="1">
      <alignment horizontal="right"/>
      <protection/>
    </xf>
    <xf numFmtId="3" fontId="78" fillId="0" borderId="15" xfId="56" applyNumberFormat="1" applyFont="1" applyBorder="1" applyAlignment="1">
      <alignment horizontal="right"/>
      <protection/>
    </xf>
    <xf numFmtId="3" fontId="78" fillId="0" borderId="34" xfId="56" applyNumberFormat="1" applyFont="1" applyBorder="1" applyAlignment="1">
      <alignment horizontal="right"/>
      <protection/>
    </xf>
    <xf numFmtId="3" fontId="78" fillId="0" borderId="14" xfId="56" applyNumberFormat="1" applyFont="1" applyBorder="1" applyAlignment="1">
      <alignment horizontal="right" vertical="center"/>
      <protection/>
    </xf>
    <xf numFmtId="3" fontId="78" fillId="0" borderId="14" xfId="56" applyNumberFormat="1" applyFont="1" applyFill="1" applyBorder="1" applyAlignment="1">
      <alignment vertical="center"/>
      <protection/>
    </xf>
    <xf numFmtId="3" fontId="78" fillId="0" borderId="23" xfId="56" applyNumberFormat="1" applyFont="1" applyFill="1" applyBorder="1">
      <alignment/>
      <protection/>
    </xf>
    <xf numFmtId="3" fontId="78" fillId="0" borderId="34" xfId="56" applyNumberFormat="1" applyFont="1" applyFill="1" applyBorder="1">
      <alignment/>
      <protection/>
    </xf>
    <xf numFmtId="3" fontId="78" fillId="0" borderId="14" xfId="56" applyNumberFormat="1" applyFont="1" applyFill="1" applyBorder="1">
      <alignment/>
      <protection/>
    </xf>
    <xf numFmtId="3" fontId="78" fillId="0" borderId="15" xfId="56" applyNumberFormat="1" applyFont="1" applyBorder="1">
      <alignment/>
      <protection/>
    </xf>
    <xf numFmtId="3" fontId="78" fillId="0" borderId="34" xfId="56" applyNumberFormat="1" applyFont="1" applyBorder="1">
      <alignment/>
      <protection/>
    </xf>
    <xf numFmtId="3" fontId="84" fillId="0" borderId="16" xfId="56" applyNumberFormat="1" applyFont="1" applyBorder="1" applyAlignment="1">
      <alignment vertical="center"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13" fillId="0" borderId="52" xfId="58" applyFont="1" applyBorder="1" applyAlignment="1">
      <alignment vertical="center"/>
      <protection/>
    </xf>
    <xf numFmtId="3" fontId="16" fillId="33" borderId="88" xfId="58" applyNumberFormat="1" applyFont="1" applyFill="1" applyBorder="1" applyAlignment="1">
      <alignment horizontal="center"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0" fontId="11" fillId="0" borderId="52" xfId="58" applyFont="1" applyFill="1" applyBorder="1" applyAlignment="1">
      <alignment vertical="center"/>
      <protection/>
    </xf>
    <xf numFmtId="3" fontId="15" fillId="0" borderId="79" xfId="58" applyNumberFormat="1" applyFont="1" applyFill="1" applyBorder="1" applyAlignment="1">
      <alignment horizontal="right" vertical="center"/>
      <protection/>
    </xf>
    <xf numFmtId="0" fontId="51" fillId="0" borderId="52" xfId="58" applyFont="1" applyFill="1" applyBorder="1" applyAlignment="1">
      <alignment vertical="center"/>
      <protection/>
    </xf>
    <xf numFmtId="3" fontId="15" fillId="0" borderId="89" xfId="58" applyNumberFormat="1" applyFont="1" applyFill="1" applyBorder="1" applyAlignment="1">
      <alignment horizontal="right" vertical="center"/>
      <protection/>
    </xf>
    <xf numFmtId="0" fontId="11" fillId="0" borderId="52" xfId="58" applyFont="1" applyBorder="1" applyAlignment="1">
      <alignment vertical="center"/>
      <protection/>
    </xf>
    <xf numFmtId="3" fontId="16" fillId="33" borderId="78" xfId="58" applyNumberFormat="1" applyFont="1" applyFill="1" applyBorder="1" applyAlignment="1">
      <alignment horizontal="center" vertical="center"/>
      <protection/>
    </xf>
    <xf numFmtId="3" fontId="16" fillId="33" borderId="78" xfId="58" applyNumberFormat="1" applyFont="1" applyFill="1" applyBorder="1" applyAlignment="1">
      <alignment horizontal="center" vertical="center" wrapText="1"/>
      <protection/>
    </xf>
    <xf numFmtId="3" fontId="15" fillId="0" borderId="90" xfId="58" applyNumberFormat="1" applyFont="1" applyFill="1" applyBorder="1" applyAlignment="1">
      <alignment horizontal="right" vertical="center"/>
      <protection/>
    </xf>
    <xf numFmtId="3" fontId="15" fillId="0" borderId="79" xfId="58" applyNumberFormat="1" applyFont="1" applyBorder="1" applyAlignment="1">
      <alignment horizontal="right" vertical="center"/>
      <protection/>
    </xf>
    <xf numFmtId="3" fontId="12" fillId="0" borderId="78" xfId="58" applyNumberFormat="1" applyFont="1" applyBorder="1" applyAlignment="1">
      <alignment horizontal="right" vertical="center"/>
      <protection/>
    </xf>
    <xf numFmtId="0" fontId="37" fillId="0" borderId="0" xfId="61" applyFont="1" applyFill="1">
      <alignment/>
      <protection/>
    </xf>
    <xf numFmtId="0" fontId="37" fillId="0" borderId="0" xfId="61" applyFont="1" applyFill="1" applyAlignment="1">
      <alignment vertical="center" wrapText="1"/>
      <protection/>
    </xf>
    <xf numFmtId="165" fontId="87" fillId="0" borderId="0" xfId="61" applyNumberFormat="1" applyFont="1" applyFill="1" applyBorder="1" applyAlignment="1" applyProtection="1">
      <alignment vertical="center" wrapText="1"/>
      <protection/>
    </xf>
    <xf numFmtId="165" fontId="35" fillId="0" borderId="0" xfId="61" applyNumberFormat="1" applyFont="1" applyFill="1" applyBorder="1" applyAlignment="1" applyProtection="1">
      <alignment horizontal="centerContinuous" vertical="center"/>
      <protection/>
    </xf>
    <xf numFmtId="165" fontId="35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1" applyFont="1" applyFill="1" applyBorder="1" applyAlignment="1">
      <alignment vertical="center" wrapText="1"/>
      <protection/>
    </xf>
    <xf numFmtId="0" fontId="39" fillId="0" borderId="13" xfId="61" applyFont="1" applyFill="1" applyBorder="1" applyAlignment="1">
      <alignment horizontal="center" vertical="center"/>
      <protection/>
    </xf>
    <xf numFmtId="0" fontId="39" fillId="0" borderId="14" xfId="61" applyFont="1" applyFill="1" applyBorder="1" applyAlignment="1">
      <alignment horizontal="center" vertical="center" wrapText="1"/>
      <protection/>
    </xf>
    <xf numFmtId="0" fontId="39" fillId="0" borderId="29" xfId="61" applyFont="1" applyFill="1" applyBorder="1" applyAlignment="1">
      <alignment horizontal="center" vertical="center"/>
      <protection/>
    </xf>
    <xf numFmtId="0" fontId="39" fillId="0" borderId="23" xfId="61" applyFont="1" applyFill="1" applyBorder="1" applyAlignment="1" applyProtection="1">
      <alignment vertical="center" wrapText="1"/>
      <protection locked="0"/>
    </xf>
    <xf numFmtId="0" fontId="39" fillId="0" borderId="12" xfId="61" applyFont="1" applyFill="1" applyBorder="1" applyAlignment="1">
      <alignment horizontal="center" vertical="center"/>
      <protection/>
    </xf>
    <xf numFmtId="0" fontId="39" fillId="0" borderId="15" xfId="61" applyFont="1" applyFill="1" applyBorder="1" applyAlignment="1" applyProtection="1">
      <alignment vertical="center" wrapText="1"/>
      <protection locked="0"/>
    </xf>
    <xf numFmtId="0" fontId="39" fillId="0" borderId="35" xfId="61" applyFont="1" applyFill="1" applyBorder="1" applyAlignment="1">
      <alignment horizontal="center" vertical="center"/>
      <protection/>
    </xf>
    <xf numFmtId="0" fontId="39" fillId="0" borderId="34" xfId="61" applyFont="1" applyFill="1" applyBorder="1" applyAlignment="1" applyProtection="1">
      <alignment vertical="center" wrapText="1"/>
      <protection locked="0"/>
    </xf>
    <xf numFmtId="0" fontId="57" fillId="0" borderId="14" xfId="61" applyFont="1" applyFill="1" applyBorder="1" applyAlignment="1">
      <alignment vertical="center" wrapText="1"/>
      <protection/>
    </xf>
    <xf numFmtId="0" fontId="37" fillId="0" borderId="0" xfId="61" applyFont="1" applyFill="1" applyBorder="1" applyAlignment="1">
      <alignment vertical="center" wrapText="1"/>
      <protection/>
    </xf>
    <xf numFmtId="0" fontId="39" fillId="0" borderId="0" xfId="61" applyFont="1" applyFill="1" applyBorder="1" applyAlignment="1" applyProtection="1">
      <alignment vertical="center" wrapText="1"/>
      <protection locked="0"/>
    </xf>
    <xf numFmtId="0" fontId="37" fillId="0" borderId="0" xfId="61" applyFont="1" applyFill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1" applyFont="1" applyFill="1" applyBorder="1" applyAlignment="1" applyProtection="1">
      <alignment horizontal="center" vertical="center" wrapText="1"/>
      <protection/>
    </xf>
    <xf numFmtId="0" fontId="57" fillId="0" borderId="19" xfId="61" applyFont="1" applyFill="1" applyBorder="1" applyAlignment="1" applyProtection="1">
      <alignment horizontal="center" vertical="center" wrapText="1"/>
      <protection/>
    </xf>
    <xf numFmtId="0" fontId="57" fillId="0" borderId="30" xfId="61" applyFont="1" applyFill="1" applyBorder="1" applyAlignment="1" applyProtection="1">
      <alignment horizontal="center" vertical="center" wrapText="1"/>
      <protection/>
    </xf>
    <xf numFmtId="0" fontId="39" fillId="0" borderId="13" xfId="61" applyFont="1" applyFill="1" applyBorder="1" applyAlignment="1" applyProtection="1">
      <alignment horizontal="center" vertical="center"/>
      <protection/>
    </xf>
    <xf numFmtId="0" fontId="39" fillId="0" borderId="14" xfId="61" applyFont="1" applyFill="1" applyBorder="1" applyAlignment="1" applyProtection="1">
      <alignment horizontal="center" vertical="center"/>
      <protection/>
    </xf>
    <xf numFmtId="0" fontId="39" fillId="0" borderId="21" xfId="61" applyFont="1" applyFill="1" applyBorder="1" applyAlignment="1" applyProtection="1">
      <alignment horizontal="center" vertical="center"/>
      <protection/>
    </xf>
    <xf numFmtId="0" fontId="39" fillId="0" borderId="18" xfId="61" applyFont="1" applyFill="1" applyBorder="1" applyAlignment="1" applyProtection="1">
      <alignment horizontal="center" vertical="center"/>
      <protection/>
    </xf>
    <xf numFmtId="0" fontId="39" fillId="0" borderId="23" xfId="61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1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1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91" xfId="0" applyBorder="1" applyAlignment="1">
      <alignment/>
    </xf>
    <xf numFmtId="0" fontId="40" fillId="0" borderId="91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90" fillId="0" borderId="16" xfId="56" applyNumberFormat="1" applyFont="1" applyFill="1" applyBorder="1" applyAlignment="1">
      <alignment horizontal="center" vertical="center"/>
      <protection/>
    </xf>
    <xf numFmtId="3" fontId="90" fillId="0" borderId="92" xfId="56" applyNumberFormat="1" applyFont="1" applyFill="1" applyBorder="1" applyAlignment="1">
      <alignment horizontal="center" vertical="center"/>
      <protection/>
    </xf>
    <xf numFmtId="3" fontId="90" fillId="0" borderId="17" xfId="56" applyNumberFormat="1" applyFont="1" applyFill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vertical="center" wrapText="1"/>
      <protection/>
    </xf>
    <xf numFmtId="3" fontId="34" fillId="0" borderId="23" xfId="56" applyNumberFormat="1" applyFont="1" applyBorder="1" applyAlignment="1">
      <alignment vertical="center"/>
      <protection/>
    </xf>
    <xf numFmtId="3" fontId="34" fillId="0" borderId="23" xfId="56" applyNumberFormat="1" applyFont="1" applyBorder="1" applyAlignment="1">
      <alignment horizontal="right" vertical="center"/>
      <protection/>
    </xf>
    <xf numFmtId="3" fontId="34" fillId="0" borderId="25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vertical="center" wrapText="1"/>
      <protection/>
    </xf>
    <xf numFmtId="3" fontId="34" fillId="0" borderId="15" xfId="56" applyNumberFormat="1" applyFont="1" applyBorder="1" applyAlignment="1">
      <alignment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35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16" xfId="56" applyNumberFormat="1" applyFont="1" applyBorder="1" applyAlignment="1">
      <alignment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0" fillId="0" borderId="43" xfId="56" applyNumberFormat="1" applyFont="1" applyBorder="1" applyAlignment="1">
      <alignment vertical="center" wrapText="1"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0" fontId="34" fillId="0" borderId="29" xfId="56" applyFont="1" applyFill="1" applyBorder="1" applyAlignment="1">
      <alignment vertical="center"/>
      <protection/>
    </xf>
    <xf numFmtId="0" fontId="34" fillId="0" borderId="28" xfId="56" applyFont="1" applyFill="1" applyBorder="1" applyAlignment="1">
      <alignment vertical="center"/>
      <protection/>
    </xf>
    <xf numFmtId="0" fontId="30" fillId="0" borderId="43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2" xfId="0" applyNumberFormat="1" applyFont="1" applyBorder="1" applyAlignment="1">
      <alignment horizontal="left" vertical="center"/>
    </xf>
    <xf numFmtId="3" fontId="7" fillId="33" borderId="36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94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0" fillId="0" borderId="15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95" xfId="58" applyNumberFormat="1" applyFont="1" applyBorder="1" applyAlignment="1">
      <alignment horizontal="right"/>
      <protection/>
    </xf>
    <xf numFmtId="3" fontId="78" fillId="0" borderId="36" xfId="56" applyNumberFormat="1" applyFont="1" applyBorder="1" applyAlignment="1">
      <alignment horizontal="right"/>
      <protection/>
    </xf>
    <xf numFmtId="3" fontId="78" fillId="0" borderId="56" xfId="56" applyNumberFormat="1" applyFont="1" applyBorder="1" applyAlignment="1">
      <alignment horizontal="right"/>
      <protection/>
    </xf>
    <xf numFmtId="3" fontId="78" fillId="0" borderId="36" xfId="56" applyNumberFormat="1" applyFont="1" applyFill="1" applyBorder="1">
      <alignment/>
      <protection/>
    </xf>
    <xf numFmtId="3" fontId="78" fillId="0" borderId="56" xfId="56" applyNumberFormat="1" applyFont="1" applyFill="1" applyBorder="1">
      <alignment/>
      <protection/>
    </xf>
    <xf numFmtId="0" fontId="11" fillId="0" borderId="45" xfId="58" applyFont="1" applyBorder="1" applyAlignment="1">
      <alignment horizontal="center" vertical="center"/>
      <protection/>
    </xf>
    <xf numFmtId="3" fontId="29" fillId="0" borderId="45" xfId="60" applyNumberFormat="1" applyFont="1" applyFill="1" applyBorder="1">
      <alignment/>
      <protection/>
    </xf>
    <xf numFmtId="3" fontId="29" fillId="0" borderId="36" xfId="60" applyNumberFormat="1" applyFont="1" applyFill="1" applyBorder="1">
      <alignment/>
      <protection/>
    </xf>
    <xf numFmtId="0" fontId="57" fillId="0" borderId="57" xfId="61" applyFont="1" applyFill="1" applyBorder="1" applyAlignment="1">
      <alignment horizontal="center" vertical="center" wrapText="1"/>
      <protection/>
    </xf>
    <xf numFmtId="0" fontId="39" fillId="0" borderId="50" xfId="61" applyFont="1" applyFill="1" applyBorder="1" applyAlignment="1">
      <alignment horizontal="center" vertical="center"/>
      <protection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57" fillId="0" borderId="52" xfId="61" applyFont="1" applyFill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vertical="center" wrapText="1"/>
      <protection/>
    </xf>
    <xf numFmtId="0" fontId="39" fillId="0" borderId="52" xfId="61" applyFont="1" applyFill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center" vertical="center"/>
      <protection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61" applyNumberFormat="1" applyFont="1" applyFill="1" applyBorder="1" applyAlignment="1">
      <alignment horizontal="right" vertical="center"/>
      <protection/>
    </xf>
    <xf numFmtId="166" fontId="39" fillId="0" borderId="0" xfId="61" applyNumberFormat="1" applyFont="1" applyFill="1" applyBorder="1" applyAlignment="1">
      <alignment horizontal="right" vertical="center"/>
      <protection/>
    </xf>
    <xf numFmtId="0" fontId="39" fillId="0" borderId="45" xfId="61" applyFont="1" applyFill="1" applyBorder="1" applyAlignment="1">
      <alignment horizontal="center" vertical="center"/>
      <protection/>
    </xf>
    <xf numFmtId="0" fontId="39" fillId="0" borderId="36" xfId="61" applyFont="1" applyFill="1" applyBorder="1" applyAlignment="1" applyProtection="1">
      <alignment vertical="center" wrapText="1"/>
      <protection locked="0"/>
    </xf>
    <xf numFmtId="166" fontId="39" fillId="0" borderId="81" xfId="4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>
      <alignment horizontal="right" vertical="center"/>
    </xf>
    <xf numFmtId="3" fontId="29" fillId="0" borderId="35" xfId="60" applyNumberFormat="1" applyFont="1" applyFill="1" applyBorder="1">
      <alignment/>
      <protection/>
    </xf>
    <xf numFmtId="0" fontId="1" fillId="0" borderId="0" xfId="56" applyFont="1" applyFill="1" applyAlignment="1">
      <alignment horizontal="right"/>
      <protection/>
    </xf>
    <xf numFmtId="0" fontId="39" fillId="0" borderId="50" xfId="61" applyFont="1" applyFill="1" applyBorder="1" applyAlignment="1">
      <alignment horizontal="center" vertical="center" wrapText="1"/>
      <protection/>
    </xf>
    <xf numFmtId="0" fontId="39" fillId="0" borderId="60" xfId="61" applyFont="1" applyFill="1" applyBorder="1" applyAlignment="1" applyProtection="1">
      <alignment vertical="center" wrapText="1"/>
      <protection locked="0"/>
    </xf>
    <xf numFmtId="0" fontId="39" fillId="0" borderId="61" xfId="61" applyFont="1" applyFill="1" applyBorder="1" applyAlignment="1" applyProtection="1">
      <alignment vertical="center" wrapText="1"/>
      <protection locked="0"/>
    </xf>
    <xf numFmtId="0" fontId="39" fillId="0" borderId="57" xfId="61" applyFont="1" applyFill="1" applyBorder="1" applyAlignment="1" applyProtection="1">
      <alignment vertical="center" wrapText="1"/>
      <protection locked="0"/>
    </xf>
    <xf numFmtId="0" fontId="39" fillId="0" borderId="81" xfId="61" applyFont="1" applyFill="1" applyBorder="1" applyAlignment="1" applyProtection="1">
      <alignment vertical="center" wrapText="1"/>
      <protection locked="0"/>
    </xf>
    <xf numFmtId="0" fontId="57" fillId="0" borderId="50" xfId="61" applyFont="1" applyFill="1" applyBorder="1" applyAlignment="1">
      <alignment vertical="center" wrapText="1"/>
      <protection/>
    </xf>
    <xf numFmtId="165" fontId="86" fillId="0" borderId="0" xfId="61" applyNumberFormat="1" applyFont="1" applyFill="1" applyBorder="1" applyAlignment="1" applyProtection="1">
      <alignment vertical="center" wrapText="1"/>
      <protection/>
    </xf>
    <xf numFmtId="166" fontId="57" fillId="0" borderId="50" xfId="61" applyNumberFormat="1" applyFont="1" applyFill="1" applyBorder="1" applyAlignment="1">
      <alignment horizontal="right" vertical="center"/>
      <protection/>
    </xf>
    <xf numFmtId="0" fontId="78" fillId="0" borderId="62" xfId="56" applyFont="1" applyBorder="1">
      <alignment/>
      <protection/>
    </xf>
    <xf numFmtId="3" fontId="78" fillId="0" borderId="16" xfId="56" applyNumberFormat="1" applyFont="1" applyBorder="1" applyAlignment="1">
      <alignment horizontal="right"/>
      <protection/>
    </xf>
    <xf numFmtId="0" fontId="78" fillId="0" borderId="12" xfId="56" applyFont="1" applyFill="1" applyBorder="1">
      <alignment/>
      <protection/>
    </xf>
    <xf numFmtId="3" fontId="78" fillId="0" borderId="15" xfId="56" applyNumberFormat="1" applyFont="1" applyFill="1" applyBorder="1">
      <alignment/>
      <protection/>
    </xf>
    <xf numFmtId="0" fontId="1" fillId="0" borderId="26" xfId="56" applyFont="1" applyFill="1" applyBorder="1">
      <alignment/>
      <protection/>
    </xf>
    <xf numFmtId="3" fontId="1" fillId="0" borderId="15" xfId="56" applyNumberFormat="1" applyFont="1" applyFill="1" applyBorder="1">
      <alignment/>
      <protection/>
    </xf>
    <xf numFmtId="0" fontId="78" fillId="0" borderId="62" xfId="56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0" fontId="92" fillId="0" borderId="0" xfId="58" applyFont="1" applyAlignment="1">
      <alignment horizontal="right"/>
      <protection/>
    </xf>
    <xf numFmtId="0" fontId="93" fillId="0" borderId="0" xfId="58" applyFont="1" applyBorder="1" applyAlignment="1">
      <alignment horizontal="center" vertical="center"/>
      <protection/>
    </xf>
    <xf numFmtId="0" fontId="94" fillId="0" borderId="0" xfId="58" applyFont="1" applyBorder="1" applyAlignment="1">
      <alignment horizontal="center" vertical="center"/>
      <protection/>
    </xf>
    <xf numFmtId="0" fontId="82" fillId="35" borderId="16" xfId="58" applyFont="1" applyFill="1" applyBorder="1" applyAlignment="1">
      <alignment horizontal="center" vertical="center" wrapText="1"/>
      <protection/>
    </xf>
    <xf numFmtId="0" fontId="82" fillId="35" borderId="73" xfId="58" applyFont="1" applyFill="1" applyBorder="1" applyAlignment="1">
      <alignment horizontal="center" vertical="center" wrapText="1"/>
      <protection/>
    </xf>
    <xf numFmtId="0" fontId="82" fillId="35" borderId="17" xfId="58" applyFont="1" applyFill="1" applyBorder="1" applyAlignment="1">
      <alignment horizontal="center" vertical="center" wrapText="1"/>
      <protection/>
    </xf>
    <xf numFmtId="0" fontId="29" fillId="0" borderId="12" xfId="58" applyFont="1" applyBorder="1" applyAlignment="1">
      <alignment vertical="center" wrapText="1"/>
      <protection/>
    </xf>
    <xf numFmtId="0" fontId="29" fillId="0" borderId="83" xfId="58" applyFont="1" applyBorder="1" applyAlignment="1">
      <alignment horizontal="center" vertical="center" wrapText="1"/>
      <protection/>
    </xf>
    <xf numFmtId="166" fontId="39" fillId="0" borderId="15" xfId="40" applyNumberFormat="1" applyFont="1" applyFill="1" applyBorder="1" applyAlignment="1" applyProtection="1">
      <alignment horizontal="right" vertical="center"/>
      <protection locked="0"/>
    </xf>
    <xf numFmtId="166" fontId="39" fillId="0" borderId="27" xfId="40" applyNumberFormat="1" applyFont="1" applyFill="1" applyBorder="1" applyAlignment="1" applyProtection="1">
      <alignment horizontal="right" vertical="center"/>
      <protection locked="0"/>
    </xf>
    <xf numFmtId="3" fontId="29" fillId="0" borderId="83" xfId="58" applyNumberFormat="1" applyFont="1" applyFill="1" applyBorder="1" applyAlignment="1">
      <alignment horizontal="right" vertical="center" wrapText="1"/>
      <protection/>
    </xf>
    <xf numFmtId="3" fontId="29" fillId="0" borderId="15" xfId="58" applyNumberFormat="1" applyFont="1" applyFill="1" applyBorder="1" applyAlignment="1">
      <alignment horizontal="right" vertical="center" wrapText="1"/>
      <protection/>
    </xf>
    <xf numFmtId="3" fontId="29" fillId="0" borderId="27" xfId="58" applyNumberFormat="1" applyFont="1" applyFill="1" applyBorder="1" applyAlignment="1">
      <alignment horizontal="right" vertical="center" wrapText="1"/>
      <protection/>
    </xf>
    <xf numFmtId="166" fontId="39" fillId="0" borderId="34" xfId="40" applyNumberFormat="1" applyFont="1" applyFill="1" applyBorder="1" applyAlignment="1" applyProtection="1">
      <alignment horizontal="right" vertical="center"/>
      <protection locked="0"/>
    </xf>
    <xf numFmtId="0" fontId="82" fillId="0" borderId="13" xfId="58" applyFont="1" applyBorder="1" applyAlignment="1">
      <alignment horizontal="center" vertical="center"/>
      <protection/>
    </xf>
    <xf numFmtId="0" fontId="82" fillId="0" borderId="20" xfId="58" applyFont="1" applyBorder="1" applyAlignment="1">
      <alignment vertical="center"/>
      <protection/>
    </xf>
    <xf numFmtId="3" fontId="82" fillId="0" borderId="20" xfId="58" applyNumberFormat="1" applyFont="1" applyBorder="1" applyAlignment="1">
      <alignment horizontal="right" vertical="center"/>
      <protection/>
    </xf>
    <xf numFmtId="3" fontId="82" fillId="0" borderId="21" xfId="58" applyNumberFormat="1" applyFont="1" applyBorder="1" applyAlignment="1">
      <alignment horizontal="right" vertical="center"/>
      <protection/>
    </xf>
    <xf numFmtId="0" fontId="11" fillId="0" borderId="0" xfId="58" applyAlignment="1">
      <alignment horizontal="center"/>
      <protection/>
    </xf>
    <xf numFmtId="0" fontId="1" fillId="0" borderId="0" xfId="57">
      <alignment/>
      <protection/>
    </xf>
    <xf numFmtId="0" fontId="1" fillId="0" borderId="0" xfId="57" applyAlignment="1">
      <alignment wrapText="1"/>
      <protection/>
    </xf>
    <xf numFmtId="0" fontId="81" fillId="0" borderId="0" xfId="57" applyFont="1" applyAlignment="1">
      <alignment horizontal="right"/>
      <protection/>
    </xf>
    <xf numFmtId="0" fontId="10" fillId="0" borderId="0" xfId="57" applyFont="1" applyAlignment="1">
      <alignment horizontal="center"/>
      <protection/>
    </xf>
    <xf numFmtId="0" fontId="89" fillId="0" borderId="0" xfId="57" applyFont="1" applyAlignment="1">
      <alignment horizontal="center"/>
      <protection/>
    </xf>
    <xf numFmtId="165" fontId="1" fillId="0" borderId="0" xfId="57" applyNumberFormat="1" applyAlignment="1">
      <alignment vertical="center" wrapText="1"/>
      <protection/>
    </xf>
    <xf numFmtId="165" fontId="53" fillId="0" borderId="0" xfId="57" applyNumberFormat="1" applyFont="1" applyAlignment="1">
      <alignment horizontal="right" vertical="center"/>
      <protection/>
    </xf>
    <xf numFmtId="165" fontId="35" fillId="0" borderId="19" xfId="57" applyNumberFormat="1" applyFont="1" applyBorder="1" applyAlignment="1">
      <alignment horizontal="center"/>
      <protection/>
    </xf>
    <xf numFmtId="165" fontId="35" fillId="0" borderId="19" xfId="57" applyNumberFormat="1" applyFont="1" applyBorder="1" applyAlignment="1">
      <alignment horizontal="center" wrapText="1"/>
      <protection/>
    </xf>
    <xf numFmtId="165" fontId="35" fillId="0" borderId="46" xfId="57" applyNumberFormat="1" applyFont="1" applyBorder="1" applyAlignment="1">
      <alignment horizontal="center" vertical="center" wrapText="1"/>
      <protection/>
    </xf>
    <xf numFmtId="165" fontId="35" fillId="0" borderId="46" xfId="57" applyNumberFormat="1" applyFont="1" applyBorder="1" applyAlignment="1">
      <alignment horizontal="center" vertical="center"/>
      <protection/>
    </xf>
    <xf numFmtId="165" fontId="36" fillId="0" borderId="11" xfId="57" applyNumberFormat="1" applyFont="1" applyBorder="1" applyAlignment="1">
      <alignment horizontal="center" vertical="center" wrapText="1"/>
      <protection/>
    </xf>
    <xf numFmtId="165" fontId="35" fillId="0" borderId="14" xfId="57" applyNumberFormat="1" applyFont="1" applyBorder="1" applyAlignment="1">
      <alignment vertical="center" wrapText="1"/>
      <protection/>
    </xf>
    <xf numFmtId="165" fontId="1" fillId="36" borderId="14" xfId="57" applyNumberFormat="1" applyFill="1" applyBorder="1" applyAlignment="1">
      <alignment vertical="center" wrapText="1"/>
      <protection/>
    </xf>
    <xf numFmtId="165" fontId="1" fillId="0" borderId="21" xfId="57" applyNumberFormat="1" applyBorder="1" applyAlignment="1">
      <alignment vertical="center" wrapText="1"/>
      <protection/>
    </xf>
    <xf numFmtId="165" fontId="36" fillId="0" borderId="26" xfId="57" applyNumberFormat="1" applyFont="1" applyBorder="1" applyAlignment="1">
      <alignment horizontal="center" vertical="center" wrapText="1"/>
      <protection/>
    </xf>
    <xf numFmtId="165" fontId="37" fillId="0" borderId="14" xfId="57" applyNumberFormat="1" applyFont="1" applyBorder="1" applyAlignment="1" applyProtection="1">
      <alignment vertical="center" wrapText="1"/>
      <protection locked="0"/>
    </xf>
    <xf numFmtId="0" fontId="78" fillId="0" borderId="14" xfId="57" applyFont="1" applyBorder="1" applyAlignment="1">
      <alignment horizontal="center" vertical="center" wrapText="1"/>
      <protection/>
    </xf>
    <xf numFmtId="169" fontId="1" fillId="0" borderId="14" xfId="57" applyNumberFormat="1" applyBorder="1" applyAlignment="1" applyProtection="1">
      <alignment vertical="center" wrapText="1"/>
      <protection locked="0"/>
    </xf>
    <xf numFmtId="165" fontId="1" fillId="0" borderId="27" xfId="57" applyNumberFormat="1" applyBorder="1" applyAlignment="1" applyProtection="1">
      <alignment vertical="center" wrapText="1"/>
      <protection locked="0"/>
    </xf>
    <xf numFmtId="3" fontId="6" fillId="0" borderId="21" xfId="57" applyNumberFormat="1" applyFont="1" applyBorder="1" applyAlignment="1">
      <alignment vertical="center" wrapText="1"/>
      <protection/>
    </xf>
    <xf numFmtId="165" fontId="36" fillId="0" borderId="18" xfId="57" applyNumberFormat="1" applyFont="1" applyBorder="1" applyAlignment="1">
      <alignment horizontal="center" vertical="center" wrapText="1"/>
      <protection/>
    </xf>
    <xf numFmtId="165" fontId="37" fillId="0" borderId="15" xfId="57" applyNumberFormat="1" applyFont="1" applyBorder="1" applyAlignment="1" applyProtection="1">
      <alignment vertical="center" wrapText="1"/>
      <protection locked="0"/>
    </xf>
    <xf numFmtId="14" fontId="1" fillId="0" borderId="15" xfId="57" applyNumberFormat="1" applyFont="1" applyBorder="1" applyAlignment="1" applyProtection="1">
      <alignment vertical="center" wrapText="1"/>
      <protection locked="0"/>
    </xf>
    <xf numFmtId="3" fontId="1" fillId="0" borderId="27" xfId="57" applyNumberFormat="1" applyBorder="1" applyAlignment="1" applyProtection="1">
      <alignment vertical="center" wrapText="1"/>
      <protection locked="0"/>
    </xf>
    <xf numFmtId="165" fontId="36" fillId="0" borderId="22" xfId="57" applyNumberFormat="1" applyFont="1" applyBorder="1" applyAlignment="1">
      <alignment horizontal="center" vertical="center" wrapText="1"/>
      <protection/>
    </xf>
    <xf numFmtId="14" fontId="1" fillId="0" borderId="34" xfId="57" applyNumberFormat="1" applyBorder="1" applyAlignment="1" applyProtection="1">
      <alignment vertical="center" wrapText="1"/>
      <protection locked="0"/>
    </xf>
    <xf numFmtId="3" fontId="1" fillId="0" borderId="55" xfId="57" applyNumberFormat="1" applyBorder="1" applyAlignment="1" applyProtection="1">
      <alignment vertical="center" wrapText="1"/>
      <protection locked="0"/>
    </xf>
    <xf numFmtId="165" fontId="36" fillId="0" borderId="62" xfId="57" applyNumberFormat="1" applyFont="1" applyBorder="1" applyAlignment="1">
      <alignment horizontal="center" vertical="center" wrapText="1"/>
      <protection/>
    </xf>
    <xf numFmtId="165" fontId="37" fillId="0" borderId="36" xfId="57" applyNumberFormat="1" applyFont="1" applyBorder="1" applyAlignment="1" applyProtection="1">
      <alignment vertical="center" wrapText="1"/>
      <protection locked="0"/>
    </xf>
    <xf numFmtId="14" fontId="1" fillId="0" borderId="16" xfId="57" applyNumberFormat="1" applyBorder="1" applyAlignment="1" applyProtection="1">
      <alignment vertical="center" wrapText="1"/>
      <protection locked="0"/>
    </xf>
    <xf numFmtId="3" fontId="1" fillId="0" borderId="17" xfId="57" applyNumberFormat="1" applyBorder="1" applyAlignment="1" applyProtection="1">
      <alignment vertical="center" wrapText="1"/>
      <protection locked="0"/>
    </xf>
    <xf numFmtId="165" fontId="57" fillId="0" borderId="14" xfId="57" applyNumberFormat="1" applyFont="1" applyBorder="1" applyAlignment="1">
      <alignment vertical="center" wrapText="1"/>
      <protection/>
    </xf>
    <xf numFmtId="165" fontId="1" fillId="0" borderId="0" xfId="57" applyNumberFormat="1" applyAlignment="1">
      <alignment horizontal="center" vertical="center" wrapText="1"/>
      <protection/>
    </xf>
    <xf numFmtId="0" fontId="78" fillId="0" borderId="13" xfId="57" applyFont="1" applyBorder="1" applyAlignment="1">
      <alignment horizontal="center" vertical="center"/>
      <protection/>
    </xf>
    <xf numFmtId="165" fontId="35" fillId="0" borderId="14" xfId="57" applyNumberFormat="1" applyFont="1" applyFill="1" applyBorder="1" applyAlignment="1" applyProtection="1">
      <alignment vertical="center" wrapText="1"/>
      <protection locked="0"/>
    </xf>
    <xf numFmtId="14" fontId="78" fillId="0" borderId="14" xfId="57" applyNumberFormat="1" applyFont="1" applyBorder="1" applyAlignment="1">
      <alignment vertical="center"/>
      <protection/>
    </xf>
    <xf numFmtId="3" fontId="78" fillId="0" borderId="21" xfId="57" applyNumberFormat="1" applyFont="1" applyBorder="1" applyAlignment="1">
      <alignment vertical="center"/>
      <protection/>
    </xf>
    <xf numFmtId="10" fontId="29" fillId="0" borderId="19" xfId="60" applyNumberFormat="1" applyFont="1" applyFill="1" applyBorder="1" applyAlignment="1">
      <alignment vertical="top"/>
      <protection/>
    </xf>
    <xf numFmtId="10" fontId="29" fillId="0" borderId="15" xfId="60" applyNumberFormat="1" applyFont="1" applyFill="1" applyBorder="1" applyAlignment="1">
      <alignment vertical="top"/>
      <protection/>
    </xf>
    <xf numFmtId="10" fontId="29" fillId="0" borderId="36" xfId="60" applyNumberFormat="1" applyFont="1" applyFill="1" applyBorder="1">
      <alignment/>
      <protection/>
    </xf>
    <xf numFmtId="10" fontId="29" fillId="0" borderId="16" xfId="60" applyNumberFormat="1" applyFont="1" applyFill="1" applyBorder="1">
      <alignment/>
      <protection/>
    </xf>
    <xf numFmtId="0" fontId="11" fillId="0" borderId="12" xfId="58" applyBorder="1">
      <alignment/>
      <protection/>
    </xf>
    <xf numFmtId="0" fontId="11" fillId="0" borderId="36" xfId="58" applyBorder="1">
      <alignment/>
      <protection/>
    </xf>
    <xf numFmtId="10" fontId="25" fillId="0" borderId="14" xfId="60" applyNumberFormat="1" applyFont="1" applyBorder="1" applyAlignment="1">
      <alignment vertical="center"/>
      <protection/>
    </xf>
    <xf numFmtId="3" fontId="22" fillId="0" borderId="96" xfId="60" applyNumberFormat="1" applyFont="1" applyBorder="1" applyAlignment="1">
      <alignment horizontal="center" vertical="center" wrapText="1"/>
      <protection/>
    </xf>
    <xf numFmtId="3" fontId="29" fillId="0" borderId="88" xfId="60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60" applyNumberFormat="1" applyFont="1" applyFill="1" applyBorder="1" applyAlignment="1">
      <alignment vertical="top"/>
      <protection/>
    </xf>
    <xf numFmtId="10" fontId="29" fillId="0" borderId="79" xfId="60" applyNumberFormat="1" applyFont="1" applyFill="1" applyBorder="1" applyAlignment="1">
      <alignment vertical="top"/>
      <protection/>
    </xf>
    <xf numFmtId="3" fontId="29" fillId="0" borderId="79" xfId="60" applyNumberFormat="1" applyFont="1" applyFill="1" applyBorder="1">
      <alignment/>
      <protection/>
    </xf>
    <xf numFmtId="3" fontId="29" fillId="0" borderId="95" xfId="60" applyNumberFormat="1" applyFont="1" applyFill="1" applyBorder="1">
      <alignment/>
      <protection/>
    </xf>
    <xf numFmtId="3" fontId="29" fillId="0" borderId="56" xfId="60" applyNumberFormat="1" applyFont="1" applyFill="1" applyBorder="1">
      <alignment/>
      <protection/>
    </xf>
    <xf numFmtId="3" fontId="29" fillId="0" borderId="97" xfId="60" applyNumberFormat="1" applyFont="1" applyFill="1" applyBorder="1">
      <alignment/>
      <protection/>
    </xf>
    <xf numFmtId="3" fontId="25" fillId="0" borderId="78" xfId="60" applyNumberFormat="1" applyFont="1" applyBorder="1" applyAlignment="1">
      <alignment vertical="center"/>
      <protection/>
    </xf>
    <xf numFmtId="10" fontId="25" fillId="0" borderId="78" xfId="60" applyNumberFormat="1" applyFont="1" applyBorder="1" applyAlignment="1">
      <alignment vertical="center"/>
      <protection/>
    </xf>
    <xf numFmtId="3" fontId="7" fillId="0" borderId="19" xfId="0" applyNumberFormat="1" applyFont="1" applyFill="1" applyBorder="1" applyAlignment="1">
      <alignment horizontal="right" vertical="center"/>
    </xf>
    <xf numFmtId="0" fontId="78" fillId="0" borderId="40" xfId="56" applyFont="1" applyBorder="1" applyAlignment="1">
      <alignment wrapText="1"/>
      <protection/>
    </xf>
    <xf numFmtId="0" fontId="7" fillId="0" borderId="38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54" fillId="0" borderId="16" xfId="61" applyFont="1" applyFill="1" applyBorder="1" applyAlignment="1">
      <alignment horizontal="left"/>
      <protection/>
    </xf>
    <xf numFmtId="0" fontId="37" fillId="0" borderId="61" xfId="61" applyFont="1" applyFill="1" applyBorder="1" applyAlignment="1" applyProtection="1">
      <alignment horizontal="left" vertical="center" wrapText="1"/>
      <protection/>
    </xf>
    <xf numFmtId="0" fontId="37" fillId="0" borderId="38" xfId="61" applyFont="1" applyFill="1" applyBorder="1" applyAlignment="1" applyProtection="1">
      <alignment horizontal="left" vertical="center" wrapText="1"/>
      <protection/>
    </xf>
    <xf numFmtId="0" fontId="37" fillId="0" borderId="83" xfId="61" applyFont="1" applyFill="1" applyBorder="1" applyAlignment="1" applyProtection="1">
      <alignment horizontal="left" vertical="center" wrapText="1"/>
      <protection/>
    </xf>
    <xf numFmtId="0" fontId="37" fillId="0" borderId="73" xfId="61" applyFont="1" applyFill="1" applyBorder="1" applyAlignment="1" applyProtection="1">
      <alignment horizontal="left" vertical="center" wrapText="1"/>
      <protection/>
    </xf>
    <xf numFmtId="0" fontId="37" fillId="0" borderId="68" xfId="61" applyFont="1" applyFill="1" applyBorder="1" applyAlignment="1" applyProtection="1">
      <alignment horizontal="left" vertical="center" wrapText="1"/>
      <protection/>
    </xf>
    <xf numFmtId="0" fontId="37" fillId="0" borderId="92" xfId="61" applyFont="1" applyFill="1" applyBorder="1" applyAlignment="1" applyProtection="1">
      <alignment horizontal="left" vertical="center" wrapText="1"/>
      <protection/>
    </xf>
    <xf numFmtId="0" fontId="35" fillId="0" borderId="19" xfId="61" applyFont="1" applyFill="1" applyBorder="1" applyAlignment="1">
      <alignment horizontal="left"/>
      <protection/>
    </xf>
    <xf numFmtId="0" fontId="37" fillId="0" borderId="15" xfId="61" applyFont="1" applyFill="1" applyBorder="1" applyAlignment="1">
      <alignment horizontal="left"/>
      <protection/>
    </xf>
    <xf numFmtId="0" fontId="54" fillId="0" borderId="15" xfId="61" applyFont="1" applyFill="1" applyBorder="1" applyAlignment="1">
      <alignment horizontal="left"/>
      <protection/>
    </xf>
    <xf numFmtId="0" fontId="57" fillId="0" borderId="0" xfId="61" applyFont="1" applyFill="1" applyAlignment="1">
      <alignment horizont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72" fillId="0" borderId="0" xfId="61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37" fillId="0" borderId="59" xfId="61" applyFont="1" applyFill="1" applyBorder="1" applyAlignment="1" applyProtection="1">
      <alignment horizontal="left" vertical="center" wrapText="1"/>
      <protection/>
    </xf>
    <xf numFmtId="0" fontId="37" fillId="0" borderId="51" xfId="61" applyFont="1" applyFill="1" applyBorder="1" applyAlignment="1" applyProtection="1">
      <alignment horizontal="left" vertical="center" wrapText="1"/>
      <protection/>
    </xf>
    <xf numFmtId="0" fontId="37" fillId="0" borderId="84" xfId="61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1" applyFont="1" applyFill="1" applyBorder="1" applyAlignment="1" applyProtection="1">
      <alignment horizontal="left" vertical="center" wrapText="1"/>
      <protection/>
    </xf>
    <xf numFmtId="0" fontId="35" fillId="0" borderId="42" xfId="61" applyFont="1" applyFill="1" applyBorder="1" applyAlignment="1" applyProtection="1">
      <alignment horizontal="left" vertical="center" wrapText="1"/>
      <protection/>
    </xf>
    <xf numFmtId="0" fontId="35" fillId="0" borderId="20" xfId="61" applyFont="1" applyFill="1" applyBorder="1" applyAlignment="1" applyProtection="1">
      <alignment horizontal="left" vertical="center" wrapText="1"/>
      <protection/>
    </xf>
    <xf numFmtId="165" fontId="72" fillId="0" borderId="10" xfId="61" applyNumberFormat="1" applyFont="1" applyFill="1" applyBorder="1" applyAlignment="1" applyProtection="1">
      <alignment horizontal="left" vertical="center"/>
      <protection/>
    </xf>
    <xf numFmtId="0" fontId="57" fillId="0" borderId="0" xfId="61" applyFont="1" applyFill="1" applyAlignment="1">
      <alignment horizontal="center"/>
      <protection/>
    </xf>
    <xf numFmtId="0" fontId="37" fillId="0" borderId="72" xfId="61" applyFont="1" applyFill="1" applyBorder="1" applyAlignment="1" applyProtection="1">
      <alignment horizontal="left" vertical="center" wrapText="1"/>
      <protection/>
    </xf>
    <xf numFmtId="0" fontId="37" fillId="0" borderId="10" xfId="61" applyFont="1" applyFill="1" applyBorder="1" applyAlignment="1" applyProtection="1">
      <alignment horizontal="left" vertical="center" wrapText="1"/>
      <protection/>
    </xf>
    <xf numFmtId="0" fontId="37" fillId="0" borderId="98" xfId="61" applyFont="1" applyFill="1" applyBorder="1" applyAlignment="1" applyProtection="1">
      <alignment horizontal="left" vertical="center" wrapText="1"/>
      <protection/>
    </xf>
    <xf numFmtId="165" fontId="72" fillId="0" borderId="0" xfId="61" applyNumberFormat="1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45" fillId="0" borderId="18" xfId="59" applyFont="1" applyBorder="1" applyAlignment="1">
      <alignment horizontal="center" vertical="center" wrapText="1"/>
      <protection/>
    </xf>
    <xf numFmtId="0" fontId="45" fillId="0" borderId="30" xfId="59" applyFont="1" applyBorder="1" applyAlignment="1">
      <alignment horizontal="center" vertical="center" wrapText="1"/>
      <protection/>
    </xf>
    <xf numFmtId="0" fontId="30" fillId="0" borderId="94" xfId="59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9" applyNumberFormat="1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30" fillId="0" borderId="11" xfId="59" applyFont="1" applyBorder="1" applyAlignment="1">
      <alignment horizontal="left" vertical="center"/>
      <protection/>
    </xf>
    <xf numFmtId="0" fontId="30" fillId="0" borderId="42" xfId="59" applyFont="1" applyBorder="1" applyAlignment="1">
      <alignment horizontal="left" vertical="center"/>
      <protection/>
    </xf>
    <xf numFmtId="0" fontId="30" fillId="0" borderId="20" xfId="59" applyFont="1" applyBorder="1" applyAlignment="1">
      <alignment horizontal="left" vertical="center"/>
      <protection/>
    </xf>
    <xf numFmtId="0" fontId="76" fillId="0" borderId="0" xfId="59" applyFont="1" applyAlignment="1">
      <alignment horizontal="right" vertical="center"/>
      <protection/>
    </xf>
    <xf numFmtId="0" fontId="30" fillId="0" borderId="59" xfId="59" applyFont="1" applyFill="1" applyBorder="1" applyAlignment="1">
      <alignment horizontal="center" vertical="center" wrapText="1"/>
      <protection/>
    </xf>
    <xf numFmtId="0" fontId="30" fillId="0" borderId="48" xfId="59" applyFont="1" applyBorder="1" applyAlignment="1">
      <alignment horizontal="center" vertical="center" wrapText="1"/>
      <protection/>
    </xf>
    <xf numFmtId="0" fontId="30" fillId="0" borderId="43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21" xfId="58" applyNumberFormat="1" applyFont="1" applyFill="1" applyBorder="1" applyAlignment="1">
      <alignment horizontal="center" vertical="center"/>
      <protection/>
    </xf>
    <xf numFmtId="0" fontId="16" fillId="33" borderId="78" xfId="58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21" xfId="58" applyFont="1" applyFill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23" fillId="0" borderId="38" xfId="60" applyFont="1" applyFill="1" applyBorder="1" applyAlignment="1">
      <alignment horizontal="left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22" fillId="0" borderId="13" xfId="60" applyNumberFormat="1" applyFont="1" applyBorder="1" applyAlignment="1">
      <alignment horizontal="center" vertical="center" wrapText="1"/>
      <protection/>
    </xf>
    <xf numFmtId="3" fontId="22" fillId="0" borderId="14" xfId="60" applyNumberFormat="1" applyFont="1" applyBorder="1" applyAlignment="1">
      <alignment horizontal="center" vertical="center" wrapText="1"/>
      <protection/>
    </xf>
    <xf numFmtId="3" fontId="22" fillId="0" borderId="21" xfId="60" applyNumberFormat="1" applyFont="1" applyBorder="1" applyAlignment="1">
      <alignment horizontal="center" vertical="center" wrapText="1"/>
      <protection/>
    </xf>
    <xf numFmtId="3" fontId="22" fillId="0" borderId="78" xfId="60" applyNumberFormat="1" applyFont="1" applyBorder="1" applyAlignment="1">
      <alignment horizontal="center" vertical="center" wrapText="1"/>
      <protection/>
    </xf>
    <xf numFmtId="164" fontId="22" fillId="0" borderId="42" xfId="60" applyNumberFormat="1" applyFont="1" applyBorder="1" applyAlignment="1">
      <alignment horizontal="center" vertical="center" wrapText="1"/>
      <protection/>
    </xf>
    <xf numFmtId="0" fontId="23" fillId="0" borderId="59" xfId="60" applyFont="1" applyFill="1" applyBorder="1" applyAlignment="1">
      <alignment horizontal="left" wrapText="1"/>
      <protection/>
    </xf>
    <xf numFmtId="0" fontId="23" fillId="0" borderId="74" xfId="60" applyFont="1" applyFill="1" applyBorder="1" applyAlignment="1">
      <alignment horizontal="left" wrapText="1"/>
      <protection/>
    </xf>
    <xf numFmtId="0" fontId="25" fillId="0" borderId="42" xfId="60" applyFont="1" applyBorder="1" applyAlignment="1">
      <alignment horizontal="center" vertical="center" wrapText="1"/>
      <protection/>
    </xf>
    <xf numFmtId="164" fontId="23" fillId="0" borderId="38" xfId="60" applyNumberFormat="1" applyFont="1" applyBorder="1" applyAlignment="1">
      <alignment horizontal="left" wrapText="1"/>
      <protection/>
    </xf>
    <xf numFmtId="164" fontId="23" fillId="0" borderId="61" xfId="60" applyNumberFormat="1" applyFont="1" applyBorder="1" applyAlignment="1">
      <alignment horizontal="left" wrapText="1"/>
      <protection/>
    </xf>
    <xf numFmtId="164" fontId="23" fillId="0" borderId="57" xfId="60" applyNumberFormat="1" applyFont="1" applyBorder="1" applyAlignment="1">
      <alignment horizontal="left" wrapText="1"/>
      <protection/>
    </xf>
    <xf numFmtId="164" fontId="23" fillId="0" borderId="41" xfId="60" applyNumberFormat="1" applyFont="1" applyBorder="1" applyAlignment="1">
      <alignment horizontal="left" wrapText="1"/>
      <protection/>
    </xf>
    <xf numFmtId="0" fontId="0" fillId="0" borderId="99" xfId="0" applyBorder="1" applyAlignment="1">
      <alignment horizontal="left" wrapText="1"/>
    </xf>
    <xf numFmtId="164" fontId="23" fillId="0" borderId="73" xfId="60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9" xfId="58" applyBorder="1" applyAlignment="1">
      <alignment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4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8" fillId="34" borderId="100" xfId="58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left" vertical="center" wrapText="1"/>
      <protection/>
    </xf>
    <xf numFmtId="0" fontId="32" fillId="0" borderId="0" xfId="58" applyFont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28" fillId="34" borderId="94" xfId="58" applyFont="1" applyFill="1" applyBorder="1" applyAlignment="1">
      <alignment horizontal="center" vertical="center" wrapText="1"/>
      <protection/>
    </xf>
    <xf numFmtId="0" fontId="28" fillId="34" borderId="26" xfId="58" applyFont="1" applyFill="1" applyBorder="1" applyAlignment="1">
      <alignment horizontal="center" vertical="center" wrapText="1"/>
      <protection/>
    </xf>
    <xf numFmtId="0" fontId="28" fillId="34" borderId="31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82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3" fontId="28" fillId="34" borderId="102" xfId="58" applyNumberFormat="1" applyFont="1" applyFill="1" applyBorder="1" applyAlignment="1">
      <alignment horizontal="center" vertical="center" wrapText="1"/>
      <protection/>
    </xf>
    <xf numFmtId="3" fontId="28" fillId="34" borderId="103" xfId="58" applyNumberFormat="1" applyFont="1" applyFill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93" xfId="58" applyNumberFormat="1" applyFont="1" applyFill="1" applyBorder="1" applyAlignment="1">
      <alignment horizontal="center" vertical="center" wrapText="1"/>
      <protection/>
    </xf>
    <xf numFmtId="3" fontId="28" fillId="34" borderId="104" xfId="58" applyNumberFormat="1" applyFont="1" applyFill="1" applyBorder="1" applyAlignment="1">
      <alignment horizontal="center" vertical="center" wrapText="1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8" xfId="58" applyFont="1" applyFill="1" applyBorder="1" applyAlignment="1">
      <alignment horizontal="center" vertical="center" wrapText="1"/>
      <protection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27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53" fillId="0" borderId="0" xfId="61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1" applyFont="1" applyFill="1" applyBorder="1" applyAlignment="1">
      <alignment horizontal="center" vertical="center" wrapText="1"/>
      <protection/>
    </xf>
    <xf numFmtId="0" fontId="57" fillId="0" borderId="35" xfId="61" applyFont="1" applyFill="1" applyBorder="1" applyAlignment="1">
      <alignment horizontal="center" vertical="center" wrapText="1"/>
      <protection/>
    </xf>
    <xf numFmtId="0" fontId="57" fillId="0" borderId="19" xfId="61" applyFont="1" applyFill="1" applyBorder="1" applyAlignment="1">
      <alignment horizontal="center" vertical="center" wrapText="1"/>
      <protection/>
    </xf>
    <xf numFmtId="0" fontId="57" fillId="0" borderId="34" xfId="61" applyFont="1" applyFill="1" applyBorder="1" applyAlignment="1">
      <alignment horizontal="center" vertical="center" wrapText="1"/>
      <protection/>
    </xf>
    <xf numFmtId="165" fontId="86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59" xfId="61" applyFont="1" applyFill="1" applyBorder="1" applyAlignment="1">
      <alignment horizontal="center" vertical="center" wrapText="1"/>
      <protection/>
    </xf>
    <xf numFmtId="0" fontId="57" fillId="0" borderId="51" xfId="61" applyFont="1" applyFill="1" applyBorder="1" applyAlignment="1">
      <alignment horizontal="center" vertical="center" wrapText="1"/>
      <protection/>
    </xf>
    <xf numFmtId="0" fontId="57" fillId="0" borderId="74" xfId="61" applyFont="1" applyFill="1" applyBorder="1" applyAlignment="1">
      <alignment horizontal="center" vertical="center" wrapText="1"/>
      <protection/>
    </xf>
    <xf numFmtId="165" fontId="88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13" xfId="61" applyFont="1" applyFill="1" applyBorder="1" applyAlignment="1" applyProtection="1">
      <alignment horizontal="left" vertical="center"/>
      <protection/>
    </xf>
    <xf numFmtId="0" fontId="57" fillId="0" borderId="14" xfId="61" applyFont="1" applyFill="1" applyBorder="1" applyAlignment="1" applyProtection="1">
      <alignment horizontal="left" vertical="center"/>
      <protection/>
    </xf>
    <xf numFmtId="0" fontId="56" fillId="0" borderId="58" xfId="61" applyFont="1" applyFill="1" applyBorder="1" applyAlignment="1">
      <alignment horizontal="justify" vertical="center" wrapText="1"/>
      <protection/>
    </xf>
    <xf numFmtId="3" fontId="80" fillId="0" borderId="0" xfId="62" applyNumberFormat="1" applyFont="1" applyFill="1" applyAlignment="1" applyProtection="1">
      <alignment horizontal="center"/>
      <protection locked="0"/>
    </xf>
    <xf numFmtId="3" fontId="57" fillId="0" borderId="0" xfId="62" applyNumberFormat="1" applyFont="1" applyFill="1" applyAlignment="1" applyProtection="1">
      <alignment horizontal="center" wrapText="1"/>
      <protection/>
    </xf>
    <xf numFmtId="3" fontId="57" fillId="0" borderId="0" xfId="62" applyNumberFormat="1" applyFont="1" applyFill="1" applyAlignment="1" applyProtection="1">
      <alignment horizontal="center"/>
      <protection/>
    </xf>
    <xf numFmtId="3" fontId="72" fillId="0" borderId="50" xfId="62" applyNumberFormat="1" applyFont="1" applyFill="1" applyBorder="1" applyAlignment="1" applyProtection="1">
      <alignment horizontal="left" vertical="center" indent="1"/>
      <protection/>
    </xf>
    <xf numFmtId="3" fontId="72" fillId="0" borderId="42" xfId="62" applyNumberFormat="1" applyFont="1" applyFill="1" applyBorder="1" applyAlignment="1" applyProtection="1">
      <alignment horizontal="left" vertical="center" indent="1"/>
      <protection/>
    </xf>
    <xf numFmtId="3" fontId="72" fillId="0" borderId="49" xfId="62" applyNumberFormat="1" applyFont="1" applyFill="1" applyBorder="1" applyAlignment="1" applyProtection="1">
      <alignment horizontal="left" vertical="center" inden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81" fillId="0" borderId="0" xfId="56" applyFont="1" applyFill="1" applyAlignment="1">
      <alignment horizontal="right" vertical="center"/>
      <protection/>
    </xf>
    <xf numFmtId="3" fontId="34" fillId="0" borderId="73" xfId="56" applyNumberFormat="1" applyFont="1" applyFill="1" applyBorder="1" applyAlignment="1">
      <alignment horizontal="right" vertical="center"/>
      <protection/>
    </xf>
    <xf numFmtId="3" fontId="34" fillId="0" borderId="77" xfId="56" applyNumberFormat="1" applyFont="1" applyFill="1" applyBorder="1" applyAlignment="1">
      <alignment horizontal="right" vertical="center"/>
      <protection/>
    </xf>
    <xf numFmtId="3" fontId="30" fillId="0" borderId="72" xfId="56" applyNumberFormat="1" applyFont="1" applyFill="1" applyBorder="1" applyAlignment="1">
      <alignment horizontal="right" vertical="center"/>
      <protection/>
    </xf>
    <xf numFmtId="3" fontId="30" fillId="0" borderId="75" xfId="56" applyNumberFormat="1" applyFont="1" applyFill="1" applyBorder="1" applyAlignment="1">
      <alignment horizontal="right" vertical="center"/>
      <protection/>
    </xf>
    <xf numFmtId="3" fontId="89" fillId="0" borderId="0" xfId="56" applyNumberFormat="1" applyFont="1" applyFill="1" applyBorder="1" applyAlignment="1">
      <alignment horizontal="center" vertical="center"/>
      <protection/>
    </xf>
    <xf numFmtId="0" fontId="91" fillId="0" borderId="18" xfId="56" applyFont="1" applyFill="1" applyBorder="1" applyAlignment="1">
      <alignment horizontal="center" vertical="center" wrapText="1"/>
      <protection/>
    </xf>
    <xf numFmtId="0" fontId="91" fillId="0" borderId="28" xfId="56" applyFont="1" applyFill="1" applyBorder="1" applyAlignment="1">
      <alignment horizontal="center" vertical="center" wrapText="1"/>
      <protection/>
    </xf>
    <xf numFmtId="0" fontId="91" fillId="0" borderId="71" xfId="56" applyFont="1" applyFill="1" applyBorder="1" applyAlignment="1">
      <alignment horizontal="center" vertical="center" wrapText="1"/>
      <protection/>
    </xf>
    <xf numFmtId="0" fontId="91" fillId="0" borderId="69" xfId="56" applyFont="1" applyFill="1" applyBorder="1" applyAlignment="1">
      <alignment horizontal="center" vertical="center" wrapText="1"/>
      <protection/>
    </xf>
    <xf numFmtId="0" fontId="91" fillId="0" borderId="72" xfId="56" applyFont="1" applyFill="1" applyBorder="1" applyAlignment="1">
      <alignment horizontal="center" vertical="center" wrapText="1"/>
      <protection/>
    </xf>
    <xf numFmtId="0" fontId="91" fillId="0" borderId="75" xfId="56" applyFont="1" applyFill="1" applyBorder="1" applyAlignment="1">
      <alignment horizontal="center" vertical="center" wrapText="1"/>
      <protection/>
    </xf>
    <xf numFmtId="3" fontId="34" fillId="0" borderId="60" xfId="56" applyNumberFormat="1" applyFont="1" applyFill="1" applyBorder="1" applyAlignment="1">
      <alignment horizontal="right" vertical="center"/>
      <protection/>
    </xf>
    <xf numFmtId="3" fontId="34" fillId="0" borderId="76" xfId="56" applyNumberFormat="1" applyFont="1" applyFill="1" applyBorder="1" applyAlignment="1">
      <alignment horizontal="right" vertical="center"/>
      <protection/>
    </xf>
    <xf numFmtId="3" fontId="90" fillId="0" borderId="48" xfId="56" applyNumberFormat="1" applyFont="1" applyFill="1" applyBorder="1" applyAlignment="1">
      <alignment horizontal="center" vertical="center" wrapText="1"/>
      <protection/>
    </xf>
    <xf numFmtId="3" fontId="90" fillId="0" borderId="43" xfId="56" applyNumberFormat="1" applyFont="1" applyFill="1" applyBorder="1" applyAlignment="1">
      <alignment horizontal="center" vertical="center" wrapText="1"/>
      <protection/>
    </xf>
    <xf numFmtId="3" fontId="90" fillId="0" borderId="19" xfId="56" applyNumberFormat="1" applyFont="1" applyFill="1" applyBorder="1" applyAlignment="1">
      <alignment horizontal="center" vertical="center"/>
      <protection/>
    </xf>
    <xf numFmtId="3" fontId="90" fillId="0" borderId="84" xfId="56" applyNumberFormat="1" applyFont="1" applyFill="1" applyBorder="1" applyAlignment="1">
      <alignment horizontal="center" vertical="center"/>
      <protection/>
    </xf>
    <xf numFmtId="3" fontId="90" fillId="0" borderId="3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9" fillId="0" borderId="0" xfId="56" applyNumberFormat="1" applyFont="1" applyAlignment="1">
      <alignment horizontal="center" vertical="center"/>
      <protection/>
    </xf>
    <xf numFmtId="3" fontId="89" fillId="0" borderId="0" xfId="56" applyNumberFormat="1" applyFont="1" applyAlignment="1">
      <alignment horizontal="center" vertical="center"/>
      <protection/>
    </xf>
    <xf numFmtId="0" fontId="1" fillId="0" borderId="0" xfId="57" applyFont="1" applyAlignment="1">
      <alignment horizontal="left" wrapText="1"/>
      <protection/>
    </xf>
    <xf numFmtId="0" fontId="10" fillId="0" borderId="0" xfId="57" applyFont="1" applyAlignment="1">
      <alignment horizontal="center"/>
      <protection/>
    </xf>
    <xf numFmtId="165" fontId="35" fillId="0" borderId="66" xfId="57" applyNumberFormat="1" applyFont="1" applyBorder="1" applyAlignment="1">
      <alignment horizontal="center" vertical="top" wrapText="1"/>
      <protection/>
    </xf>
    <xf numFmtId="165" fontId="35" fillId="0" borderId="63" xfId="57" applyNumberFormat="1" applyFont="1" applyBorder="1" applyAlignment="1">
      <alignment horizontal="center" vertical="top" wrapText="1"/>
      <protection/>
    </xf>
    <xf numFmtId="165" fontId="57" fillId="0" borderId="44" xfId="57" applyNumberFormat="1" applyFont="1" applyBorder="1" applyAlignment="1">
      <alignment horizontal="center" vertical="center"/>
      <protection/>
    </xf>
    <xf numFmtId="165" fontId="57" fillId="0" borderId="46" xfId="57" applyNumberFormat="1" applyFont="1" applyBorder="1" applyAlignment="1">
      <alignment horizontal="center" vertical="center"/>
      <protection/>
    </xf>
    <xf numFmtId="165" fontId="57" fillId="0" borderId="44" xfId="57" applyNumberFormat="1" applyFont="1" applyBorder="1" applyAlignment="1">
      <alignment horizontal="center" vertical="top" wrapText="1"/>
      <protection/>
    </xf>
    <xf numFmtId="165" fontId="57" fillId="0" borderId="46" xfId="57" applyNumberFormat="1" applyFont="1" applyBorder="1" applyAlignment="1">
      <alignment horizontal="center" vertical="top" wrapText="1"/>
      <protection/>
    </xf>
    <xf numFmtId="165" fontId="57" fillId="0" borderId="53" xfId="57" applyNumberFormat="1" applyFont="1" applyBorder="1" applyAlignment="1">
      <alignment horizontal="center" vertical="center"/>
      <protection/>
    </xf>
    <xf numFmtId="165" fontId="57" fillId="0" borderId="47" xfId="57" applyNumberFormat="1" applyFont="1" applyBorder="1" applyAlignment="1">
      <alignment horizontal="center" vertical="center"/>
      <protection/>
    </xf>
    <xf numFmtId="0" fontId="89" fillId="0" borderId="0" xfId="57" applyFont="1" applyAlignment="1">
      <alignment horizontal="center" vertical="center"/>
      <protection/>
    </xf>
    <xf numFmtId="0" fontId="95" fillId="0" borderId="0" xfId="58" applyFont="1" applyAlignment="1">
      <alignment horizontal="right"/>
      <protection/>
    </xf>
    <xf numFmtId="0" fontId="93" fillId="0" borderId="0" xfId="58" applyFont="1" applyFill="1" applyBorder="1" applyAlignment="1">
      <alignment horizontal="center" vertical="center"/>
      <protection/>
    </xf>
    <xf numFmtId="0" fontId="93" fillId="0" borderId="0" xfId="58" applyFont="1" applyBorder="1" applyAlignment="1">
      <alignment horizontal="center" vertical="center"/>
      <protection/>
    </xf>
    <xf numFmtId="0" fontId="82" fillId="35" borderId="18" xfId="58" applyFont="1" applyFill="1" applyBorder="1" applyAlignment="1">
      <alignment horizontal="center" vertical="center" wrapText="1"/>
      <protection/>
    </xf>
    <xf numFmtId="0" fontId="82" fillId="35" borderId="28" xfId="58" applyFont="1" applyFill="1" applyBorder="1" applyAlignment="1">
      <alignment horizontal="center" vertical="center" wrapText="1"/>
      <protection/>
    </xf>
    <xf numFmtId="0" fontId="82" fillId="35" borderId="19" xfId="58" applyFont="1" applyFill="1" applyBorder="1" applyAlignment="1">
      <alignment horizontal="center" vertical="center" wrapText="1"/>
      <protection/>
    </xf>
    <xf numFmtId="0" fontId="82" fillId="35" borderId="16" xfId="58" applyFont="1" applyFill="1" applyBorder="1" applyAlignment="1">
      <alignment horizontal="center" vertical="center" wrapText="1"/>
      <protection/>
    </xf>
    <xf numFmtId="0" fontId="82" fillId="0" borderId="59" xfId="58" applyFont="1" applyBorder="1" applyAlignment="1">
      <alignment horizontal="center" vertical="center"/>
      <protection/>
    </xf>
    <xf numFmtId="0" fontId="82" fillId="0" borderId="51" xfId="58" applyFont="1" applyBorder="1" applyAlignment="1">
      <alignment horizontal="center" vertical="center"/>
      <protection/>
    </xf>
    <xf numFmtId="0" fontId="82" fillId="0" borderId="74" xfId="58" applyFont="1" applyBorder="1" applyAlignment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(1)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58"/>
  <sheetViews>
    <sheetView view="pageBreakPreview" zoomScale="60" zoomScaleNormal="75" zoomScalePageLayoutView="0" workbookViewId="0" topLeftCell="A1">
      <selection activeCell="C37" sqref="C37:D37"/>
    </sheetView>
  </sheetViews>
  <sheetFormatPr defaultColWidth="9.140625" defaultRowHeight="12.75"/>
  <cols>
    <col min="1" max="2" width="5.7109375" style="137" customWidth="1"/>
    <col min="3" max="3" width="8.8515625" style="137" customWidth="1"/>
    <col min="4" max="4" width="56.00390625" style="23" bestFit="1" customWidth="1"/>
    <col min="5" max="5" width="22.57421875" style="405" customWidth="1"/>
    <col min="6" max="6" width="13.00390625" style="405" customWidth="1"/>
    <col min="7" max="7" width="13.00390625" style="405" hidden="1" customWidth="1"/>
    <col min="8" max="9" width="10.8515625" style="405" hidden="1" customWidth="1"/>
    <col min="10" max="10" width="13.140625" style="405" hidden="1" customWidth="1"/>
    <col min="11" max="11" width="22.7109375" style="406" customWidth="1"/>
    <col min="12" max="12" width="13.00390625" style="406" customWidth="1"/>
    <col min="13" max="13" width="13.00390625" style="406" hidden="1" customWidth="1"/>
    <col min="14" max="16" width="10.8515625" style="406" hidden="1" customWidth="1"/>
    <col min="17" max="17" width="20.8515625" style="407" customWidth="1"/>
    <col min="18" max="18" width="8.28125" style="406" customWidth="1"/>
    <col min="19" max="19" width="8.8515625" style="406" hidden="1" customWidth="1"/>
    <col min="20" max="20" width="11.00390625" style="406" hidden="1" customWidth="1"/>
    <col min="21" max="21" width="12.7109375" style="407" hidden="1" customWidth="1"/>
    <col min="22" max="22" width="11.8515625" style="407" hidden="1" customWidth="1"/>
    <col min="23" max="16384" width="9.140625" style="407" customWidth="1"/>
  </cols>
  <sheetData>
    <row r="1" spans="1:17" ht="12.75">
      <c r="A1" s="134"/>
      <c r="B1" s="134"/>
      <c r="C1" s="134"/>
      <c r="D1" s="135"/>
      <c r="Q1" s="73" t="s">
        <v>66</v>
      </c>
    </row>
    <row r="2" spans="1:20" s="409" customFormat="1" ht="34.5" customHeight="1">
      <c r="A2" s="1169" t="s">
        <v>589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294"/>
      <c r="S2" s="408"/>
      <c r="T2" s="408"/>
    </row>
    <row r="3" spans="1:17" ht="13.5" thickBot="1">
      <c r="A3" s="136"/>
      <c r="B3" s="136"/>
      <c r="C3" s="136"/>
      <c r="D3" s="132"/>
      <c r="K3" s="103"/>
      <c r="L3" s="103"/>
      <c r="M3" s="103"/>
      <c r="N3" s="103"/>
      <c r="O3" s="103"/>
      <c r="P3" s="103"/>
      <c r="Q3" s="58" t="s">
        <v>2</v>
      </c>
    </row>
    <row r="4" spans="1:22" ht="45.75" customHeight="1" thickBot="1">
      <c r="A4" s="1170" t="s">
        <v>6</v>
      </c>
      <c r="B4" s="1171"/>
      <c r="C4" s="1171"/>
      <c r="D4" s="417" t="s">
        <v>9</v>
      </c>
      <c r="E4" s="1173" t="s">
        <v>5</v>
      </c>
      <c r="F4" s="1174"/>
      <c r="G4" s="1174"/>
      <c r="H4" s="1174"/>
      <c r="I4" s="1174"/>
      <c r="J4" s="1175"/>
      <c r="K4" s="1173" t="s">
        <v>80</v>
      </c>
      <c r="L4" s="1174"/>
      <c r="M4" s="1174"/>
      <c r="N4" s="1174"/>
      <c r="O4" s="1174"/>
      <c r="P4" s="1175"/>
      <c r="Q4" s="1173" t="s">
        <v>81</v>
      </c>
      <c r="R4" s="1174"/>
      <c r="S4" s="1174"/>
      <c r="T4" s="1174"/>
      <c r="U4" s="1174"/>
      <c r="V4" s="1175"/>
    </row>
    <row r="5" spans="1:22" ht="45.75" customHeight="1" thickBot="1">
      <c r="A5" s="368"/>
      <c r="B5" s="369"/>
      <c r="C5" s="369"/>
      <c r="D5" s="417"/>
      <c r="E5" s="452" t="s">
        <v>86</v>
      </c>
      <c r="F5" s="453" t="s">
        <v>273</v>
      </c>
      <c r="G5" s="453" t="s">
        <v>278</v>
      </c>
      <c r="H5" s="453" t="s">
        <v>283</v>
      </c>
      <c r="I5" s="453" t="s">
        <v>311</v>
      </c>
      <c r="J5" s="454" t="s">
        <v>353</v>
      </c>
      <c r="K5" s="452" t="s">
        <v>86</v>
      </c>
      <c r="L5" s="453" t="s">
        <v>273</v>
      </c>
      <c r="M5" s="453" t="s">
        <v>278</v>
      </c>
      <c r="N5" s="453" t="s">
        <v>283</v>
      </c>
      <c r="O5" s="453" t="s">
        <v>311</v>
      </c>
      <c r="P5" s="454" t="s">
        <v>353</v>
      </c>
      <c r="Q5" s="452" t="s">
        <v>86</v>
      </c>
      <c r="R5" s="453" t="s">
        <v>273</v>
      </c>
      <c r="S5" s="453" t="s">
        <v>278</v>
      </c>
      <c r="T5" s="453" t="s">
        <v>283</v>
      </c>
      <c r="U5" s="453" t="s">
        <v>311</v>
      </c>
      <c r="V5" s="454" t="s">
        <v>353</v>
      </c>
    </row>
    <row r="6" spans="1:22" s="7" customFormat="1" ht="21.75" customHeight="1" thickBot="1">
      <c r="A6" s="147"/>
      <c r="B6" s="1172"/>
      <c r="C6" s="1172"/>
      <c r="D6" s="1172"/>
      <c r="E6" s="455"/>
      <c r="F6" s="341"/>
      <c r="G6" s="341"/>
      <c r="H6" s="341"/>
      <c r="I6" s="341"/>
      <c r="J6" s="341"/>
      <c r="K6" s="455"/>
      <c r="L6" s="341"/>
      <c r="M6" s="341"/>
      <c r="N6" s="341"/>
      <c r="O6" s="341"/>
      <c r="P6" s="341"/>
      <c r="Q6" s="455"/>
      <c r="R6" s="341"/>
      <c r="S6" s="341"/>
      <c r="T6" s="341"/>
      <c r="U6" s="341"/>
      <c r="V6" s="341"/>
    </row>
    <row r="7" spans="1:22" s="7" customFormat="1" ht="21.75" customHeight="1" thickBot="1">
      <c r="A7" s="147" t="s">
        <v>32</v>
      </c>
      <c r="B7" s="1172" t="s">
        <v>460</v>
      </c>
      <c r="C7" s="1172"/>
      <c r="D7" s="1172"/>
      <c r="E7" s="455">
        <f>E8+E13+E16+E17+E20</f>
        <v>1600</v>
      </c>
      <c r="F7" s="455">
        <f>F8+F13+F16+F17+F20</f>
        <v>1600</v>
      </c>
      <c r="G7" s="341">
        <f aca="true" t="shared" si="0" ref="G7:V7">G8+G13+G16</f>
        <v>0</v>
      </c>
      <c r="H7" s="341">
        <f t="shared" si="0"/>
        <v>0</v>
      </c>
      <c r="I7" s="341">
        <f t="shared" si="0"/>
        <v>0</v>
      </c>
      <c r="J7" s="341">
        <f t="shared" si="0"/>
        <v>0</v>
      </c>
      <c r="K7" s="455">
        <f>K8+K13+K16+K17</f>
        <v>929</v>
      </c>
      <c r="L7" s="455">
        <f>L8+L13+L16+L17+L20</f>
        <v>929</v>
      </c>
      <c r="M7" s="341">
        <f t="shared" si="0"/>
        <v>0</v>
      </c>
      <c r="N7" s="341">
        <f t="shared" si="0"/>
        <v>0</v>
      </c>
      <c r="O7" s="341">
        <f t="shared" si="0"/>
        <v>0</v>
      </c>
      <c r="P7" s="341">
        <f t="shared" si="0"/>
        <v>0</v>
      </c>
      <c r="Q7" s="455">
        <f t="shared" si="0"/>
        <v>671</v>
      </c>
      <c r="R7" s="455">
        <f>R8+R13+R16</f>
        <v>671</v>
      </c>
      <c r="S7" s="341">
        <f t="shared" si="0"/>
        <v>0</v>
      </c>
      <c r="T7" s="341">
        <f t="shared" si="0"/>
        <v>0</v>
      </c>
      <c r="U7" s="341">
        <f t="shared" si="0"/>
        <v>0</v>
      </c>
      <c r="V7" s="341">
        <f t="shared" si="0"/>
        <v>0</v>
      </c>
    </row>
    <row r="8" spans="1:22" ht="21.75" customHeight="1">
      <c r="A8" s="1033"/>
      <c r="B8" s="296" t="s">
        <v>43</v>
      </c>
      <c r="C8" s="1188" t="s">
        <v>461</v>
      </c>
      <c r="D8" s="1188"/>
      <c r="E8" s="592">
        <f aca="true" t="shared" si="1" ref="E8:P8">SUM(E9:E12)</f>
        <v>1250</v>
      </c>
      <c r="F8" s="592">
        <f>SUM(F9:F12)</f>
        <v>1250</v>
      </c>
      <c r="G8" s="593">
        <f t="shared" si="1"/>
        <v>0</v>
      </c>
      <c r="H8" s="593">
        <f t="shared" si="1"/>
        <v>0</v>
      </c>
      <c r="I8" s="593">
        <f t="shared" si="1"/>
        <v>0</v>
      </c>
      <c r="J8" s="593">
        <f t="shared" si="1"/>
        <v>0</v>
      </c>
      <c r="K8" s="592">
        <v>579</v>
      </c>
      <c r="L8" s="592">
        <f>SUM(L9:L12)</f>
        <v>579</v>
      </c>
      <c r="M8" s="593">
        <f t="shared" si="1"/>
        <v>0</v>
      </c>
      <c r="N8" s="593">
        <f t="shared" si="1"/>
        <v>0</v>
      </c>
      <c r="O8" s="593">
        <f t="shared" si="1"/>
        <v>0</v>
      </c>
      <c r="P8" s="593">
        <f t="shared" si="1"/>
        <v>0</v>
      </c>
      <c r="Q8" s="592">
        <v>671</v>
      </c>
      <c r="R8" s="592">
        <v>671</v>
      </c>
      <c r="S8" s="342"/>
      <c r="T8" s="342"/>
      <c r="U8" s="342"/>
      <c r="V8" s="342"/>
    </row>
    <row r="9" spans="1:22" ht="21.75" customHeight="1">
      <c r="A9" s="144"/>
      <c r="B9" s="140"/>
      <c r="C9" s="140" t="s">
        <v>466</v>
      </c>
      <c r="D9" s="418" t="s">
        <v>462</v>
      </c>
      <c r="E9" s="457">
        <f>'3.sz.m Önk  bev.'!E9</f>
        <v>0</v>
      </c>
      <c r="F9" s="457">
        <f>'3.sz.m Önk  bev.'!F9</f>
        <v>0</v>
      </c>
      <c r="G9" s="343"/>
      <c r="H9" s="343"/>
      <c r="I9" s="343"/>
      <c r="J9" s="343"/>
      <c r="K9" s="457"/>
      <c r="L9" s="457">
        <f>'3.sz.m Önk  bev.'!L9</f>
        <v>0</v>
      </c>
      <c r="M9" s="343"/>
      <c r="N9" s="343"/>
      <c r="O9" s="343"/>
      <c r="P9" s="343"/>
      <c r="Q9" s="457"/>
      <c r="R9" s="457"/>
      <c r="S9" s="343"/>
      <c r="T9" s="343"/>
      <c r="U9" s="343"/>
      <c r="V9" s="343"/>
    </row>
    <row r="10" spans="1:22" ht="21.75" customHeight="1">
      <c r="A10" s="144"/>
      <c r="B10" s="140"/>
      <c r="C10" s="140" t="s">
        <v>467</v>
      </c>
      <c r="D10" s="418" t="s">
        <v>420</v>
      </c>
      <c r="E10" s="457">
        <f>'3.sz.m Önk  bev.'!E10</f>
        <v>0</v>
      </c>
      <c r="F10" s="457">
        <f>'3.sz.m Önk  bev.'!F10</f>
        <v>0</v>
      </c>
      <c r="G10" s="343"/>
      <c r="H10" s="343"/>
      <c r="I10" s="343"/>
      <c r="J10" s="343"/>
      <c r="K10" s="457"/>
      <c r="L10" s="457">
        <f>'3.sz.m Önk  bev.'!L10</f>
        <v>0</v>
      </c>
      <c r="M10" s="343"/>
      <c r="N10" s="343"/>
      <c r="O10" s="343"/>
      <c r="P10" s="343"/>
      <c r="Q10" s="457"/>
      <c r="R10" s="457"/>
      <c r="S10" s="343"/>
      <c r="T10" s="343"/>
      <c r="U10" s="343"/>
      <c r="V10" s="343"/>
    </row>
    <row r="11" spans="1:22" ht="21.75" customHeight="1">
      <c r="A11" s="144"/>
      <c r="B11" s="140"/>
      <c r="C11" s="140" t="s">
        <v>468</v>
      </c>
      <c r="D11" s="418" t="s">
        <v>417</v>
      </c>
      <c r="E11" s="457">
        <f>'3.sz.m Önk  bev.'!E11</f>
        <v>1250</v>
      </c>
      <c r="F11" s="457">
        <f>'3.sz.m Önk  bev.'!F11</f>
        <v>1250</v>
      </c>
      <c r="G11" s="343"/>
      <c r="H11" s="343"/>
      <c r="I11" s="343"/>
      <c r="J11" s="343"/>
      <c r="K11" s="457">
        <v>579</v>
      </c>
      <c r="L11" s="457">
        <f>'3.sz.m Önk  bev.'!L11</f>
        <v>579</v>
      </c>
      <c r="M11" s="343"/>
      <c r="N11" s="343"/>
      <c r="O11" s="343"/>
      <c r="P11" s="343"/>
      <c r="Q11" s="457">
        <v>671</v>
      </c>
      <c r="R11" s="457">
        <v>671</v>
      </c>
      <c r="S11" s="343"/>
      <c r="T11" s="343"/>
      <c r="U11" s="343"/>
      <c r="V11" s="343"/>
    </row>
    <row r="12" spans="1:32" ht="21.75" customHeight="1" hidden="1">
      <c r="A12" s="144"/>
      <c r="B12" s="140"/>
      <c r="C12" s="140"/>
      <c r="D12" s="418"/>
      <c r="E12" s="457"/>
      <c r="F12" s="457"/>
      <c r="G12" s="343"/>
      <c r="H12" s="343"/>
      <c r="I12" s="343"/>
      <c r="J12" s="343"/>
      <c r="K12" s="457"/>
      <c r="L12" s="457"/>
      <c r="M12" s="343"/>
      <c r="N12" s="343"/>
      <c r="O12" s="343"/>
      <c r="P12" s="343"/>
      <c r="Q12" s="457"/>
      <c r="R12" s="457"/>
      <c r="S12" s="343"/>
      <c r="T12" s="343"/>
      <c r="U12" s="343"/>
      <c r="V12" s="343"/>
      <c r="AF12" s="407" t="s">
        <v>305</v>
      </c>
    </row>
    <row r="13" spans="1:22" ht="21.75" customHeight="1">
      <c r="A13" s="144"/>
      <c r="B13" s="140" t="s">
        <v>44</v>
      </c>
      <c r="C13" s="1189" t="s">
        <v>463</v>
      </c>
      <c r="D13" s="1189"/>
      <c r="E13" s="457">
        <f>SUM(E14:E15)</f>
        <v>0</v>
      </c>
      <c r="F13" s="457">
        <f>SUM(F14:F15)</f>
        <v>0</v>
      </c>
      <c r="G13" s="343"/>
      <c r="H13" s="343"/>
      <c r="I13" s="343"/>
      <c r="J13" s="343"/>
      <c r="K13" s="457"/>
      <c r="L13" s="457">
        <f>SUM(L14:L15)</f>
        <v>0</v>
      </c>
      <c r="M13" s="343"/>
      <c r="N13" s="343"/>
      <c r="O13" s="343"/>
      <c r="P13" s="343"/>
      <c r="Q13" s="457"/>
      <c r="R13" s="457"/>
      <c r="S13" s="343"/>
      <c r="T13" s="343"/>
      <c r="U13" s="343"/>
      <c r="V13" s="343"/>
    </row>
    <row r="14" spans="1:22" ht="21.75" customHeight="1">
      <c r="A14" s="144"/>
      <c r="B14" s="140"/>
      <c r="C14" s="140" t="s">
        <v>464</v>
      </c>
      <c r="D14" s="790" t="s">
        <v>469</v>
      </c>
      <c r="E14" s="457">
        <f>'3.sz.m Önk  bev.'!E14</f>
        <v>0</v>
      </c>
      <c r="F14" s="457">
        <f>'3.sz.m Önk  bev.'!F14</f>
        <v>0</v>
      </c>
      <c r="G14" s="343"/>
      <c r="H14" s="343"/>
      <c r="I14" s="343"/>
      <c r="J14" s="343"/>
      <c r="K14" s="457"/>
      <c r="L14" s="457">
        <f>'3.sz.m Önk  bev.'!L14</f>
        <v>0</v>
      </c>
      <c r="M14" s="343"/>
      <c r="N14" s="343"/>
      <c r="O14" s="343"/>
      <c r="P14" s="343"/>
      <c r="Q14" s="457"/>
      <c r="R14" s="457"/>
      <c r="S14" s="458"/>
      <c r="T14" s="458"/>
      <c r="U14" s="458"/>
      <c r="V14" s="458"/>
    </row>
    <row r="15" spans="1:22" ht="21.75" customHeight="1">
      <c r="A15" s="144"/>
      <c r="B15" s="140"/>
      <c r="C15" s="140" t="s">
        <v>465</v>
      </c>
      <c r="D15" s="790" t="s">
        <v>470</v>
      </c>
      <c r="E15" s="457">
        <f>'3.sz.m Önk  bev.'!E15</f>
        <v>0</v>
      </c>
      <c r="F15" s="457">
        <f>'3.sz.m Önk  bev.'!F15</f>
        <v>0</v>
      </c>
      <c r="G15" s="343"/>
      <c r="H15" s="343"/>
      <c r="I15" s="343"/>
      <c r="J15" s="343"/>
      <c r="K15" s="457"/>
      <c r="L15" s="457">
        <f>'3.sz.m Önk  bev.'!L15</f>
        <v>0</v>
      </c>
      <c r="M15" s="343"/>
      <c r="N15" s="343"/>
      <c r="O15" s="343"/>
      <c r="P15" s="343"/>
      <c r="Q15" s="457"/>
      <c r="R15" s="457"/>
      <c r="S15" s="458"/>
      <c r="T15" s="458"/>
      <c r="U15" s="458"/>
      <c r="V15" s="458"/>
    </row>
    <row r="16" spans="1:22" ht="21.75" customHeight="1">
      <c r="A16" s="144"/>
      <c r="B16" s="140" t="s">
        <v>135</v>
      </c>
      <c r="C16" s="1189" t="s">
        <v>471</v>
      </c>
      <c r="D16" s="1189"/>
      <c r="E16" s="457">
        <f>'3.sz.m Önk  bev.'!E16</f>
        <v>250</v>
      </c>
      <c r="F16" s="457">
        <f>'3.sz.m Önk  bev.'!F16</f>
        <v>250</v>
      </c>
      <c r="G16" s="343"/>
      <c r="H16" s="1034"/>
      <c r="I16" s="1034"/>
      <c r="J16" s="1034"/>
      <c r="K16" s="457">
        <v>250</v>
      </c>
      <c r="L16" s="457">
        <f>'3.sz.m Önk  bev.'!L16</f>
        <v>250</v>
      </c>
      <c r="M16" s="343"/>
      <c r="N16" s="1034"/>
      <c r="O16" s="1034"/>
      <c r="P16" s="1034"/>
      <c r="Q16" s="457"/>
      <c r="R16" s="457"/>
      <c r="S16" s="458"/>
      <c r="T16" s="526"/>
      <c r="U16" s="526"/>
      <c r="V16" s="526"/>
    </row>
    <row r="17" spans="1:22" ht="21.75" customHeight="1">
      <c r="A17" s="144"/>
      <c r="B17" s="140" t="s">
        <v>59</v>
      </c>
      <c r="C17" s="1190" t="s">
        <v>472</v>
      </c>
      <c r="D17" s="1191"/>
      <c r="E17" s="457">
        <f>SUM(E18:E19)</f>
        <v>100</v>
      </c>
      <c r="F17" s="457">
        <f>SUM(F18:F19)</f>
        <v>100</v>
      </c>
      <c r="G17" s="343"/>
      <c r="H17" s="1034"/>
      <c r="I17" s="1034"/>
      <c r="J17" s="1034"/>
      <c r="K17" s="457">
        <v>100</v>
      </c>
      <c r="L17" s="457">
        <f>SUM(L18:L19)</f>
        <v>100</v>
      </c>
      <c r="M17" s="343"/>
      <c r="N17" s="1034"/>
      <c r="O17" s="1034"/>
      <c r="P17" s="1034"/>
      <c r="Q17" s="457"/>
      <c r="R17" s="457"/>
      <c r="S17" s="1031"/>
      <c r="T17" s="1032"/>
      <c r="U17" s="1032"/>
      <c r="V17" s="1032"/>
    </row>
    <row r="18" spans="1:22" ht="21.75" customHeight="1">
      <c r="A18" s="144"/>
      <c r="B18" s="140"/>
      <c r="C18" s="140" t="s">
        <v>473</v>
      </c>
      <c r="D18" s="790" t="s">
        <v>475</v>
      </c>
      <c r="E18" s="457">
        <f>'3.sz.m Önk  bev.'!E18</f>
        <v>0</v>
      </c>
      <c r="F18" s="457">
        <f>'3.sz.m Önk  bev.'!F18</f>
        <v>0</v>
      </c>
      <c r="G18" s="343"/>
      <c r="H18" s="1034"/>
      <c r="I18" s="1034"/>
      <c r="J18" s="1034"/>
      <c r="K18" s="457"/>
      <c r="L18" s="457">
        <f>'3.sz.m Önk  bev.'!L18</f>
        <v>0</v>
      </c>
      <c r="M18" s="343"/>
      <c r="N18" s="1034"/>
      <c r="O18" s="1034"/>
      <c r="P18" s="1034"/>
      <c r="Q18" s="457"/>
      <c r="R18" s="457"/>
      <c r="S18" s="1031"/>
      <c r="T18" s="1032"/>
      <c r="U18" s="1032"/>
      <c r="V18" s="1032"/>
    </row>
    <row r="19" spans="1:22" ht="21.75" customHeight="1">
      <c r="A19" s="144"/>
      <c r="B19" s="140"/>
      <c r="C19" s="140" t="s">
        <v>474</v>
      </c>
      <c r="D19" s="790" t="s">
        <v>421</v>
      </c>
      <c r="E19" s="457">
        <f>'3.sz.m Önk  bev.'!E19</f>
        <v>100</v>
      </c>
      <c r="F19" s="457">
        <f>'3.sz.m Önk  bev.'!F19</f>
        <v>100</v>
      </c>
      <c r="G19" s="343"/>
      <c r="H19" s="1034"/>
      <c r="I19" s="1034"/>
      <c r="J19" s="1034"/>
      <c r="K19" s="457">
        <v>100</v>
      </c>
      <c r="L19" s="457">
        <f>'3.sz.m Önk  bev.'!L19</f>
        <v>100</v>
      </c>
      <c r="M19" s="343"/>
      <c r="N19" s="1034"/>
      <c r="O19" s="1034"/>
      <c r="P19" s="1034"/>
      <c r="Q19" s="457"/>
      <c r="R19" s="457"/>
      <c r="S19" s="1031"/>
      <c r="T19" s="1032"/>
      <c r="U19" s="1032"/>
      <c r="V19" s="1032"/>
    </row>
    <row r="20" spans="1:22" ht="21.75" customHeight="1" thickBot="1">
      <c r="A20" s="596"/>
      <c r="B20" s="1035" t="s">
        <v>60</v>
      </c>
      <c r="C20" s="1192" t="s">
        <v>476</v>
      </c>
      <c r="D20" s="1193"/>
      <c r="E20" s="457">
        <f>'3.sz.m Önk  bev.'!E20</f>
        <v>0</v>
      </c>
      <c r="F20" s="457">
        <f>'3.sz.m Önk  bev.'!F20</f>
        <v>0</v>
      </c>
      <c r="G20" s="595"/>
      <c r="H20" s="1036"/>
      <c r="I20" s="1036"/>
      <c r="J20" s="1036"/>
      <c r="K20" s="594"/>
      <c r="L20" s="457">
        <f>'3.sz.m Önk  bev.'!L20</f>
        <v>0</v>
      </c>
      <c r="M20" s="595"/>
      <c r="N20" s="1036"/>
      <c r="O20" s="1036"/>
      <c r="P20" s="1036"/>
      <c r="Q20" s="594"/>
      <c r="R20" s="594"/>
      <c r="S20" s="1031"/>
      <c r="T20" s="1032"/>
      <c r="U20" s="1032"/>
      <c r="V20" s="1032"/>
    </row>
    <row r="21" spans="1:22" ht="21.75" customHeight="1" thickBot="1">
      <c r="A21" s="147" t="s">
        <v>477</v>
      </c>
      <c r="B21" s="1172" t="s">
        <v>478</v>
      </c>
      <c r="C21" s="1172"/>
      <c r="D21" s="1172"/>
      <c r="E21" s="455">
        <f>E22+E23+E24+E28+E29+E30+E31</f>
        <v>64</v>
      </c>
      <c r="F21" s="455">
        <f>F22+F23+F24+F28+F29+F30+F31</f>
        <v>64</v>
      </c>
      <c r="G21" s="341">
        <f aca="true" t="shared" si="2" ref="G21:V21">SUM(G22:G31)</f>
        <v>0</v>
      </c>
      <c r="H21" s="527">
        <f t="shared" si="2"/>
        <v>0</v>
      </c>
      <c r="I21" s="527">
        <f t="shared" si="2"/>
        <v>0</v>
      </c>
      <c r="J21" s="527">
        <f t="shared" si="2"/>
        <v>0</v>
      </c>
      <c r="K21" s="455">
        <f>K24+K28+K30+K31</f>
        <v>64</v>
      </c>
      <c r="L21" s="455">
        <f>L22+L23+L24+L28+L29+L30+L31</f>
        <v>64</v>
      </c>
      <c r="M21" s="341">
        <f t="shared" si="2"/>
        <v>0</v>
      </c>
      <c r="N21" s="527">
        <f t="shared" si="2"/>
        <v>0</v>
      </c>
      <c r="O21" s="527">
        <f t="shared" si="2"/>
        <v>0</v>
      </c>
      <c r="P21" s="527">
        <f t="shared" si="2"/>
        <v>0</v>
      </c>
      <c r="Q21" s="455">
        <f t="shared" si="2"/>
        <v>0</v>
      </c>
      <c r="R21" s="455">
        <f>SUM(R22:R31)</f>
        <v>0</v>
      </c>
      <c r="S21" s="341">
        <f t="shared" si="2"/>
        <v>0</v>
      </c>
      <c r="T21" s="527">
        <f t="shared" si="2"/>
        <v>0</v>
      </c>
      <c r="U21" s="527">
        <f t="shared" si="2"/>
        <v>0</v>
      </c>
      <c r="V21" s="527">
        <f t="shared" si="2"/>
        <v>870</v>
      </c>
    </row>
    <row r="22" spans="1:22" ht="21.75" customHeight="1">
      <c r="A22" s="145"/>
      <c r="B22" s="146" t="s">
        <v>46</v>
      </c>
      <c r="C22" s="1178" t="s">
        <v>479</v>
      </c>
      <c r="D22" s="1178"/>
      <c r="E22" s="456">
        <f>'3.sz.m Önk  bev.'!E22+'üres lap3'!D9</f>
        <v>0</v>
      </c>
      <c r="F22" s="456">
        <f>'3.sz.m Önk  bev.'!F22+'üres lap3'!E9</f>
        <v>0</v>
      </c>
      <c r="G22" s="342"/>
      <c r="H22" s="528"/>
      <c r="I22" s="528"/>
      <c r="J22" s="528"/>
      <c r="K22" s="456"/>
      <c r="L22" s="456">
        <f>'3.sz.m Önk  bev.'!L22+'üres lap3'!K9</f>
        <v>0</v>
      </c>
      <c r="M22" s="342"/>
      <c r="N22" s="528"/>
      <c r="O22" s="528"/>
      <c r="P22" s="528"/>
      <c r="Q22" s="456"/>
      <c r="R22" s="456"/>
      <c r="S22" s="342"/>
      <c r="T22" s="528"/>
      <c r="U22" s="528"/>
      <c r="V22" s="528">
        <v>600</v>
      </c>
    </row>
    <row r="23" spans="1:22" ht="21.75" customHeight="1">
      <c r="A23" s="144"/>
      <c r="B23" s="140" t="s">
        <v>47</v>
      </c>
      <c r="C23" s="1167" t="s">
        <v>480</v>
      </c>
      <c r="D23" s="1167"/>
      <c r="E23" s="462">
        <f>'3.sz.m Önk  bev.'!E23</f>
        <v>0</v>
      </c>
      <c r="F23" s="462">
        <f>'3.sz.m Önk  bev.'!F23</f>
        <v>0</v>
      </c>
      <c r="G23" s="345"/>
      <c r="H23" s="345"/>
      <c r="I23" s="345"/>
      <c r="J23" s="345"/>
      <c r="K23" s="462"/>
      <c r="L23" s="462">
        <f>'3.sz.m Önk  bev.'!L23</f>
        <v>0</v>
      </c>
      <c r="M23" s="345"/>
      <c r="N23" s="345"/>
      <c r="O23" s="345"/>
      <c r="P23" s="345"/>
      <c r="Q23" s="462"/>
      <c r="R23" s="462"/>
      <c r="S23" s="345"/>
      <c r="T23" s="345"/>
      <c r="U23" s="345"/>
      <c r="V23" s="345"/>
    </row>
    <row r="24" spans="1:22" ht="21.75" customHeight="1">
      <c r="A24" s="144"/>
      <c r="B24" s="140" t="s">
        <v>48</v>
      </c>
      <c r="C24" s="1167" t="s">
        <v>481</v>
      </c>
      <c r="D24" s="1167"/>
      <c r="E24" s="462">
        <f>SUM(E25:E27)</f>
        <v>34</v>
      </c>
      <c r="F24" s="462">
        <f>SUM(F25:F27)</f>
        <v>34</v>
      </c>
      <c r="G24" s="345"/>
      <c r="H24" s="345"/>
      <c r="I24" s="345"/>
      <c r="J24" s="345"/>
      <c r="K24" s="462">
        <v>34</v>
      </c>
      <c r="L24" s="462">
        <f>SUM(L25:L27)</f>
        <v>34</v>
      </c>
      <c r="M24" s="345"/>
      <c r="N24" s="345"/>
      <c r="O24" s="345"/>
      <c r="P24" s="345"/>
      <c r="Q24" s="462"/>
      <c r="R24" s="462"/>
      <c r="S24" s="345"/>
      <c r="T24" s="345"/>
      <c r="U24" s="345"/>
      <c r="V24" s="345"/>
    </row>
    <row r="25" spans="1:22" ht="21.75" customHeight="1">
      <c r="A25" s="144"/>
      <c r="B25" s="140"/>
      <c r="C25" s="140" t="s">
        <v>118</v>
      </c>
      <c r="D25" s="418" t="s">
        <v>482</v>
      </c>
      <c r="E25" s="462">
        <f>'3.sz.m Önk  bev.'!E25</f>
        <v>34</v>
      </c>
      <c r="F25" s="462">
        <f>'3.sz.m Önk  bev.'!F25</f>
        <v>34</v>
      </c>
      <c r="G25" s="345"/>
      <c r="H25" s="345"/>
      <c r="I25" s="345"/>
      <c r="J25" s="345"/>
      <c r="K25" s="462">
        <v>34</v>
      </c>
      <c r="L25" s="462">
        <f>'3.sz.m Önk  bev.'!L25</f>
        <v>34</v>
      </c>
      <c r="M25" s="345"/>
      <c r="N25" s="345"/>
      <c r="O25" s="345"/>
      <c r="P25" s="345"/>
      <c r="Q25" s="462"/>
      <c r="R25" s="462"/>
      <c r="S25" s="345"/>
      <c r="T25" s="345"/>
      <c r="U25" s="345"/>
      <c r="V25" s="345"/>
    </row>
    <row r="26" spans="1:22" ht="41.25" customHeight="1">
      <c r="A26" s="144"/>
      <c r="B26" s="140"/>
      <c r="C26" s="140" t="s">
        <v>119</v>
      </c>
      <c r="D26" s="418" t="s">
        <v>483</v>
      </c>
      <c r="E26" s="462">
        <f>'3.sz.m Önk  bev.'!E26</f>
        <v>0</v>
      </c>
      <c r="F26" s="462">
        <f>'3.sz.m Önk  bev.'!F26</f>
        <v>0</v>
      </c>
      <c r="G26" s="345"/>
      <c r="H26" s="345"/>
      <c r="I26" s="345"/>
      <c r="J26" s="345"/>
      <c r="K26" s="462"/>
      <c r="L26" s="462">
        <f>'3.sz.m Önk  bev.'!L26</f>
        <v>0</v>
      </c>
      <c r="M26" s="345"/>
      <c r="N26" s="345"/>
      <c r="O26" s="345"/>
      <c r="P26" s="345"/>
      <c r="Q26" s="462"/>
      <c r="R26" s="462"/>
      <c r="S26" s="345"/>
      <c r="T26" s="345"/>
      <c r="U26" s="345"/>
      <c r="V26" s="345"/>
    </row>
    <row r="27" spans="1:22" ht="21.75" customHeight="1">
      <c r="A27" s="144"/>
      <c r="B27" s="140"/>
      <c r="C27" s="140" t="s">
        <v>120</v>
      </c>
      <c r="D27" s="418" t="s">
        <v>484</v>
      </c>
      <c r="E27" s="462">
        <f>'3.sz.m Önk  bev.'!E27</f>
        <v>0</v>
      </c>
      <c r="F27" s="462">
        <f>'3.sz.m Önk  bev.'!F27</f>
        <v>0</v>
      </c>
      <c r="G27" s="345"/>
      <c r="H27" s="345"/>
      <c r="I27" s="345"/>
      <c r="J27" s="345"/>
      <c r="K27" s="462"/>
      <c r="L27" s="462">
        <f>'3.sz.m Önk  bev.'!L27</f>
        <v>0</v>
      </c>
      <c r="M27" s="345"/>
      <c r="N27" s="345"/>
      <c r="O27" s="345"/>
      <c r="P27" s="345"/>
      <c r="Q27" s="462"/>
      <c r="R27" s="462"/>
      <c r="S27" s="345"/>
      <c r="T27" s="345"/>
      <c r="U27" s="345"/>
      <c r="V27" s="345"/>
    </row>
    <row r="28" spans="1:22" ht="21.75" customHeight="1">
      <c r="A28" s="144"/>
      <c r="B28" s="140" t="s">
        <v>447</v>
      </c>
      <c r="C28" s="1167" t="s">
        <v>485</v>
      </c>
      <c r="D28" s="1167"/>
      <c r="E28" s="462">
        <f>'3.sz.m Önk  bev.'!E28</f>
        <v>30</v>
      </c>
      <c r="F28" s="462">
        <f>'3.sz.m Önk  bev.'!F28</f>
        <v>30</v>
      </c>
      <c r="G28" s="345"/>
      <c r="H28" s="345"/>
      <c r="I28" s="345"/>
      <c r="J28" s="345"/>
      <c r="K28" s="462">
        <v>30</v>
      </c>
      <c r="L28" s="462">
        <f>'3.sz.m Önk  bev.'!L28</f>
        <v>30</v>
      </c>
      <c r="M28" s="345"/>
      <c r="N28" s="345"/>
      <c r="O28" s="345"/>
      <c r="P28" s="345"/>
      <c r="Q28" s="462"/>
      <c r="R28" s="462"/>
      <c r="S28" s="345"/>
      <c r="T28" s="345"/>
      <c r="U28" s="345"/>
      <c r="V28" s="345">
        <v>270</v>
      </c>
    </row>
    <row r="29" spans="1:22" ht="21.75" customHeight="1">
      <c r="A29" s="148"/>
      <c r="B29" s="149" t="s">
        <v>486</v>
      </c>
      <c r="C29" s="1167" t="s">
        <v>487</v>
      </c>
      <c r="D29" s="1168"/>
      <c r="E29" s="462">
        <f>'3.sz.m Önk  bev.'!E29</f>
        <v>0</v>
      </c>
      <c r="F29" s="462">
        <f>'3.sz.m Önk  bev.'!F29</f>
        <v>0</v>
      </c>
      <c r="G29" s="345"/>
      <c r="H29" s="345"/>
      <c r="I29" s="345"/>
      <c r="J29" s="345"/>
      <c r="K29" s="462"/>
      <c r="L29" s="462">
        <f>'3.sz.m Önk  bev.'!L29</f>
        <v>0</v>
      </c>
      <c r="M29" s="345"/>
      <c r="N29" s="345"/>
      <c r="O29" s="345"/>
      <c r="P29" s="345"/>
      <c r="Q29" s="462"/>
      <c r="R29" s="462"/>
      <c r="S29" s="345"/>
      <c r="T29" s="345"/>
      <c r="U29" s="345"/>
      <c r="V29" s="345"/>
    </row>
    <row r="30" spans="1:22" ht="21.75" customHeight="1">
      <c r="A30" s="148"/>
      <c r="B30" s="149" t="s">
        <v>488</v>
      </c>
      <c r="C30" s="1167" t="s">
        <v>489</v>
      </c>
      <c r="D30" s="1168"/>
      <c r="E30" s="462">
        <f>'3.sz.m Önk  bev.'!E30</f>
        <v>0</v>
      </c>
      <c r="F30" s="462">
        <f>'3.sz.m Önk  bev.'!F30</f>
        <v>0</v>
      </c>
      <c r="G30" s="345"/>
      <c r="H30" s="345"/>
      <c r="I30" s="345"/>
      <c r="J30" s="345"/>
      <c r="K30" s="462"/>
      <c r="L30" s="462">
        <f>'3.sz.m Önk  bev.'!L30</f>
        <v>0</v>
      </c>
      <c r="M30" s="345"/>
      <c r="N30" s="345"/>
      <c r="O30" s="345"/>
      <c r="P30" s="345"/>
      <c r="Q30" s="462"/>
      <c r="R30" s="462"/>
      <c r="S30" s="345"/>
      <c r="T30" s="345"/>
      <c r="U30" s="345"/>
      <c r="V30" s="345"/>
    </row>
    <row r="31" spans="1:22" ht="21.75" customHeight="1" thickBot="1">
      <c r="A31" s="148"/>
      <c r="B31" s="149" t="s">
        <v>91</v>
      </c>
      <c r="C31" s="1182" t="s">
        <v>92</v>
      </c>
      <c r="D31" s="1182"/>
      <c r="E31" s="462">
        <f>'3.sz.m Önk  bev.'!E31</f>
        <v>0</v>
      </c>
      <c r="F31" s="462">
        <f>'3.sz.m Önk  bev.'!F31</f>
        <v>0</v>
      </c>
      <c r="G31" s="345"/>
      <c r="H31" s="345"/>
      <c r="I31" s="345"/>
      <c r="J31" s="345"/>
      <c r="K31" s="462"/>
      <c r="L31" s="462">
        <f>'3.sz.m Önk  bev.'!L31</f>
        <v>0</v>
      </c>
      <c r="M31" s="345"/>
      <c r="N31" s="345"/>
      <c r="O31" s="345"/>
      <c r="P31" s="345"/>
      <c r="Q31" s="462"/>
      <c r="R31" s="462"/>
      <c r="S31" s="345"/>
      <c r="T31" s="345"/>
      <c r="U31" s="345"/>
      <c r="V31" s="345"/>
    </row>
    <row r="32" spans="1:22" ht="21.75" customHeight="1" thickBot="1">
      <c r="A32" s="151" t="s">
        <v>10</v>
      </c>
      <c r="B32" s="1172" t="s">
        <v>490</v>
      </c>
      <c r="C32" s="1172"/>
      <c r="D32" s="1172"/>
      <c r="E32" s="450">
        <f>SUM(E33:E37)</f>
        <v>11450</v>
      </c>
      <c r="F32" s="450">
        <f>SUM(F33:F37)</f>
        <v>11518</v>
      </c>
      <c r="G32" s="154"/>
      <c r="H32" s="154"/>
      <c r="I32" s="154"/>
      <c r="J32" s="154"/>
      <c r="K32" s="450">
        <f>K33+K34+K35+K37</f>
        <v>11450</v>
      </c>
      <c r="L32" s="450">
        <f>SUM(L33:L37)</f>
        <v>11518</v>
      </c>
      <c r="M32" s="154"/>
      <c r="N32" s="154"/>
      <c r="O32" s="154"/>
      <c r="P32" s="154"/>
      <c r="Q32" s="450"/>
      <c r="R32" s="450"/>
      <c r="S32" s="154"/>
      <c r="T32" s="154"/>
      <c r="U32" s="154"/>
      <c r="V32" s="154"/>
    </row>
    <row r="33" spans="1:22" ht="21.75" customHeight="1" thickBot="1">
      <c r="A33" s="145"/>
      <c r="B33" s="149" t="s">
        <v>49</v>
      </c>
      <c r="C33" s="1186" t="s">
        <v>491</v>
      </c>
      <c r="D33" s="1187"/>
      <c r="E33" s="462">
        <f>'3.sz.m Önk  bev.'!E33</f>
        <v>9380</v>
      </c>
      <c r="F33" s="462">
        <f>'3.sz.m Önk  bev.'!F33</f>
        <v>9380</v>
      </c>
      <c r="G33" s="1039"/>
      <c r="H33" s="1039"/>
      <c r="I33" s="1039"/>
      <c r="J33" s="1039"/>
      <c r="K33" s="1071">
        <v>9380</v>
      </c>
      <c r="L33" s="462">
        <f>'3.sz.m Önk  bev.'!L33</f>
        <v>9380</v>
      </c>
      <c r="M33" s="1039"/>
      <c r="N33" s="1039"/>
      <c r="O33" s="1039"/>
      <c r="P33" s="1039"/>
      <c r="Q33" s="1038"/>
      <c r="R33" s="1038"/>
      <c r="S33" s="154"/>
      <c r="T33" s="154"/>
      <c r="U33" s="154"/>
      <c r="V33" s="154"/>
    </row>
    <row r="34" spans="1:22" ht="21.75" customHeight="1" thickBot="1">
      <c r="A34" s="144"/>
      <c r="B34" s="149" t="s">
        <v>50</v>
      </c>
      <c r="C34" s="1167" t="s">
        <v>492</v>
      </c>
      <c r="D34" s="1168"/>
      <c r="E34" s="462">
        <f>'3.sz.m Önk  bev.'!E34</f>
        <v>3</v>
      </c>
      <c r="F34" s="462">
        <f>'3.sz.m Önk  bev.'!F34</f>
        <v>4</v>
      </c>
      <c r="G34" s="1041"/>
      <c r="H34" s="1041"/>
      <c r="I34" s="1041"/>
      <c r="J34" s="1041"/>
      <c r="K34" s="462">
        <v>3</v>
      </c>
      <c r="L34" s="462">
        <f>'3.sz.m Önk  bev.'!L34</f>
        <v>4</v>
      </c>
      <c r="M34" s="1041"/>
      <c r="N34" s="1041"/>
      <c r="O34" s="1041"/>
      <c r="P34" s="1041"/>
      <c r="Q34" s="1040"/>
      <c r="R34" s="1040"/>
      <c r="S34" s="154"/>
      <c r="T34" s="154"/>
      <c r="U34" s="154"/>
      <c r="V34" s="154"/>
    </row>
    <row r="35" spans="1:22" ht="21.75" customHeight="1" thickBot="1">
      <c r="A35" s="144"/>
      <c r="B35" s="149" t="s">
        <v>89</v>
      </c>
      <c r="C35" s="1167" t="s">
        <v>493</v>
      </c>
      <c r="D35" s="1168"/>
      <c r="E35" s="462">
        <f>'3.sz.m Önk  bev.'!E35</f>
        <v>383</v>
      </c>
      <c r="F35" s="462">
        <f>'3.sz.m Önk  bev.'!F35</f>
        <v>383</v>
      </c>
      <c r="G35" s="1041"/>
      <c r="H35" s="1041"/>
      <c r="I35" s="1041"/>
      <c r="J35" s="1041"/>
      <c r="K35" s="462">
        <v>383</v>
      </c>
      <c r="L35" s="462">
        <f>'3.sz.m Önk  bev.'!L35</f>
        <v>383</v>
      </c>
      <c r="M35" s="1041"/>
      <c r="N35" s="1041"/>
      <c r="O35" s="1041"/>
      <c r="P35" s="1041"/>
      <c r="Q35" s="1040"/>
      <c r="R35" s="1040"/>
      <c r="S35" s="154"/>
      <c r="T35" s="154"/>
      <c r="U35" s="154"/>
      <c r="V35" s="154"/>
    </row>
    <row r="36" spans="1:22" ht="21.75" customHeight="1" thickBot="1">
      <c r="A36" s="144"/>
      <c r="B36" s="149" t="s">
        <v>90</v>
      </c>
      <c r="C36" s="1167" t="s">
        <v>605</v>
      </c>
      <c r="D36" s="1168"/>
      <c r="E36" s="462">
        <f>'3.sz.m Önk  bev.'!E36</f>
        <v>0</v>
      </c>
      <c r="F36" s="462">
        <f>'3.sz.m Önk  bev.'!F36</f>
        <v>67</v>
      </c>
      <c r="G36" s="1041"/>
      <c r="H36" s="1041"/>
      <c r="I36" s="1041"/>
      <c r="J36" s="1041"/>
      <c r="K36" s="462"/>
      <c r="L36" s="462">
        <f>'3.sz.m Önk  bev.'!L36</f>
        <v>67</v>
      </c>
      <c r="M36" s="1041"/>
      <c r="N36" s="1041"/>
      <c r="O36" s="1041"/>
      <c r="P36" s="1041"/>
      <c r="Q36" s="1040"/>
      <c r="R36" s="1040"/>
      <c r="S36" s="154"/>
      <c r="T36" s="154"/>
      <c r="U36" s="154"/>
      <c r="V36" s="154"/>
    </row>
    <row r="37" spans="1:22" ht="21.75" customHeight="1" thickBot="1">
      <c r="A37" s="144"/>
      <c r="B37" s="149" t="s">
        <v>591</v>
      </c>
      <c r="C37" s="1167" t="s">
        <v>494</v>
      </c>
      <c r="D37" s="1168"/>
      <c r="E37" s="462">
        <f>SUM(E38:E40)</f>
        <v>1684</v>
      </c>
      <c r="F37" s="462">
        <f>SUM(F38:F40)</f>
        <v>1684</v>
      </c>
      <c r="G37" s="1041"/>
      <c r="H37" s="1041"/>
      <c r="I37" s="1041"/>
      <c r="J37" s="1041"/>
      <c r="K37" s="462">
        <v>1684</v>
      </c>
      <c r="L37" s="462">
        <f>SUM(L38:L40)</f>
        <v>1684</v>
      </c>
      <c r="M37" s="1041"/>
      <c r="N37" s="1041"/>
      <c r="O37" s="1041"/>
      <c r="P37" s="1041"/>
      <c r="Q37" s="1040"/>
      <c r="R37" s="1040"/>
      <c r="S37" s="154"/>
      <c r="T37" s="154"/>
      <c r="U37" s="154"/>
      <c r="V37" s="154"/>
    </row>
    <row r="38" spans="1:22" ht="21.75" customHeight="1" thickBot="1">
      <c r="A38" s="144"/>
      <c r="B38" s="149"/>
      <c r="C38" s="146" t="s">
        <v>592</v>
      </c>
      <c r="D38" s="1037" t="s">
        <v>38</v>
      </c>
      <c r="E38" s="462">
        <f>'3.sz.m Önk  bev.'!E38</f>
        <v>0</v>
      </c>
      <c r="F38" s="462">
        <f>'3.sz.m Önk  bev.'!F38</f>
        <v>0</v>
      </c>
      <c r="G38" s="1041"/>
      <c r="H38" s="1041"/>
      <c r="I38" s="1041"/>
      <c r="J38" s="1041"/>
      <c r="K38" s="462"/>
      <c r="L38" s="462">
        <f>'3.sz.m Önk  bev.'!L38</f>
        <v>0</v>
      </c>
      <c r="M38" s="1041"/>
      <c r="N38" s="1041"/>
      <c r="O38" s="1041"/>
      <c r="P38" s="1041"/>
      <c r="Q38" s="1040"/>
      <c r="R38" s="1040"/>
      <c r="S38" s="154"/>
      <c r="T38" s="154"/>
      <c r="U38" s="154"/>
      <c r="V38" s="154"/>
    </row>
    <row r="39" spans="1:22" ht="21.75" customHeight="1" thickBot="1">
      <c r="A39" s="144"/>
      <c r="B39" s="149"/>
      <c r="C39" s="140" t="s">
        <v>593</v>
      </c>
      <c r="D39" s="418" t="s">
        <v>37</v>
      </c>
      <c r="E39" s="462">
        <f>'3.sz.m Önk  bev.'!E39+'üres lap3'!D12</f>
        <v>0</v>
      </c>
      <c r="F39" s="462">
        <f>'3.sz.m Önk  bev.'!F39+'üres lap3'!E12</f>
        <v>0</v>
      </c>
      <c r="G39" s="1041"/>
      <c r="H39" s="1041"/>
      <c r="I39" s="1041"/>
      <c r="J39" s="1041"/>
      <c r="K39" s="462"/>
      <c r="L39" s="462">
        <f>'3.sz.m Önk  bev.'!L39+'üres lap3'!K12</f>
        <v>0</v>
      </c>
      <c r="M39" s="1041"/>
      <c r="N39" s="1041"/>
      <c r="O39" s="1041"/>
      <c r="P39" s="1041"/>
      <c r="Q39" s="1040"/>
      <c r="R39" s="1040"/>
      <c r="S39" s="154"/>
      <c r="T39" s="154"/>
      <c r="U39" s="154"/>
      <c r="V39" s="154"/>
    </row>
    <row r="40" spans="1:22" ht="21.75" customHeight="1" thickBot="1">
      <c r="A40" s="144"/>
      <c r="B40" s="149"/>
      <c r="C40" s="140" t="s">
        <v>594</v>
      </c>
      <c r="D40" s="418" t="s">
        <v>39</v>
      </c>
      <c r="E40" s="462">
        <f>'3.sz.m Önk  bev.'!E40</f>
        <v>1684</v>
      </c>
      <c r="F40" s="462">
        <f>'3.sz.m Önk  bev.'!F40</f>
        <v>1684</v>
      </c>
      <c r="G40" s="1043"/>
      <c r="H40" s="1043"/>
      <c r="I40" s="1043"/>
      <c r="J40" s="1043"/>
      <c r="K40" s="792">
        <v>1684</v>
      </c>
      <c r="L40" s="462">
        <f>'3.sz.m Önk  bev.'!L40</f>
        <v>1684</v>
      </c>
      <c r="M40" s="1043"/>
      <c r="N40" s="1043"/>
      <c r="O40" s="1043"/>
      <c r="P40" s="1043"/>
      <c r="Q40" s="1042"/>
      <c r="R40" s="1042"/>
      <c r="S40" s="154"/>
      <c r="T40" s="154"/>
      <c r="U40" s="154"/>
      <c r="V40" s="154"/>
    </row>
    <row r="41" spans="1:22" ht="21.75" customHeight="1" thickBot="1">
      <c r="A41" s="151" t="s">
        <v>11</v>
      </c>
      <c r="B41" s="1183" t="s">
        <v>495</v>
      </c>
      <c r="C41" s="1183"/>
      <c r="D41" s="1183"/>
      <c r="E41" s="450">
        <f>SUM(E42:E43)</f>
        <v>10000</v>
      </c>
      <c r="F41" s="450">
        <f>SUM(F42:F43)</f>
        <v>14465</v>
      </c>
      <c r="G41" s="154">
        <f>SUM(G42:G46)</f>
        <v>0</v>
      </c>
      <c r="H41" s="154">
        <f>SUM(H42:H46)</f>
        <v>0</v>
      </c>
      <c r="I41" s="154">
        <f>SUM(I42:I46)</f>
        <v>0</v>
      </c>
      <c r="J41" s="154">
        <f>SUM(J42:J48)</f>
        <v>0</v>
      </c>
      <c r="K41" s="450">
        <f>K42+K43</f>
        <v>10000</v>
      </c>
      <c r="L41" s="450">
        <f>SUM(L42:L43)</f>
        <v>14465</v>
      </c>
      <c r="M41" s="154">
        <f>SUM(M42:M46)</f>
        <v>0</v>
      </c>
      <c r="N41" s="154">
        <f>SUM(N42:N46)</f>
        <v>0</v>
      </c>
      <c r="O41" s="154">
        <f>SUM(O42:O46)</f>
        <v>0</v>
      </c>
      <c r="P41" s="154">
        <f>SUM(P42:P48)</f>
        <v>0</v>
      </c>
      <c r="Q41" s="450"/>
      <c r="R41" s="450"/>
      <c r="S41" s="154"/>
      <c r="T41" s="154"/>
      <c r="U41" s="154"/>
      <c r="V41" s="154"/>
    </row>
    <row r="42" spans="1:22" ht="21.75" customHeight="1">
      <c r="A42" s="145"/>
      <c r="B42" s="152" t="s">
        <v>496</v>
      </c>
      <c r="C42" s="1178" t="s">
        <v>498</v>
      </c>
      <c r="D42" s="1178"/>
      <c r="E42" s="462">
        <f>'3.sz.m Önk  bev.'!E42</f>
        <v>0</v>
      </c>
      <c r="F42" s="462">
        <f>'3.sz.m Önk  bev.'!F42</f>
        <v>4465</v>
      </c>
      <c r="G42" s="460"/>
      <c r="H42" s="460"/>
      <c r="I42" s="460"/>
      <c r="J42" s="460"/>
      <c r="K42" s="459"/>
      <c r="L42" s="462">
        <f>'3.sz.m Önk  bev.'!L42</f>
        <v>4465</v>
      </c>
      <c r="M42" s="460"/>
      <c r="N42" s="460"/>
      <c r="O42" s="460"/>
      <c r="P42" s="460"/>
      <c r="Q42" s="459"/>
      <c r="R42" s="459"/>
      <c r="S42" s="460"/>
      <c r="T42" s="460"/>
      <c r="U42" s="460"/>
      <c r="V42" s="460"/>
    </row>
    <row r="43" spans="1:22" ht="21.75" customHeight="1">
      <c r="A43" s="144"/>
      <c r="B43" s="141" t="s">
        <v>497</v>
      </c>
      <c r="C43" s="1167" t="s">
        <v>499</v>
      </c>
      <c r="D43" s="1167"/>
      <c r="E43" s="462">
        <f>SUM(E44:E46)</f>
        <v>10000</v>
      </c>
      <c r="F43" s="462">
        <f>SUM(F44:F46)</f>
        <v>10000</v>
      </c>
      <c r="G43" s="345"/>
      <c r="H43" s="345"/>
      <c r="I43" s="345"/>
      <c r="J43" s="345"/>
      <c r="K43" s="462">
        <v>10000</v>
      </c>
      <c r="L43" s="462">
        <f>SUM(L44:L46)</f>
        <v>10000</v>
      </c>
      <c r="M43" s="345"/>
      <c r="N43" s="345"/>
      <c r="O43" s="345"/>
      <c r="P43" s="345"/>
      <c r="Q43" s="462"/>
      <c r="R43" s="462"/>
      <c r="S43" s="345"/>
      <c r="T43" s="345"/>
      <c r="U43" s="345"/>
      <c r="V43" s="345"/>
    </row>
    <row r="44" spans="1:22" ht="21.75" customHeight="1">
      <c r="A44" s="144"/>
      <c r="B44" s="152"/>
      <c r="C44" s="146" t="s">
        <v>500</v>
      </c>
      <c r="D44" s="1037" t="s">
        <v>38</v>
      </c>
      <c r="E44" s="462">
        <f>'3.sz.m Önk  bev.'!E44</f>
        <v>0</v>
      </c>
      <c r="F44" s="462">
        <f>'3.sz.m Önk  bev.'!F44</f>
        <v>0</v>
      </c>
      <c r="G44" s="345"/>
      <c r="H44" s="345"/>
      <c r="I44" s="345"/>
      <c r="J44" s="345"/>
      <c r="K44" s="462"/>
      <c r="L44" s="462">
        <f>'3.sz.m Önk  bev.'!L44</f>
        <v>0</v>
      </c>
      <c r="M44" s="345"/>
      <c r="N44" s="345"/>
      <c r="O44" s="345"/>
      <c r="P44" s="345"/>
      <c r="Q44" s="462"/>
      <c r="R44" s="462"/>
      <c r="S44" s="345"/>
      <c r="T44" s="345"/>
      <c r="U44" s="345"/>
      <c r="V44" s="345"/>
    </row>
    <row r="45" spans="1:22" ht="21.75" customHeight="1">
      <c r="A45" s="144"/>
      <c r="B45" s="141"/>
      <c r="C45" s="140" t="s">
        <v>501</v>
      </c>
      <c r="D45" s="1037" t="s">
        <v>37</v>
      </c>
      <c r="E45" s="462">
        <f>'3.sz.m Önk  bev.'!E45</f>
        <v>0</v>
      </c>
      <c r="F45" s="462">
        <f>'3.sz.m Önk  bev.'!F45</f>
        <v>0</v>
      </c>
      <c r="G45" s="345"/>
      <c r="H45" s="345"/>
      <c r="I45" s="345"/>
      <c r="J45" s="791"/>
      <c r="K45" s="462"/>
      <c r="L45" s="462">
        <f>'3.sz.m Önk  bev.'!L45</f>
        <v>0</v>
      </c>
      <c r="M45" s="345"/>
      <c r="N45" s="345"/>
      <c r="O45" s="345"/>
      <c r="P45" s="791"/>
      <c r="Q45" s="462"/>
      <c r="R45" s="462"/>
      <c r="S45" s="345"/>
      <c r="T45" s="345"/>
      <c r="U45" s="345"/>
      <c r="V45" s="345"/>
    </row>
    <row r="46" spans="1:22" ht="21.75" customHeight="1" thickBot="1">
      <c r="A46" s="148"/>
      <c r="B46" s="152"/>
      <c r="C46" s="146" t="s">
        <v>502</v>
      </c>
      <c r="D46" s="1037" t="s">
        <v>503</v>
      </c>
      <c r="E46" s="462">
        <f>'3.sz.m Önk  bev.'!E46</f>
        <v>10000</v>
      </c>
      <c r="F46" s="462">
        <f>'3.sz.m Önk  bev.'!F46</f>
        <v>10000</v>
      </c>
      <c r="G46" s="345"/>
      <c r="H46" s="345"/>
      <c r="I46" s="345"/>
      <c r="J46" s="791"/>
      <c r="K46" s="462">
        <v>10000</v>
      </c>
      <c r="L46" s="462">
        <f>'3.sz.m Önk  bev.'!L46</f>
        <v>10000</v>
      </c>
      <c r="M46" s="345"/>
      <c r="N46" s="345"/>
      <c r="O46" s="345"/>
      <c r="P46" s="791"/>
      <c r="Q46" s="524"/>
      <c r="R46" s="524"/>
      <c r="S46" s="525"/>
      <c r="T46" s="525"/>
      <c r="U46" s="525"/>
      <c r="V46" s="525"/>
    </row>
    <row r="47" spans="1:22" ht="21.75" customHeight="1" hidden="1">
      <c r="A47" s="471"/>
      <c r="B47" s="141"/>
      <c r="C47" s="1167"/>
      <c r="D47" s="1168"/>
      <c r="E47" s="462"/>
      <c r="F47" s="462"/>
      <c r="G47" s="345"/>
      <c r="H47" s="345"/>
      <c r="I47" s="345"/>
      <c r="J47" s="791"/>
      <c r="K47" s="462"/>
      <c r="L47" s="462"/>
      <c r="M47" s="345"/>
      <c r="N47" s="345"/>
      <c r="O47" s="345"/>
      <c r="P47" s="791"/>
      <c r="Q47" s="472"/>
      <c r="R47" s="472"/>
      <c r="S47" s="473"/>
      <c r="T47" s="473"/>
      <c r="U47" s="473"/>
      <c r="V47" s="473"/>
    </row>
    <row r="48" spans="1:22" ht="21.75" customHeight="1" hidden="1" thickBot="1">
      <c r="A48" s="471"/>
      <c r="B48" s="152"/>
      <c r="C48" s="1184"/>
      <c r="D48" s="1185"/>
      <c r="E48" s="792"/>
      <c r="F48" s="792"/>
      <c r="G48" s="793"/>
      <c r="H48" s="793"/>
      <c r="I48" s="793"/>
      <c r="J48" s="794"/>
      <c r="K48" s="792"/>
      <c r="L48" s="792"/>
      <c r="M48" s="793"/>
      <c r="N48" s="793"/>
      <c r="O48" s="793"/>
      <c r="P48" s="794"/>
      <c r="Q48" s="472"/>
      <c r="R48" s="472"/>
      <c r="S48" s="473"/>
      <c r="T48" s="473"/>
      <c r="U48" s="473"/>
      <c r="V48" s="473"/>
    </row>
    <row r="49" spans="1:22" ht="21.75" customHeight="1" thickBot="1">
      <c r="A49" s="151" t="s">
        <v>12</v>
      </c>
      <c r="B49" s="1172" t="s">
        <v>96</v>
      </c>
      <c r="C49" s="1172"/>
      <c r="D49" s="1172"/>
      <c r="E49" s="450">
        <f aca="true" t="shared" si="3" ref="E49:V49">E50+E51</f>
        <v>0</v>
      </c>
      <c r="F49" s="450">
        <f>F50+F51</f>
        <v>0</v>
      </c>
      <c r="G49" s="154">
        <f t="shared" si="3"/>
        <v>0</v>
      </c>
      <c r="H49" s="154">
        <f t="shared" si="3"/>
        <v>0</v>
      </c>
      <c r="I49" s="154">
        <f t="shared" si="3"/>
        <v>0</v>
      </c>
      <c r="J49" s="154">
        <f t="shared" si="3"/>
        <v>0</v>
      </c>
      <c r="K49" s="450">
        <f t="shared" si="3"/>
        <v>0</v>
      </c>
      <c r="L49" s="450">
        <f t="shared" si="3"/>
        <v>0</v>
      </c>
      <c r="M49" s="154">
        <f t="shared" si="3"/>
        <v>0</v>
      </c>
      <c r="N49" s="154">
        <f t="shared" si="3"/>
        <v>0</v>
      </c>
      <c r="O49" s="154">
        <f t="shared" si="3"/>
        <v>0</v>
      </c>
      <c r="P49" s="154">
        <f t="shared" si="3"/>
        <v>0</v>
      </c>
      <c r="Q49" s="450">
        <f t="shared" si="3"/>
        <v>0</v>
      </c>
      <c r="R49" s="450">
        <f>R50+R51</f>
        <v>0</v>
      </c>
      <c r="S49" s="154" t="e">
        <f t="shared" si="3"/>
        <v>#REF!</v>
      </c>
      <c r="T49" s="154" t="e">
        <f t="shared" si="3"/>
        <v>#REF!</v>
      </c>
      <c r="U49" s="154" t="e">
        <f t="shared" si="3"/>
        <v>#REF!</v>
      </c>
      <c r="V49" s="154" t="e">
        <f t="shared" si="3"/>
        <v>#REF!</v>
      </c>
    </row>
    <row r="50" spans="1:22" s="7" customFormat="1" ht="21.75" customHeight="1">
      <c r="A50" s="153"/>
      <c r="B50" s="152" t="s">
        <v>51</v>
      </c>
      <c r="C50" s="1178" t="s">
        <v>94</v>
      </c>
      <c r="D50" s="1178"/>
      <c r="E50" s="462">
        <f>'3.sz.m Önk  bev.'!E50</f>
        <v>0</v>
      </c>
      <c r="F50" s="462">
        <f>'3.sz.m Önk  bev.'!F50</f>
        <v>0</v>
      </c>
      <c r="G50" s="344"/>
      <c r="H50" s="344"/>
      <c r="I50" s="344"/>
      <c r="J50" s="344"/>
      <c r="K50" s="461"/>
      <c r="L50" s="462">
        <f>'3.sz.m Önk  bev.'!L50</f>
        <v>0</v>
      </c>
      <c r="M50" s="344"/>
      <c r="N50" s="344"/>
      <c r="O50" s="344"/>
      <c r="P50" s="344"/>
      <c r="Q50" s="461"/>
      <c r="R50" s="461"/>
      <c r="S50" s="344" t="e">
        <f>SUM(#REF!)</f>
        <v>#REF!</v>
      </c>
      <c r="T50" s="344" t="e">
        <f>SUM(#REF!)</f>
        <v>#REF!</v>
      </c>
      <c r="U50" s="344" t="e">
        <f>SUM(#REF!)</f>
        <v>#REF!</v>
      </c>
      <c r="V50" s="344" t="e">
        <f>SUM(#REF!)</f>
        <v>#REF!</v>
      </c>
    </row>
    <row r="51" spans="1:22" ht="21.75" customHeight="1" thickBot="1">
      <c r="A51" s="144"/>
      <c r="B51" s="140" t="s">
        <v>52</v>
      </c>
      <c r="C51" s="1167" t="s">
        <v>95</v>
      </c>
      <c r="D51" s="1167"/>
      <c r="E51" s="462">
        <f>'3.sz.m Önk  bev.'!E51</f>
        <v>0</v>
      </c>
      <c r="F51" s="462">
        <f>'3.sz.m Önk  bev.'!F51</f>
        <v>0</v>
      </c>
      <c r="G51" s="346"/>
      <c r="H51" s="346"/>
      <c r="I51" s="346"/>
      <c r="J51" s="346"/>
      <c r="K51" s="440"/>
      <c r="L51" s="462">
        <f>'3.sz.m Önk  bev.'!L51</f>
        <v>0</v>
      </c>
      <c r="M51" s="346"/>
      <c r="N51" s="346"/>
      <c r="O51" s="346"/>
      <c r="P51" s="346"/>
      <c r="Q51" s="440"/>
      <c r="R51" s="440"/>
      <c r="S51" s="346" t="e">
        <f>SUM(#REF!)</f>
        <v>#REF!</v>
      </c>
      <c r="T51" s="346" t="e">
        <f>SUM(#REF!)</f>
        <v>#REF!</v>
      </c>
      <c r="U51" s="346" t="e">
        <f>SUM(#REF!)</f>
        <v>#REF!</v>
      </c>
      <c r="V51" s="346" t="e">
        <f>SUM(#REF!)</f>
        <v>#REF!</v>
      </c>
    </row>
    <row r="52" spans="1:22" ht="21.75" customHeight="1" thickBot="1">
      <c r="A52" s="151" t="s">
        <v>13</v>
      </c>
      <c r="B52" s="1172" t="s">
        <v>504</v>
      </c>
      <c r="C52" s="1172"/>
      <c r="D52" s="1172"/>
      <c r="E52" s="445">
        <f aca="true" t="shared" si="4" ref="E52:V52">SUM(E53:E54)</f>
        <v>1658</v>
      </c>
      <c r="F52" s="445">
        <f>SUM(F53:F54)</f>
        <v>1658</v>
      </c>
      <c r="G52" s="348">
        <f t="shared" si="4"/>
        <v>0</v>
      </c>
      <c r="H52" s="348">
        <f t="shared" si="4"/>
        <v>0</v>
      </c>
      <c r="I52" s="348">
        <f t="shared" si="4"/>
        <v>0</v>
      </c>
      <c r="J52" s="348">
        <f t="shared" si="4"/>
        <v>0</v>
      </c>
      <c r="K52" s="445">
        <f t="shared" si="4"/>
        <v>1658</v>
      </c>
      <c r="L52" s="445">
        <f t="shared" si="4"/>
        <v>1658</v>
      </c>
      <c r="M52" s="348">
        <f t="shared" si="4"/>
        <v>0</v>
      </c>
      <c r="N52" s="348">
        <f t="shared" si="4"/>
        <v>0</v>
      </c>
      <c r="O52" s="348">
        <f t="shared" si="4"/>
        <v>0</v>
      </c>
      <c r="P52" s="348">
        <f t="shared" si="4"/>
        <v>0</v>
      </c>
      <c r="Q52" s="445">
        <f t="shared" si="4"/>
        <v>0</v>
      </c>
      <c r="R52" s="445">
        <f>SUM(R53:R54)</f>
        <v>0</v>
      </c>
      <c r="S52" s="348">
        <f t="shared" si="4"/>
        <v>0</v>
      </c>
      <c r="T52" s="348">
        <f t="shared" si="4"/>
        <v>0</v>
      </c>
      <c r="U52" s="348">
        <f t="shared" si="4"/>
        <v>0</v>
      </c>
      <c r="V52" s="348">
        <f t="shared" si="4"/>
        <v>0</v>
      </c>
    </row>
    <row r="53" spans="1:22" s="7" customFormat="1" ht="21.75" customHeight="1">
      <c r="A53" s="153"/>
      <c r="B53" s="146" t="s">
        <v>53</v>
      </c>
      <c r="C53" s="1178" t="s">
        <v>506</v>
      </c>
      <c r="D53" s="1178"/>
      <c r="E53" s="465">
        <v>1658</v>
      </c>
      <c r="F53" s="465">
        <v>1658</v>
      </c>
      <c r="G53" s="349">
        <v>0</v>
      </c>
      <c r="H53" s="349">
        <v>0</v>
      </c>
      <c r="I53" s="349">
        <v>0</v>
      </c>
      <c r="J53" s="349">
        <v>0</v>
      </c>
      <c r="K53" s="465">
        <v>1658</v>
      </c>
      <c r="L53" s="465">
        <v>1658</v>
      </c>
      <c r="M53" s="349">
        <v>0</v>
      </c>
      <c r="N53" s="349">
        <v>0</v>
      </c>
      <c r="O53" s="349">
        <v>0</v>
      </c>
      <c r="P53" s="349">
        <v>0</v>
      </c>
      <c r="Q53" s="465"/>
      <c r="R53" s="465"/>
      <c r="S53" s="349"/>
      <c r="T53" s="349"/>
      <c r="U53" s="349"/>
      <c r="V53" s="349"/>
    </row>
    <row r="54" spans="1:22" ht="21.75" customHeight="1" thickBot="1">
      <c r="A54" s="148"/>
      <c r="B54" s="149" t="s">
        <v>505</v>
      </c>
      <c r="C54" s="1182" t="s">
        <v>507</v>
      </c>
      <c r="D54" s="1182"/>
      <c r="E54" s="463">
        <v>0</v>
      </c>
      <c r="F54" s="463">
        <v>0</v>
      </c>
      <c r="G54" s="464">
        <v>0</v>
      </c>
      <c r="H54" s="464">
        <v>0</v>
      </c>
      <c r="I54" s="464">
        <v>0</v>
      </c>
      <c r="J54" s="464">
        <v>0</v>
      </c>
      <c r="K54" s="463">
        <v>0</v>
      </c>
      <c r="L54" s="463">
        <v>0</v>
      </c>
      <c r="M54" s="464">
        <v>0</v>
      </c>
      <c r="N54" s="464">
        <v>0</v>
      </c>
      <c r="O54" s="464">
        <v>0</v>
      </c>
      <c r="P54" s="464">
        <v>0</v>
      </c>
      <c r="Q54" s="463"/>
      <c r="R54" s="463"/>
      <c r="S54" s="464"/>
      <c r="T54" s="464"/>
      <c r="U54" s="464"/>
      <c r="V54" s="464"/>
    </row>
    <row r="55" spans="1:22" ht="21.75" customHeight="1" thickBot="1">
      <c r="A55" s="151" t="s">
        <v>14</v>
      </c>
      <c r="B55" s="1179" t="s">
        <v>98</v>
      </c>
      <c r="C55" s="1179"/>
      <c r="D55" s="1179"/>
      <c r="E55" s="445">
        <f aca="true" t="shared" si="5" ref="E55:Q55">E7+E21+E41+E49+E52+E32</f>
        <v>24772</v>
      </c>
      <c r="F55" s="445">
        <f>F7+F21+F41+F49+F52+F32</f>
        <v>29305</v>
      </c>
      <c r="G55" s="445">
        <f t="shared" si="5"/>
        <v>0</v>
      </c>
      <c r="H55" s="445">
        <f t="shared" si="5"/>
        <v>0</v>
      </c>
      <c r="I55" s="445">
        <f t="shared" si="5"/>
        <v>0</v>
      </c>
      <c r="J55" s="445">
        <f t="shared" si="5"/>
        <v>0</v>
      </c>
      <c r="K55" s="445">
        <f t="shared" si="5"/>
        <v>24101</v>
      </c>
      <c r="L55" s="445">
        <f t="shared" si="5"/>
        <v>28634</v>
      </c>
      <c r="M55" s="445">
        <f t="shared" si="5"/>
        <v>0</v>
      </c>
      <c r="N55" s="445">
        <f t="shared" si="5"/>
        <v>0</v>
      </c>
      <c r="O55" s="445">
        <f t="shared" si="5"/>
        <v>0</v>
      </c>
      <c r="P55" s="445">
        <f t="shared" si="5"/>
        <v>0</v>
      </c>
      <c r="Q55" s="445">
        <f t="shared" si="5"/>
        <v>671</v>
      </c>
      <c r="R55" s="445">
        <f>R7+R21+R41+R49+R52+R32</f>
        <v>671</v>
      </c>
      <c r="S55" s="348" t="e">
        <f>S7+S21+S41+S49+S52+#REF!+#REF!+S32</f>
        <v>#REF!</v>
      </c>
      <c r="T55" s="348" t="e">
        <f>T7+T21+T41+T49+T52+#REF!+#REF!+T32</f>
        <v>#REF!</v>
      </c>
      <c r="U55" s="348" t="e">
        <f>U7+U21+U41+U49+U52+#REF!+#REF!+U32</f>
        <v>#REF!</v>
      </c>
      <c r="V55" s="348" t="e">
        <f>V7+V21+V41+V49+V52+#REF!+#REF!+V32</f>
        <v>#REF!</v>
      </c>
    </row>
    <row r="56" spans="1:22" ht="24" customHeight="1" thickBot="1">
      <c r="A56" s="147" t="s">
        <v>72</v>
      </c>
      <c r="B56" s="1172" t="s">
        <v>508</v>
      </c>
      <c r="C56" s="1172"/>
      <c r="D56" s="1172"/>
      <c r="E56" s="445">
        <f>SUM(E57:E59)</f>
        <v>2555</v>
      </c>
      <c r="F56" s="445">
        <f>SUM(F57:F59)</f>
        <v>2555</v>
      </c>
      <c r="G56" s="445">
        <f aca="true" t="shared" si="6" ref="G56:Q56">SUM(G57:G59)</f>
        <v>0</v>
      </c>
      <c r="H56" s="445">
        <f t="shared" si="6"/>
        <v>0</v>
      </c>
      <c r="I56" s="445">
        <f t="shared" si="6"/>
        <v>0</v>
      </c>
      <c r="J56" s="445">
        <f t="shared" si="6"/>
        <v>0</v>
      </c>
      <c r="K56" s="445">
        <f t="shared" si="6"/>
        <v>2555</v>
      </c>
      <c r="L56" s="445">
        <f>SUM(L57:L59)</f>
        <v>2555</v>
      </c>
      <c r="M56" s="445">
        <f t="shared" si="6"/>
        <v>0</v>
      </c>
      <c r="N56" s="445">
        <f t="shared" si="6"/>
        <v>0</v>
      </c>
      <c r="O56" s="445">
        <f t="shared" si="6"/>
        <v>0</v>
      </c>
      <c r="P56" s="445">
        <f t="shared" si="6"/>
        <v>0</v>
      </c>
      <c r="Q56" s="445">
        <f t="shared" si="6"/>
        <v>0</v>
      </c>
      <c r="R56" s="445">
        <f>SUM(R57:R59)</f>
        <v>0</v>
      </c>
      <c r="S56" s="348" t="e">
        <f>S57+#REF!</f>
        <v>#REF!</v>
      </c>
      <c r="T56" s="348" t="e">
        <f>T57+#REF!</f>
        <v>#REF!</v>
      </c>
      <c r="U56" s="348" t="e">
        <f>U57+#REF!</f>
        <v>#REF!</v>
      </c>
      <c r="V56" s="348" t="e">
        <f>V57+#REF!</f>
        <v>#REF!</v>
      </c>
    </row>
    <row r="57" spans="1:22" ht="21.75" customHeight="1">
      <c r="A57" s="145"/>
      <c r="B57" s="146" t="s">
        <v>55</v>
      </c>
      <c r="C57" s="1178" t="s">
        <v>509</v>
      </c>
      <c r="D57" s="1178"/>
      <c r="E57" s="462">
        <f>'3.sz.m Önk  bev.'!E57</f>
        <v>1425</v>
      </c>
      <c r="F57" s="462">
        <f>'3.sz.m Önk  bev.'!F57</f>
        <v>1425</v>
      </c>
      <c r="G57" s="349"/>
      <c r="H57" s="349"/>
      <c r="I57" s="349"/>
      <c r="J57" s="349"/>
      <c r="K57" s="446">
        <v>1425</v>
      </c>
      <c r="L57" s="462">
        <f>'3.sz.m Önk  bev.'!L57</f>
        <v>1425</v>
      </c>
      <c r="M57" s="349"/>
      <c r="N57" s="349"/>
      <c r="O57" s="349"/>
      <c r="P57" s="349"/>
      <c r="Q57" s="465"/>
      <c r="R57" s="465"/>
      <c r="S57" s="349">
        <f>SUM(S58:S59)</f>
        <v>0</v>
      </c>
      <c r="T57" s="349">
        <f>SUM(T58:T59)</f>
        <v>0</v>
      </c>
      <c r="U57" s="349">
        <f>SUM(U58:U59)</f>
        <v>0</v>
      </c>
      <c r="V57" s="349">
        <f>SUM(V58:V59)</f>
        <v>0</v>
      </c>
    </row>
    <row r="58" spans="1:22" ht="21.75" customHeight="1">
      <c r="A58" s="144"/>
      <c r="B58" s="141" t="s">
        <v>56</v>
      </c>
      <c r="C58" s="1178" t="s">
        <v>510</v>
      </c>
      <c r="D58" s="1178"/>
      <c r="E58" s="462">
        <f>'3.sz.m Önk  bev.'!E58</f>
        <v>0</v>
      </c>
      <c r="F58" s="462">
        <f>'3.sz.m Önk  bev.'!F58</f>
        <v>0</v>
      </c>
      <c r="G58" s="347"/>
      <c r="H58" s="347"/>
      <c r="I58" s="347"/>
      <c r="J58" s="347"/>
      <c r="K58" s="441"/>
      <c r="L58" s="462">
        <f>'3.sz.m Önk  bev.'!L58</f>
        <v>0</v>
      </c>
      <c r="M58" s="347"/>
      <c r="N58" s="347"/>
      <c r="O58" s="347"/>
      <c r="P58" s="347"/>
      <c r="Q58" s="441"/>
      <c r="R58" s="441"/>
      <c r="S58" s="347"/>
      <c r="T58" s="347"/>
      <c r="U58" s="347"/>
      <c r="V58" s="347"/>
    </row>
    <row r="59" spans="1:22" ht="21.75" customHeight="1" thickBot="1">
      <c r="A59" s="144"/>
      <c r="B59" s="141" t="s">
        <v>97</v>
      </c>
      <c r="C59" s="1178" t="s">
        <v>511</v>
      </c>
      <c r="D59" s="1178"/>
      <c r="E59" s="462">
        <f>'3.sz.m Önk  bev.'!E59+'üres lap2'!D22+'üres lap3'!D21</f>
        <v>1130</v>
      </c>
      <c r="F59" s="462">
        <f>'3.sz.m Önk  bev.'!F59+'üres lap2'!E22+'üres lap3'!E21</f>
        <v>1130</v>
      </c>
      <c r="G59" s="347"/>
      <c r="H59" s="347"/>
      <c r="I59" s="347"/>
      <c r="J59" s="347"/>
      <c r="K59" s="441">
        <v>1130</v>
      </c>
      <c r="L59" s="462">
        <f>'3.sz.m Önk  bev.'!L59+'üres lap2'!K22+'üres lap3'!K21</f>
        <v>1130</v>
      </c>
      <c r="M59" s="347"/>
      <c r="N59" s="347"/>
      <c r="O59" s="347"/>
      <c r="P59" s="347"/>
      <c r="Q59" s="441"/>
      <c r="R59" s="441"/>
      <c r="S59" s="347"/>
      <c r="T59" s="347"/>
      <c r="U59" s="347"/>
      <c r="V59" s="347"/>
    </row>
    <row r="60" spans="1:22" ht="35.25" customHeight="1" thickBot="1">
      <c r="A60" s="151" t="s">
        <v>73</v>
      </c>
      <c r="B60" s="1177" t="s">
        <v>99</v>
      </c>
      <c r="C60" s="1177"/>
      <c r="D60" s="1177"/>
      <c r="E60" s="447">
        <f>E55+E56</f>
        <v>27327</v>
      </c>
      <c r="F60" s="447">
        <f>F55+F56</f>
        <v>31860</v>
      </c>
      <c r="G60" s="99">
        <f aca="true" t="shared" si="7" ref="G60:V60">G55+G56</f>
        <v>0</v>
      </c>
      <c r="H60" s="99">
        <f t="shared" si="7"/>
        <v>0</v>
      </c>
      <c r="I60" s="99">
        <f t="shared" si="7"/>
        <v>0</v>
      </c>
      <c r="J60" s="99">
        <f t="shared" si="7"/>
        <v>0</v>
      </c>
      <c r="K60" s="447">
        <f t="shared" si="7"/>
        <v>26656</v>
      </c>
      <c r="L60" s="447">
        <f>L55+L56</f>
        <v>31189</v>
      </c>
      <c r="M60" s="99">
        <f t="shared" si="7"/>
        <v>0</v>
      </c>
      <c r="N60" s="99">
        <f t="shared" si="7"/>
        <v>0</v>
      </c>
      <c r="O60" s="99">
        <f t="shared" si="7"/>
        <v>0</v>
      </c>
      <c r="P60" s="99">
        <f t="shared" si="7"/>
        <v>0</v>
      </c>
      <c r="Q60" s="447">
        <f t="shared" si="7"/>
        <v>671</v>
      </c>
      <c r="R60" s="447">
        <f>R55+R56</f>
        <v>671</v>
      </c>
      <c r="S60" s="99" t="e">
        <f t="shared" si="7"/>
        <v>#REF!</v>
      </c>
      <c r="T60" s="99" t="e">
        <f t="shared" si="7"/>
        <v>#REF!</v>
      </c>
      <c r="U60" s="99" t="e">
        <f t="shared" si="7"/>
        <v>#REF!</v>
      </c>
      <c r="V60" s="99" t="e">
        <f t="shared" si="7"/>
        <v>#REF!</v>
      </c>
    </row>
    <row r="61" spans="1:22" ht="21.75" customHeight="1" hidden="1" thickBot="1">
      <c r="A61" s="1180" t="s">
        <v>306</v>
      </c>
      <c r="B61" s="1181"/>
      <c r="C61" s="1181"/>
      <c r="D61" s="1181"/>
      <c r="E61" s="795"/>
      <c r="F61" s="796"/>
      <c r="G61" s="796"/>
      <c r="H61" s="796"/>
      <c r="I61" s="796"/>
      <c r="J61" s="797"/>
      <c r="K61" s="795"/>
      <c r="L61" s="796"/>
      <c r="M61" s="796"/>
      <c r="N61" s="796"/>
      <c r="O61" s="796"/>
      <c r="P61" s="797"/>
      <c r="Q61" s="795"/>
      <c r="R61" s="795"/>
      <c r="S61" s="796"/>
      <c r="T61" s="796"/>
      <c r="U61" s="796"/>
      <c r="V61" s="797"/>
    </row>
    <row r="62" spans="1:22" ht="21.75" customHeight="1" hidden="1" thickBot="1">
      <c r="A62" s="1176" t="s">
        <v>7</v>
      </c>
      <c r="B62" s="1177"/>
      <c r="C62" s="1177"/>
      <c r="D62" s="1177"/>
      <c r="E62" s="529"/>
      <c r="F62" s="530"/>
      <c r="G62" s="530"/>
      <c r="H62" s="530"/>
      <c r="I62" s="530"/>
      <c r="J62" s="531"/>
      <c r="K62" s="529"/>
      <c r="L62" s="530"/>
      <c r="M62" s="530"/>
      <c r="N62" s="530"/>
      <c r="O62" s="530"/>
      <c r="P62" s="531"/>
      <c r="Q62" s="529"/>
      <c r="R62" s="529"/>
      <c r="S62" s="530"/>
      <c r="T62" s="530"/>
      <c r="U62" s="530"/>
      <c r="V62" s="532"/>
    </row>
    <row r="63" spans="1:22" ht="21.75" customHeight="1">
      <c r="A63" s="798"/>
      <c r="B63" s="799"/>
      <c r="C63" s="799"/>
      <c r="D63" s="799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</row>
    <row r="64" spans="1:20" ht="21.75" customHeight="1">
      <c r="A64" s="129"/>
      <c r="B64" s="177"/>
      <c r="C64" s="177"/>
      <c r="D64" s="177"/>
      <c r="E64" s="407"/>
      <c r="F64" s="407"/>
      <c r="G64" s="407"/>
      <c r="H64" s="407"/>
      <c r="I64" s="407"/>
      <c r="J64" s="407"/>
      <c r="K64" s="407"/>
      <c r="R64" s="407"/>
      <c r="S64" s="407"/>
      <c r="T64" s="407"/>
    </row>
    <row r="65" spans="1:20" ht="35.25" customHeight="1">
      <c r="A65" s="129"/>
      <c r="B65" s="177"/>
      <c r="C65" s="177"/>
      <c r="D65" s="17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R65" s="407"/>
      <c r="S65" s="407"/>
      <c r="T65" s="407"/>
    </row>
    <row r="66" spans="1:20" ht="35.25" customHeight="1">
      <c r="A66" s="129"/>
      <c r="B66" s="177"/>
      <c r="C66" s="177"/>
      <c r="D66" s="17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R66" s="407"/>
      <c r="S66" s="407"/>
      <c r="T66" s="407"/>
    </row>
    <row r="67" spans="5:20" ht="12.75"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R67" s="407"/>
      <c r="S67" s="407"/>
      <c r="T67" s="407"/>
    </row>
    <row r="68" spans="5:20" ht="12.75"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R68" s="407"/>
      <c r="S68" s="407"/>
      <c r="T68" s="407"/>
    </row>
    <row r="69" spans="5:20" ht="12.75"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R69" s="407"/>
      <c r="S69" s="407"/>
      <c r="T69" s="407"/>
    </row>
    <row r="70" spans="4:20" ht="12.75">
      <c r="D70" s="138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R70" s="407"/>
      <c r="S70" s="407"/>
      <c r="T70" s="407"/>
    </row>
    <row r="71" spans="4:20" ht="48.75" customHeight="1">
      <c r="D71" s="138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R71" s="407"/>
      <c r="S71" s="407"/>
      <c r="T71" s="407"/>
    </row>
    <row r="72" spans="4:20" ht="46.5" customHeight="1">
      <c r="D72" s="138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R72" s="407"/>
      <c r="S72" s="407"/>
      <c r="T72" s="407"/>
    </row>
    <row r="73" spans="5:20" ht="41.25" customHeight="1"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R73" s="407"/>
      <c r="S73" s="407"/>
      <c r="T73" s="407"/>
    </row>
    <row r="74" spans="5:20" ht="12.75"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R74" s="407"/>
      <c r="S74" s="407"/>
      <c r="T74" s="407"/>
    </row>
    <row r="75" spans="5:20" ht="12.75"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R75" s="407"/>
      <c r="S75" s="407"/>
      <c r="T75" s="407"/>
    </row>
    <row r="76" spans="5:20" ht="12.75"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R76" s="407"/>
      <c r="S76" s="407"/>
      <c r="T76" s="407"/>
    </row>
    <row r="77" spans="5:20" ht="12.75"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R77" s="407"/>
      <c r="S77" s="407"/>
      <c r="T77" s="407"/>
    </row>
    <row r="78" spans="5:20" ht="12.75"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R78" s="407"/>
      <c r="S78" s="407"/>
      <c r="T78" s="407"/>
    </row>
    <row r="79" spans="5:20" ht="12.75"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R79" s="407"/>
      <c r="S79" s="407"/>
      <c r="T79" s="407"/>
    </row>
    <row r="80" spans="5:20" ht="12.75"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R80" s="407"/>
      <c r="S80" s="407"/>
      <c r="T80" s="407"/>
    </row>
    <row r="81" spans="5:20" ht="12.75"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R81" s="407"/>
      <c r="S81" s="407"/>
      <c r="T81" s="407"/>
    </row>
    <row r="82" spans="5:20" ht="12.75"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R82" s="407"/>
      <c r="S82" s="407"/>
      <c r="T82" s="407"/>
    </row>
    <row r="83" spans="5:20" ht="12.75"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R83" s="407"/>
      <c r="S83" s="407"/>
      <c r="T83" s="407"/>
    </row>
    <row r="84" spans="5:20" ht="12.75"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R84" s="407"/>
      <c r="S84" s="407"/>
      <c r="T84" s="407"/>
    </row>
    <row r="85" spans="5:20" ht="12.75"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R85" s="407"/>
      <c r="S85" s="407"/>
      <c r="T85" s="407"/>
    </row>
    <row r="86" spans="5:20" ht="12.75"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R86" s="407"/>
      <c r="S86" s="407"/>
      <c r="T86" s="407"/>
    </row>
    <row r="87" spans="5:20" ht="12.75"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R87" s="407"/>
      <c r="S87" s="407"/>
      <c r="T87" s="407"/>
    </row>
    <row r="88" spans="5:20" ht="12.75"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R88" s="407"/>
      <c r="S88" s="407"/>
      <c r="T88" s="407"/>
    </row>
    <row r="89" spans="5:20" ht="12.75"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R89" s="407"/>
      <c r="S89" s="407"/>
      <c r="T89" s="407"/>
    </row>
    <row r="90" spans="5:20" ht="12.75"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R90" s="407"/>
      <c r="S90" s="407"/>
      <c r="T90" s="407"/>
    </row>
    <row r="91" spans="5:20" ht="12.75"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R91" s="407"/>
      <c r="S91" s="407"/>
      <c r="T91" s="407"/>
    </row>
    <row r="92" spans="5:20" ht="12.75"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R92" s="407"/>
      <c r="S92" s="407"/>
      <c r="T92" s="407"/>
    </row>
    <row r="93" spans="5:20" ht="12.75"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R93" s="407"/>
      <c r="S93" s="407"/>
      <c r="T93" s="407"/>
    </row>
    <row r="94" spans="5:20" ht="12.75"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R94" s="407"/>
      <c r="S94" s="407"/>
      <c r="T94" s="407"/>
    </row>
    <row r="95" spans="5:20" ht="12.75"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R95" s="407"/>
      <c r="S95" s="407"/>
      <c r="T95" s="407"/>
    </row>
    <row r="96" spans="5:20" ht="12.75"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R96" s="407"/>
      <c r="S96" s="407"/>
      <c r="T96" s="407"/>
    </row>
    <row r="97" spans="5:20" ht="12.75"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R97" s="407"/>
      <c r="S97" s="407"/>
      <c r="T97" s="407"/>
    </row>
    <row r="98" spans="5:20" ht="12.75"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R98" s="407"/>
      <c r="S98" s="407"/>
      <c r="T98" s="407"/>
    </row>
    <row r="99" spans="5:20" ht="12.75"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R99" s="407"/>
      <c r="S99" s="407"/>
      <c r="T99" s="407"/>
    </row>
    <row r="100" spans="5:20" ht="12.75"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R100" s="407"/>
      <c r="S100" s="407"/>
      <c r="T100" s="407"/>
    </row>
    <row r="101" spans="5:20" ht="12.75"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R101" s="407"/>
      <c r="S101" s="407"/>
      <c r="T101" s="407"/>
    </row>
    <row r="102" spans="5:20" ht="12.75"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R102" s="407"/>
      <c r="S102" s="407"/>
      <c r="T102" s="407"/>
    </row>
    <row r="103" spans="5:20" ht="12.75"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R103" s="407"/>
      <c r="S103" s="407"/>
      <c r="T103" s="407"/>
    </row>
    <row r="104" spans="5:20" ht="12.75"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R104" s="407"/>
      <c r="S104" s="407"/>
      <c r="T104" s="407"/>
    </row>
    <row r="105" spans="5:20" ht="12.75"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R105" s="407"/>
      <c r="S105" s="407"/>
      <c r="T105" s="407"/>
    </row>
    <row r="106" spans="5:20" ht="12.75"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R106" s="407"/>
      <c r="S106" s="407"/>
      <c r="T106" s="407"/>
    </row>
    <row r="107" spans="5:20" ht="12.75"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R107" s="407"/>
      <c r="S107" s="407"/>
      <c r="T107" s="407"/>
    </row>
    <row r="108" spans="5:20" ht="12.75"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R108" s="407"/>
      <c r="S108" s="407"/>
      <c r="T108" s="407"/>
    </row>
    <row r="109" spans="5:20" ht="12.75"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R109" s="407"/>
      <c r="S109" s="407"/>
      <c r="T109" s="407"/>
    </row>
    <row r="110" spans="5:20" ht="12.75"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R110" s="407"/>
      <c r="S110" s="407"/>
      <c r="T110" s="407"/>
    </row>
    <row r="111" spans="5:20" ht="12.75"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R111" s="407"/>
      <c r="S111" s="407"/>
      <c r="T111" s="407"/>
    </row>
    <row r="112" ht="12.75">
      <c r="R112" s="407"/>
    </row>
    <row r="113" ht="12.75">
      <c r="R113" s="407"/>
    </row>
    <row r="114" ht="12.75">
      <c r="R114" s="407"/>
    </row>
    <row r="115" ht="12.75">
      <c r="R115" s="407"/>
    </row>
    <row r="116" ht="12.75">
      <c r="R116" s="407"/>
    </row>
    <row r="117" ht="12.75">
      <c r="R117" s="407"/>
    </row>
    <row r="118" ht="12.75">
      <c r="R118" s="407"/>
    </row>
    <row r="119" ht="12.75">
      <c r="R119" s="407"/>
    </row>
    <row r="120" ht="12.75">
      <c r="R120" s="407"/>
    </row>
    <row r="121" ht="12.75">
      <c r="R121" s="407"/>
    </row>
    <row r="122" ht="12.75">
      <c r="R122" s="407"/>
    </row>
    <row r="123" ht="12.75">
      <c r="R123" s="407"/>
    </row>
    <row r="124" ht="12.75">
      <c r="R124" s="407"/>
    </row>
    <row r="125" ht="12.75">
      <c r="R125" s="407"/>
    </row>
    <row r="126" ht="12.75">
      <c r="R126" s="407"/>
    </row>
    <row r="127" ht="12.75">
      <c r="R127" s="407"/>
    </row>
    <row r="128" ht="12.75">
      <c r="R128" s="407"/>
    </row>
    <row r="129" ht="12.75">
      <c r="R129" s="407"/>
    </row>
    <row r="130" ht="12.75">
      <c r="R130" s="407"/>
    </row>
    <row r="131" ht="12.75">
      <c r="R131" s="407"/>
    </row>
    <row r="132" ht="12.75">
      <c r="R132" s="407"/>
    </row>
    <row r="133" ht="12.75">
      <c r="R133" s="407"/>
    </row>
    <row r="134" ht="12.75">
      <c r="R134" s="407"/>
    </row>
    <row r="135" ht="12.75">
      <c r="R135" s="407"/>
    </row>
    <row r="136" ht="12.75">
      <c r="R136" s="407"/>
    </row>
    <row r="137" ht="12.75">
      <c r="R137" s="407"/>
    </row>
    <row r="138" ht="12.75">
      <c r="R138" s="407"/>
    </row>
    <row r="139" ht="12.75">
      <c r="R139" s="407"/>
    </row>
    <row r="140" ht="12.75">
      <c r="R140" s="407"/>
    </row>
    <row r="141" ht="12.75">
      <c r="R141" s="407"/>
    </row>
    <row r="142" ht="12.75">
      <c r="R142" s="407"/>
    </row>
    <row r="143" ht="12.75">
      <c r="R143" s="407"/>
    </row>
    <row r="144" ht="12.75">
      <c r="R144" s="407"/>
    </row>
    <row r="145" ht="12.75">
      <c r="R145" s="407"/>
    </row>
    <row r="146" ht="12.75">
      <c r="R146" s="407"/>
    </row>
    <row r="147" ht="12.75">
      <c r="R147" s="407"/>
    </row>
    <row r="148" ht="12.75">
      <c r="R148" s="407"/>
    </row>
    <row r="149" ht="12.75">
      <c r="R149" s="407"/>
    </row>
    <row r="150" ht="12.75">
      <c r="R150" s="407"/>
    </row>
    <row r="151" ht="12.75">
      <c r="R151" s="407"/>
    </row>
    <row r="152" ht="12.75">
      <c r="R152" s="407"/>
    </row>
    <row r="153" ht="12.75">
      <c r="R153" s="407"/>
    </row>
    <row r="154" ht="12.75">
      <c r="R154" s="407"/>
    </row>
    <row r="155" ht="12.75">
      <c r="R155" s="407"/>
    </row>
    <row r="156" ht="12.75">
      <c r="R156" s="407"/>
    </row>
    <row r="157" ht="12.75">
      <c r="R157" s="407"/>
    </row>
    <row r="158" ht="12.75">
      <c r="R158" s="407"/>
    </row>
    <row r="159" ht="12.75">
      <c r="R159" s="407"/>
    </row>
    <row r="160" ht="12.75">
      <c r="R160" s="407"/>
    </row>
    <row r="161" ht="12.75">
      <c r="R161" s="407"/>
    </row>
    <row r="162" ht="12.75">
      <c r="R162" s="407"/>
    </row>
    <row r="163" ht="12.75">
      <c r="R163" s="407"/>
    </row>
    <row r="164" ht="12.75">
      <c r="R164" s="407"/>
    </row>
    <row r="165" ht="12.75">
      <c r="R165" s="407"/>
    </row>
    <row r="166" ht="12.75">
      <c r="R166" s="407"/>
    </row>
    <row r="167" ht="12.75">
      <c r="R167" s="407"/>
    </row>
    <row r="168" ht="12.75">
      <c r="R168" s="407"/>
    </row>
    <row r="169" ht="12.75">
      <c r="R169" s="407"/>
    </row>
    <row r="170" ht="12.75">
      <c r="R170" s="407"/>
    </row>
    <row r="171" ht="12.75">
      <c r="R171" s="407"/>
    </row>
    <row r="172" ht="12.75">
      <c r="R172" s="407"/>
    </row>
    <row r="173" ht="12.75">
      <c r="R173" s="407"/>
    </row>
    <row r="174" ht="12.75">
      <c r="R174" s="407"/>
    </row>
    <row r="175" ht="12.75">
      <c r="R175" s="407"/>
    </row>
    <row r="176" ht="12.75">
      <c r="R176" s="407"/>
    </row>
    <row r="177" ht="12.75">
      <c r="R177" s="407"/>
    </row>
    <row r="178" ht="12.75">
      <c r="R178" s="407"/>
    </row>
    <row r="179" ht="12.75">
      <c r="R179" s="407"/>
    </row>
    <row r="180" ht="12.75">
      <c r="R180" s="407"/>
    </row>
    <row r="181" ht="12.75">
      <c r="R181" s="407"/>
    </row>
    <row r="182" ht="12.75">
      <c r="R182" s="407"/>
    </row>
    <row r="183" ht="12.75">
      <c r="R183" s="407"/>
    </row>
    <row r="184" ht="12.75">
      <c r="R184" s="407"/>
    </row>
    <row r="185" ht="12.75">
      <c r="R185" s="407"/>
    </row>
    <row r="186" ht="12.75">
      <c r="R186" s="407"/>
    </row>
    <row r="187" ht="12.75">
      <c r="R187" s="407"/>
    </row>
    <row r="188" ht="12.75">
      <c r="R188" s="407"/>
    </row>
    <row r="189" ht="12.75">
      <c r="R189" s="407"/>
    </row>
    <row r="190" ht="12.75">
      <c r="R190" s="407"/>
    </row>
    <row r="191" ht="12.75">
      <c r="R191" s="407"/>
    </row>
    <row r="192" ht="12.75">
      <c r="R192" s="407"/>
    </row>
    <row r="193" ht="12.75">
      <c r="R193" s="407"/>
    </row>
    <row r="194" ht="12.75">
      <c r="R194" s="407"/>
    </row>
    <row r="195" ht="12.75">
      <c r="R195" s="407"/>
    </row>
    <row r="196" ht="12.75">
      <c r="R196" s="407"/>
    </row>
    <row r="197" ht="12.75">
      <c r="R197" s="407"/>
    </row>
    <row r="198" ht="12.75">
      <c r="R198" s="407"/>
    </row>
    <row r="199" ht="12.75">
      <c r="R199" s="407"/>
    </row>
    <row r="200" ht="12.75">
      <c r="R200" s="407"/>
    </row>
    <row r="201" ht="12.75">
      <c r="R201" s="407"/>
    </row>
    <row r="202" ht="12.75">
      <c r="R202" s="407"/>
    </row>
    <row r="203" ht="12.75">
      <c r="R203" s="407"/>
    </row>
    <row r="204" ht="12.75">
      <c r="R204" s="407"/>
    </row>
    <row r="205" ht="12.75">
      <c r="R205" s="407"/>
    </row>
    <row r="206" ht="12.75">
      <c r="R206" s="407"/>
    </row>
    <row r="207" ht="12.75">
      <c r="R207" s="407"/>
    </row>
    <row r="208" ht="12.75">
      <c r="R208" s="407"/>
    </row>
    <row r="209" ht="12.75">
      <c r="R209" s="407"/>
    </row>
    <row r="210" ht="12.75">
      <c r="R210" s="407"/>
    </row>
    <row r="211" ht="12.75">
      <c r="R211" s="407"/>
    </row>
    <row r="212" ht="12.75">
      <c r="R212" s="407"/>
    </row>
    <row r="213" ht="12.75">
      <c r="R213" s="407"/>
    </row>
    <row r="214" ht="12.75">
      <c r="R214" s="407"/>
    </row>
    <row r="215" ht="12.75">
      <c r="R215" s="407"/>
    </row>
    <row r="216" ht="12.75">
      <c r="R216" s="407"/>
    </row>
    <row r="217" ht="12.75">
      <c r="R217" s="407"/>
    </row>
    <row r="218" ht="12.75">
      <c r="R218" s="407"/>
    </row>
    <row r="219" ht="12.75">
      <c r="R219" s="407"/>
    </row>
    <row r="220" ht="12.75">
      <c r="R220" s="407"/>
    </row>
    <row r="221" ht="12.75">
      <c r="R221" s="407"/>
    </row>
    <row r="222" ht="12.75">
      <c r="R222" s="407"/>
    </row>
    <row r="223" ht="12.75">
      <c r="R223" s="407"/>
    </row>
    <row r="224" ht="12.75">
      <c r="R224" s="407"/>
    </row>
    <row r="225" ht="12.75">
      <c r="R225" s="407"/>
    </row>
    <row r="226" ht="12.75">
      <c r="R226" s="407"/>
    </row>
    <row r="227" ht="12.75">
      <c r="R227" s="407"/>
    </row>
    <row r="228" ht="12.75">
      <c r="R228" s="407"/>
    </row>
    <row r="229" ht="12.75">
      <c r="R229" s="407"/>
    </row>
    <row r="230" ht="12.75">
      <c r="R230" s="407"/>
    </row>
    <row r="231" ht="12.75">
      <c r="R231" s="407"/>
    </row>
    <row r="232" ht="12.75">
      <c r="R232" s="407"/>
    </row>
    <row r="233" ht="12.75">
      <c r="R233" s="407"/>
    </row>
    <row r="234" ht="12.75">
      <c r="R234" s="407"/>
    </row>
    <row r="235" ht="12.75">
      <c r="R235" s="407"/>
    </row>
    <row r="236" ht="12.75">
      <c r="R236" s="407"/>
    </row>
    <row r="237" ht="12.75">
      <c r="R237" s="407"/>
    </row>
    <row r="238" ht="12.75">
      <c r="R238" s="407"/>
    </row>
    <row r="239" ht="12.75">
      <c r="R239" s="407"/>
    </row>
    <row r="240" ht="12.75">
      <c r="R240" s="407"/>
    </row>
    <row r="241" ht="12.75">
      <c r="R241" s="407"/>
    </row>
    <row r="242" ht="12.75">
      <c r="R242" s="407"/>
    </row>
    <row r="243" ht="12.75">
      <c r="R243" s="407"/>
    </row>
    <row r="244" ht="12.75">
      <c r="R244" s="407"/>
    </row>
    <row r="245" ht="12.75">
      <c r="R245" s="407"/>
    </row>
    <row r="246" ht="12.75">
      <c r="R246" s="407"/>
    </row>
    <row r="247" ht="12.75">
      <c r="R247" s="407"/>
    </row>
    <row r="248" ht="12.75">
      <c r="R248" s="407"/>
    </row>
    <row r="249" ht="12.75">
      <c r="R249" s="407"/>
    </row>
    <row r="250" ht="12.75">
      <c r="R250" s="407"/>
    </row>
    <row r="251" ht="12.75">
      <c r="R251" s="407"/>
    </row>
    <row r="252" ht="12.75">
      <c r="R252" s="407"/>
    </row>
    <row r="253" ht="12.75">
      <c r="R253" s="407"/>
    </row>
    <row r="254" ht="12.75">
      <c r="R254" s="407"/>
    </row>
    <row r="255" ht="12.75">
      <c r="R255" s="407"/>
    </row>
    <row r="256" ht="12.75">
      <c r="R256" s="407"/>
    </row>
    <row r="257" ht="12.75">
      <c r="R257" s="407"/>
    </row>
    <row r="258" ht="12.75">
      <c r="R258" s="407"/>
    </row>
    <row r="259" ht="12.75">
      <c r="R259" s="407"/>
    </row>
    <row r="260" ht="12.75">
      <c r="R260" s="407"/>
    </row>
    <row r="261" ht="12.75">
      <c r="R261" s="407"/>
    </row>
    <row r="262" ht="12.75">
      <c r="R262" s="407"/>
    </row>
    <row r="263" ht="12.75">
      <c r="R263" s="407"/>
    </row>
    <row r="264" ht="12.75">
      <c r="R264" s="407"/>
    </row>
    <row r="265" ht="12.75">
      <c r="R265" s="407"/>
    </row>
    <row r="266" ht="12.75">
      <c r="R266" s="407"/>
    </row>
    <row r="267" ht="12.75">
      <c r="R267" s="407"/>
    </row>
    <row r="268" ht="12.75">
      <c r="R268" s="407"/>
    </row>
    <row r="269" ht="12.75">
      <c r="R269" s="407"/>
    </row>
    <row r="270" ht="12.75">
      <c r="R270" s="407"/>
    </row>
    <row r="271" ht="12.75">
      <c r="R271" s="407"/>
    </row>
    <row r="272" ht="12.75">
      <c r="R272" s="407"/>
    </row>
    <row r="273" ht="12.75">
      <c r="R273" s="407"/>
    </row>
    <row r="274" ht="12.75">
      <c r="R274" s="407"/>
    </row>
    <row r="275" ht="12.75">
      <c r="R275" s="407"/>
    </row>
    <row r="276" ht="12.75">
      <c r="R276" s="407"/>
    </row>
    <row r="277" ht="12.75">
      <c r="R277" s="407"/>
    </row>
    <row r="278" ht="12.75">
      <c r="R278" s="407"/>
    </row>
    <row r="279" ht="12.75">
      <c r="R279" s="407"/>
    </row>
    <row r="280" ht="12.75">
      <c r="R280" s="407"/>
    </row>
    <row r="281" ht="12.75">
      <c r="R281" s="407"/>
    </row>
    <row r="282" ht="12.75">
      <c r="R282" s="407"/>
    </row>
    <row r="283" ht="12.75">
      <c r="R283" s="407"/>
    </row>
    <row r="284" ht="12.75">
      <c r="R284" s="407"/>
    </row>
    <row r="285" ht="12.75">
      <c r="R285" s="407"/>
    </row>
    <row r="286" ht="12.75">
      <c r="R286" s="407"/>
    </row>
    <row r="287" ht="12.75">
      <c r="R287" s="407"/>
    </row>
    <row r="288" ht="12.75">
      <c r="R288" s="407"/>
    </row>
    <row r="289" ht="12.75">
      <c r="R289" s="407"/>
    </row>
    <row r="290" ht="12.75">
      <c r="R290" s="407"/>
    </row>
    <row r="291" ht="12.75">
      <c r="R291" s="407"/>
    </row>
    <row r="292" ht="12.75">
      <c r="R292" s="407"/>
    </row>
    <row r="293" ht="12.75">
      <c r="R293" s="407"/>
    </row>
    <row r="294" ht="12.75">
      <c r="R294" s="407"/>
    </row>
    <row r="295" ht="12.75">
      <c r="R295" s="407"/>
    </row>
    <row r="296" ht="12.75">
      <c r="R296" s="407"/>
    </row>
    <row r="297" ht="12.75">
      <c r="R297" s="407"/>
    </row>
    <row r="298" ht="12.75">
      <c r="R298" s="407"/>
    </row>
    <row r="299" ht="12.75">
      <c r="R299" s="407"/>
    </row>
    <row r="300" ht="12.75">
      <c r="R300" s="407"/>
    </row>
    <row r="301" ht="12.75">
      <c r="R301" s="407"/>
    </row>
    <row r="302" ht="12.75">
      <c r="R302" s="407"/>
    </row>
    <row r="303" ht="12.75">
      <c r="R303" s="407"/>
    </row>
    <row r="304" ht="12.75">
      <c r="R304" s="407"/>
    </row>
    <row r="305" ht="12.75">
      <c r="R305" s="407"/>
    </row>
    <row r="306" ht="12.75">
      <c r="R306" s="407"/>
    </row>
    <row r="307" ht="12.75">
      <c r="R307" s="407"/>
    </row>
    <row r="308" ht="12.75">
      <c r="R308" s="407"/>
    </row>
    <row r="309" ht="12.75">
      <c r="R309" s="407"/>
    </row>
    <row r="310" ht="12.75">
      <c r="R310" s="407"/>
    </row>
    <row r="311" ht="12.75">
      <c r="R311" s="407"/>
    </row>
    <row r="312" ht="12.75">
      <c r="R312" s="407"/>
    </row>
    <row r="313" ht="12.75">
      <c r="R313" s="407"/>
    </row>
    <row r="314" ht="12.75">
      <c r="R314" s="407"/>
    </row>
    <row r="315" ht="12.75">
      <c r="R315" s="407"/>
    </row>
    <row r="316" ht="12.75">
      <c r="R316" s="407"/>
    </row>
    <row r="317" ht="12.75">
      <c r="R317" s="407"/>
    </row>
    <row r="318" ht="12.75">
      <c r="R318" s="407"/>
    </row>
    <row r="319" ht="12.75">
      <c r="R319" s="407"/>
    </row>
    <row r="320" ht="12.75">
      <c r="R320" s="407"/>
    </row>
    <row r="321" ht="12.75">
      <c r="R321" s="407"/>
    </row>
    <row r="322" ht="12.75">
      <c r="R322" s="407"/>
    </row>
    <row r="323" ht="12.75">
      <c r="R323" s="407"/>
    </row>
    <row r="324" ht="12.75">
      <c r="R324" s="407"/>
    </row>
    <row r="325" ht="12.75">
      <c r="R325" s="407"/>
    </row>
    <row r="326" ht="12.75">
      <c r="R326" s="407"/>
    </row>
    <row r="327" ht="12.75">
      <c r="R327" s="407"/>
    </row>
    <row r="328" ht="12.75">
      <c r="R328" s="407"/>
    </row>
    <row r="329" ht="12.75">
      <c r="R329" s="407"/>
    </row>
    <row r="330" ht="12.75">
      <c r="R330" s="407"/>
    </row>
    <row r="331" ht="12.75">
      <c r="R331" s="407"/>
    </row>
    <row r="332" ht="12.75">
      <c r="R332" s="407"/>
    </row>
    <row r="333" ht="12.75">
      <c r="R333" s="407"/>
    </row>
    <row r="334" ht="12.75">
      <c r="R334" s="407"/>
    </row>
    <row r="335" ht="12.75">
      <c r="R335" s="407"/>
    </row>
    <row r="336" ht="12.75">
      <c r="R336" s="407"/>
    </row>
    <row r="337" ht="12.75">
      <c r="R337" s="407"/>
    </row>
    <row r="338" ht="12.75">
      <c r="R338" s="407"/>
    </row>
    <row r="339" ht="12.75">
      <c r="R339" s="407"/>
    </row>
    <row r="340" ht="12.75">
      <c r="R340" s="407"/>
    </row>
    <row r="341" ht="12.75">
      <c r="R341" s="407"/>
    </row>
    <row r="342" ht="12.75">
      <c r="R342" s="407"/>
    </row>
    <row r="343" ht="12.75">
      <c r="R343" s="407"/>
    </row>
    <row r="344" ht="12.75">
      <c r="R344" s="407"/>
    </row>
    <row r="345" ht="12.75">
      <c r="R345" s="407"/>
    </row>
    <row r="346" ht="12.75">
      <c r="R346" s="407"/>
    </row>
    <row r="347" ht="12.75">
      <c r="R347" s="407"/>
    </row>
    <row r="348" ht="12.75">
      <c r="R348" s="407"/>
    </row>
    <row r="349" ht="12.75">
      <c r="R349" s="407"/>
    </row>
    <row r="350" ht="12.75">
      <c r="R350" s="407"/>
    </row>
    <row r="351" ht="12.75">
      <c r="R351" s="407"/>
    </row>
    <row r="352" ht="12.75">
      <c r="R352" s="407"/>
    </row>
    <row r="353" ht="12.75">
      <c r="R353" s="407"/>
    </row>
    <row r="354" ht="12.75">
      <c r="R354" s="407"/>
    </row>
    <row r="355" ht="12.75">
      <c r="R355" s="407"/>
    </row>
    <row r="356" ht="12.75">
      <c r="R356" s="407"/>
    </row>
    <row r="357" ht="12.75">
      <c r="R357" s="407"/>
    </row>
    <row r="358" ht="12.75">
      <c r="R358" s="407"/>
    </row>
    <row r="359" ht="12.75">
      <c r="R359" s="407"/>
    </row>
    <row r="360" ht="12.75">
      <c r="R360" s="407"/>
    </row>
    <row r="361" ht="12.75">
      <c r="R361" s="407"/>
    </row>
    <row r="362" ht="12.75">
      <c r="R362" s="407"/>
    </row>
    <row r="363" ht="12.75">
      <c r="R363" s="407"/>
    </row>
    <row r="364" ht="12.75">
      <c r="R364" s="407"/>
    </row>
    <row r="365" ht="12.75">
      <c r="R365" s="407"/>
    </row>
    <row r="366" ht="12.75">
      <c r="R366" s="407"/>
    </row>
    <row r="367" ht="12.75">
      <c r="R367" s="407"/>
    </row>
    <row r="368" ht="12.75">
      <c r="R368" s="407"/>
    </row>
    <row r="369" ht="12.75">
      <c r="R369" s="407"/>
    </row>
    <row r="370" ht="12.75">
      <c r="R370" s="407"/>
    </row>
    <row r="371" ht="12.75">
      <c r="R371" s="407"/>
    </row>
    <row r="372" ht="12.75">
      <c r="R372" s="407"/>
    </row>
    <row r="373" ht="12.75">
      <c r="R373" s="407"/>
    </row>
    <row r="374" ht="12.75">
      <c r="R374" s="407"/>
    </row>
    <row r="375" ht="12.75">
      <c r="R375" s="407"/>
    </row>
    <row r="376" ht="12.75">
      <c r="R376" s="407"/>
    </row>
    <row r="377" ht="12.75">
      <c r="R377" s="407"/>
    </row>
    <row r="378" ht="12.75">
      <c r="R378" s="407"/>
    </row>
    <row r="379" ht="12.75">
      <c r="R379" s="407"/>
    </row>
    <row r="380" ht="12.75">
      <c r="R380" s="407"/>
    </row>
    <row r="381" ht="12.75">
      <c r="R381" s="407"/>
    </row>
    <row r="382" ht="12.75">
      <c r="R382" s="407"/>
    </row>
    <row r="383" ht="12.75">
      <c r="R383" s="407"/>
    </row>
    <row r="384" ht="12.75">
      <c r="R384" s="407"/>
    </row>
    <row r="385" ht="12.75">
      <c r="R385" s="407"/>
    </row>
    <row r="386" ht="12.75">
      <c r="R386" s="407"/>
    </row>
    <row r="387" ht="12.75">
      <c r="R387" s="407"/>
    </row>
    <row r="388" ht="12.75">
      <c r="R388" s="407"/>
    </row>
    <row r="389" ht="12.75">
      <c r="R389" s="407"/>
    </row>
    <row r="390" ht="12.75">
      <c r="R390" s="407"/>
    </row>
    <row r="391" ht="12.75">
      <c r="R391" s="407"/>
    </row>
    <row r="392" ht="12.75">
      <c r="R392" s="407"/>
    </row>
    <row r="393" ht="12.75">
      <c r="R393" s="407"/>
    </row>
    <row r="394" ht="12.75">
      <c r="R394" s="407"/>
    </row>
    <row r="395" ht="12.75">
      <c r="R395" s="407"/>
    </row>
    <row r="396" ht="12.75">
      <c r="R396" s="407"/>
    </row>
    <row r="397" ht="12.75">
      <c r="R397" s="407"/>
    </row>
    <row r="398" ht="12.75">
      <c r="R398" s="407"/>
    </row>
    <row r="399" ht="12.75">
      <c r="R399" s="407"/>
    </row>
    <row r="400" ht="12.75">
      <c r="R400" s="407"/>
    </row>
    <row r="401" ht="12.75">
      <c r="R401" s="407"/>
    </row>
    <row r="402" ht="12.75">
      <c r="R402" s="407"/>
    </row>
    <row r="403" ht="12.75">
      <c r="R403" s="407"/>
    </row>
    <row r="404" ht="12.75">
      <c r="R404" s="407"/>
    </row>
    <row r="405" ht="12.75">
      <c r="R405" s="407"/>
    </row>
    <row r="406" ht="12.75">
      <c r="R406" s="407"/>
    </row>
    <row r="407" ht="12.75">
      <c r="R407" s="407"/>
    </row>
    <row r="408" ht="12.75">
      <c r="R408" s="407"/>
    </row>
    <row r="409" ht="12.75">
      <c r="R409" s="407"/>
    </row>
    <row r="410" ht="12.75">
      <c r="R410" s="407"/>
    </row>
    <row r="411" ht="12.75">
      <c r="R411" s="407"/>
    </row>
    <row r="412" ht="12.75">
      <c r="R412" s="407"/>
    </row>
    <row r="413" ht="12.75">
      <c r="R413" s="407"/>
    </row>
    <row r="414" ht="12.75">
      <c r="R414" s="407"/>
    </row>
    <row r="415" ht="12.75">
      <c r="R415" s="407"/>
    </row>
    <row r="416" ht="12.75">
      <c r="R416" s="407"/>
    </row>
    <row r="417" ht="12.75">
      <c r="R417" s="407"/>
    </row>
    <row r="418" ht="12.75">
      <c r="R418" s="407"/>
    </row>
    <row r="419" ht="12.75">
      <c r="R419" s="407"/>
    </row>
    <row r="420" ht="12.75">
      <c r="R420" s="407"/>
    </row>
    <row r="421" ht="12.75">
      <c r="R421" s="407"/>
    </row>
    <row r="422" ht="12.75">
      <c r="R422" s="407"/>
    </row>
    <row r="423" ht="12.75">
      <c r="R423" s="407"/>
    </row>
    <row r="424" ht="12.75">
      <c r="R424" s="407"/>
    </row>
    <row r="425" ht="12.75">
      <c r="R425" s="407"/>
    </row>
    <row r="426" ht="12.75">
      <c r="R426" s="407"/>
    </row>
    <row r="427" ht="12.75">
      <c r="R427" s="407"/>
    </row>
    <row r="428" ht="12.75">
      <c r="R428" s="407"/>
    </row>
    <row r="429" ht="12.75">
      <c r="R429" s="407"/>
    </row>
    <row r="430" ht="12.75">
      <c r="R430" s="407"/>
    </row>
    <row r="431" ht="12.75">
      <c r="R431" s="407"/>
    </row>
    <row r="432" ht="12.75">
      <c r="R432" s="407"/>
    </row>
    <row r="433" ht="12.75">
      <c r="R433" s="407"/>
    </row>
    <row r="434" ht="12.75">
      <c r="R434" s="407"/>
    </row>
    <row r="435" ht="12.75">
      <c r="R435" s="407"/>
    </row>
    <row r="436" ht="12.75">
      <c r="R436" s="407"/>
    </row>
    <row r="437" ht="12.75">
      <c r="R437" s="407"/>
    </row>
    <row r="438" ht="12.75">
      <c r="R438" s="407"/>
    </row>
    <row r="439" ht="12.75">
      <c r="R439" s="407"/>
    </row>
    <row r="440" ht="12.75">
      <c r="R440" s="407"/>
    </row>
    <row r="441" ht="12.75">
      <c r="R441" s="407"/>
    </row>
    <row r="442" ht="12.75">
      <c r="R442" s="407"/>
    </row>
    <row r="443" ht="12.75">
      <c r="R443" s="407"/>
    </row>
    <row r="444" ht="12.75">
      <c r="R444" s="407"/>
    </row>
    <row r="445" ht="12.75">
      <c r="R445" s="407"/>
    </row>
    <row r="446" ht="12.75">
      <c r="R446" s="407"/>
    </row>
    <row r="447" ht="12.75">
      <c r="R447" s="407"/>
    </row>
    <row r="448" ht="12.75">
      <c r="R448" s="407"/>
    </row>
    <row r="449" ht="12.75">
      <c r="R449" s="407"/>
    </row>
    <row r="450" ht="12.75">
      <c r="R450" s="407"/>
    </row>
    <row r="451" ht="12.75">
      <c r="R451" s="407"/>
    </row>
    <row r="452" ht="12.75">
      <c r="R452" s="407"/>
    </row>
    <row r="453" ht="12.75">
      <c r="R453" s="407"/>
    </row>
    <row r="454" ht="12.75">
      <c r="R454" s="407"/>
    </row>
    <row r="455" ht="12.75">
      <c r="R455" s="407"/>
    </row>
    <row r="456" ht="12.75">
      <c r="R456" s="407"/>
    </row>
    <row r="457" ht="12.75">
      <c r="R457" s="407"/>
    </row>
    <row r="458" ht="12.75">
      <c r="R458" s="407"/>
    </row>
    <row r="459" ht="12.75">
      <c r="R459" s="407"/>
    </row>
    <row r="460" ht="12.75">
      <c r="R460" s="407"/>
    </row>
    <row r="461" ht="12.75">
      <c r="R461" s="407"/>
    </row>
    <row r="462" ht="12.75">
      <c r="R462" s="407"/>
    </row>
    <row r="463" ht="12.75">
      <c r="R463" s="407"/>
    </row>
    <row r="464" ht="12.75">
      <c r="R464" s="407"/>
    </row>
    <row r="465" ht="12.75">
      <c r="R465" s="407"/>
    </row>
    <row r="466" ht="12.75">
      <c r="R466" s="407"/>
    </row>
    <row r="467" ht="12.75">
      <c r="R467" s="407"/>
    </row>
    <row r="468" ht="12.75">
      <c r="R468" s="407"/>
    </row>
    <row r="469" ht="12.75">
      <c r="R469" s="407"/>
    </row>
    <row r="470" ht="12.75">
      <c r="R470" s="407"/>
    </row>
    <row r="471" ht="12.75">
      <c r="R471" s="407"/>
    </row>
    <row r="472" ht="12.75">
      <c r="R472" s="407"/>
    </row>
    <row r="473" ht="12.75">
      <c r="R473" s="407"/>
    </row>
    <row r="474" ht="12.75">
      <c r="R474" s="407"/>
    </row>
    <row r="475" ht="12.75">
      <c r="R475" s="407"/>
    </row>
    <row r="476" ht="12.75">
      <c r="R476" s="407"/>
    </row>
    <row r="477" ht="12.75">
      <c r="R477" s="407"/>
    </row>
    <row r="478" ht="12.75">
      <c r="R478" s="407"/>
    </row>
    <row r="479" ht="12.75">
      <c r="R479" s="407"/>
    </row>
    <row r="480" ht="12.75">
      <c r="R480" s="407"/>
    </row>
    <row r="481" ht="12.75">
      <c r="R481" s="407"/>
    </row>
    <row r="482" ht="12.75">
      <c r="R482" s="407"/>
    </row>
    <row r="483" ht="12.75">
      <c r="R483" s="407"/>
    </row>
    <row r="484" ht="12.75">
      <c r="R484" s="407"/>
    </row>
    <row r="485" ht="12.75">
      <c r="R485" s="407"/>
    </row>
    <row r="486" ht="12.75">
      <c r="R486" s="407"/>
    </row>
    <row r="487" ht="12.75">
      <c r="R487" s="407"/>
    </row>
    <row r="488" ht="12.75">
      <c r="R488" s="407"/>
    </row>
    <row r="489" ht="12.75">
      <c r="R489" s="407"/>
    </row>
    <row r="490" ht="12.75">
      <c r="R490" s="407"/>
    </row>
    <row r="491" ht="12.75">
      <c r="R491" s="407"/>
    </row>
    <row r="492" ht="12.75">
      <c r="R492" s="407"/>
    </row>
    <row r="493" ht="12.75">
      <c r="R493" s="407"/>
    </row>
    <row r="494" ht="12.75">
      <c r="R494" s="407"/>
    </row>
    <row r="495" ht="12.75">
      <c r="R495" s="407"/>
    </row>
    <row r="496" ht="12.75">
      <c r="R496" s="407"/>
    </row>
    <row r="497" ht="12.75">
      <c r="R497" s="407"/>
    </row>
    <row r="498" ht="12.75">
      <c r="R498" s="407"/>
    </row>
    <row r="499" ht="12.75">
      <c r="R499" s="407"/>
    </row>
    <row r="500" ht="12.75">
      <c r="R500" s="407"/>
    </row>
    <row r="501" ht="12.75">
      <c r="R501" s="407"/>
    </row>
    <row r="502" ht="12.75">
      <c r="R502" s="407"/>
    </row>
    <row r="503" ht="12.75">
      <c r="R503" s="407"/>
    </row>
    <row r="504" ht="12.75">
      <c r="R504" s="407"/>
    </row>
    <row r="505" ht="12.75">
      <c r="R505" s="407"/>
    </row>
    <row r="506" ht="12.75">
      <c r="R506" s="407"/>
    </row>
    <row r="507" ht="12.75">
      <c r="R507" s="407"/>
    </row>
    <row r="508" ht="12.75">
      <c r="R508" s="407"/>
    </row>
    <row r="509" ht="12.75">
      <c r="R509" s="407"/>
    </row>
    <row r="510" ht="12.75">
      <c r="R510" s="407"/>
    </row>
    <row r="511" ht="12.75">
      <c r="R511" s="407"/>
    </row>
    <row r="512" ht="12.75">
      <c r="R512" s="407"/>
    </row>
    <row r="513" ht="12.75">
      <c r="R513" s="407"/>
    </row>
    <row r="514" ht="12.75">
      <c r="R514" s="407"/>
    </row>
    <row r="515" ht="12.75">
      <c r="R515" s="407"/>
    </row>
    <row r="516" ht="12.75">
      <c r="R516" s="407"/>
    </row>
    <row r="517" ht="12.75">
      <c r="R517" s="407"/>
    </row>
    <row r="518" ht="12.75">
      <c r="R518" s="407"/>
    </row>
    <row r="519" ht="12.75">
      <c r="R519" s="407"/>
    </row>
    <row r="520" ht="12.75">
      <c r="R520" s="407"/>
    </row>
    <row r="521" ht="12.75">
      <c r="R521" s="407"/>
    </row>
    <row r="522" ht="12.75">
      <c r="R522" s="407"/>
    </row>
    <row r="523" ht="12.75">
      <c r="R523" s="407"/>
    </row>
    <row r="524" ht="12.75">
      <c r="R524" s="407"/>
    </row>
    <row r="525" ht="12.75">
      <c r="R525" s="407"/>
    </row>
    <row r="526" ht="12.75">
      <c r="R526" s="407"/>
    </row>
    <row r="527" ht="12.75">
      <c r="R527" s="407"/>
    </row>
    <row r="528" ht="12.75">
      <c r="R528" s="407"/>
    </row>
    <row r="529" ht="12.75">
      <c r="R529" s="407"/>
    </row>
    <row r="530" ht="12.75">
      <c r="R530" s="407"/>
    </row>
    <row r="531" ht="12.75">
      <c r="R531" s="407"/>
    </row>
    <row r="532" ht="12.75">
      <c r="R532" s="407"/>
    </row>
    <row r="533" ht="12.75">
      <c r="R533" s="407"/>
    </row>
    <row r="534" ht="12.75">
      <c r="R534" s="407"/>
    </row>
    <row r="535" ht="12.75">
      <c r="R535" s="407"/>
    </row>
    <row r="536" ht="12.75">
      <c r="R536" s="407"/>
    </row>
    <row r="537" ht="12.75">
      <c r="R537" s="407"/>
    </row>
    <row r="538" ht="12.75">
      <c r="R538" s="407"/>
    </row>
    <row r="539" ht="12.75">
      <c r="R539" s="407"/>
    </row>
    <row r="540" ht="12.75">
      <c r="R540" s="407"/>
    </row>
    <row r="541" ht="12.75">
      <c r="R541" s="407"/>
    </row>
    <row r="542" ht="12.75">
      <c r="R542" s="407"/>
    </row>
    <row r="543" ht="12.75">
      <c r="R543" s="407"/>
    </row>
    <row r="544" ht="12.75">
      <c r="R544" s="407"/>
    </row>
    <row r="545" ht="12.75">
      <c r="R545" s="407"/>
    </row>
    <row r="546" ht="12.75">
      <c r="R546" s="407"/>
    </row>
    <row r="547" ht="12.75">
      <c r="R547" s="407"/>
    </row>
    <row r="548" ht="12.75">
      <c r="R548" s="407"/>
    </row>
    <row r="549" ht="12.75">
      <c r="R549" s="407"/>
    </row>
    <row r="550" ht="12.75">
      <c r="R550" s="407"/>
    </row>
    <row r="551" ht="12.75">
      <c r="R551" s="407"/>
    </row>
    <row r="552" ht="12.75">
      <c r="R552" s="407"/>
    </row>
    <row r="553" ht="12.75">
      <c r="R553" s="407"/>
    </row>
    <row r="554" ht="12.75">
      <c r="R554" s="407"/>
    </row>
    <row r="555" ht="12.75">
      <c r="R555" s="407"/>
    </row>
    <row r="556" ht="12.75">
      <c r="R556" s="407"/>
    </row>
    <row r="557" ht="12.75">
      <c r="R557" s="407"/>
    </row>
    <row r="558" ht="12.75">
      <c r="R558" s="407"/>
    </row>
    <row r="559" ht="12.75">
      <c r="R559" s="407"/>
    </row>
    <row r="560" ht="12.75">
      <c r="R560" s="407"/>
    </row>
    <row r="561" ht="12.75">
      <c r="R561" s="407"/>
    </row>
    <row r="562" ht="12.75">
      <c r="R562" s="407"/>
    </row>
    <row r="563" ht="12.75">
      <c r="R563" s="407"/>
    </row>
    <row r="564" ht="12.75">
      <c r="R564" s="407"/>
    </row>
    <row r="565" ht="12.75">
      <c r="R565" s="407"/>
    </row>
    <row r="566" ht="12.75">
      <c r="R566" s="407"/>
    </row>
    <row r="567" ht="12.75">
      <c r="R567" s="407"/>
    </row>
    <row r="568" ht="12.75">
      <c r="R568" s="407"/>
    </row>
    <row r="569" ht="12.75">
      <c r="R569" s="407"/>
    </row>
    <row r="570" ht="12.75">
      <c r="R570" s="407"/>
    </row>
    <row r="571" ht="12.75">
      <c r="R571" s="407"/>
    </row>
    <row r="572" ht="12.75">
      <c r="R572" s="407"/>
    </row>
    <row r="573" ht="12.75">
      <c r="R573" s="407"/>
    </row>
    <row r="574" ht="12.75">
      <c r="R574" s="407"/>
    </row>
    <row r="575" ht="12.75">
      <c r="R575" s="407"/>
    </row>
    <row r="576" ht="12.75">
      <c r="R576" s="407"/>
    </row>
    <row r="577" ht="12.75">
      <c r="R577" s="407"/>
    </row>
    <row r="578" ht="12.75">
      <c r="R578" s="407"/>
    </row>
    <row r="579" ht="12.75">
      <c r="R579" s="407"/>
    </row>
    <row r="580" ht="12.75">
      <c r="R580" s="407"/>
    </row>
    <row r="581" ht="12.75">
      <c r="R581" s="407"/>
    </row>
    <row r="582" ht="12.75">
      <c r="R582" s="407"/>
    </row>
    <row r="583" ht="12.75">
      <c r="R583" s="407"/>
    </row>
    <row r="584" ht="12.75">
      <c r="R584" s="407"/>
    </row>
    <row r="585" ht="12.75">
      <c r="R585" s="407"/>
    </row>
    <row r="586" ht="12.75">
      <c r="R586" s="407"/>
    </row>
    <row r="587" ht="12.75">
      <c r="R587" s="407"/>
    </row>
    <row r="588" ht="12.75">
      <c r="R588" s="407"/>
    </row>
    <row r="589" ht="12.75">
      <c r="R589" s="407"/>
    </row>
    <row r="590" ht="12.75">
      <c r="R590" s="407"/>
    </row>
    <row r="591" ht="12.75">
      <c r="R591" s="407"/>
    </row>
    <row r="592" ht="12.75">
      <c r="R592" s="407"/>
    </row>
    <row r="593" ht="12.75">
      <c r="R593" s="407"/>
    </row>
    <row r="594" ht="12.75">
      <c r="R594" s="407"/>
    </row>
    <row r="595" ht="12.75">
      <c r="R595" s="407"/>
    </row>
    <row r="596" ht="12.75">
      <c r="R596" s="407"/>
    </row>
    <row r="597" ht="12.75">
      <c r="R597" s="407"/>
    </row>
    <row r="598" ht="12.75">
      <c r="R598" s="407"/>
    </row>
    <row r="599" ht="12.75">
      <c r="R599" s="407"/>
    </row>
    <row r="600" ht="12.75">
      <c r="R600" s="407"/>
    </row>
    <row r="601" ht="12.75">
      <c r="R601" s="407"/>
    </row>
    <row r="602" ht="12.75">
      <c r="R602" s="407"/>
    </row>
    <row r="603" ht="12.75">
      <c r="R603" s="407"/>
    </row>
    <row r="604" ht="12.75">
      <c r="R604" s="407"/>
    </row>
    <row r="605" ht="12.75">
      <c r="R605" s="407"/>
    </row>
    <row r="606" ht="12.75">
      <c r="R606" s="407"/>
    </row>
    <row r="607" ht="12.75">
      <c r="R607" s="407"/>
    </row>
    <row r="608" ht="12.75">
      <c r="R608" s="407"/>
    </row>
    <row r="609" ht="12.75">
      <c r="R609" s="407"/>
    </row>
    <row r="610" ht="12.75">
      <c r="R610" s="407"/>
    </row>
    <row r="611" ht="12.75">
      <c r="R611" s="407"/>
    </row>
    <row r="612" ht="12.75">
      <c r="R612" s="407"/>
    </row>
    <row r="613" ht="12.75">
      <c r="R613" s="407"/>
    </row>
    <row r="614" ht="12.75">
      <c r="R614" s="407"/>
    </row>
    <row r="615" ht="12.75">
      <c r="R615" s="407"/>
    </row>
    <row r="616" ht="12.75">
      <c r="R616" s="407"/>
    </row>
    <row r="617" ht="12.75">
      <c r="R617" s="407"/>
    </row>
    <row r="618" ht="12.75">
      <c r="R618" s="407"/>
    </row>
    <row r="619" ht="12.75">
      <c r="R619" s="407"/>
    </row>
    <row r="620" ht="12.75">
      <c r="R620" s="407"/>
    </row>
    <row r="621" ht="12.75">
      <c r="R621" s="407"/>
    </row>
    <row r="622" ht="12.75">
      <c r="R622" s="407"/>
    </row>
    <row r="623" ht="12.75">
      <c r="R623" s="407"/>
    </row>
    <row r="624" ht="12.75">
      <c r="R624" s="407"/>
    </row>
    <row r="625" ht="12.75">
      <c r="R625" s="407"/>
    </row>
    <row r="626" ht="12.75">
      <c r="R626" s="407"/>
    </row>
    <row r="627" ht="12.75">
      <c r="R627" s="407"/>
    </row>
    <row r="628" ht="12.75">
      <c r="R628" s="407"/>
    </row>
    <row r="629" ht="12.75">
      <c r="R629" s="407"/>
    </row>
    <row r="630" ht="12.75">
      <c r="R630" s="407"/>
    </row>
    <row r="631" ht="12.75">
      <c r="R631" s="407"/>
    </row>
    <row r="632" ht="12.75">
      <c r="R632" s="407"/>
    </row>
    <row r="633" ht="12.75">
      <c r="R633" s="407"/>
    </row>
    <row r="634" ht="12.75">
      <c r="R634" s="407"/>
    </row>
    <row r="635" ht="12.75">
      <c r="R635" s="407"/>
    </row>
    <row r="636" ht="12.75">
      <c r="R636" s="407"/>
    </row>
    <row r="637" ht="12.75">
      <c r="R637" s="407"/>
    </row>
    <row r="638" ht="12.75">
      <c r="R638" s="407"/>
    </row>
    <row r="639" ht="12.75">
      <c r="R639" s="407"/>
    </row>
    <row r="640" ht="12.75">
      <c r="R640" s="407"/>
    </row>
    <row r="641" ht="12.75">
      <c r="R641" s="407"/>
    </row>
    <row r="642" ht="12.75">
      <c r="R642" s="407"/>
    </row>
    <row r="643" ht="12.75">
      <c r="R643" s="407"/>
    </row>
    <row r="644" ht="12.75">
      <c r="R644" s="407"/>
    </row>
    <row r="645" ht="12.75">
      <c r="R645" s="407"/>
    </row>
    <row r="646" ht="12.75">
      <c r="R646" s="407"/>
    </row>
    <row r="647" ht="12.75">
      <c r="R647" s="407"/>
    </row>
    <row r="648" ht="12.75">
      <c r="R648" s="407"/>
    </row>
    <row r="649" ht="12.75">
      <c r="R649" s="407"/>
    </row>
    <row r="650" ht="12.75">
      <c r="R650" s="407"/>
    </row>
    <row r="651" ht="12.75">
      <c r="R651" s="407"/>
    </row>
    <row r="652" ht="12.75">
      <c r="R652" s="407"/>
    </row>
    <row r="653" ht="12.75">
      <c r="R653" s="407"/>
    </row>
    <row r="654" ht="12.75">
      <c r="R654" s="407"/>
    </row>
    <row r="655" ht="12.75">
      <c r="R655" s="407"/>
    </row>
    <row r="656" ht="12.75">
      <c r="R656" s="407"/>
    </row>
    <row r="657" ht="12.75">
      <c r="R657" s="407"/>
    </row>
    <row r="658" ht="12.75">
      <c r="R658" s="407"/>
    </row>
    <row r="659" ht="12.75">
      <c r="R659" s="407"/>
    </row>
    <row r="660" ht="12.75">
      <c r="R660" s="407"/>
    </row>
    <row r="661" ht="12.75">
      <c r="R661" s="407"/>
    </row>
    <row r="662" ht="12.75">
      <c r="R662" s="407"/>
    </row>
    <row r="663" ht="12.75">
      <c r="R663" s="407"/>
    </row>
    <row r="664" ht="12.75">
      <c r="R664" s="407"/>
    </row>
    <row r="665" ht="12.75">
      <c r="R665" s="407"/>
    </row>
    <row r="666" ht="12.75">
      <c r="R666" s="407"/>
    </row>
    <row r="667" ht="12.75">
      <c r="R667" s="407"/>
    </row>
    <row r="668" ht="12.75">
      <c r="R668" s="407"/>
    </row>
    <row r="669" ht="12.75">
      <c r="R669" s="407"/>
    </row>
    <row r="670" ht="12.75">
      <c r="R670" s="407"/>
    </row>
    <row r="671" ht="12.75">
      <c r="R671" s="407"/>
    </row>
    <row r="672" ht="12.75">
      <c r="R672" s="407"/>
    </row>
    <row r="673" ht="12.75">
      <c r="R673" s="407"/>
    </row>
    <row r="674" ht="12.75">
      <c r="R674" s="407"/>
    </row>
    <row r="675" ht="12.75">
      <c r="R675" s="407"/>
    </row>
    <row r="676" ht="12.75">
      <c r="R676" s="407"/>
    </row>
    <row r="677" ht="12.75">
      <c r="R677" s="407"/>
    </row>
    <row r="678" ht="12.75">
      <c r="R678" s="407"/>
    </row>
    <row r="679" ht="12.75">
      <c r="R679" s="407"/>
    </row>
    <row r="680" ht="12.75">
      <c r="R680" s="407"/>
    </row>
    <row r="681" ht="12.75">
      <c r="R681" s="407"/>
    </row>
    <row r="682" ht="12.75">
      <c r="R682" s="407"/>
    </row>
    <row r="683" ht="12.75">
      <c r="R683" s="407"/>
    </row>
    <row r="684" ht="12.75">
      <c r="R684" s="407"/>
    </row>
    <row r="685" ht="12.75">
      <c r="R685" s="407"/>
    </row>
    <row r="686" ht="12.75">
      <c r="R686" s="407"/>
    </row>
    <row r="687" ht="12.75">
      <c r="R687" s="407"/>
    </row>
    <row r="688" ht="12.75">
      <c r="R688" s="407"/>
    </row>
    <row r="689" ht="12.75">
      <c r="R689" s="407"/>
    </row>
    <row r="690" ht="12.75">
      <c r="R690" s="407"/>
    </row>
    <row r="691" ht="12.75">
      <c r="R691" s="407"/>
    </row>
    <row r="692" ht="12.75">
      <c r="R692" s="407"/>
    </row>
    <row r="693" ht="12.75">
      <c r="R693" s="407"/>
    </row>
    <row r="694" ht="12.75">
      <c r="R694" s="407"/>
    </row>
    <row r="695" ht="12.75">
      <c r="R695" s="407"/>
    </row>
    <row r="696" ht="12.75">
      <c r="R696" s="407"/>
    </row>
    <row r="697" ht="12.75">
      <c r="R697" s="407"/>
    </row>
    <row r="698" ht="12.75">
      <c r="R698" s="407"/>
    </row>
    <row r="699" ht="12.75">
      <c r="R699" s="407"/>
    </row>
    <row r="700" ht="12.75">
      <c r="R700" s="407"/>
    </row>
    <row r="701" ht="12.75">
      <c r="R701" s="407"/>
    </row>
    <row r="702" ht="12.75">
      <c r="R702" s="407"/>
    </row>
    <row r="703" ht="12.75">
      <c r="R703" s="407"/>
    </row>
    <row r="704" ht="12.75">
      <c r="R704" s="407"/>
    </row>
    <row r="705" ht="12.75">
      <c r="R705" s="407"/>
    </row>
    <row r="706" ht="12.75">
      <c r="R706" s="407"/>
    </row>
    <row r="707" ht="12.75">
      <c r="R707" s="407"/>
    </row>
    <row r="708" ht="12.75">
      <c r="R708" s="407"/>
    </row>
    <row r="709" ht="12.75">
      <c r="R709" s="407"/>
    </row>
    <row r="710" ht="12.75">
      <c r="R710" s="407"/>
    </row>
    <row r="711" ht="12.75">
      <c r="R711" s="407"/>
    </row>
    <row r="712" ht="12.75">
      <c r="R712" s="407"/>
    </row>
    <row r="713" ht="12.75">
      <c r="R713" s="407"/>
    </row>
    <row r="714" ht="12.75">
      <c r="R714" s="407"/>
    </row>
    <row r="715" ht="12.75">
      <c r="R715" s="407"/>
    </row>
    <row r="716" ht="12.75">
      <c r="R716" s="407"/>
    </row>
    <row r="717" ht="12.75">
      <c r="R717" s="407"/>
    </row>
    <row r="718" ht="12.75">
      <c r="R718" s="407"/>
    </row>
    <row r="719" ht="12.75">
      <c r="R719" s="407"/>
    </row>
    <row r="720" ht="12.75">
      <c r="R720" s="407"/>
    </row>
    <row r="721" ht="12.75">
      <c r="R721" s="407"/>
    </row>
    <row r="722" ht="12.75">
      <c r="R722" s="407"/>
    </row>
    <row r="723" ht="12.75">
      <c r="R723" s="407"/>
    </row>
    <row r="724" ht="12.75">
      <c r="R724" s="407"/>
    </row>
    <row r="725" ht="12.75">
      <c r="R725" s="407"/>
    </row>
    <row r="726" ht="12.75">
      <c r="R726" s="407"/>
    </row>
    <row r="727" ht="12.75">
      <c r="R727" s="407"/>
    </row>
    <row r="728" ht="12.75">
      <c r="R728" s="407"/>
    </row>
    <row r="729" ht="12.75">
      <c r="R729" s="407"/>
    </row>
    <row r="730" ht="12.75">
      <c r="R730" s="407"/>
    </row>
    <row r="731" ht="12.75">
      <c r="R731" s="407"/>
    </row>
    <row r="732" ht="12.75">
      <c r="R732" s="407"/>
    </row>
    <row r="733" ht="12.75">
      <c r="R733" s="407"/>
    </row>
    <row r="734" ht="12.75">
      <c r="R734" s="407"/>
    </row>
    <row r="735" ht="12.75">
      <c r="R735" s="407"/>
    </row>
    <row r="736" ht="12.75">
      <c r="R736" s="407"/>
    </row>
    <row r="737" ht="12.75">
      <c r="R737" s="407"/>
    </row>
    <row r="738" ht="12.75">
      <c r="R738" s="407"/>
    </row>
    <row r="739" ht="12.75">
      <c r="R739" s="407"/>
    </row>
    <row r="740" ht="12.75">
      <c r="R740" s="407"/>
    </row>
    <row r="741" ht="12.75">
      <c r="R741" s="407"/>
    </row>
    <row r="742" ht="12.75">
      <c r="R742" s="407"/>
    </row>
    <row r="743" ht="12.75">
      <c r="R743" s="407"/>
    </row>
    <row r="744" ht="12.75">
      <c r="R744" s="407"/>
    </row>
    <row r="745" ht="12.75">
      <c r="R745" s="407"/>
    </row>
    <row r="746" ht="12.75">
      <c r="R746" s="407"/>
    </row>
    <row r="747" ht="12.75">
      <c r="R747" s="407"/>
    </row>
    <row r="748" ht="12.75">
      <c r="R748" s="407"/>
    </row>
    <row r="749" ht="12.75">
      <c r="R749" s="407"/>
    </row>
    <row r="750" ht="12.75">
      <c r="R750" s="407"/>
    </row>
    <row r="751" ht="12.75">
      <c r="R751" s="407"/>
    </row>
    <row r="752" ht="12.75">
      <c r="R752" s="407"/>
    </row>
    <row r="753" ht="12.75">
      <c r="R753" s="407"/>
    </row>
    <row r="754" ht="12.75">
      <c r="R754" s="407"/>
    </row>
    <row r="755" ht="12.75">
      <c r="R755" s="407"/>
    </row>
    <row r="756" ht="12.75">
      <c r="R756" s="407"/>
    </row>
    <row r="757" ht="12.75">
      <c r="R757" s="407"/>
    </row>
    <row r="758" ht="12.75">
      <c r="R758" s="407"/>
    </row>
    <row r="759" ht="12.75">
      <c r="R759" s="407"/>
    </row>
    <row r="760" ht="12.75">
      <c r="R760" s="407"/>
    </row>
    <row r="761" ht="12.75">
      <c r="R761" s="407"/>
    </row>
    <row r="762" ht="12.75">
      <c r="R762" s="407"/>
    </row>
    <row r="763" ht="12.75">
      <c r="R763" s="407"/>
    </row>
    <row r="764" ht="12.75">
      <c r="R764" s="407"/>
    </row>
    <row r="765" ht="12.75">
      <c r="R765" s="407"/>
    </row>
    <row r="766" ht="12.75">
      <c r="R766" s="407"/>
    </row>
    <row r="767" ht="12.75">
      <c r="R767" s="407"/>
    </row>
    <row r="768" ht="12.75">
      <c r="R768" s="407"/>
    </row>
    <row r="769" ht="12.75">
      <c r="R769" s="407"/>
    </row>
    <row r="770" ht="12.75">
      <c r="R770" s="407"/>
    </row>
    <row r="771" ht="12.75">
      <c r="R771" s="407"/>
    </row>
    <row r="772" ht="12.75">
      <c r="R772" s="407"/>
    </row>
    <row r="773" ht="12.75">
      <c r="R773" s="407"/>
    </row>
    <row r="774" ht="12.75">
      <c r="R774" s="407"/>
    </row>
    <row r="775" ht="12.75">
      <c r="R775" s="407"/>
    </row>
    <row r="776" ht="12.75">
      <c r="R776" s="407"/>
    </row>
    <row r="777" ht="12.75">
      <c r="R777" s="407"/>
    </row>
    <row r="778" ht="12.75">
      <c r="R778" s="407"/>
    </row>
    <row r="779" ht="12.75">
      <c r="R779" s="407"/>
    </row>
    <row r="780" ht="12.75">
      <c r="R780" s="407"/>
    </row>
    <row r="781" ht="12.75">
      <c r="R781" s="407"/>
    </row>
    <row r="782" ht="12.75">
      <c r="R782" s="407"/>
    </row>
    <row r="783" ht="12.75">
      <c r="R783" s="407"/>
    </row>
    <row r="784" ht="12.75">
      <c r="R784" s="407"/>
    </row>
    <row r="785" ht="12.75">
      <c r="R785" s="407"/>
    </row>
    <row r="786" ht="12.75">
      <c r="R786" s="407"/>
    </row>
    <row r="787" ht="12.75">
      <c r="R787" s="407"/>
    </row>
    <row r="788" ht="12.75">
      <c r="R788" s="407"/>
    </row>
    <row r="789" ht="12.75">
      <c r="R789" s="407"/>
    </row>
    <row r="790" ht="12.75">
      <c r="R790" s="407"/>
    </row>
    <row r="791" ht="12.75">
      <c r="R791" s="407"/>
    </row>
    <row r="792" ht="12.75">
      <c r="R792" s="407"/>
    </row>
    <row r="793" ht="12.75">
      <c r="R793" s="407"/>
    </row>
    <row r="794" ht="12.75">
      <c r="R794" s="407"/>
    </row>
    <row r="795" ht="12.75">
      <c r="R795" s="407"/>
    </row>
    <row r="796" ht="12.75">
      <c r="R796" s="407"/>
    </row>
    <row r="797" ht="12.75">
      <c r="R797" s="407"/>
    </row>
    <row r="798" ht="12.75">
      <c r="R798" s="407"/>
    </row>
    <row r="799" ht="12.75">
      <c r="R799" s="407"/>
    </row>
    <row r="800" ht="12.75">
      <c r="R800" s="407"/>
    </row>
    <row r="801" ht="12.75">
      <c r="R801" s="407"/>
    </row>
    <row r="802" ht="12.75">
      <c r="R802" s="407"/>
    </row>
    <row r="803" ht="12.75">
      <c r="R803" s="407"/>
    </row>
    <row r="804" ht="12.75">
      <c r="R804" s="407"/>
    </row>
    <row r="805" ht="12.75">
      <c r="R805" s="407"/>
    </row>
    <row r="806" ht="12.75">
      <c r="R806" s="407"/>
    </row>
    <row r="807" ht="12.75">
      <c r="R807" s="407"/>
    </row>
    <row r="808" ht="12.75">
      <c r="R808" s="407"/>
    </row>
    <row r="809" ht="12.75">
      <c r="R809" s="407"/>
    </row>
    <row r="810" ht="12.75">
      <c r="R810" s="407"/>
    </row>
    <row r="811" ht="12.75">
      <c r="R811" s="407"/>
    </row>
    <row r="812" ht="12.75">
      <c r="R812" s="407"/>
    </row>
    <row r="813" ht="12.75">
      <c r="R813" s="407"/>
    </row>
    <row r="814" ht="12.75">
      <c r="R814" s="407"/>
    </row>
    <row r="815" ht="12.75">
      <c r="R815" s="407"/>
    </row>
    <row r="816" ht="12.75">
      <c r="R816" s="407"/>
    </row>
    <row r="817" ht="12.75">
      <c r="R817" s="407"/>
    </row>
    <row r="818" ht="12.75">
      <c r="R818" s="407"/>
    </row>
    <row r="819" ht="12.75">
      <c r="R819" s="407"/>
    </row>
    <row r="820" ht="12.75">
      <c r="R820" s="407"/>
    </row>
    <row r="821" ht="12.75">
      <c r="R821" s="407"/>
    </row>
    <row r="822" ht="12.75">
      <c r="R822" s="407"/>
    </row>
    <row r="823" ht="12.75">
      <c r="R823" s="407"/>
    </row>
    <row r="824" ht="12.75">
      <c r="R824" s="407"/>
    </row>
    <row r="825" ht="12.75">
      <c r="R825" s="407"/>
    </row>
    <row r="826" ht="12.75">
      <c r="R826" s="407"/>
    </row>
    <row r="827" ht="12.75">
      <c r="R827" s="407"/>
    </row>
    <row r="828" ht="12.75">
      <c r="R828" s="407"/>
    </row>
    <row r="829" ht="12.75">
      <c r="R829" s="407"/>
    </row>
    <row r="830" ht="12.75">
      <c r="R830" s="407"/>
    </row>
    <row r="831" ht="12.75">
      <c r="R831" s="407"/>
    </row>
    <row r="832" ht="12.75">
      <c r="R832" s="407"/>
    </row>
    <row r="833" ht="12.75">
      <c r="R833" s="407"/>
    </row>
    <row r="834" ht="12.75">
      <c r="R834" s="407"/>
    </row>
    <row r="835" ht="12.75">
      <c r="R835" s="407"/>
    </row>
    <row r="836" ht="12.75">
      <c r="R836" s="407"/>
    </row>
    <row r="837" ht="12.75">
      <c r="R837" s="407"/>
    </row>
    <row r="838" ht="12.75">
      <c r="R838" s="407"/>
    </row>
    <row r="839" ht="12.75">
      <c r="R839" s="407"/>
    </row>
    <row r="840" ht="12.75">
      <c r="R840" s="407"/>
    </row>
    <row r="841" ht="12.75">
      <c r="R841" s="407"/>
    </row>
    <row r="842" ht="12.75">
      <c r="R842" s="407"/>
    </row>
    <row r="843" ht="12.75">
      <c r="R843" s="407"/>
    </row>
    <row r="844" ht="12.75">
      <c r="R844" s="407"/>
    </row>
    <row r="845" ht="12.75">
      <c r="R845" s="407"/>
    </row>
    <row r="846" ht="12.75">
      <c r="R846" s="407"/>
    </row>
    <row r="847" ht="12.75">
      <c r="R847" s="407"/>
    </row>
    <row r="848" ht="12.75">
      <c r="R848" s="407"/>
    </row>
    <row r="849" ht="12.75">
      <c r="R849" s="407"/>
    </row>
    <row r="850" ht="12.75">
      <c r="R850" s="407"/>
    </row>
    <row r="851" ht="12.75">
      <c r="R851" s="407"/>
    </row>
    <row r="852" ht="12.75">
      <c r="R852" s="407"/>
    </row>
    <row r="853" ht="12.75">
      <c r="R853" s="407"/>
    </row>
    <row r="854" ht="12.75">
      <c r="R854" s="407"/>
    </row>
    <row r="855" ht="12.75">
      <c r="R855" s="407"/>
    </row>
    <row r="856" ht="12.75">
      <c r="R856" s="407"/>
    </row>
    <row r="857" ht="12.75">
      <c r="R857" s="407"/>
    </row>
    <row r="858" ht="12.75">
      <c r="R858" s="407"/>
    </row>
    <row r="859" ht="12.75">
      <c r="R859" s="407"/>
    </row>
    <row r="860" ht="12.75">
      <c r="R860" s="407"/>
    </row>
    <row r="861" ht="12.75">
      <c r="R861" s="407"/>
    </row>
    <row r="862" ht="12.75">
      <c r="R862" s="407"/>
    </row>
    <row r="863" ht="12.75">
      <c r="R863" s="407"/>
    </row>
    <row r="864" ht="12.75">
      <c r="R864" s="407"/>
    </row>
    <row r="865" ht="12.75">
      <c r="R865" s="407"/>
    </row>
    <row r="866" ht="12.75">
      <c r="R866" s="407"/>
    </row>
    <row r="867" ht="12.75">
      <c r="R867" s="407"/>
    </row>
    <row r="868" ht="12.75">
      <c r="R868" s="407"/>
    </row>
    <row r="869" ht="12.75">
      <c r="R869" s="407"/>
    </row>
    <row r="870" ht="12.75">
      <c r="R870" s="407"/>
    </row>
    <row r="871" ht="12.75">
      <c r="R871" s="407"/>
    </row>
    <row r="872" ht="12.75">
      <c r="R872" s="407"/>
    </row>
    <row r="873" ht="12.75">
      <c r="R873" s="407"/>
    </row>
    <row r="874" ht="12.75">
      <c r="R874" s="407"/>
    </row>
    <row r="875" ht="12.75">
      <c r="R875" s="407"/>
    </row>
    <row r="876" ht="12.75">
      <c r="R876" s="407"/>
    </row>
    <row r="877" ht="12.75">
      <c r="R877" s="407"/>
    </row>
    <row r="878" ht="12.75">
      <c r="R878" s="407"/>
    </row>
    <row r="879" ht="12.75">
      <c r="R879" s="407"/>
    </row>
    <row r="880" ht="12.75">
      <c r="R880" s="407"/>
    </row>
    <row r="881" ht="12.75">
      <c r="R881" s="407"/>
    </row>
    <row r="882" ht="12.75">
      <c r="R882" s="407"/>
    </row>
    <row r="883" ht="12.75">
      <c r="R883" s="407"/>
    </row>
    <row r="884" ht="12.75">
      <c r="R884" s="407"/>
    </row>
    <row r="885" ht="12.75">
      <c r="R885" s="407"/>
    </row>
    <row r="886" ht="12.75">
      <c r="R886" s="407"/>
    </row>
    <row r="887" ht="12.75">
      <c r="R887" s="407"/>
    </row>
    <row r="888" ht="12.75">
      <c r="R888" s="407"/>
    </row>
    <row r="889" ht="12.75">
      <c r="R889" s="407"/>
    </row>
    <row r="890" ht="12.75">
      <c r="R890" s="407"/>
    </row>
    <row r="891" ht="12.75">
      <c r="R891" s="407"/>
    </row>
    <row r="892" ht="12.75">
      <c r="R892" s="407"/>
    </row>
    <row r="893" ht="12.75">
      <c r="R893" s="407"/>
    </row>
    <row r="894" ht="12.75">
      <c r="R894" s="407"/>
    </row>
    <row r="895" ht="12.75">
      <c r="R895" s="407"/>
    </row>
    <row r="896" ht="12.75">
      <c r="R896" s="407"/>
    </row>
    <row r="897" ht="12.75">
      <c r="R897" s="407"/>
    </row>
    <row r="898" ht="12.75">
      <c r="R898" s="407"/>
    </row>
    <row r="899" ht="12.75">
      <c r="R899" s="407"/>
    </row>
    <row r="900" ht="12.75">
      <c r="R900" s="407"/>
    </row>
    <row r="901" ht="12.75">
      <c r="R901" s="407"/>
    </row>
    <row r="902" ht="12.75">
      <c r="R902" s="407"/>
    </row>
    <row r="903" ht="12.75">
      <c r="R903" s="407"/>
    </row>
    <row r="904" ht="12.75">
      <c r="R904" s="407"/>
    </row>
    <row r="905" ht="12.75">
      <c r="R905" s="407"/>
    </row>
    <row r="906" ht="12.75">
      <c r="R906" s="407"/>
    </row>
    <row r="907" ht="12.75">
      <c r="R907" s="407"/>
    </row>
    <row r="908" ht="12.75">
      <c r="R908" s="407"/>
    </row>
    <row r="909" ht="12.75">
      <c r="R909" s="407"/>
    </row>
    <row r="910" ht="12.75">
      <c r="R910" s="407"/>
    </row>
    <row r="911" ht="12.75">
      <c r="R911" s="407"/>
    </row>
    <row r="912" ht="12.75">
      <c r="R912" s="407"/>
    </row>
    <row r="913" ht="12.75">
      <c r="R913" s="407"/>
    </row>
    <row r="914" ht="12.75">
      <c r="R914" s="407"/>
    </row>
    <row r="915" ht="12.75">
      <c r="R915" s="407"/>
    </row>
    <row r="916" ht="12.75">
      <c r="R916" s="407"/>
    </row>
    <row r="917" ht="12.75">
      <c r="R917" s="407"/>
    </row>
    <row r="918" ht="12.75">
      <c r="R918" s="407"/>
    </row>
    <row r="919" ht="12.75">
      <c r="R919" s="407"/>
    </row>
    <row r="920" ht="12.75">
      <c r="R920" s="407"/>
    </row>
    <row r="921" ht="12.75">
      <c r="R921" s="407"/>
    </row>
    <row r="922" ht="12.75">
      <c r="R922" s="407"/>
    </row>
    <row r="923" ht="12.75">
      <c r="R923" s="407"/>
    </row>
    <row r="924" ht="12.75">
      <c r="R924" s="407"/>
    </row>
    <row r="925" ht="12.75">
      <c r="R925" s="407"/>
    </row>
    <row r="926" ht="12.75">
      <c r="R926" s="407"/>
    </row>
    <row r="927" ht="12.75">
      <c r="R927" s="407"/>
    </row>
    <row r="928" ht="12.75">
      <c r="R928" s="407"/>
    </row>
    <row r="929" ht="12.75">
      <c r="R929" s="407"/>
    </row>
    <row r="930" ht="12.75">
      <c r="R930" s="407"/>
    </row>
    <row r="931" ht="12.75">
      <c r="R931" s="407"/>
    </row>
    <row r="932" ht="12.75">
      <c r="R932" s="407"/>
    </row>
    <row r="933" ht="12.75">
      <c r="R933" s="407"/>
    </row>
    <row r="934" ht="12.75">
      <c r="R934" s="407"/>
    </row>
    <row r="935" ht="12.75">
      <c r="R935" s="407"/>
    </row>
    <row r="936" ht="12.75">
      <c r="R936" s="407"/>
    </row>
    <row r="937" ht="12.75">
      <c r="R937" s="407"/>
    </row>
    <row r="938" ht="12.75">
      <c r="R938" s="407"/>
    </row>
    <row r="939" ht="12.75">
      <c r="R939" s="407"/>
    </row>
    <row r="940" ht="12.75">
      <c r="R940" s="407"/>
    </row>
    <row r="941" ht="12.75">
      <c r="R941" s="407"/>
    </row>
    <row r="942" ht="12.75">
      <c r="R942" s="407"/>
    </row>
    <row r="943" ht="12.75">
      <c r="R943" s="407"/>
    </row>
    <row r="944" ht="12.75">
      <c r="R944" s="407"/>
    </row>
    <row r="945" ht="12.75">
      <c r="R945" s="407"/>
    </row>
    <row r="946" ht="12.75">
      <c r="R946" s="407"/>
    </row>
    <row r="947" ht="12.75">
      <c r="R947" s="407"/>
    </row>
    <row r="948" ht="12.75">
      <c r="R948" s="407"/>
    </row>
    <row r="949" ht="12.75">
      <c r="R949" s="407"/>
    </row>
    <row r="950" ht="12.75">
      <c r="R950" s="407"/>
    </row>
    <row r="951" ht="12.75">
      <c r="R951" s="407"/>
    </row>
    <row r="952" ht="12.75">
      <c r="R952" s="407"/>
    </row>
    <row r="953" ht="12.75">
      <c r="R953" s="407"/>
    </row>
    <row r="954" ht="12.75">
      <c r="R954" s="407"/>
    </row>
    <row r="955" ht="12.75">
      <c r="R955" s="407"/>
    </row>
    <row r="956" ht="12.75">
      <c r="R956" s="407"/>
    </row>
    <row r="957" ht="12.75">
      <c r="R957" s="407"/>
    </row>
    <row r="958" ht="12.75">
      <c r="R958" s="407"/>
    </row>
    <row r="959" ht="12.75">
      <c r="R959" s="407"/>
    </row>
    <row r="960" ht="12.75">
      <c r="R960" s="407"/>
    </row>
    <row r="961" ht="12.75">
      <c r="R961" s="407"/>
    </row>
    <row r="962" ht="12.75">
      <c r="R962" s="407"/>
    </row>
    <row r="963" ht="12.75">
      <c r="R963" s="407"/>
    </row>
    <row r="964" ht="12.75">
      <c r="R964" s="407"/>
    </row>
    <row r="965" ht="12.75">
      <c r="R965" s="407"/>
    </row>
    <row r="966" ht="12.75">
      <c r="R966" s="407"/>
    </row>
    <row r="967" ht="12.75">
      <c r="R967" s="407"/>
    </row>
    <row r="968" ht="12.75">
      <c r="R968" s="407"/>
    </row>
    <row r="969" ht="12.75">
      <c r="R969" s="407"/>
    </row>
    <row r="970" ht="12.75">
      <c r="R970" s="407"/>
    </row>
    <row r="971" ht="12.75">
      <c r="R971" s="407"/>
    </row>
    <row r="972" ht="12.75">
      <c r="R972" s="407"/>
    </row>
    <row r="973" ht="12.75">
      <c r="R973" s="407"/>
    </row>
    <row r="974" ht="12.75">
      <c r="R974" s="407"/>
    </row>
    <row r="975" ht="12.75">
      <c r="R975" s="407"/>
    </row>
    <row r="976" ht="12.75">
      <c r="R976" s="407"/>
    </row>
    <row r="977" ht="12.75">
      <c r="R977" s="407"/>
    </row>
    <row r="978" ht="12.75">
      <c r="R978" s="407"/>
    </row>
    <row r="979" ht="12.75">
      <c r="R979" s="407"/>
    </row>
    <row r="980" ht="12.75">
      <c r="R980" s="407"/>
    </row>
    <row r="981" ht="12.75">
      <c r="R981" s="407"/>
    </row>
    <row r="982" ht="12.75">
      <c r="R982" s="407"/>
    </row>
    <row r="983" ht="12.75">
      <c r="R983" s="407"/>
    </row>
    <row r="984" ht="12.75">
      <c r="R984" s="407"/>
    </row>
    <row r="985" ht="12.75">
      <c r="R985" s="407"/>
    </row>
    <row r="986" ht="12.75">
      <c r="R986" s="407"/>
    </row>
    <row r="987" ht="12.75">
      <c r="R987" s="407"/>
    </row>
    <row r="988" ht="12.75">
      <c r="R988" s="407"/>
    </row>
    <row r="989" ht="12.75">
      <c r="R989" s="407"/>
    </row>
    <row r="990" ht="12.75">
      <c r="R990" s="407"/>
    </row>
    <row r="991" ht="12.75">
      <c r="R991" s="407"/>
    </row>
    <row r="992" ht="12.75">
      <c r="R992" s="407"/>
    </row>
    <row r="993" ht="12.75">
      <c r="R993" s="407"/>
    </row>
    <row r="994" ht="12.75">
      <c r="R994" s="407"/>
    </row>
    <row r="995" ht="12.75">
      <c r="R995" s="407"/>
    </row>
    <row r="996" ht="12.75">
      <c r="R996" s="407"/>
    </row>
    <row r="997" ht="12.75">
      <c r="R997" s="407"/>
    </row>
    <row r="998" ht="12.75">
      <c r="R998" s="407"/>
    </row>
    <row r="999" ht="12.75">
      <c r="R999" s="407"/>
    </row>
    <row r="1000" ht="12.75">
      <c r="R1000" s="407"/>
    </row>
    <row r="1001" ht="12.75">
      <c r="R1001" s="407"/>
    </row>
    <row r="1002" ht="12.75">
      <c r="R1002" s="407"/>
    </row>
    <row r="1003" ht="12.75">
      <c r="R1003" s="407"/>
    </row>
    <row r="1004" ht="12.75">
      <c r="R1004" s="407"/>
    </row>
    <row r="1005" ht="12.75">
      <c r="R1005" s="407"/>
    </row>
    <row r="1006" ht="12.75">
      <c r="R1006" s="407"/>
    </row>
    <row r="1007" ht="12.75">
      <c r="R1007" s="407"/>
    </row>
    <row r="1008" ht="12.75">
      <c r="R1008" s="407"/>
    </row>
    <row r="1009" ht="12.75">
      <c r="R1009" s="407"/>
    </row>
    <row r="1010" ht="12.75">
      <c r="R1010" s="407"/>
    </row>
    <row r="1011" ht="12.75">
      <c r="R1011" s="407"/>
    </row>
    <row r="1012" ht="12.75">
      <c r="R1012" s="407"/>
    </row>
    <row r="1013" ht="12.75">
      <c r="R1013" s="407"/>
    </row>
    <row r="1014" ht="12.75">
      <c r="R1014" s="407"/>
    </row>
    <row r="1015" ht="12.75">
      <c r="R1015" s="407"/>
    </row>
    <row r="1016" ht="12.75">
      <c r="R1016" s="407"/>
    </row>
    <row r="1017" ht="12.75">
      <c r="R1017" s="407"/>
    </row>
    <row r="1018" ht="12.75">
      <c r="R1018" s="407"/>
    </row>
    <row r="1019" ht="12.75">
      <c r="R1019" s="407"/>
    </row>
    <row r="1020" ht="12.75">
      <c r="R1020" s="407"/>
    </row>
    <row r="1021" ht="12.75">
      <c r="R1021" s="407"/>
    </row>
    <row r="1022" ht="12.75">
      <c r="R1022" s="407"/>
    </row>
    <row r="1023" ht="12.75">
      <c r="R1023" s="407"/>
    </row>
    <row r="1024" ht="12.75">
      <c r="R1024" s="407"/>
    </row>
    <row r="1025" ht="12.75">
      <c r="R1025" s="407"/>
    </row>
    <row r="1026" ht="12.75">
      <c r="R1026" s="407"/>
    </row>
    <row r="1027" ht="12.75">
      <c r="R1027" s="407"/>
    </row>
    <row r="1028" ht="12.75">
      <c r="R1028" s="407"/>
    </row>
    <row r="1029" ht="12.75">
      <c r="R1029" s="407"/>
    </row>
    <row r="1030" ht="12.75">
      <c r="R1030" s="407"/>
    </row>
    <row r="1031" ht="12.75">
      <c r="R1031" s="407"/>
    </row>
    <row r="1032" ht="12.75">
      <c r="R1032" s="407"/>
    </row>
    <row r="1033" ht="12.75">
      <c r="R1033" s="407"/>
    </row>
    <row r="1034" ht="12.75">
      <c r="R1034" s="407"/>
    </row>
    <row r="1035" ht="12.75">
      <c r="R1035" s="407"/>
    </row>
    <row r="1036" ht="12.75">
      <c r="R1036" s="407"/>
    </row>
    <row r="1037" ht="12.75">
      <c r="R1037" s="407"/>
    </row>
    <row r="1038" ht="12.75">
      <c r="R1038" s="407"/>
    </row>
    <row r="1039" ht="12.75">
      <c r="R1039" s="407"/>
    </row>
    <row r="1040" ht="12.75">
      <c r="R1040" s="407"/>
    </row>
    <row r="1041" ht="12.75">
      <c r="R1041" s="407"/>
    </row>
    <row r="1042" ht="12.75">
      <c r="R1042" s="407"/>
    </row>
    <row r="1043" ht="12.75">
      <c r="R1043" s="407"/>
    </row>
    <row r="1044" ht="12.75">
      <c r="R1044" s="407"/>
    </row>
    <row r="1045" ht="12.75">
      <c r="R1045" s="407"/>
    </row>
    <row r="1046" ht="12.75">
      <c r="R1046" s="407"/>
    </row>
    <row r="1047" ht="12.75">
      <c r="R1047" s="407"/>
    </row>
    <row r="1048" ht="12.75">
      <c r="R1048" s="407"/>
    </row>
    <row r="1049" ht="12.75">
      <c r="R1049" s="407"/>
    </row>
    <row r="1050" ht="12.75">
      <c r="R1050" s="407"/>
    </row>
    <row r="1051" ht="12.75">
      <c r="R1051" s="407"/>
    </row>
    <row r="1052" ht="12.75">
      <c r="R1052" s="407"/>
    </row>
    <row r="1053" ht="12.75">
      <c r="R1053" s="407"/>
    </row>
    <row r="1054" ht="12.75">
      <c r="R1054" s="407"/>
    </row>
    <row r="1055" ht="12.75">
      <c r="R1055" s="407"/>
    </row>
    <row r="1056" ht="12.75">
      <c r="R1056" s="407"/>
    </row>
    <row r="1057" ht="12.75">
      <c r="R1057" s="407"/>
    </row>
    <row r="1058" ht="12.75">
      <c r="R1058" s="407"/>
    </row>
    <row r="1059" ht="12.75">
      <c r="R1059" s="407"/>
    </row>
    <row r="1060" ht="12.75">
      <c r="R1060" s="407"/>
    </row>
    <row r="1061" ht="12.75">
      <c r="R1061" s="407"/>
    </row>
    <row r="1062" ht="12.75">
      <c r="R1062" s="407"/>
    </row>
    <row r="1063" ht="12.75">
      <c r="R1063" s="407"/>
    </row>
    <row r="1064" ht="12.75">
      <c r="R1064" s="407"/>
    </row>
    <row r="1065" ht="12.75">
      <c r="R1065" s="407"/>
    </row>
    <row r="1066" ht="12.75">
      <c r="R1066" s="407"/>
    </row>
    <row r="1067" ht="12.75">
      <c r="R1067" s="407"/>
    </row>
    <row r="1068" ht="12.75">
      <c r="R1068" s="407"/>
    </row>
    <row r="1069" ht="12.75">
      <c r="R1069" s="407"/>
    </row>
    <row r="1070" ht="12.75">
      <c r="R1070" s="407"/>
    </row>
    <row r="1071" ht="12.75">
      <c r="R1071" s="407"/>
    </row>
    <row r="1072" ht="12.75">
      <c r="R1072" s="407"/>
    </row>
    <row r="1073" ht="12.75">
      <c r="R1073" s="407"/>
    </row>
    <row r="1074" ht="12.75">
      <c r="R1074" s="407"/>
    </row>
    <row r="1075" ht="12.75">
      <c r="R1075" s="407"/>
    </row>
    <row r="1076" ht="12.75">
      <c r="R1076" s="407"/>
    </row>
    <row r="1077" ht="12.75">
      <c r="R1077" s="407"/>
    </row>
    <row r="1078" ht="12.75">
      <c r="R1078" s="407"/>
    </row>
    <row r="1079" ht="12.75">
      <c r="R1079" s="407"/>
    </row>
    <row r="1080" ht="12.75">
      <c r="R1080" s="407"/>
    </row>
    <row r="1081" ht="12.75">
      <c r="R1081" s="407"/>
    </row>
    <row r="1082" ht="12.75">
      <c r="R1082" s="407"/>
    </row>
    <row r="1083" ht="12.75">
      <c r="R1083" s="407"/>
    </row>
    <row r="1084" ht="12.75">
      <c r="R1084" s="407"/>
    </row>
    <row r="1085" ht="12.75">
      <c r="R1085" s="407"/>
    </row>
    <row r="1086" ht="12.75">
      <c r="R1086" s="407"/>
    </row>
    <row r="1087" ht="12.75">
      <c r="R1087" s="407"/>
    </row>
    <row r="1088" ht="12.75">
      <c r="R1088" s="407"/>
    </row>
    <row r="1089" ht="12.75">
      <c r="R1089" s="407"/>
    </row>
    <row r="1090" ht="12.75">
      <c r="R1090" s="407"/>
    </row>
    <row r="1091" ht="12.75">
      <c r="R1091" s="407"/>
    </row>
    <row r="1092" ht="12.75">
      <c r="R1092" s="407"/>
    </row>
    <row r="1093" ht="12.75">
      <c r="R1093" s="407"/>
    </row>
    <row r="1094" ht="12.75">
      <c r="R1094" s="407"/>
    </row>
    <row r="1095" ht="12.75">
      <c r="R1095" s="407"/>
    </row>
    <row r="1096" ht="12.75">
      <c r="R1096" s="407"/>
    </row>
    <row r="1097" ht="12.75">
      <c r="R1097" s="407"/>
    </row>
    <row r="1098" ht="12.75">
      <c r="R1098" s="407"/>
    </row>
    <row r="1099" ht="12.75">
      <c r="R1099" s="407"/>
    </row>
    <row r="1100" ht="12.75">
      <c r="R1100" s="407"/>
    </row>
    <row r="1101" ht="12.75">
      <c r="R1101" s="407"/>
    </row>
    <row r="1102" ht="12.75">
      <c r="R1102" s="407"/>
    </row>
    <row r="1103" ht="12.75">
      <c r="R1103" s="407"/>
    </row>
    <row r="1104" ht="12.75">
      <c r="R1104" s="407"/>
    </row>
    <row r="1105" ht="12.75">
      <c r="R1105" s="407"/>
    </row>
    <row r="1106" ht="12.75">
      <c r="R1106" s="407"/>
    </row>
    <row r="1107" ht="12.75">
      <c r="R1107" s="407"/>
    </row>
    <row r="1108" ht="12.75">
      <c r="R1108" s="407"/>
    </row>
    <row r="1109" ht="12.75">
      <c r="R1109" s="407"/>
    </row>
    <row r="1110" ht="12.75">
      <c r="R1110" s="407"/>
    </row>
    <row r="1111" ht="12.75">
      <c r="R1111" s="407"/>
    </row>
    <row r="1112" ht="12.75">
      <c r="R1112" s="407"/>
    </row>
    <row r="1113" ht="12.75">
      <c r="R1113" s="407"/>
    </row>
    <row r="1114" ht="12.75">
      <c r="R1114" s="407"/>
    </row>
    <row r="1115" ht="12.75">
      <c r="R1115" s="407"/>
    </row>
    <row r="1116" ht="12.75">
      <c r="R1116" s="407"/>
    </row>
    <row r="1117" ht="12.75">
      <c r="R1117" s="407"/>
    </row>
    <row r="1118" ht="12.75">
      <c r="R1118" s="407"/>
    </row>
    <row r="1119" ht="12.75">
      <c r="R1119" s="407"/>
    </row>
    <row r="1120" ht="12.75">
      <c r="R1120" s="407"/>
    </row>
    <row r="1121" ht="12.75">
      <c r="R1121" s="407"/>
    </row>
    <row r="1122" ht="12.75">
      <c r="R1122" s="407"/>
    </row>
    <row r="1123" ht="12.75">
      <c r="R1123" s="407"/>
    </row>
    <row r="1124" ht="12.75">
      <c r="R1124" s="407"/>
    </row>
    <row r="1125" ht="12.75">
      <c r="R1125" s="407"/>
    </row>
    <row r="1126" ht="12.75">
      <c r="R1126" s="407"/>
    </row>
    <row r="1127" ht="12.75">
      <c r="R1127" s="407"/>
    </row>
    <row r="1128" ht="12.75">
      <c r="R1128" s="407"/>
    </row>
    <row r="1129" ht="12.75">
      <c r="R1129" s="407"/>
    </row>
    <row r="1130" ht="12.75">
      <c r="R1130" s="407"/>
    </row>
    <row r="1131" ht="12.75">
      <c r="R1131" s="407"/>
    </row>
    <row r="1132" ht="12.75">
      <c r="R1132" s="407"/>
    </row>
    <row r="1133" ht="12.75">
      <c r="R1133" s="407"/>
    </row>
    <row r="1134" ht="12.75">
      <c r="R1134" s="407"/>
    </row>
    <row r="1135" ht="12.75">
      <c r="R1135" s="407"/>
    </row>
    <row r="1136" ht="12.75">
      <c r="R1136" s="407"/>
    </row>
    <row r="1137" ht="12.75">
      <c r="R1137" s="407"/>
    </row>
    <row r="1138" ht="12.75">
      <c r="R1138" s="407"/>
    </row>
    <row r="1139" ht="12.75">
      <c r="R1139" s="407"/>
    </row>
    <row r="1140" ht="12.75">
      <c r="R1140" s="407"/>
    </row>
    <row r="1141" ht="12.75">
      <c r="R1141" s="407"/>
    </row>
    <row r="1142" ht="12.75">
      <c r="R1142" s="407"/>
    </row>
    <row r="1143" ht="12.75">
      <c r="R1143" s="407"/>
    </row>
    <row r="1144" ht="12.75">
      <c r="R1144" s="407"/>
    </row>
    <row r="1145" ht="12.75">
      <c r="R1145" s="407"/>
    </row>
    <row r="1146" ht="12.75">
      <c r="R1146" s="407"/>
    </row>
    <row r="1147" ht="12.75">
      <c r="R1147" s="407"/>
    </row>
    <row r="1148" ht="12.75">
      <c r="R1148" s="407"/>
    </row>
    <row r="1149" ht="12.75">
      <c r="R1149" s="407"/>
    </row>
    <row r="1150" ht="12.75">
      <c r="R1150" s="407"/>
    </row>
    <row r="1151" ht="12.75">
      <c r="R1151" s="407"/>
    </row>
    <row r="1152" ht="12.75">
      <c r="R1152" s="407"/>
    </row>
    <row r="1153" ht="12.75">
      <c r="R1153" s="407"/>
    </row>
    <row r="1154" ht="12.75">
      <c r="R1154" s="407"/>
    </row>
    <row r="1155" ht="12.75">
      <c r="R1155" s="407"/>
    </row>
    <row r="1156" ht="12.75">
      <c r="R1156" s="407"/>
    </row>
    <row r="1157" ht="12.75">
      <c r="R1157" s="407"/>
    </row>
    <row r="1158" ht="12.75">
      <c r="R1158" s="407"/>
    </row>
    <row r="1159" ht="12.75">
      <c r="R1159" s="407"/>
    </row>
    <row r="1160" ht="12.75">
      <c r="R1160" s="407"/>
    </row>
    <row r="1161" ht="12.75">
      <c r="R1161" s="407"/>
    </row>
    <row r="1162" ht="12.75">
      <c r="R1162" s="407"/>
    </row>
    <row r="1163" ht="12.75">
      <c r="R1163" s="407"/>
    </row>
    <row r="1164" ht="12.75">
      <c r="R1164" s="407"/>
    </row>
    <row r="1165" ht="12.75">
      <c r="R1165" s="407"/>
    </row>
    <row r="1166" ht="12.75">
      <c r="R1166" s="407"/>
    </row>
    <row r="1167" ht="12.75">
      <c r="R1167" s="407"/>
    </row>
    <row r="1168" ht="12.75">
      <c r="R1168" s="407"/>
    </row>
    <row r="1169" ht="12.75">
      <c r="R1169" s="407"/>
    </row>
    <row r="1170" ht="12.75">
      <c r="R1170" s="407"/>
    </row>
    <row r="1171" ht="12.75">
      <c r="R1171" s="407"/>
    </row>
    <row r="1172" ht="12.75">
      <c r="R1172" s="407"/>
    </row>
    <row r="1173" ht="12.75">
      <c r="R1173" s="407"/>
    </row>
    <row r="1174" ht="12.75">
      <c r="R1174" s="407"/>
    </row>
    <row r="1175" ht="12.75">
      <c r="R1175" s="407"/>
    </row>
    <row r="1176" ht="12.75">
      <c r="R1176" s="407"/>
    </row>
    <row r="1177" ht="12.75">
      <c r="R1177" s="407"/>
    </row>
    <row r="1178" ht="12.75">
      <c r="R1178" s="407"/>
    </row>
    <row r="1179" ht="12.75">
      <c r="R1179" s="407"/>
    </row>
    <row r="1180" ht="12.75">
      <c r="R1180" s="407"/>
    </row>
    <row r="1181" ht="12.75">
      <c r="R1181" s="407"/>
    </row>
    <row r="1182" ht="12.75">
      <c r="R1182" s="407"/>
    </row>
    <row r="1183" ht="12.75">
      <c r="R1183" s="407"/>
    </row>
    <row r="1184" ht="12.75">
      <c r="R1184" s="407"/>
    </row>
    <row r="1185" ht="12.75">
      <c r="R1185" s="407"/>
    </row>
    <row r="1186" ht="12.75">
      <c r="R1186" s="407"/>
    </row>
    <row r="1187" ht="12.75">
      <c r="R1187" s="407"/>
    </row>
    <row r="1188" ht="12.75">
      <c r="R1188" s="407"/>
    </row>
    <row r="1189" ht="12.75">
      <c r="R1189" s="407"/>
    </row>
    <row r="1190" ht="12.75">
      <c r="R1190" s="407"/>
    </row>
    <row r="1191" ht="12.75">
      <c r="R1191" s="407"/>
    </row>
    <row r="1192" ht="12.75">
      <c r="R1192" s="407"/>
    </row>
    <row r="1193" ht="12.75">
      <c r="R1193" s="407"/>
    </row>
    <row r="1194" ht="12.75">
      <c r="R1194" s="407"/>
    </row>
    <row r="1195" ht="12.75">
      <c r="R1195" s="407"/>
    </row>
    <row r="1196" ht="12.75">
      <c r="R1196" s="407"/>
    </row>
    <row r="1197" ht="12.75">
      <c r="R1197" s="407"/>
    </row>
    <row r="1198" ht="12.75">
      <c r="R1198" s="407"/>
    </row>
    <row r="1199" ht="12.75">
      <c r="R1199" s="407"/>
    </row>
    <row r="1200" ht="12.75">
      <c r="R1200" s="407"/>
    </row>
    <row r="1201" ht="12.75">
      <c r="R1201" s="407"/>
    </row>
    <row r="1202" ht="12.75">
      <c r="R1202" s="407"/>
    </row>
    <row r="1203" ht="12.75">
      <c r="R1203" s="407"/>
    </row>
    <row r="1204" ht="12.75">
      <c r="R1204" s="407"/>
    </row>
    <row r="1205" ht="12.75">
      <c r="R1205" s="407"/>
    </row>
    <row r="1206" ht="12.75">
      <c r="R1206" s="407"/>
    </row>
    <row r="1207" ht="12.75">
      <c r="R1207" s="407"/>
    </row>
    <row r="1208" ht="12.75">
      <c r="R1208" s="407"/>
    </row>
    <row r="1209" ht="12.75">
      <c r="R1209" s="407"/>
    </row>
    <row r="1210" ht="12.75">
      <c r="R1210" s="407"/>
    </row>
    <row r="1211" ht="12.75">
      <c r="R1211" s="407"/>
    </row>
    <row r="1212" ht="12.75">
      <c r="R1212" s="407"/>
    </row>
    <row r="1213" ht="12.75">
      <c r="R1213" s="407"/>
    </row>
    <row r="1214" ht="12.75">
      <c r="R1214" s="407"/>
    </row>
    <row r="1215" ht="12.75">
      <c r="R1215" s="407"/>
    </row>
    <row r="1216" ht="12.75">
      <c r="R1216" s="407"/>
    </row>
    <row r="1217" ht="12.75">
      <c r="R1217" s="407"/>
    </row>
    <row r="1218" ht="12.75">
      <c r="R1218" s="407"/>
    </row>
    <row r="1219" ht="12.75">
      <c r="R1219" s="407"/>
    </row>
    <row r="1220" ht="12.75">
      <c r="R1220" s="407"/>
    </row>
    <row r="1221" ht="12.75">
      <c r="R1221" s="407"/>
    </row>
    <row r="1222" ht="12.75">
      <c r="R1222" s="407"/>
    </row>
    <row r="1223" ht="12.75">
      <c r="R1223" s="407"/>
    </row>
    <row r="1224" ht="12.75">
      <c r="R1224" s="407"/>
    </row>
    <row r="1225" ht="12.75">
      <c r="R1225" s="407"/>
    </row>
    <row r="1226" ht="12.75">
      <c r="R1226" s="407"/>
    </row>
    <row r="1227" ht="12.75">
      <c r="R1227" s="407"/>
    </row>
    <row r="1228" ht="12.75">
      <c r="R1228" s="407"/>
    </row>
    <row r="1229" ht="12.75">
      <c r="R1229" s="407"/>
    </row>
    <row r="1230" ht="12.75">
      <c r="R1230" s="407"/>
    </row>
    <row r="1231" ht="12.75">
      <c r="R1231" s="407"/>
    </row>
    <row r="1232" ht="12.75">
      <c r="R1232" s="407"/>
    </row>
    <row r="1233" ht="12.75">
      <c r="R1233" s="407"/>
    </row>
    <row r="1234" ht="12.75">
      <c r="R1234" s="407"/>
    </row>
    <row r="1235" ht="12.75">
      <c r="R1235" s="407"/>
    </row>
    <row r="1236" ht="12.75">
      <c r="R1236" s="407"/>
    </row>
    <row r="1237" ht="12.75">
      <c r="R1237" s="407"/>
    </row>
    <row r="1238" ht="12.75">
      <c r="R1238" s="407"/>
    </row>
    <row r="1239" ht="12.75">
      <c r="R1239" s="407"/>
    </row>
    <row r="1240" ht="12.75">
      <c r="R1240" s="407"/>
    </row>
    <row r="1241" ht="12.75">
      <c r="R1241" s="407"/>
    </row>
    <row r="1242" ht="12.75">
      <c r="R1242" s="407"/>
    </row>
    <row r="1243" ht="12.75">
      <c r="R1243" s="407"/>
    </row>
    <row r="1244" ht="12.75">
      <c r="R1244" s="407"/>
    </row>
    <row r="1245" ht="12.75">
      <c r="R1245" s="407"/>
    </row>
    <row r="1246" ht="12.75">
      <c r="R1246" s="407"/>
    </row>
    <row r="1247" ht="12.75">
      <c r="R1247" s="407"/>
    </row>
    <row r="1248" ht="12.75">
      <c r="R1248" s="407"/>
    </row>
    <row r="1249" ht="12.75">
      <c r="R1249" s="407"/>
    </row>
    <row r="1250" ht="12.75">
      <c r="R1250" s="407"/>
    </row>
    <row r="1251" ht="12.75">
      <c r="R1251" s="407"/>
    </row>
    <row r="1252" ht="12.75">
      <c r="R1252" s="407"/>
    </row>
    <row r="1253" ht="12.75">
      <c r="R1253" s="407"/>
    </row>
    <row r="1254" ht="12.75">
      <c r="R1254" s="407"/>
    </row>
    <row r="1255" ht="12.75">
      <c r="R1255" s="407"/>
    </row>
    <row r="1256" ht="12.75">
      <c r="R1256" s="407"/>
    </row>
    <row r="1257" ht="12.75">
      <c r="R1257" s="407"/>
    </row>
    <row r="1258" ht="12.75">
      <c r="R1258" s="407"/>
    </row>
    <row r="1259" ht="12.75">
      <c r="R1259" s="407"/>
    </row>
    <row r="1260" ht="12.75">
      <c r="R1260" s="407"/>
    </row>
    <row r="1261" ht="12.75">
      <c r="R1261" s="407"/>
    </row>
    <row r="1262" ht="12.75">
      <c r="R1262" s="407"/>
    </row>
    <row r="1263" ht="12.75">
      <c r="R1263" s="407"/>
    </row>
    <row r="1264" ht="12.75">
      <c r="R1264" s="407"/>
    </row>
    <row r="1265" ht="12.75">
      <c r="R1265" s="407"/>
    </row>
    <row r="1266" ht="12.75">
      <c r="R1266" s="407"/>
    </row>
    <row r="1267" ht="12.75">
      <c r="R1267" s="407"/>
    </row>
    <row r="1268" ht="12.75">
      <c r="R1268" s="407"/>
    </row>
    <row r="1269" ht="12.75">
      <c r="R1269" s="407"/>
    </row>
    <row r="1270" ht="12.75">
      <c r="R1270" s="407"/>
    </row>
    <row r="1271" ht="12.75">
      <c r="R1271" s="407"/>
    </row>
    <row r="1272" ht="12.75">
      <c r="R1272" s="407"/>
    </row>
    <row r="1273" ht="12.75">
      <c r="R1273" s="407"/>
    </row>
    <row r="1274" ht="12.75">
      <c r="R1274" s="407"/>
    </row>
    <row r="1275" ht="12.75">
      <c r="R1275" s="407"/>
    </row>
    <row r="1276" ht="12.75">
      <c r="R1276" s="407"/>
    </row>
    <row r="1277" ht="12.75">
      <c r="R1277" s="407"/>
    </row>
    <row r="1278" ht="12.75">
      <c r="R1278" s="407"/>
    </row>
    <row r="1279" ht="12.75">
      <c r="R1279" s="407"/>
    </row>
    <row r="1280" ht="12.75">
      <c r="R1280" s="407"/>
    </row>
    <row r="1281" ht="12.75">
      <c r="R1281" s="407"/>
    </row>
    <row r="1282" ht="12.75">
      <c r="R1282" s="407"/>
    </row>
    <row r="1283" ht="12.75">
      <c r="R1283" s="407"/>
    </row>
    <row r="1284" ht="12.75">
      <c r="R1284" s="407"/>
    </row>
    <row r="1285" ht="12.75">
      <c r="R1285" s="407"/>
    </row>
    <row r="1286" ht="12.75">
      <c r="R1286" s="407"/>
    </row>
    <row r="1287" ht="12.75">
      <c r="R1287" s="407"/>
    </row>
    <row r="1288" ht="12.75">
      <c r="R1288" s="407"/>
    </row>
    <row r="1289" ht="12.75">
      <c r="R1289" s="407"/>
    </row>
    <row r="1290" ht="12.75">
      <c r="R1290" s="407"/>
    </row>
    <row r="1291" ht="12.75">
      <c r="R1291" s="407"/>
    </row>
    <row r="1292" ht="12.75">
      <c r="R1292" s="407"/>
    </row>
    <row r="1293" ht="12.75">
      <c r="R1293" s="407"/>
    </row>
    <row r="1294" ht="12.75">
      <c r="R1294" s="407"/>
    </row>
    <row r="1295" ht="12.75">
      <c r="R1295" s="407"/>
    </row>
    <row r="1296" ht="12.75">
      <c r="R1296" s="407"/>
    </row>
    <row r="1297" ht="12.75">
      <c r="R1297" s="407"/>
    </row>
    <row r="1298" ht="12.75">
      <c r="R1298" s="407"/>
    </row>
    <row r="1299" ht="12.75">
      <c r="R1299" s="407"/>
    </row>
    <row r="1300" ht="12.75">
      <c r="R1300" s="407"/>
    </row>
    <row r="1301" ht="12.75">
      <c r="R1301" s="407"/>
    </row>
    <row r="1302" ht="12.75">
      <c r="R1302" s="407"/>
    </row>
    <row r="1303" ht="12.75">
      <c r="R1303" s="407"/>
    </row>
    <row r="1304" ht="12.75">
      <c r="R1304" s="407"/>
    </row>
    <row r="1305" ht="12.75">
      <c r="R1305" s="407"/>
    </row>
    <row r="1306" ht="12.75">
      <c r="R1306" s="407"/>
    </row>
    <row r="1307" ht="12.75">
      <c r="R1307" s="407"/>
    </row>
    <row r="1308" ht="12.75">
      <c r="R1308" s="407"/>
    </row>
    <row r="1309" ht="12.75">
      <c r="R1309" s="407"/>
    </row>
    <row r="1310" ht="12.75">
      <c r="R1310" s="407"/>
    </row>
    <row r="1311" ht="12.75">
      <c r="R1311" s="407"/>
    </row>
    <row r="1312" ht="12.75">
      <c r="R1312" s="407"/>
    </row>
    <row r="1313" ht="12.75">
      <c r="R1313" s="407"/>
    </row>
    <row r="1314" ht="12.75">
      <c r="R1314" s="407"/>
    </row>
    <row r="1315" ht="12.75">
      <c r="R1315" s="407"/>
    </row>
    <row r="1316" ht="12.75">
      <c r="R1316" s="407"/>
    </row>
    <row r="1317" ht="12.75">
      <c r="R1317" s="407"/>
    </row>
    <row r="1318" ht="12.75">
      <c r="R1318" s="407"/>
    </row>
    <row r="1319" ht="12.75">
      <c r="R1319" s="407"/>
    </row>
    <row r="1320" ht="12.75">
      <c r="R1320" s="407"/>
    </row>
    <row r="1321" ht="12.75">
      <c r="R1321" s="407"/>
    </row>
    <row r="1322" ht="12.75">
      <c r="R1322" s="407"/>
    </row>
    <row r="1323" ht="12.75">
      <c r="R1323" s="407"/>
    </row>
    <row r="1324" ht="12.75">
      <c r="R1324" s="407"/>
    </row>
    <row r="1325" ht="12.75">
      <c r="R1325" s="407"/>
    </row>
    <row r="1326" ht="12.75">
      <c r="R1326" s="407"/>
    </row>
    <row r="1327" ht="12.75">
      <c r="R1327" s="407"/>
    </row>
    <row r="1328" ht="12.75">
      <c r="R1328" s="407"/>
    </row>
    <row r="1329" ht="12.75">
      <c r="R1329" s="407"/>
    </row>
    <row r="1330" ht="12.75">
      <c r="R1330" s="407"/>
    </row>
    <row r="1331" ht="12.75">
      <c r="R1331" s="407"/>
    </row>
    <row r="1332" ht="12.75">
      <c r="R1332" s="407"/>
    </row>
    <row r="1333" ht="12.75">
      <c r="R1333" s="407"/>
    </row>
    <row r="1334" ht="12.75">
      <c r="R1334" s="407"/>
    </row>
    <row r="1335" ht="12.75">
      <c r="R1335" s="407"/>
    </row>
    <row r="1336" ht="12.75">
      <c r="R1336" s="407"/>
    </row>
    <row r="1337" ht="12.75">
      <c r="R1337" s="407"/>
    </row>
    <row r="1338" ht="12.75">
      <c r="R1338" s="407"/>
    </row>
    <row r="1339" ht="12.75">
      <c r="R1339" s="407"/>
    </row>
    <row r="1340" ht="12.75">
      <c r="R1340" s="407"/>
    </row>
    <row r="1341" ht="12.75">
      <c r="R1341" s="407"/>
    </row>
    <row r="1342" ht="12.75">
      <c r="R1342" s="407"/>
    </row>
    <row r="1343" ht="12.75">
      <c r="R1343" s="407"/>
    </row>
    <row r="1344" ht="12.75">
      <c r="R1344" s="407"/>
    </row>
    <row r="1345" ht="12.75">
      <c r="R1345" s="407"/>
    </row>
    <row r="1346" ht="12.75">
      <c r="R1346" s="407"/>
    </row>
    <row r="1347" ht="12.75">
      <c r="R1347" s="407"/>
    </row>
    <row r="1348" ht="12.75">
      <c r="R1348" s="407"/>
    </row>
    <row r="1349" ht="12.75">
      <c r="R1349" s="407"/>
    </row>
    <row r="1350" ht="12.75">
      <c r="R1350" s="407"/>
    </row>
    <row r="1351" ht="12.75">
      <c r="R1351" s="407"/>
    </row>
    <row r="1352" ht="12.75">
      <c r="R1352" s="407"/>
    </row>
    <row r="1353" ht="12.75">
      <c r="R1353" s="407"/>
    </row>
    <row r="1354" ht="12.75">
      <c r="R1354" s="407"/>
    </row>
    <row r="1355" ht="12.75">
      <c r="R1355" s="407"/>
    </row>
    <row r="1356" ht="12.75">
      <c r="R1356" s="407"/>
    </row>
    <row r="1357" ht="12.75">
      <c r="R1357" s="407"/>
    </row>
    <row r="1358" ht="12.75">
      <c r="R1358" s="407"/>
    </row>
    <row r="1359" ht="12.75">
      <c r="R1359" s="407"/>
    </row>
    <row r="1360" ht="12.75">
      <c r="R1360" s="407"/>
    </row>
    <row r="1361" ht="12.75">
      <c r="R1361" s="407"/>
    </row>
    <row r="1362" ht="12.75">
      <c r="R1362" s="407"/>
    </row>
    <row r="1363" ht="12.75">
      <c r="R1363" s="407"/>
    </row>
    <row r="1364" ht="12.75">
      <c r="R1364" s="407"/>
    </row>
    <row r="1365" ht="12.75">
      <c r="R1365" s="407"/>
    </row>
    <row r="1366" ht="12.75">
      <c r="R1366" s="407"/>
    </row>
    <row r="1367" ht="12.75">
      <c r="R1367" s="407"/>
    </row>
    <row r="1368" ht="12.75">
      <c r="R1368" s="407"/>
    </row>
    <row r="1369" ht="12.75">
      <c r="R1369" s="407"/>
    </row>
    <row r="1370" ht="12.75">
      <c r="R1370" s="407"/>
    </row>
    <row r="1371" ht="12.75">
      <c r="R1371" s="407"/>
    </row>
    <row r="1372" ht="12.75">
      <c r="R1372" s="407"/>
    </row>
    <row r="1373" ht="12.75">
      <c r="R1373" s="407"/>
    </row>
    <row r="1374" ht="12.75">
      <c r="R1374" s="407"/>
    </row>
    <row r="1375" ht="12.75">
      <c r="R1375" s="407"/>
    </row>
    <row r="1376" ht="12.75">
      <c r="R1376" s="407"/>
    </row>
    <row r="1377" ht="12.75">
      <c r="R1377" s="407"/>
    </row>
    <row r="1378" ht="12.75">
      <c r="R1378" s="407"/>
    </row>
    <row r="1379" ht="12.75">
      <c r="R1379" s="407"/>
    </row>
    <row r="1380" ht="12.75">
      <c r="R1380" s="407"/>
    </row>
    <row r="1381" ht="12.75">
      <c r="R1381" s="407"/>
    </row>
    <row r="1382" ht="12.75">
      <c r="R1382" s="407"/>
    </row>
    <row r="1383" ht="12.75">
      <c r="R1383" s="407"/>
    </row>
    <row r="1384" ht="12.75">
      <c r="R1384" s="407"/>
    </row>
    <row r="1385" ht="12.75">
      <c r="R1385" s="407"/>
    </row>
    <row r="1386" ht="12.75">
      <c r="R1386" s="407"/>
    </row>
    <row r="1387" ht="12.75">
      <c r="R1387" s="407"/>
    </row>
    <row r="1388" ht="12.75">
      <c r="R1388" s="407"/>
    </row>
    <row r="1389" ht="12.75">
      <c r="R1389" s="407"/>
    </row>
    <row r="1390" ht="12.75">
      <c r="R1390" s="407"/>
    </row>
    <row r="1391" ht="12.75">
      <c r="R1391" s="407"/>
    </row>
    <row r="1392" ht="12.75">
      <c r="R1392" s="407"/>
    </row>
    <row r="1393" ht="12.75">
      <c r="R1393" s="407"/>
    </row>
    <row r="1394" ht="12.75">
      <c r="R1394" s="407"/>
    </row>
    <row r="1395" ht="12.75">
      <c r="R1395" s="407"/>
    </row>
    <row r="1396" ht="12.75">
      <c r="R1396" s="407"/>
    </row>
    <row r="1397" ht="12.75">
      <c r="R1397" s="407"/>
    </row>
    <row r="1398" ht="12.75">
      <c r="R1398" s="407"/>
    </row>
    <row r="1399" ht="12.75">
      <c r="R1399" s="407"/>
    </row>
    <row r="1400" ht="12.75">
      <c r="R1400" s="407"/>
    </row>
    <row r="1401" ht="12.75">
      <c r="R1401" s="407"/>
    </row>
    <row r="1402" ht="12.75">
      <c r="R1402" s="407"/>
    </row>
    <row r="1403" ht="12.75">
      <c r="R1403" s="407"/>
    </row>
    <row r="1404" ht="12.75">
      <c r="R1404" s="407"/>
    </row>
    <row r="1405" ht="12.75">
      <c r="R1405" s="407"/>
    </row>
    <row r="1406" ht="12.75">
      <c r="R1406" s="407"/>
    </row>
    <row r="1407" ht="12.75">
      <c r="R1407" s="407"/>
    </row>
    <row r="1408" ht="12.75">
      <c r="R1408" s="407"/>
    </row>
    <row r="1409" ht="12.75">
      <c r="R1409" s="407"/>
    </row>
    <row r="1410" ht="12.75">
      <c r="R1410" s="407"/>
    </row>
    <row r="1411" ht="12.75">
      <c r="R1411" s="407"/>
    </row>
    <row r="1412" ht="12.75">
      <c r="R1412" s="407"/>
    </row>
    <row r="1413" ht="12.75">
      <c r="R1413" s="407"/>
    </row>
    <row r="1414" ht="12.75">
      <c r="R1414" s="407"/>
    </row>
    <row r="1415" ht="12.75">
      <c r="R1415" s="407"/>
    </row>
    <row r="1416" ht="12.75">
      <c r="R1416" s="407"/>
    </row>
    <row r="1417" ht="12.75">
      <c r="R1417" s="407"/>
    </row>
    <row r="1418" ht="12.75">
      <c r="R1418" s="407"/>
    </row>
    <row r="1419" ht="12.75">
      <c r="R1419" s="407"/>
    </row>
    <row r="1420" ht="12.75">
      <c r="R1420" s="407"/>
    </row>
    <row r="1421" ht="12.75">
      <c r="R1421" s="407"/>
    </row>
    <row r="1422" ht="12.75">
      <c r="R1422" s="407"/>
    </row>
    <row r="1423" ht="12.75">
      <c r="R1423" s="407"/>
    </row>
    <row r="1424" ht="12.75">
      <c r="R1424" s="407"/>
    </row>
    <row r="1425" ht="12.75">
      <c r="R1425" s="407"/>
    </row>
    <row r="1426" ht="12.75">
      <c r="R1426" s="407"/>
    </row>
    <row r="1427" ht="12.75">
      <c r="R1427" s="407"/>
    </row>
    <row r="1428" ht="12.75">
      <c r="R1428" s="407"/>
    </row>
    <row r="1429" ht="12.75">
      <c r="R1429" s="407"/>
    </row>
    <row r="1430" ht="12.75">
      <c r="R1430" s="407"/>
    </row>
    <row r="1431" ht="12.75">
      <c r="R1431" s="407"/>
    </row>
    <row r="1432" ht="12.75">
      <c r="R1432" s="407"/>
    </row>
    <row r="1433" ht="12.75">
      <c r="R1433" s="407"/>
    </row>
    <row r="1434" ht="12.75">
      <c r="R1434" s="407"/>
    </row>
    <row r="1435" ht="12.75">
      <c r="R1435" s="407"/>
    </row>
    <row r="1436" ht="12.75">
      <c r="R1436" s="407"/>
    </row>
    <row r="1437" ht="12.75">
      <c r="R1437" s="407"/>
    </row>
    <row r="1438" ht="12.75">
      <c r="R1438" s="407"/>
    </row>
    <row r="1439" ht="12.75">
      <c r="R1439" s="407"/>
    </row>
    <row r="1440" ht="12.75">
      <c r="R1440" s="407"/>
    </row>
    <row r="1441" ht="12.75">
      <c r="R1441" s="407"/>
    </row>
    <row r="1442" ht="12.75">
      <c r="R1442" s="407"/>
    </row>
    <row r="1443" ht="12.75">
      <c r="R1443" s="407"/>
    </row>
    <row r="1444" ht="12.75">
      <c r="R1444" s="407"/>
    </row>
    <row r="1445" ht="12.75">
      <c r="R1445" s="407"/>
    </row>
    <row r="1446" ht="12.75">
      <c r="R1446" s="407"/>
    </row>
    <row r="1447" ht="12.75">
      <c r="R1447" s="407"/>
    </row>
    <row r="1448" ht="12.75">
      <c r="R1448" s="407"/>
    </row>
    <row r="1449" ht="12.75">
      <c r="R1449" s="407"/>
    </row>
    <row r="1450" ht="12.75">
      <c r="R1450" s="407"/>
    </row>
    <row r="1451" ht="12.75">
      <c r="R1451" s="407"/>
    </row>
    <row r="1452" ht="12.75">
      <c r="R1452" s="407"/>
    </row>
    <row r="1453" ht="12.75">
      <c r="R1453" s="407"/>
    </row>
    <row r="1454" ht="12.75">
      <c r="R1454" s="407"/>
    </row>
    <row r="1455" ht="12.75">
      <c r="R1455" s="407"/>
    </row>
    <row r="1456" ht="12.75">
      <c r="R1456" s="407"/>
    </row>
    <row r="1457" ht="12.75">
      <c r="R1457" s="407"/>
    </row>
    <row r="1458" ht="12.75">
      <c r="R1458" s="407"/>
    </row>
    <row r="1459" ht="12.75">
      <c r="R1459" s="407"/>
    </row>
    <row r="1460" ht="12.75">
      <c r="R1460" s="407"/>
    </row>
    <row r="1461" ht="12.75">
      <c r="R1461" s="407"/>
    </row>
    <row r="1462" ht="12.75">
      <c r="R1462" s="407"/>
    </row>
    <row r="1463" ht="12.75">
      <c r="R1463" s="407"/>
    </row>
    <row r="1464" ht="12.75">
      <c r="R1464" s="407"/>
    </row>
    <row r="1465" ht="12.75">
      <c r="R1465" s="407"/>
    </row>
    <row r="1466" ht="12.75">
      <c r="R1466" s="407"/>
    </row>
    <row r="1467" ht="12.75">
      <c r="R1467" s="407"/>
    </row>
    <row r="1468" ht="12.75">
      <c r="R1468" s="407"/>
    </row>
    <row r="1469" ht="12.75">
      <c r="R1469" s="407"/>
    </row>
    <row r="1470" ht="12.75">
      <c r="R1470" s="407"/>
    </row>
    <row r="1471" ht="12.75">
      <c r="R1471" s="407"/>
    </row>
    <row r="1472" ht="12.75">
      <c r="R1472" s="407"/>
    </row>
    <row r="1473" ht="12.75">
      <c r="R1473" s="407"/>
    </row>
    <row r="1474" ht="12.75">
      <c r="R1474" s="407"/>
    </row>
    <row r="1475" ht="12.75">
      <c r="R1475" s="407"/>
    </row>
    <row r="1476" ht="12.75">
      <c r="R1476" s="407"/>
    </row>
    <row r="1477" ht="12.75">
      <c r="R1477" s="407"/>
    </row>
    <row r="1478" ht="12.75">
      <c r="R1478" s="407"/>
    </row>
    <row r="1479" ht="12.75">
      <c r="R1479" s="407"/>
    </row>
    <row r="1480" ht="12.75">
      <c r="R1480" s="407"/>
    </row>
    <row r="1481" ht="12.75">
      <c r="R1481" s="407"/>
    </row>
    <row r="1482" ht="12.75">
      <c r="R1482" s="407"/>
    </row>
    <row r="1483" ht="12.75">
      <c r="R1483" s="407"/>
    </row>
    <row r="1484" ht="12.75">
      <c r="R1484" s="407"/>
    </row>
    <row r="1485" ht="12.75">
      <c r="R1485" s="407"/>
    </row>
    <row r="1486" ht="12.75">
      <c r="R1486" s="407"/>
    </row>
    <row r="1487" ht="12.75">
      <c r="R1487" s="407"/>
    </row>
    <row r="1488" ht="12.75">
      <c r="R1488" s="407"/>
    </row>
    <row r="1489" ht="12.75">
      <c r="R1489" s="407"/>
    </row>
    <row r="1490" ht="12.75">
      <c r="R1490" s="407"/>
    </row>
    <row r="1491" ht="12.75">
      <c r="R1491" s="407"/>
    </row>
    <row r="1492" ht="12.75">
      <c r="R1492" s="407"/>
    </row>
    <row r="1493" ht="12.75">
      <c r="R1493" s="407"/>
    </row>
    <row r="1494" ht="12.75">
      <c r="R1494" s="407"/>
    </row>
    <row r="1495" ht="12.75">
      <c r="R1495" s="407"/>
    </row>
    <row r="1496" ht="12.75">
      <c r="R1496" s="407"/>
    </row>
    <row r="1497" ht="12.75">
      <c r="R1497" s="407"/>
    </row>
    <row r="1498" ht="12.75">
      <c r="R1498" s="407"/>
    </row>
    <row r="1499" ht="12.75">
      <c r="R1499" s="407"/>
    </row>
    <row r="1500" ht="12.75">
      <c r="R1500" s="407"/>
    </row>
    <row r="1501" ht="12.75">
      <c r="R1501" s="407"/>
    </row>
    <row r="1502" ht="12.75">
      <c r="R1502" s="407"/>
    </row>
    <row r="1503" ht="12.75">
      <c r="R1503" s="407"/>
    </row>
    <row r="1504" ht="12.75">
      <c r="R1504" s="407"/>
    </row>
    <row r="1505" ht="12.75">
      <c r="R1505" s="407"/>
    </row>
    <row r="1506" ht="12.75">
      <c r="R1506" s="407"/>
    </row>
    <row r="1507" ht="12.75">
      <c r="R1507" s="407"/>
    </row>
    <row r="1508" ht="12.75">
      <c r="R1508" s="407"/>
    </row>
    <row r="1509" ht="12.75">
      <c r="R1509" s="407"/>
    </row>
    <row r="1510" ht="12.75">
      <c r="R1510" s="407"/>
    </row>
    <row r="1511" ht="12.75">
      <c r="R1511" s="407"/>
    </row>
    <row r="1512" ht="12.75">
      <c r="R1512" s="407"/>
    </row>
    <row r="1513" ht="12.75">
      <c r="R1513" s="407"/>
    </row>
    <row r="1514" ht="12.75">
      <c r="R1514" s="407"/>
    </row>
    <row r="1515" ht="12.75">
      <c r="R1515" s="407"/>
    </row>
    <row r="1516" ht="12.75">
      <c r="R1516" s="407"/>
    </row>
    <row r="1517" ht="12.75">
      <c r="R1517" s="407"/>
    </row>
    <row r="1518" ht="12.75">
      <c r="R1518" s="407"/>
    </row>
    <row r="1519" ht="12.75">
      <c r="R1519" s="407"/>
    </row>
    <row r="1520" ht="12.75">
      <c r="R1520" s="407"/>
    </row>
    <row r="1521" ht="12.75">
      <c r="R1521" s="407"/>
    </row>
    <row r="1522" ht="12.75">
      <c r="R1522" s="407"/>
    </row>
    <row r="1523" ht="12.75">
      <c r="R1523" s="407"/>
    </row>
    <row r="1524" ht="12.75">
      <c r="R1524" s="407"/>
    </row>
    <row r="1525" ht="12.75">
      <c r="R1525" s="407"/>
    </row>
    <row r="1526" ht="12.75">
      <c r="R1526" s="407"/>
    </row>
    <row r="1527" ht="12.75">
      <c r="R1527" s="407"/>
    </row>
    <row r="1528" ht="12.75">
      <c r="R1528" s="407"/>
    </row>
    <row r="1529" ht="12.75">
      <c r="R1529" s="407"/>
    </row>
    <row r="1530" ht="12.75">
      <c r="R1530" s="407"/>
    </row>
    <row r="1531" ht="12.75">
      <c r="R1531" s="407"/>
    </row>
    <row r="1532" ht="12.75">
      <c r="R1532" s="407"/>
    </row>
    <row r="1533" ht="12.75">
      <c r="R1533" s="407"/>
    </row>
    <row r="1534" ht="12.75">
      <c r="R1534" s="407"/>
    </row>
    <row r="1535" ht="12.75">
      <c r="R1535" s="407"/>
    </row>
    <row r="1536" ht="12.75">
      <c r="R1536" s="407"/>
    </row>
    <row r="1537" ht="12.75">
      <c r="R1537" s="407"/>
    </row>
    <row r="1538" ht="12.75">
      <c r="R1538" s="407"/>
    </row>
    <row r="1539" ht="12.75">
      <c r="R1539" s="407"/>
    </row>
    <row r="1540" ht="12.75">
      <c r="R1540" s="407"/>
    </row>
    <row r="1541" ht="12.75">
      <c r="R1541" s="407"/>
    </row>
    <row r="1542" ht="12.75">
      <c r="R1542" s="407"/>
    </row>
    <row r="1543" ht="12.75">
      <c r="R1543" s="407"/>
    </row>
    <row r="1544" ht="12.75">
      <c r="R1544" s="407"/>
    </row>
    <row r="1545" ht="12.75">
      <c r="R1545" s="407"/>
    </row>
    <row r="1546" ht="12.75">
      <c r="R1546" s="407"/>
    </row>
    <row r="1547" ht="12.75">
      <c r="R1547" s="407"/>
    </row>
    <row r="1548" ht="12.75">
      <c r="R1548" s="407"/>
    </row>
    <row r="1549" ht="12.75">
      <c r="R1549" s="407"/>
    </row>
    <row r="1550" ht="12.75">
      <c r="R1550" s="407"/>
    </row>
    <row r="1551" ht="12.75">
      <c r="R1551" s="407"/>
    </row>
    <row r="1552" ht="12.75">
      <c r="R1552" s="407"/>
    </row>
    <row r="1553" ht="12.75">
      <c r="R1553" s="407"/>
    </row>
    <row r="1554" ht="12.75">
      <c r="R1554" s="407"/>
    </row>
    <row r="1555" ht="12.75">
      <c r="R1555" s="407"/>
    </row>
    <row r="1556" ht="12.75">
      <c r="R1556" s="407"/>
    </row>
    <row r="1557" ht="12.75">
      <c r="R1557" s="407"/>
    </row>
    <row r="1558" ht="12.75">
      <c r="R1558" s="407"/>
    </row>
    <row r="1559" ht="12.75">
      <c r="R1559" s="407"/>
    </row>
    <row r="1560" ht="12.75">
      <c r="R1560" s="407"/>
    </row>
    <row r="1561" ht="12.75">
      <c r="R1561" s="407"/>
    </row>
    <row r="1562" ht="12.75">
      <c r="R1562" s="407"/>
    </row>
    <row r="1563" ht="12.75">
      <c r="R1563" s="407"/>
    </row>
    <row r="1564" ht="12.75">
      <c r="R1564" s="407"/>
    </row>
    <row r="1565" ht="12.75">
      <c r="R1565" s="407"/>
    </row>
    <row r="1566" ht="12.75">
      <c r="R1566" s="407"/>
    </row>
    <row r="1567" ht="12.75">
      <c r="R1567" s="407"/>
    </row>
    <row r="1568" ht="12.75">
      <c r="R1568" s="407"/>
    </row>
    <row r="1569" ht="12.75">
      <c r="R1569" s="407"/>
    </row>
    <row r="1570" ht="12.75">
      <c r="R1570" s="407"/>
    </row>
    <row r="1571" ht="12.75">
      <c r="R1571" s="407"/>
    </row>
    <row r="1572" ht="12.75">
      <c r="R1572" s="407"/>
    </row>
    <row r="1573" ht="12.75">
      <c r="R1573" s="407"/>
    </row>
    <row r="1574" ht="12.75">
      <c r="R1574" s="407"/>
    </row>
    <row r="1575" ht="12.75">
      <c r="R1575" s="407"/>
    </row>
    <row r="1576" ht="12.75">
      <c r="R1576" s="407"/>
    </row>
    <row r="1577" ht="12.75">
      <c r="R1577" s="407"/>
    </row>
    <row r="1578" ht="12.75">
      <c r="R1578" s="407"/>
    </row>
    <row r="1579" ht="12.75">
      <c r="R1579" s="407"/>
    </row>
    <row r="1580" ht="12.75">
      <c r="R1580" s="407"/>
    </row>
    <row r="1581" ht="12.75">
      <c r="R1581" s="407"/>
    </row>
    <row r="1582" ht="12.75">
      <c r="R1582" s="407"/>
    </row>
    <row r="1583" ht="12.75">
      <c r="R1583" s="407"/>
    </row>
    <row r="1584" ht="12.75">
      <c r="R1584" s="407"/>
    </row>
    <row r="1585" ht="12.75">
      <c r="R1585" s="407"/>
    </row>
    <row r="1586" ht="12.75">
      <c r="R1586" s="407"/>
    </row>
    <row r="1587" ht="12.75">
      <c r="R1587" s="407"/>
    </row>
    <row r="1588" ht="12.75">
      <c r="R1588" s="407"/>
    </row>
    <row r="1589" ht="12.75">
      <c r="R1589" s="407"/>
    </row>
    <row r="1590" ht="12.75">
      <c r="R1590" s="407"/>
    </row>
    <row r="1591" ht="12.75">
      <c r="R1591" s="407"/>
    </row>
    <row r="1592" ht="12.75">
      <c r="R1592" s="407"/>
    </row>
    <row r="1593" ht="12.75">
      <c r="R1593" s="407"/>
    </row>
    <row r="1594" ht="12.75">
      <c r="R1594" s="407"/>
    </row>
    <row r="1595" ht="12.75">
      <c r="R1595" s="407"/>
    </row>
    <row r="1596" ht="12.75">
      <c r="R1596" s="407"/>
    </row>
    <row r="1597" ht="12.75">
      <c r="R1597" s="407"/>
    </row>
    <row r="1598" ht="12.75">
      <c r="R1598" s="407"/>
    </row>
    <row r="1599" ht="12.75">
      <c r="R1599" s="407"/>
    </row>
    <row r="1600" ht="12.75">
      <c r="R1600" s="407"/>
    </row>
    <row r="1601" ht="12.75">
      <c r="R1601" s="407"/>
    </row>
    <row r="1602" ht="12.75">
      <c r="R1602" s="407"/>
    </row>
    <row r="1603" ht="12.75">
      <c r="R1603" s="407"/>
    </row>
    <row r="1604" ht="12.75">
      <c r="R1604" s="407"/>
    </row>
    <row r="1605" ht="12.75">
      <c r="R1605" s="407"/>
    </row>
    <row r="1606" ht="12.75">
      <c r="R1606" s="407"/>
    </row>
    <row r="1607" ht="12.75">
      <c r="R1607" s="407"/>
    </row>
    <row r="1608" ht="12.75">
      <c r="R1608" s="407"/>
    </row>
    <row r="1609" ht="12.75">
      <c r="R1609" s="407"/>
    </row>
    <row r="1610" ht="12.75">
      <c r="R1610" s="407"/>
    </row>
    <row r="1611" ht="12.75">
      <c r="R1611" s="407"/>
    </row>
    <row r="1612" ht="12.75">
      <c r="R1612" s="407"/>
    </row>
    <row r="1613" ht="12.75">
      <c r="R1613" s="407"/>
    </row>
    <row r="1614" ht="12.75">
      <c r="R1614" s="407"/>
    </row>
    <row r="1615" ht="12.75">
      <c r="R1615" s="407"/>
    </row>
    <row r="1616" ht="12.75">
      <c r="R1616" s="407"/>
    </row>
    <row r="1617" ht="12.75">
      <c r="R1617" s="407"/>
    </row>
    <row r="1618" ht="12.75">
      <c r="R1618" s="407"/>
    </row>
    <row r="1619" ht="12.75">
      <c r="R1619" s="407"/>
    </row>
    <row r="1620" ht="12.75">
      <c r="R1620" s="407"/>
    </row>
    <row r="1621" ht="12.75">
      <c r="R1621" s="407"/>
    </row>
    <row r="1622" ht="12.75">
      <c r="R1622" s="407"/>
    </row>
    <row r="1623" ht="12.75">
      <c r="R1623" s="407"/>
    </row>
    <row r="1624" ht="12.75">
      <c r="R1624" s="407"/>
    </row>
    <row r="1625" ht="12.75">
      <c r="R1625" s="407"/>
    </row>
    <row r="1626" ht="12.75">
      <c r="R1626" s="407"/>
    </row>
    <row r="1627" ht="12.75">
      <c r="R1627" s="407"/>
    </row>
    <row r="1628" ht="12.75">
      <c r="R1628" s="407"/>
    </row>
    <row r="1629" ht="12.75">
      <c r="R1629" s="407"/>
    </row>
    <row r="1630" ht="12.75">
      <c r="R1630" s="407"/>
    </row>
    <row r="1631" ht="12.75">
      <c r="R1631" s="407"/>
    </row>
    <row r="1632" ht="12.75">
      <c r="R1632" s="407"/>
    </row>
    <row r="1633" ht="12.75">
      <c r="R1633" s="407"/>
    </row>
    <row r="1634" ht="12.75">
      <c r="R1634" s="407"/>
    </row>
    <row r="1635" ht="12.75">
      <c r="R1635" s="407"/>
    </row>
    <row r="1636" ht="12.75">
      <c r="R1636" s="407"/>
    </row>
    <row r="1637" ht="12.75">
      <c r="R1637" s="407"/>
    </row>
    <row r="1638" ht="12.75">
      <c r="R1638" s="407"/>
    </row>
    <row r="1639" ht="12.75">
      <c r="R1639" s="407"/>
    </row>
    <row r="1640" ht="12.75">
      <c r="R1640" s="407"/>
    </row>
    <row r="1641" ht="12.75">
      <c r="R1641" s="407"/>
    </row>
    <row r="1642" ht="12.75">
      <c r="R1642" s="407"/>
    </row>
    <row r="1643" ht="12.75">
      <c r="R1643" s="407"/>
    </row>
    <row r="1644" ht="12.75">
      <c r="R1644" s="407"/>
    </row>
    <row r="1645" ht="12.75">
      <c r="R1645" s="407"/>
    </row>
    <row r="1646" ht="12.75">
      <c r="R1646" s="407"/>
    </row>
    <row r="1647" ht="12.75">
      <c r="R1647" s="407"/>
    </row>
    <row r="1648" ht="12.75">
      <c r="R1648" s="407"/>
    </row>
    <row r="1649" ht="12.75">
      <c r="R1649" s="407"/>
    </row>
    <row r="1650" ht="12.75">
      <c r="R1650" s="407"/>
    </row>
    <row r="1651" ht="12.75">
      <c r="R1651" s="407"/>
    </row>
    <row r="1652" ht="12.75">
      <c r="R1652" s="407"/>
    </row>
    <row r="1653" ht="12.75">
      <c r="R1653" s="407"/>
    </row>
    <row r="1654" ht="12.75">
      <c r="R1654" s="407"/>
    </row>
    <row r="1655" ht="12.75">
      <c r="R1655" s="407"/>
    </row>
    <row r="1656" ht="12.75">
      <c r="R1656" s="407"/>
    </row>
    <row r="1657" ht="12.75">
      <c r="R1657" s="407"/>
    </row>
    <row r="1658" ht="12.75">
      <c r="R1658" s="407"/>
    </row>
    <row r="1659" ht="12.75">
      <c r="R1659" s="407"/>
    </row>
    <row r="1660" ht="12.75">
      <c r="R1660" s="407"/>
    </row>
    <row r="1661" ht="12.75">
      <c r="R1661" s="407"/>
    </row>
    <row r="1662" ht="12.75">
      <c r="R1662" s="407"/>
    </row>
    <row r="1663" ht="12.75">
      <c r="R1663" s="407"/>
    </row>
    <row r="1664" ht="12.75">
      <c r="R1664" s="407"/>
    </row>
    <row r="1665" ht="12.75">
      <c r="R1665" s="407"/>
    </row>
    <row r="1666" ht="12.75">
      <c r="R1666" s="407"/>
    </row>
    <row r="1667" ht="12.75">
      <c r="R1667" s="407"/>
    </row>
    <row r="1668" ht="12.75">
      <c r="R1668" s="407"/>
    </row>
    <row r="1669" ht="12.75">
      <c r="R1669" s="407"/>
    </row>
    <row r="1670" ht="12.75">
      <c r="R1670" s="407"/>
    </row>
    <row r="1671" ht="12.75">
      <c r="R1671" s="407"/>
    </row>
    <row r="1672" ht="12.75">
      <c r="R1672" s="407"/>
    </row>
    <row r="1673" ht="12.75">
      <c r="R1673" s="407"/>
    </row>
    <row r="1674" ht="12.75">
      <c r="R1674" s="407"/>
    </row>
    <row r="1675" ht="12.75">
      <c r="R1675" s="407"/>
    </row>
    <row r="1676" ht="12.75">
      <c r="R1676" s="407"/>
    </row>
    <row r="1677" ht="12.75">
      <c r="R1677" s="407"/>
    </row>
    <row r="1678" ht="12.75">
      <c r="R1678" s="407"/>
    </row>
    <row r="1679" ht="12.75">
      <c r="R1679" s="407"/>
    </row>
    <row r="1680" ht="12.75">
      <c r="R1680" s="407"/>
    </row>
    <row r="1681" ht="12.75">
      <c r="R1681" s="407"/>
    </row>
    <row r="1682" ht="12.75">
      <c r="R1682" s="407"/>
    </row>
    <row r="1683" ht="12.75">
      <c r="R1683" s="407"/>
    </row>
    <row r="1684" ht="12.75">
      <c r="R1684" s="407"/>
    </row>
    <row r="1685" ht="12.75">
      <c r="R1685" s="407"/>
    </row>
    <row r="1686" ht="12.75">
      <c r="R1686" s="407"/>
    </row>
    <row r="1687" ht="12.75">
      <c r="R1687" s="407"/>
    </row>
    <row r="1688" ht="12.75">
      <c r="R1688" s="407"/>
    </row>
    <row r="1689" ht="12.75">
      <c r="R1689" s="407"/>
    </row>
    <row r="1690" ht="12.75">
      <c r="R1690" s="407"/>
    </row>
    <row r="1691" ht="12.75">
      <c r="R1691" s="407"/>
    </row>
    <row r="1692" ht="12.75">
      <c r="R1692" s="407"/>
    </row>
    <row r="1693" ht="12.75">
      <c r="R1693" s="407"/>
    </row>
    <row r="1694" ht="12.75">
      <c r="R1694" s="407"/>
    </row>
    <row r="1695" ht="12.75">
      <c r="R1695" s="407"/>
    </row>
    <row r="1696" ht="12.75">
      <c r="R1696" s="407"/>
    </row>
    <row r="1697" ht="12.75">
      <c r="R1697" s="407"/>
    </row>
    <row r="1698" ht="12.75">
      <c r="R1698" s="407"/>
    </row>
    <row r="1699" ht="12.75">
      <c r="R1699" s="407"/>
    </row>
    <row r="1700" ht="12.75">
      <c r="R1700" s="407"/>
    </row>
    <row r="1701" ht="12.75">
      <c r="R1701" s="407"/>
    </row>
    <row r="1702" ht="12.75">
      <c r="R1702" s="407"/>
    </row>
    <row r="1703" ht="12.75">
      <c r="R1703" s="407"/>
    </row>
    <row r="1704" ht="12.75">
      <c r="R1704" s="407"/>
    </row>
    <row r="1705" ht="12.75">
      <c r="R1705" s="407"/>
    </row>
    <row r="1706" ht="12.75">
      <c r="R1706" s="407"/>
    </row>
    <row r="1707" ht="12.75">
      <c r="R1707" s="407"/>
    </row>
    <row r="1708" ht="12.75">
      <c r="R1708" s="407"/>
    </row>
    <row r="1709" ht="12.75">
      <c r="R1709" s="407"/>
    </row>
    <row r="1710" ht="12.75">
      <c r="R1710" s="407"/>
    </row>
    <row r="1711" ht="12.75">
      <c r="R1711" s="407"/>
    </row>
    <row r="1712" ht="12.75">
      <c r="R1712" s="407"/>
    </row>
    <row r="1713" ht="12.75">
      <c r="R1713" s="407"/>
    </row>
    <row r="1714" ht="12.75">
      <c r="R1714" s="407"/>
    </row>
    <row r="1715" ht="12.75">
      <c r="R1715" s="407"/>
    </row>
    <row r="1716" ht="12.75">
      <c r="R1716" s="407"/>
    </row>
    <row r="1717" ht="12.75">
      <c r="R1717" s="407"/>
    </row>
    <row r="1718" ht="12.75">
      <c r="R1718" s="407"/>
    </row>
    <row r="1719" ht="12.75">
      <c r="R1719" s="407"/>
    </row>
    <row r="1720" ht="12.75">
      <c r="R1720" s="407"/>
    </row>
    <row r="1721" ht="12.75">
      <c r="R1721" s="407"/>
    </row>
    <row r="1722" ht="12.75">
      <c r="R1722" s="407"/>
    </row>
    <row r="1723" ht="12.75">
      <c r="R1723" s="407"/>
    </row>
    <row r="1724" ht="12.75">
      <c r="R1724" s="407"/>
    </row>
    <row r="1725" ht="12.75">
      <c r="R1725" s="407"/>
    </row>
    <row r="1726" ht="12.75">
      <c r="R1726" s="407"/>
    </row>
    <row r="1727" ht="12.75">
      <c r="R1727" s="407"/>
    </row>
    <row r="1728" ht="12.75">
      <c r="R1728" s="407"/>
    </row>
    <row r="1729" ht="12.75">
      <c r="R1729" s="407"/>
    </row>
    <row r="1730" ht="12.75">
      <c r="R1730" s="407"/>
    </row>
    <row r="1731" ht="12.75">
      <c r="R1731" s="407"/>
    </row>
    <row r="1732" ht="12.75">
      <c r="R1732" s="407"/>
    </row>
    <row r="1733" ht="12.75">
      <c r="R1733" s="407"/>
    </row>
    <row r="1734" ht="12.75">
      <c r="R1734" s="407"/>
    </row>
    <row r="1735" ht="12.75">
      <c r="R1735" s="407"/>
    </row>
    <row r="1736" ht="12.75">
      <c r="R1736" s="407"/>
    </row>
    <row r="1737" ht="12.75">
      <c r="R1737" s="407"/>
    </row>
    <row r="1738" ht="12.75">
      <c r="R1738" s="407"/>
    </row>
    <row r="1739" ht="12.75">
      <c r="R1739" s="407"/>
    </row>
    <row r="1740" ht="12.75">
      <c r="R1740" s="407"/>
    </row>
    <row r="1741" ht="12.75">
      <c r="R1741" s="407"/>
    </row>
    <row r="1742" ht="12.75">
      <c r="R1742" s="407"/>
    </row>
    <row r="1743" ht="12.75">
      <c r="R1743" s="407"/>
    </row>
    <row r="1744" ht="12.75">
      <c r="R1744" s="407"/>
    </row>
    <row r="1745" ht="12.75">
      <c r="R1745" s="407"/>
    </row>
    <row r="1746" ht="12.75">
      <c r="R1746" s="407"/>
    </row>
    <row r="1747" ht="12.75">
      <c r="R1747" s="407"/>
    </row>
    <row r="1748" ht="12.75">
      <c r="R1748" s="407"/>
    </row>
    <row r="1749" ht="12.75">
      <c r="R1749" s="407"/>
    </row>
    <row r="1750" ht="12.75">
      <c r="R1750" s="407"/>
    </row>
    <row r="1751" ht="12.75">
      <c r="R1751" s="407"/>
    </row>
    <row r="1752" ht="12.75">
      <c r="R1752" s="407"/>
    </row>
    <row r="1753" ht="12.75">
      <c r="R1753" s="407"/>
    </row>
    <row r="1754" ht="12.75">
      <c r="R1754" s="407"/>
    </row>
    <row r="1755" ht="12.75">
      <c r="R1755" s="407"/>
    </row>
    <row r="1756" ht="12.75">
      <c r="R1756" s="407"/>
    </row>
    <row r="1757" ht="12.75">
      <c r="R1757" s="407"/>
    </row>
    <row r="1758" ht="12.75">
      <c r="R1758" s="407"/>
    </row>
    <row r="1759" ht="12.75">
      <c r="R1759" s="407"/>
    </row>
    <row r="1760" ht="12.75">
      <c r="R1760" s="407"/>
    </row>
    <row r="1761" ht="12.75">
      <c r="R1761" s="407"/>
    </row>
    <row r="1762" ht="12.75">
      <c r="R1762" s="407"/>
    </row>
    <row r="1763" ht="12.75">
      <c r="R1763" s="407"/>
    </row>
    <row r="1764" ht="12.75">
      <c r="R1764" s="407"/>
    </row>
    <row r="1765" ht="12.75">
      <c r="R1765" s="407"/>
    </row>
    <row r="1766" ht="12.75">
      <c r="R1766" s="407"/>
    </row>
    <row r="1767" ht="12.75">
      <c r="R1767" s="407"/>
    </row>
    <row r="1768" ht="12.75">
      <c r="R1768" s="407"/>
    </row>
    <row r="1769" ht="12.75">
      <c r="R1769" s="407"/>
    </row>
    <row r="1770" ht="12.75">
      <c r="R1770" s="407"/>
    </row>
    <row r="1771" ht="12.75">
      <c r="R1771" s="407"/>
    </row>
    <row r="1772" ht="12.75">
      <c r="R1772" s="407"/>
    </row>
    <row r="1773" ht="12.75">
      <c r="R1773" s="407"/>
    </row>
    <row r="1774" ht="12.75">
      <c r="R1774" s="407"/>
    </row>
    <row r="1775" ht="12.75">
      <c r="R1775" s="407"/>
    </row>
    <row r="1776" ht="12.75">
      <c r="R1776" s="407"/>
    </row>
    <row r="1777" ht="12.75">
      <c r="R1777" s="407"/>
    </row>
    <row r="1778" ht="12.75">
      <c r="R1778" s="407"/>
    </row>
    <row r="1779" ht="12.75">
      <c r="R1779" s="407"/>
    </row>
    <row r="1780" ht="12.75">
      <c r="R1780" s="407"/>
    </row>
    <row r="1781" ht="12.75">
      <c r="R1781" s="407"/>
    </row>
    <row r="1782" ht="12.75">
      <c r="R1782" s="407"/>
    </row>
    <row r="1783" ht="12.75">
      <c r="R1783" s="407"/>
    </row>
    <row r="1784" ht="12.75">
      <c r="R1784" s="407"/>
    </row>
    <row r="1785" ht="12.75">
      <c r="R1785" s="407"/>
    </row>
    <row r="1786" ht="12.75">
      <c r="R1786" s="407"/>
    </row>
    <row r="1787" ht="12.75">
      <c r="R1787" s="407"/>
    </row>
    <row r="1788" ht="12.75">
      <c r="R1788" s="407"/>
    </row>
    <row r="1789" ht="12.75">
      <c r="R1789" s="407"/>
    </row>
    <row r="1790" ht="12.75">
      <c r="R1790" s="407"/>
    </row>
    <row r="1791" ht="12.75">
      <c r="R1791" s="407"/>
    </row>
    <row r="1792" ht="12.75">
      <c r="R1792" s="407"/>
    </row>
    <row r="1793" ht="12.75">
      <c r="R1793" s="407"/>
    </row>
    <row r="1794" ht="12.75">
      <c r="R1794" s="407"/>
    </row>
    <row r="1795" ht="12.75">
      <c r="R1795" s="407"/>
    </row>
    <row r="1796" ht="12.75">
      <c r="R1796" s="407"/>
    </row>
    <row r="1797" ht="12.75">
      <c r="R1797" s="407"/>
    </row>
    <row r="1798" ht="12.75">
      <c r="R1798" s="407"/>
    </row>
    <row r="1799" ht="12.75">
      <c r="R1799" s="407"/>
    </row>
    <row r="1800" ht="12.75">
      <c r="R1800" s="407"/>
    </row>
    <row r="1801" ht="12.75">
      <c r="R1801" s="407"/>
    </row>
    <row r="1802" ht="12.75">
      <c r="R1802" s="407"/>
    </row>
    <row r="1803" ht="12.75">
      <c r="R1803" s="407"/>
    </row>
    <row r="1804" ht="12.75">
      <c r="R1804" s="407"/>
    </row>
    <row r="1805" ht="12.75">
      <c r="R1805" s="407"/>
    </row>
    <row r="1806" ht="12.75">
      <c r="R1806" s="407"/>
    </row>
    <row r="1807" ht="12.75">
      <c r="R1807" s="407"/>
    </row>
    <row r="1808" ht="12.75">
      <c r="R1808" s="407"/>
    </row>
    <row r="1809" ht="12.75">
      <c r="R1809" s="407"/>
    </row>
    <row r="1810" ht="12.75">
      <c r="R1810" s="407"/>
    </row>
    <row r="1811" ht="12.75">
      <c r="R1811" s="407"/>
    </row>
    <row r="1812" ht="12.75">
      <c r="R1812" s="407"/>
    </row>
    <row r="1813" ht="12.75">
      <c r="R1813" s="407"/>
    </row>
    <row r="1814" ht="12.75">
      <c r="R1814" s="407"/>
    </row>
    <row r="1815" ht="12.75">
      <c r="R1815" s="407"/>
    </row>
    <row r="1816" ht="12.75">
      <c r="R1816" s="407"/>
    </row>
    <row r="1817" ht="12.75">
      <c r="R1817" s="407"/>
    </row>
    <row r="1818" ht="12.75">
      <c r="R1818" s="407"/>
    </row>
    <row r="1819" ht="12.75">
      <c r="R1819" s="407"/>
    </row>
    <row r="1820" ht="12.75">
      <c r="R1820" s="407"/>
    </row>
    <row r="1821" ht="12.75">
      <c r="R1821" s="407"/>
    </row>
    <row r="1822" ht="12.75">
      <c r="R1822" s="407"/>
    </row>
    <row r="1823" ht="12.75">
      <c r="R1823" s="407"/>
    </row>
    <row r="1824" ht="12.75">
      <c r="R1824" s="407"/>
    </row>
    <row r="1825" ht="12.75">
      <c r="R1825" s="407"/>
    </row>
    <row r="1826" ht="12.75">
      <c r="R1826" s="407"/>
    </row>
    <row r="1827" ht="12.75">
      <c r="R1827" s="407"/>
    </row>
    <row r="1828" ht="12.75">
      <c r="R1828" s="407"/>
    </row>
    <row r="1829" ht="12.75">
      <c r="R1829" s="407"/>
    </row>
    <row r="1830" ht="12.75">
      <c r="R1830" s="407"/>
    </row>
    <row r="1831" ht="12.75">
      <c r="R1831" s="407"/>
    </row>
    <row r="1832" ht="12.75">
      <c r="R1832" s="407"/>
    </row>
    <row r="1833" ht="12.75">
      <c r="R1833" s="407"/>
    </row>
    <row r="1834" ht="12.75">
      <c r="R1834" s="407"/>
    </row>
    <row r="1835" ht="12.75">
      <c r="R1835" s="407"/>
    </row>
    <row r="1836" ht="12.75">
      <c r="R1836" s="407"/>
    </row>
    <row r="1837" ht="12.75">
      <c r="R1837" s="407"/>
    </row>
    <row r="1838" ht="12.75">
      <c r="R1838" s="407"/>
    </row>
    <row r="1839" ht="12.75">
      <c r="R1839" s="407"/>
    </row>
    <row r="1840" ht="12.75">
      <c r="R1840" s="407"/>
    </row>
    <row r="1841" ht="12.75">
      <c r="R1841" s="407"/>
    </row>
    <row r="1842" ht="12.75">
      <c r="R1842" s="407"/>
    </row>
    <row r="1843" ht="12.75">
      <c r="R1843" s="407"/>
    </row>
    <row r="1844" ht="12.75">
      <c r="R1844" s="407"/>
    </row>
    <row r="1845" ht="12.75">
      <c r="R1845" s="407"/>
    </row>
    <row r="1846" ht="12.75">
      <c r="R1846" s="407"/>
    </row>
    <row r="1847" ht="12.75">
      <c r="R1847" s="407"/>
    </row>
    <row r="1848" ht="12.75">
      <c r="R1848" s="407"/>
    </row>
    <row r="1849" ht="12.75">
      <c r="R1849" s="407"/>
    </row>
    <row r="1850" ht="12.75">
      <c r="R1850" s="407"/>
    </row>
    <row r="1851" ht="12.75">
      <c r="R1851" s="407"/>
    </row>
    <row r="1852" ht="12.75">
      <c r="R1852" s="407"/>
    </row>
    <row r="1853" ht="12.75">
      <c r="R1853" s="407"/>
    </row>
    <row r="1854" ht="12.75">
      <c r="R1854" s="407"/>
    </row>
    <row r="1855" ht="12.75">
      <c r="R1855" s="407"/>
    </row>
    <row r="1856" ht="12.75">
      <c r="R1856" s="407"/>
    </row>
    <row r="1857" ht="12.75">
      <c r="R1857" s="407"/>
    </row>
    <row r="1858" ht="12.75">
      <c r="R1858" s="407"/>
    </row>
  </sheetData>
  <sheetProtection/>
  <mergeCells count="45">
    <mergeCell ref="C8:D8"/>
    <mergeCell ref="C28:D28"/>
    <mergeCell ref="C31:D31"/>
    <mergeCell ref="C13:D13"/>
    <mergeCell ref="C16:D16"/>
    <mergeCell ref="B21:D21"/>
    <mergeCell ref="C22:D22"/>
    <mergeCell ref="C17:D17"/>
    <mergeCell ref="C20:D20"/>
    <mergeCell ref="C29:D29"/>
    <mergeCell ref="C37:D37"/>
    <mergeCell ref="B32:D32"/>
    <mergeCell ref="C33:D33"/>
    <mergeCell ref="C34:D34"/>
    <mergeCell ref="C35:D35"/>
    <mergeCell ref="C36:D36"/>
    <mergeCell ref="C54:D54"/>
    <mergeCell ref="B41:D41"/>
    <mergeCell ref="C42:D42"/>
    <mergeCell ref="C43:D43"/>
    <mergeCell ref="C47:D47"/>
    <mergeCell ref="B49:D49"/>
    <mergeCell ref="B52:D52"/>
    <mergeCell ref="C53:D53"/>
    <mergeCell ref="C48:D48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C30:D30"/>
    <mergeCell ref="C23:D23"/>
    <mergeCell ref="C24:D24"/>
    <mergeCell ref="A2:Q2"/>
    <mergeCell ref="A4:C4"/>
    <mergeCell ref="B6:D6"/>
    <mergeCell ref="B7:D7"/>
    <mergeCell ref="E4:J4"/>
    <mergeCell ref="Q4:V4"/>
    <mergeCell ref="K4:P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view="pageBreakPreview" zoomScale="60" zoomScaleNormal="75" zoomScalePageLayoutView="0" workbookViewId="0" topLeftCell="A1">
      <selection activeCell="V22" sqref="V22"/>
    </sheetView>
  </sheetViews>
  <sheetFormatPr defaultColWidth="9.140625" defaultRowHeight="12.75"/>
  <cols>
    <col min="1" max="1" width="37.8515625" style="385" customWidth="1"/>
    <col min="2" max="2" width="14.8515625" style="18" customWidth="1"/>
    <col min="3" max="4" width="9.8515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9" width="9.851562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hidden="1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8.421875" style="18" hidden="1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13" t="s">
        <v>230</v>
      </c>
      <c r="M1" s="1313"/>
      <c r="N1" s="1313"/>
      <c r="O1" s="1313"/>
      <c r="P1" s="1313"/>
      <c r="Q1" s="1313"/>
    </row>
    <row r="2" spans="1:17" ht="19.5">
      <c r="A2" s="1325" t="s">
        <v>24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</row>
    <row r="3" spans="1:17" ht="15.75">
      <c r="A3" s="1326" t="s">
        <v>376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</row>
    <row r="4" spans="1:17" ht="14.25">
      <c r="A4" s="1327" t="s">
        <v>224</v>
      </c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327"/>
      <c r="M4" s="1327"/>
      <c r="N4" s="1327"/>
      <c r="O4" s="1327"/>
      <c r="P4" s="1327"/>
      <c r="Q4" s="1327"/>
    </row>
    <row r="5" ht="13.5" thickBot="1">
      <c r="Q5" s="13" t="s">
        <v>2</v>
      </c>
    </row>
    <row r="6" spans="1:22" ht="24.75" customHeight="1">
      <c r="A6" s="1315" t="s">
        <v>25</v>
      </c>
      <c r="B6" s="1317" t="s">
        <v>26</v>
      </c>
      <c r="C6" s="1318"/>
      <c r="D6" s="1318"/>
      <c r="E6" s="1318"/>
      <c r="F6" s="1318"/>
      <c r="G6" s="1318"/>
      <c r="H6" s="1318"/>
      <c r="I6" s="1318"/>
      <c r="J6" s="1318"/>
      <c r="K6" s="1318"/>
      <c r="L6" s="1319" t="s">
        <v>27</v>
      </c>
      <c r="M6" s="1320"/>
      <c r="N6" s="1320"/>
      <c r="O6" s="1320"/>
      <c r="P6" s="1320"/>
      <c r="Q6" s="1320"/>
      <c r="R6" s="1320"/>
      <c r="S6" s="1320"/>
      <c r="T6" s="1320"/>
      <c r="U6" s="1321"/>
      <c r="V6" s="756"/>
    </row>
    <row r="7" spans="1:22" ht="24.75" customHeight="1">
      <c r="A7" s="1316"/>
      <c r="B7" s="1322" t="s">
        <v>84</v>
      </c>
      <c r="C7" s="1323"/>
      <c r="D7" s="1323"/>
      <c r="E7" s="1323"/>
      <c r="F7" s="1324"/>
      <c r="G7" s="1322" t="s">
        <v>85</v>
      </c>
      <c r="H7" s="1323"/>
      <c r="I7" s="1323"/>
      <c r="J7" s="1323"/>
      <c r="K7" s="1323"/>
      <c r="L7" s="1330" t="s">
        <v>84</v>
      </c>
      <c r="M7" s="1328"/>
      <c r="N7" s="1328"/>
      <c r="O7" s="1328"/>
      <c r="P7" s="1328"/>
      <c r="Q7" s="1328" t="s">
        <v>85</v>
      </c>
      <c r="R7" s="1328"/>
      <c r="S7" s="1328"/>
      <c r="T7" s="1328"/>
      <c r="U7" s="1329"/>
      <c r="V7" s="756"/>
    </row>
    <row r="8" spans="1:22" ht="42" customHeight="1">
      <c r="A8" s="366"/>
      <c r="B8" s="758" t="s">
        <v>597</v>
      </c>
      <c r="C8" s="367" t="s">
        <v>273</v>
      </c>
      <c r="D8" s="758" t="s">
        <v>307</v>
      </c>
      <c r="E8" s="367" t="s">
        <v>311</v>
      </c>
      <c r="F8" s="367" t="s">
        <v>353</v>
      </c>
      <c r="G8" s="758" t="s">
        <v>597</v>
      </c>
      <c r="H8" s="367" t="s">
        <v>273</v>
      </c>
      <c r="I8" s="758" t="s">
        <v>307</v>
      </c>
      <c r="J8" s="367" t="s">
        <v>311</v>
      </c>
      <c r="K8" s="367" t="s">
        <v>353</v>
      </c>
      <c r="L8" s="758" t="s">
        <v>597</v>
      </c>
      <c r="M8" s="410" t="s">
        <v>273</v>
      </c>
      <c r="N8" s="758" t="s">
        <v>314</v>
      </c>
      <c r="O8" s="367" t="s">
        <v>311</v>
      </c>
      <c r="P8" s="367" t="s">
        <v>353</v>
      </c>
      <c r="Q8" s="758" t="s">
        <v>597</v>
      </c>
      <c r="R8" s="410" t="s">
        <v>273</v>
      </c>
      <c r="S8" s="758" t="s">
        <v>307</v>
      </c>
      <c r="T8" s="367" t="s">
        <v>357</v>
      </c>
      <c r="U8" s="367" t="s">
        <v>353</v>
      </c>
      <c r="V8" s="756"/>
    </row>
    <row r="9" spans="1:22" ht="18">
      <c r="A9" s="63" t="s">
        <v>259</v>
      </c>
      <c r="B9" s="67">
        <v>29</v>
      </c>
      <c r="C9" s="67"/>
      <c r="D9" s="67"/>
      <c r="E9" s="67"/>
      <c r="F9" s="67"/>
      <c r="G9" s="67"/>
      <c r="H9" s="67"/>
      <c r="I9" s="67"/>
      <c r="J9" s="67"/>
      <c r="K9" s="507"/>
      <c r="L9" s="509"/>
      <c r="M9" s="68"/>
      <c r="N9" s="68"/>
      <c r="O9" s="68"/>
      <c r="P9" s="68"/>
      <c r="Q9" s="70"/>
      <c r="R9" s="70"/>
      <c r="S9" s="70"/>
      <c r="T9" s="67"/>
      <c r="U9" s="105"/>
      <c r="V9" s="756"/>
    </row>
    <row r="10" spans="1:22" ht="30.75" hidden="1">
      <c r="A10" s="63" t="s">
        <v>302</v>
      </c>
      <c r="B10" s="67"/>
      <c r="C10" s="67"/>
      <c r="D10" s="67"/>
      <c r="E10" s="67"/>
      <c r="F10" s="67"/>
      <c r="G10" s="67"/>
      <c r="H10" s="67"/>
      <c r="I10" s="67"/>
      <c r="J10" s="67"/>
      <c r="K10" s="507"/>
      <c r="L10" s="509"/>
      <c r="M10" s="68"/>
      <c r="N10" s="68"/>
      <c r="O10" s="68"/>
      <c r="P10" s="68"/>
      <c r="Q10" s="70"/>
      <c r="R10" s="70"/>
      <c r="S10" s="70"/>
      <c r="T10" s="67"/>
      <c r="U10" s="105"/>
      <c r="V10" s="756"/>
    </row>
    <row r="11" spans="1:22" ht="18" hidden="1">
      <c r="A11" s="63" t="s">
        <v>275</v>
      </c>
      <c r="B11" s="67"/>
      <c r="C11" s="67"/>
      <c r="D11" s="67"/>
      <c r="E11" s="67"/>
      <c r="F11" s="67"/>
      <c r="G11" s="67"/>
      <c r="H11" s="67"/>
      <c r="I11" s="67"/>
      <c r="J11" s="67"/>
      <c r="K11" s="507"/>
      <c r="L11" s="509"/>
      <c r="M11" s="68"/>
      <c r="N11" s="68"/>
      <c r="O11" s="68"/>
      <c r="P11" s="68"/>
      <c r="Q11" s="70"/>
      <c r="R11" s="70"/>
      <c r="S11" s="70"/>
      <c r="T11" s="67"/>
      <c r="U11" s="105"/>
      <c r="V11" s="756"/>
    </row>
    <row r="12" spans="1:22" ht="18">
      <c r="A12" s="64" t="s">
        <v>260</v>
      </c>
      <c r="B12" s="67"/>
      <c r="C12" s="67"/>
      <c r="D12" s="67"/>
      <c r="E12" s="67"/>
      <c r="F12" s="67"/>
      <c r="G12" s="67"/>
      <c r="H12" s="67"/>
      <c r="I12" s="67"/>
      <c r="J12" s="67"/>
      <c r="K12" s="507"/>
      <c r="L12" s="509"/>
      <c r="M12" s="68"/>
      <c r="N12" s="68"/>
      <c r="O12" s="68"/>
      <c r="P12" s="68"/>
      <c r="Q12" s="70"/>
      <c r="R12" s="70"/>
      <c r="S12" s="70"/>
      <c r="T12" s="67"/>
      <c r="U12" s="105"/>
      <c r="V12" s="756"/>
    </row>
    <row r="13" spans="1:22" ht="18">
      <c r="A13" s="64" t="s">
        <v>261</v>
      </c>
      <c r="B13" s="67"/>
      <c r="C13" s="67"/>
      <c r="D13" s="67"/>
      <c r="E13" s="67"/>
      <c r="F13" s="67"/>
      <c r="G13" s="67">
        <v>50</v>
      </c>
      <c r="H13" s="67"/>
      <c r="I13" s="67"/>
      <c r="J13" s="67"/>
      <c r="K13" s="507"/>
      <c r="L13" s="509"/>
      <c r="M13" s="68"/>
      <c r="N13" s="68"/>
      <c r="O13" s="68"/>
      <c r="P13" s="68"/>
      <c r="Q13" s="70"/>
      <c r="R13" s="70"/>
      <c r="S13" s="70"/>
      <c r="T13" s="67"/>
      <c r="U13" s="105"/>
      <c r="V13" s="756"/>
    </row>
    <row r="14" spans="1:22" ht="18">
      <c r="A14" s="64" t="s">
        <v>262</v>
      </c>
      <c r="B14" s="67"/>
      <c r="C14" s="67"/>
      <c r="D14" s="67"/>
      <c r="E14" s="67"/>
      <c r="F14" s="67"/>
      <c r="G14" s="67"/>
      <c r="H14" s="67"/>
      <c r="I14" s="67"/>
      <c r="J14" s="67"/>
      <c r="K14" s="507"/>
      <c r="L14" s="509"/>
      <c r="M14" s="68"/>
      <c r="N14" s="68"/>
      <c r="O14" s="68"/>
      <c r="P14" s="68"/>
      <c r="Q14" s="70">
        <v>300</v>
      </c>
      <c r="R14" s="70"/>
      <c r="S14" s="70"/>
      <c r="T14" s="67"/>
      <c r="U14" s="105"/>
      <c r="V14" s="756"/>
    </row>
    <row r="15" spans="1:22" ht="17.25" customHeight="1">
      <c r="A15" s="64" t="s">
        <v>263</v>
      </c>
      <c r="B15" s="67"/>
      <c r="C15" s="67"/>
      <c r="D15" s="67"/>
      <c r="E15" s="67"/>
      <c r="F15" s="67"/>
      <c r="G15" s="67">
        <v>30</v>
      </c>
      <c r="H15" s="67"/>
      <c r="I15" s="67"/>
      <c r="J15" s="67"/>
      <c r="K15" s="507"/>
      <c r="L15" s="510"/>
      <c r="M15" s="70"/>
      <c r="N15" s="70"/>
      <c r="O15" s="70"/>
      <c r="P15" s="70"/>
      <c r="Q15" s="70"/>
      <c r="R15" s="70"/>
      <c r="S15" s="70"/>
      <c r="T15" s="67"/>
      <c r="U15" s="105"/>
      <c r="V15" s="756"/>
    </row>
    <row r="16" spans="1:22" s="21" customFormat="1" ht="18">
      <c r="A16" s="64" t="s">
        <v>264</v>
      </c>
      <c r="B16" s="67"/>
      <c r="C16" s="67"/>
      <c r="D16" s="67"/>
      <c r="E16" s="67"/>
      <c r="F16" s="67"/>
      <c r="G16" s="67"/>
      <c r="H16" s="67"/>
      <c r="I16" s="67"/>
      <c r="J16" s="67"/>
      <c r="K16" s="507"/>
      <c r="L16" s="511"/>
      <c r="M16" s="67"/>
      <c r="N16" s="67"/>
      <c r="O16" s="67"/>
      <c r="P16" s="67"/>
      <c r="Q16" s="67"/>
      <c r="R16" s="67"/>
      <c r="S16" s="67"/>
      <c r="T16" s="67"/>
      <c r="U16" s="105"/>
      <c r="V16" s="757"/>
    </row>
    <row r="17" spans="1:22" ht="18" hidden="1">
      <c r="A17" s="63"/>
      <c r="B17" s="70"/>
      <c r="C17" s="70"/>
      <c r="D17" s="70"/>
      <c r="E17" s="70"/>
      <c r="F17" s="70"/>
      <c r="G17" s="70"/>
      <c r="H17" s="70"/>
      <c r="I17" s="70"/>
      <c r="J17" s="70"/>
      <c r="K17" s="508"/>
      <c r="L17" s="511"/>
      <c r="M17" s="67"/>
      <c r="N17" s="67"/>
      <c r="O17" s="67"/>
      <c r="P17" s="67"/>
      <c r="Q17" s="70"/>
      <c r="R17" s="70"/>
      <c r="S17" s="70"/>
      <c r="T17" s="70"/>
      <c r="U17" s="69"/>
      <c r="V17" s="756"/>
    </row>
    <row r="18" spans="1:22" ht="18" hidden="1">
      <c r="A18" s="63"/>
      <c r="B18" s="70"/>
      <c r="C18" s="70"/>
      <c r="D18" s="70"/>
      <c r="E18" s="70"/>
      <c r="F18" s="70"/>
      <c r="G18" s="70"/>
      <c r="H18" s="70"/>
      <c r="I18" s="70"/>
      <c r="J18" s="70"/>
      <c r="K18" s="508"/>
      <c r="L18" s="511"/>
      <c r="M18" s="67"/>
      <c r="N18" s="67"/>
      <c r="O18" s="67"/>
      <c r="P18" s="67"/>
      <c r="Q18" s="70"/>
      <c r="R18" s="70"/>
      <c r="S18" s="70"/>
      <c r="T18" s="70"/>
      <c r="U18" s="69"/>
      <c r="V18" s="756"/>
    </row>
    <row r="19" spans="1:22" ht="23.25" customHeight="1" thickBot="1">
      <c r="A19" s="65" t="s">
        <v>1</v>
      </c>
      <c r="B19" s="71">
        <f aca="true" t="shared" si="0" ref="B19:U19">SUM(B9:B18)</f>
        <v>29</v>
      </c>
      <c r="C19" s="71">
        <f t="shared" si="0"/>
        <v>0</v>
      </c>
      <c r="D19" s="71">
        <f t="shared" si="0"/>
        <v>0</v>
      </c>
      <c r="E19" s="71">
        <f t="shared" si="0"/>
        <v>0</v>
      </c>
      <c r="F19" s="71">
        <f t="shared" si="0"/>
        <v>0</v>
      </c>
      <c r="G19" s="71">
        <f t="shared" si="0"/>
        <v>80</v>
      </c>
      <c r="H19" s="71">
        <f t="shared" si="0"/>
        <v>0</v>
      </c>
      <c r="I19" s="71">
        <f t="shared" si="0"/>
        <v>0</v>
      </c>
      <c r="J19" s="71">
        <f t="shared" si="0"/>
        <v>0</v>
      </c>
      <c r="K19" s="71">
        <f t="shared" si="0"/>
        <v>0</v>
      </c>
      <c r="L19" s="512">
        <f t="shared" si="0"/>
        <v>0</v>
      </c>
      <c r="M19" s="71">
        <f t="shared" si="0"/>
        <v>0</v>
      </c>
      <c r="N19" s="71">
        <f t="shared" si="0"/>
        <v>0</v>
      </c>
      <c r="O19" s="71">
        <f t="shared" si="0"/>
        <v>0</v>
      </c>
      <c r="P19" s="71">
        <f t="shared" si="0"/>
        <v>0</v>
      </c>
      <c r="Q19" s="71">
        <v>300</v>
      </c>
      <c r="R19" s="71">
        <f t="shared" si="0"/>
        <v>0</v>
      </c>
      <c r="S19" s="71">
        <f t="shared" si="0"/>
        <v>0</v>
      </c>
      <c r="T19" s="71">
        <f t="shared" si="0"/>
        <v>0</v>
      </c>
      <c r="U19" s="71">
        <f t="shared" si="0"/>
        <v>0</v>
      </c>
      <c r="V19" s="756"/>
    </row>
    <row r="20" spans="1:21" ht="15">
      <c r="A20" s="62"/>
      <c r="B20" s="16"/>
      <c r="C20" s="16"/>
      <c r="D20" s="16"/>
      <c r="E20" s="16"/>
      <c r="F20" s="16"/>
      <c r="G20" s="351"/>
      <c r="H20" s="351"/>
      <c r="I20" s="351"/>
      <c r="J20" s="351"/>
      <c r="K20" s="351"/>
      <c r="L20" s="16"/>
      <c r="M20" s="16"/>
      <c r="N20" s="16"/>
      <c r="O20" s="16"/>
      <c r="P20" s="16"/>
      <c r="Q20" s="351"/>
      <c r="T20" s="505"/>
      <c r="U20" s="505"/>
    </row>
    <row r="21" spans="1:17" ht="14.25">
      <c r="A21" s="1314" t="s">
        <v>267</v>
      </c>
      <c r="B21" s="1314"/>
      <c r="C21" s="1314"/>
      <c r="D21" s="1314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</row>
    <row r="22" ht="13.5" thickBot="1">
      <c r="Q22" s="13"/>
    </row>
    <row r="23" spans="1:22" ht="29.25" customHeight="1">
      <c r="A23" s="1315" t="s">
        <v>266</v>
      </c>
      <c r="B23" s="1317" t="s">
        <v>26</v>
      </c>
      <c r="C23" s="1318"/>
      <c r="D23" s="1318"/>
      <c r="E23" s="1318"/>
      <c r="F23" s="1318"/>
      <c r="G23" s="1318"/>
      <c r="H23" s="1318"/>
      <c r="I23" s="1318"/>
      <c r="J23" s="1318"/>
      <c r="K23" s="1318"/>
      <c r="L23" s="1319" t="s">
        <v>27</v>
      </c>
      <c r="M23" s="1320"/>
      <c r="N23" s="1320"/>
      <c r="O23" s="1320"/>
      <c r="P23" s="1320"/>
      <c r="Q23" s="1320"/>
      <c r="R23" s="1320"/>
      <c r="S23" s="1320"/>
      <c r="T23" s="1320"/>
      <c r="U23" s="1321"/>
      <c r="V23" s="756"/>
    </row>
    <row r="24" spans="1:22" ht="29.25" customHeight="1">
      <c r="A24" s="1316"/>
      <c r="B24" s="1322" t="s">
        <v>84</v>
      </c>
      <c r="C24" s="1323"/>
      <c r="D24" s="1323"/>
      <c r="E24" s="1323"/>
      <c r="F24" s="1324"/>
      <c r="G24" s="1322" t="s">
        <v>85</v>
      </c>
      <c r="H24" s="1323"/>
      <c r="I24" s="1323"/>
      <c r="J24" s="1323"/>
      <c r="K24" s="1323"/>
      <c r="L24" s="1330" t="s">
        <v>84</v>
      </c>
      <c r="M24" s="1328"/>
      <c r="N24" s="1328"/>
      <c r="O24" s="1328"/>
      <c r="P24" s="1328"/>
      <c r="Q24" s="1328" t="s">
        <v>85</v>
      </c>
      <c r="R24" s="1328"/>
      <c r="S24" s="1328"/>
      <c r="T24" s="1328"/>
      <c r="U24" s="1329"/>
      <c r="V24" s="756"/>
    </row>
    <row r="25" spans="1:22" ht="29.25" customHeight="1">
      <c r="A25" s="366"/>
      <c r="B25" s="758" t="s">
        <v>597</v>
      </c>
      <c r="C25" s="367" t="s">
        <v>273</v>
      </c>
      <c r="D25" s="758" t="s">
        <v>307</v>
      </c>
      <c r="E25" s="367" t="s">
        <v>311</v>
      </c>
      <c r="F25" s="367" t="s">
        <v>353</v>
      </c>
      <c r="G25" s="758" t="s">
        <v>597</v>
      </c>
      <c r="H25" s="367" t="s">
        <v>273</v>
      </c>
      <c r="I25" s="367" t="s">
        <v>280</v>
      </c>
      <c r="J25" s="367" t="s">
        <v>287</v>
      </c>
      <c r="K25" s="367" t="s">
        <v>353</v>
      </c>
      <c r="L25" s="758" t="s">
        <v>597</v>
      </c>
      <c r="M25" s="410" t="s">
        <v>273</v>
      </c>
      <c r="N25" s="410" t="s">
        <v>280</v>
      </c>
      <c r="O25" s="367" t="s">
        <v>311</v>
      </c>
      <c r="P25" s="367" t="s">
        <v>353</v>
      </c>
      <c r="Q25" s="758" t="s">
        <v>597</v>
      </c>
      <c r="R25" s="410" t="s">
        <v>273</v>
      </c>
      <c r="S25" s="758" t="s">
        <v>307</v>
      </c>
      <c r="T25" s="367" t="s">
        <v>311</v>
      </c>
      <c r="U25" s="367" t="s">
        <v>353</v>
      </c>
      <c r="V25" s="756"/>
    </row>
    <row r="26" spans="1:22" ht="18" hidden="1">
      <c r="A26" s="63" t="s">
        <v>268</v>
      </c>
      <c r="B26" s="70"/>
      <c r="C26" s="70"/>
      <c r="D26" s="70"/>
      <c r="E26" s="70"/>
      <c r="F26" s="70"/>
      <c r="G26" s="70"/>
      <c r="H26" s="70"/>
      <c r="I26" s="70"/>
      <c r="J26" s="70"/>
      <c r="K26" s="508"/>
      <c r="L26" s="511"/>
      <c r="M26" s="67"/>
      <c r="N26" s="67"/>
      <c r="O26" s="67"/>
      <c r="P26" s="67"/>
      <c r="Q26" s="70"/>
      <c r="R26" s="70"/>
      <c r="S26" s="70"/>
      <c r="T26" s="67"/>
      <c r="U26" s="105"/>
      <c r="V26" s="756"/>
    </row>
    <row r="27" spans="1:22" ht="18" hidden="1">
      <c r="A27" s="119" t="s">
        <v>269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513"/>
      <c r="L27" s="511"/>
      <c r="M27" s="67"/>
      <c r="N27" s="67"/>
      <c r="O27" s="67"/>
      <c r="P27" s="67"/>
      <c r="Q27" s="70"/>
      <c r="R27" s="70"/>
      <c r="S27" s="70"/>
      <c r="T27" s="67"/>
      <c r="U27" s="105"/>
      <c r="V27" s="756"/>
    </row>
    <row r="28" spans="1:22" ht="18">
      <c r="A28" s="119" t="s">
        <v>270</v>
      </c>
      <c r="B28" s="118"/>
      <c r="C28" s="118"/>
      <c r="D28" s="118"/>
      <c r="E28" s="118"/>
      <c r="F28" s="118"/>
      <c r="G28" s="118">
        <v>3</v>
      </c>
      <c r="H28" s="118"/>
      <c r="I28" s="118"/>
      <c r="J28" s="118"/>
      <c r="K28" s="513"/>
      <c r="L28" s="511"/>
      <c r="M28" s="67"/>
      <c r="N28" s="67"/>
      <c r="O28" s="67"/>
      <c r="P28" s="67"/>
      <c r="Q28" s="70"/>
      <c r="R28" s="70"/>
      <c r="S28" s="70"/>
      <c r="T28" s="67"/>
      <c r="U28" s="105"/>
      <c r="V28" s="756"/>
    </row>
    <row r="29" spans="1:22" ht="18">
      <c r="A29" s="119" t="s">
        <v>271</v>
      </c>
      <c r="B29" s="118"/>
      <c r="C29" s="118"/>
      <c r="D29" s="118"/>
      <c r="E29" s="118"/>
      <c r="F29" s="118"/>
      <c r="G29" s="118">
        <v>14</v>
      </c>
      <c r="H29" s="118"/>
      <c r="I29" s="118"/>
      <c r="J29" s="118"/>
      <c r="K29" s="513"/>
      <c r="L29" s="511"/>
      <c r="M29" s="67"/>
      <c r="N29" s="67"/>
      <c r="O29" s="67"/>
      <c r="P29" s="67"/>
      <c r="Q29" s="70"/>
      <c r="R29" s="70"/>
      <c r="S29" s="70"/>
      <c r="T29" s="67"/>
      <c r="U29" s="105"/>
      <c r="V29" s="756"/>
    </row>
    <row r="30" spans="1:22" ht="18">
      <c r="A30" s="119" t="s">
        <v>533</v>
      </c>
      <c r="B30" s="118"/>
      <c r="C30" s="118"/>
      <c r="D30" s="118"/>
      <c r="E30" s="118"/>
      <c r="F30" s="118"/>
      <c r="G30" s="118">
        <v>15</v>
      </c>
      <c r="H30" s="118"/>
      <c r="I30" s="118"/>
      <c r="J30" s="118"/>
      <c r="K30" s="513"/>
      <c r="L30" s="511"/>
      <c r="M30" s="67"/>
      <c r="N30" s="67"/>
      <c r="O30" s="67"/>
      <c r="P30" s="67"/>
      <c r="Q30" s="70"/>
      <c r="R30" s="70"/>
      <c r="S30" s="70"/>
      <c r="T30" s="67"/>
      <c r="U30" s="105"/>
      <c r="V30" s="756"/>
    </row>
    <row r="31" spans="1:22" ht="18">
      <c r="A31" s="119" t="s">
        <v>534</v>
      </c>
      <c r="B31" s="118"/>
      <c r="C31" s="118"/>
      <c r="D31" s="118"/>
      <c r="E31" s="118"/>
      <c r="F31" s="118"/>
      <c r="G31" s="118">
        <v>3</v>
      </c>
      <c r="H31" s="118"/>
      <c r="I31" s="118"/>
      <c r="J31" s="118"/>
      <c r="K31" s="513"/>
      <c r="L31" s="511"/>
      <c r="M31" s="67"/>
      <c r="N31" s="67"/>
      <c r="O31" s="67"/>
      <c r="P31" s="67"/>
      <c r="Q31" s="70"/>
      <c r="R31" s="70"/>
      <c r="S31" s="70"/>
      <c r="T31" s="67"/>
      <c r="U31" s="105"/>
      <c r="V31" s="756"/>
    </row>
    <row r="32" spans="1:22" ht="18">
      <c r="A32" s="119" t="s">
        <v>272</v>
      </c>
      <c r="B32" s="118"/>
      <c r="C32" s="118"/>
      <c r="D32" s="118"/>
      <c r="E32" s="118"/>
      <c r="F32" s="118"/>
      <c r="G32" s="118">
        <v>2</v>
      </c>
      <c r="H32" s="118"/>
      <c r="I32" s="118"/>
      <c r="J32" s="118"/>
      <c r="K32" s="513"/>
      <c r="L32" s="511"/>
      <c r="M32" s="67"/>
      <c r="N32" s="67"/>
      <c r="O32" s="67"/>
      <c r="P32" s="67"/>
      <c r="Q32" s="70"/>
      <c r="R32" s="70"/>
      <c r="S32" s="70"/>
      <c r="T32" s="67"/>
      <c r="U32" s="105"/>
      <c r="V32" s="756"/>
    </row>
    <row r="33" spans="1:22" ht="30.75">
      <c r="A33" s="119" t="s">
        <v>299</v>
      </c>
      <c r="B33" s="118"/>
      <c r="C33" s="118"/>
      <c r="D33" s="118"/>
      <c r="E33" s="118"/>
      <c r="F33" s="118"/>
      <c r="G33" s="118">
        <v>12</v>
      </c>
      <c r="H33" s="118"/>
      <c r="I33" s="118"/>
      <c r="J33" s="118"/>
      <c r="K33" s="513"/>
      <c r="L33" s="511"/>
      <c r="M33" s="67"/>
      <c r="N33" s="67"/>
      <c r="O33" s="67"/>
      <c r="P33" s="67"/>
      <c r="Q33" s="70"/>
      <c r="R33" s="70"/>
      <c r="S33" s="70"/>
      <c r="T33" s="67"/>
      <c r="U33" s="105"/>
      <c r="V33" s="756"/>
    </row>
    <row r="34" spans="1:22" ht="18" hidden="1">
      <c r="A34" s="119" t="s">
        <v>300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513"/>
      <c r="L34" s="511"/>
      <c r="M34" s="67"/>
      <c r="N34" s="67"/>
      <c r="O34" s="67"/>
      <c r="P34" s="67"/>
      <c r="Q34" s="70"/>
      <c r="R34" s="70"/>
      <c r="S34" s="70"/>
      <c r="T34" s="67"/>
      <c r="U34" s="105"/>
      <c r="V34" s="756"/>
    </row>
    <row r="35" spans="1:22" ht="47.25" customHeight="1" hidden="1">
      <c r="A35" s="119" t="s">
        <v>301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513"/>
      <c r="L35" s="511"/>
      <c r="M35" s="67"/>
      <c r="N35" s="67"/>
      <c r="O35" s="67"/>
      <c r="P35" s="67"/>
      <c r="Q35" s="70"/>
      <c r="R35" s="70"/>
      <c r="S35" s="70"/>
      <c r="T35" s="67"/>
      <c r="U35" s="105"/>
      <c r="V35" s="756"/>
    </row>
    <row r="36" spans="1:22" ht="39" customHeight="1" hidden="1">
      <c r="A36" s="299"/>
      <c r="B36" s="118"/>
      <c r="C36" s="118"/>
      <c r="D36" s="118"/>
      <c r="E36" s="118"/>
      <c r="F36" s="118"/>
      <c r="G36" s="118"/>
      <c r="H36" s="118"/>
      <c r="I36" s="118"/>
      <c r="J36" s="118"/>
      <c r="K36" s="513"/>
      <c r="L36" s="511"/>
      <c r="M36" s="67"/>
      <c r="N36" s="67"/>
      <c r="O36" s="67"/>
      <c r="P36" s="67"/>
      <c r="Q36" s="70"/>
      <c r="R36" s="70"/>
      <c r="S36" s="70"/>
      <c r="T36" s="67"/>
      <c r="U36" s="105"/>
      <c r="V36" s="756"/>
    </row>
    <row r="37" spans="1:22" ht="39" customHeight="1" hidden="1">
      <c r="A37" s="299"/>
      <c r="B37" s="118"/>
      <c r="C37" s="118"/>
      <c r="D37" s="118"/>
      <c r="E37" s="118"/>
      <c r="F37" s="118"/>
      <c r="G37" s="118"/>
      <c r="H37" s="118"/>
      <c r="I37" s="118"/>
      <c r="J37" s="118"/>
      <c r="K37" s="513"/>
      <c r="L37" s="511"/>
      <c r="M37" s="67"/>
      <c r="N37" s="67"/>
      <c r="O37" s="67"/>
      <c r="P37" s="67"/>
      <c r="Q37" s="70"/>
      <c r="R37" s="70"/>
      <c r="S37" s="70"/>
      <c r="T37" s="67"/>
      <c r="U37" s="105"/>
      <c r="V37" s="756"/>
    </row>
    <row r="38" spans="1:22" ht="39" customHeight="1" hidden="1">
      <c r="A38" s="299"/>
      <c r="B38" s="118"/>
      <c r="C38" s="118"/>
      <c r="D38" s="118"/>
      <c r="E38" s="118"/>
      <c r="F38" s="118"/>
      <c r="G38" s="118"/>
      <c r="H38" s="118"/>
      <c r="I38" s="118"/>
      <c r="J38" s="118"/>
      <c r="K38" s="513"/>
      <c r="L38" s="511"/>
      <c r="M38" s="67"/>
      <c r="N38" s="67"/>
      <c r="O38" s="67"/>
      <c r="P38" s="67"/>
      <c r="Q38" s="70"/>
      <c r="R38" s="70"/>
      <c r="S38" s="70"/>
      <c r="T38" s="67"/>
      <c r="U38" s="105"/>
      <c r="V38" s="756"/>
    </row>
    <row r="39" spans="1:22" ht="39" customHeight="1" hidden="1">
      <c r="A39" s="299"/>
      <c r="B39" s="118"/>
      <c r="C39" s="118"/>
      <c r="D39" s="118"/>
      <c r="E39" s="118"/>
      <c r="F39" s="118"/>
      <c r="G39" s="118"/>
      <c r="H39" s="118"/>
      <c r="I39" s="118"/>
      <c r="J39" s="118"/>
      <c r="K39" s="513"/>
      <c r="L39" s="511"/>
      <c r="M39" s="67"/>
      <c r="N39" s="67"/>
      <c r="O39" s="67"/>
      <c r="P39" s="67"/>
      <c r="Q39" s="70"/>
      <c r="R39" s="70"/>
      <c r="S39" s="70"/>
      <c r="T39" s="67"/>
      <c r="U39" s="105"/>
      <c r="V39" s="756"/>
    </row>
    <row r="40" spans="1:22" ht="39" customHeight="1" hidden="1">
      <c r="A40" s="299"/>
      <c r="B40" s="118"/>
      <c r="C40" s="118"/>
      <c r="D40" s="118"/>
      <c r="E40" s="118"/>
      <c r="F40" s="118"/>
      <c r="G40" s="118"/>
      <c r="H40" s="118"/>
      <c r="I40" s="118"/>
      <c r="J40" s="118"/>
      <c r="K40" s="513"/>
      <c r="L40" s="511"/>
      <c r="M40" s="67"/>
      <c r="N40" s="67"/>
      <c r="O40" s="67"/>
      <c r="P40" s="67"/>
      <c r="Q40" s="70"/>
      <c r="R40" s="70"/>
      <c r="S40" s="70"/>
      <c r="T40" s="67"/>
      <c r="U40" s="105"/>
      <c r="V40" s="756"/>
    </row>
    <row r="41" spans="1:22" ht="39" customHeight="1" hidden="1">
      <c r="A41" s="299"/>
      <c r="B41" s="118"/>
      <c r="C41" s="118"/>
      <c r="D41" s="118"/>
      <c r="E41" s="118"/>
      <c r="F41" s="118"/>
      <c r="G41" s="118"/>
      <c r="H41" s="118"/>
      <c r="I41" s="118"/>
      <c r="J41" s="118"/>
      <c r="K41" s="513"/>
      <c r="L41" s="511"/>
      <c r="M41" s="67"/>
      <c r="N41" s="67"/>
      <c r="O41" s="67"/>
      <c r="P41" s="67"/>
      <c r="Q41" s="70"/>
      <c r="R41" s="70"/>
      <c r="S41" s="70"/>
      <c r="T41" s="67"/>
      <c r="U41" s="105"/>
      <c r="V41" s="756"/>
    </row>
    <row r="42" spans="1:22" s="17" customFormat="1" ht="27" customHeight="1" thickBot="1">
      <c r="A42" s="66" t="s">
        <v>1</v>
      </c>
      <c r="B42" s="72">
        <f>SUM(B26:B36)</f>
        <v>0</v>
      </c>
      <c r="C42" s="72">
        <f aca="true" t="shared" si="1" ref="C42:Q42">SUM(C26:C36)</f>
        <v>0</v>
      </c>
      <c r="D42" s="72">
        <f t="shared" si="1"/>
        <v>0</v>
      </c>
      <c r="E42" s="72">
        <f t="shared" si="1"/>
        <v>0</v>
      </c>
      <c r="F42" s="72">
        <f t="shared" si="1"/>
        <v>0</v>
      </c>
      <c r="G42" s="327">
        <f t="shared" si="1"/>
        <v>49</v>
      </c>
      <c r="H42" s="1048">
        <f t="shared" si="1"/>
        <v>0</v>
      </c>
      <c r="I42" s="1048">
        <f t="shared" si="1"/>
        <v>0</v>
      </c>
      <c r="J42" s="1048">
        <f t="shared" si="1"/>
        <v>0</v>
      </c>
      <c r="K42" s="1048">
        <f t="shared" si="1"/>
        <v>0</v>
      </c>
      <c r="L42" s="514">
        <f t="shared" si="1"/>
        <v>0</v>
      </c>
      <c r="M42" s="72">
        <f t="shared" si="1"/>
        <v>0</v>
      </c>
      <c r="N42" s="72">
        <f t="shared" si="1"/>
        <v>0</v>
      </c>
      <c r="O42" s="72">
        <f t="shared" si="1"/>
        <v>0</v>
      </c>
      <c r="P42" s="72">
        <f t="shared" si="1"/>
        <v>0</v>
      </c>
      <c r="Q42" s="72">
        <f t="shared" si="1"/>
        <v>0</v>
      </c>
      <c r="R42" s="72"/>
      <c r="S42" s="72"/>
      <c r="T42" s="72"/>
      <c r="U42" s="327"/>
      <c r="V42" s="756"/>
    </row>
    <row r="43" spans="7:17" ht="15">
      <c r="G43" s="351">
        <f>SUM(B42:G42)</f>
        <v>49</v>
      </c>
      <c r="Q43" s="351">
        <f>SUM(L42:Q42)</f>
        <v>0</v>
      </c>
    </row>
    <row r="46" ht="12.75">
      <c r="A46" s="386"/>
    </row>
  </sheetData>
  <sheetProtection/>
  <mergeCells count="19">
    <mergeCell ref="Q7:U7"/>
    <mergeCell ref="Q24:U24"/>
    <mergeCell ref="G24:K24"/>
    <mergeCell ref="B7:F7"/>
    <mergeCell ref="G7:K7"/>
    <mergeCell ref="L7:P7"/>
    <mergeCell ref="L24:P24"/>
    <mergeCell ref="L23:U23"/>
    <mergeCell ref="B23:K23"/>
    <mergeCell ref="L1:Q1"/>
    <mergeCell ref="A21:Q21"/>
    <mergeCell ref="A6:A7"/>
    <mergeCell ref="A23:A24"/>
    <mergeCell ref="B6:K6"/>
    <mergeCell ref="L6:U6"/>
    <mergeCell ref="B24:F24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4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zoomScalePageLayoutView="0" workbookViewId="0" topLeftCell="A1">
      <selection activeCell="B26" sqref="B26"/>
    </sheetView>
  </sheetViews>
  <sheetFormatPr defaultColWidth="9.140625" defaultRowHeight="12.75"/>
  <cols>
    <col min="1" max="1" width="9.00390625" style="873" customWidth="1"/>
    <col min="2" max="2" width="58.57421875" style="874" customWidth="1"/>
    <col min="3" max="5" width="13.57421875" style="874" customWidth="1"/>
    <col min="6" max="6" width="14.7109375" style="873" customWidth="1"/>
    <col min="7" max="7" width="4.00390625" style="873" customWidth="1"/>
    <col min="8" max="9" width="14.7109375" style="873" customWidth="1"/>
    <col min="10" max="16384" width="9.140625" style="873" customWidth="1"/>
  </cols>
  <sheetData>
    <row r="1" spans="4:6" ht="15">
      <c r="D1" s="1331" t="s">
        <v>231</v>
      </c>
      <c r="E1" s="1331"/>
      <c r="F1" s="1331"/>
    </row>
    <row r="2" spans="1:9" ht="48.75" customHeight="1">
      <c r="A2" s="1337" t="s">
        <v>378</v>
      </c>
      <c r="B2" s="1337"/>
      <c r="C2" s="1337"/>
      <c r="D2" s="1337"/>
      <c r="E2" s="1337"/>
      <c r="F2" s="1337"/>
      <c r="G2" s="1080"/>
      <c r="H2" s="1080"/>
      <c r="I2" s="875"/>
    </row>
    <row r="3" spans="1:10" ht="15.75" customHeight="1" thickBot="1">
      <c r="A3" s="876"/>
      <c r="B3" s="877"/>
      <c r="C3" s="877"/>
      <c r="D3" s="1332" t="s">
        <v>70</v>
      </c>
      <c r="E3" s="1332"/>
      <c r="F3" s="1332"/>
      <c r="J3" s="878"/>
    </row>
    <row r="4" spans="1:9" ht="63" customHeight="1">
      <c r="A4" s="1333" t="s">
        <v>316</v>
      </c>
      <c r="B4" s="1335" t="s">
        <v>379</v>
      </c>
      <c r="C4" s="1338" t="s">
        <v>553</v>
      </c>
      <c r="D4" s="1339"/>
      <c r="E4" s="1339"/>
      <c r="F4" s="1340"/>
      <c r="G4" s="1060"/>
      <c r="H4" s="1061"/>
      <c r="I4" s="879"/>
    </row>
    <row r="5" spans="1:8" ht="16.5" thickBot="1">
      <c r="A5" s="1334"/>
      <c r="B5" s="1336"/>
      <c r="C5" s="1056" t="s">
        <v>380</v>
      </c>
      <c r="D5" s="1056" t="s">
        <v>554</v>
      </c>
      <c r="E5" s="1056" t="s">
        <v>555</v>
      </c>
      <c r="F5" s="1056" t="s">
        <v>588</v>
      </c>
      <c r="G5" s="1060"/>
      <c r="H5" s="1061"/>
    </row>
    <row r="6" spans="1:8" ht="16.5" thickBot="1">
      <c r="A6" s="880">
        <v>1</v>
      </c>
      <c r="B6" s="881">
        <v>2</v>
      </c>
      <c r="C6" s="1074">
        <v>3</v>
      </c>
      <c r="D6" s="1074">
        <v>4</v>
      </c>
      <c r="E6" s="1074">
        <v>5</v>
      </c>
      <c r="F6" s="1057">
        <v>6</v>
      </c>
      <c r="G6" s="1062"/>
      <c r="H6" s="1063"/>
    </row>
    <row r="7" spans="1:8" ht="27" customHeight="1" thickBot="1">
      <c r="A7" s="882" t="s">
        <v>32</v>
      </c>
      <c r="B7" s="883" t="s">
        <v>557</v>
      </c>
      <c r="C7" s="1075">
        <v>0</v>
      </c>
      <c r="D7" s="1075">
        <v>475</v>
      </c>
      <c r="E7" s="1075">
        <v>475</v>
      </c>
      <c r="F7" s="1058">
        <v>475</v>
      </c>
      <c r="G7" s="1064"/>
      <c r="H7" s="1065"/>
    </row>
    <row r="8" spans="1:8" ht="27.75" customHeight="1" hidden="1">
      <c r="A8" s="884" t="s">
        <v>33</v>
      </c>
      <c r="B8" s="883"/>
      <c r="C8" s="1075"/>
      <c r="D8" s="1075"/>
      <c r="E8" s="1075"/>
      <c r="F8" s="1058"/>
      <c r="G8" s="1064"/>
      <c r="H8" s="1065"/>
    </row>
    <row r="9" spans="1:8" ht="29.25" customHeight="1" hidden="1">
      <c r="A9" s="884" t="s">
        <v>10</v>
      </c>
      <c r="B9" s="885"/>
      <c r="C9" s="1076"/>
      <c r="D9" s="1076"/>
      <c r="E9" s="1076"/>
      <c r="F9" s="1058"/>
      <c r="G9" s="1064"/>
      <c r="H9" s="1065"/>
    </row>
    <row r="10" spans="1:8" ht="24.75" customHeight="1" hidden="1">
      <c r="A10" s="884">
        <v>4</v>
      </c>
      <c r="B10" s="885"/>
      <c r="C10" s="1076"/>
      <c r="D10" s="1076"/>
      <c r="E10" s="1076"/>
      <c r="F10" s="1058"/>
      <c r="G10" s="1064"/>
      <c r="H10" s="1065"/>
    </row>
    <row r="11" spans="1:8" ht="27" customHeight="1" hidden="1">
      <c r="A11" s="884">
        <v>5</v>
      </c>
      <c r="B11" s="885"/>
      <c r="C11" s="1076"/>
      <c r="D11" s="1076"/>
      <c r="E11" s="1076"/>
      <c r="F11" s="1058"/>
      <c r="G11" s="1064"/>
      <c r="H11" s="1065"/>
    </row>
    <row r="12" spans="1:8" ht="32.25" customHeight="1" hidden="1" thickBot="1">
      <c r="A12" s="886" t="s">
        <v>12</v>
      </c>
      <c r="B12" s="887"/>
      <c r="C12" s="1077"/>
      <c r="D12" s="1077"/>
      <c r="E12" s="1077"/>
      <c r="F12" s="1059"/>
      <c r="G12" s="1064"/>
      <c r="H12" s="1065"/>
    </row>
    <row r="13" spans="1:8" ht="32.25" customHeight="1" hidden="1" thickBot="1">
      <c r="A13" s="1068" t="s">
        <v>13</v>
      </c>
      <c r="B13" s="1069"/>
      <c r="C13" s="1078"/>
      <c r="D13" s="1078"/>
      <c r="E13" s="1078"/>
      <c r="F13" s="1070"/>
      <c r="G13" s="1064"/>
      <c r="H13" s="1065"/>
    </row>
    <row r="14" spans="1:8" ht="27" customHeight="1" thickBot="1">
      <c r="A14" s="880" t="s">
        <v>13</v>
      </c>
      <c r="B14" s="888" t="s">
        <v>556</v>
      </c>
      <c r="C14" s="1079">
        <f>SUM(C7)</f>
        <v>0</v>
      </c>
      <c r="D14" s="1079">
        <f>SUM(D7)</f>
        <v>475</v>
      </c>
      <c r="E14" s="1079">
        <f>SUM(E7)</f>
        <v>475</v>
      </c>
      <c r="F14" s="1081">
        <f>SUM(F7:F13)</f>
        <v>475</v>
      </c>
      <c r="G14" s="1066"/>
      <c r="H14" s="1067"/>
    </row>
    <row r="17" spans="2:5" ht="15">
      <c r="B17" s="889"/>
      <c r="C17" s="889"/>
      <c r="D17" s="889"/>
      <c r="E17" s="889"/>
    </row>
    <row r="18" spans="2:5" ht="15.75">
      <c r="B18" s="890"/>
      <c r="C18" s="890"/>
      <c r="D18" s="890"/>
      <c r="E18" s="890"/>
    </row>
    <row r="19" spans="2:5" ht="15">
      <c r="B19" s="889"/>
      <c r="C19" s="889"/>
      <c r="D19" s="889"/>
      <c r="E19" s="889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8.140625" style="891" customWidth="1"/>
    <col min="2" max="2" width="64.00390625" style="891" customWidth="1"/>
    <col min="3" max="3" width="16.7109375" style="891" customWidth="1"/>
    <col min="4" max="4" width="12.7109375" style="891" hidden="1" customWidth="1"/>
    <col min="5" max="16384" width="9.140625" style="891" customWidth="1"/>
  </cols>
  <sheetData>
    <row r="1" ht="15">
      <c r="C1" s="892" t="s">
        <v>69</v>
      </c>
    </row>
    <row r="2" spans="1:3" ht="47.25" customHeight="1">
      <c r="A2" s="1341" t="s">
        <v>381</v>
      </c>
      <c r="B2" s="1341"/>
      <c r="C2" s="1341"/>
    </row>
    <row r="3" spans="1:4" ht="15.75" customHeight="1" thickBot="1">
      <c r="A3" s="876"/>
      <c r="B3" s="876"/>
      <c r="C3" s="893" t="s">
        <v>70</v>
      </c>
      <c r="D3" s="894"/>
    </row>
    <row r="4" spans="1:4" ht="44.25" customHeight="1" thickBot="1">
      <c r="A4" s="895" t="s">
        <v>316</v>
      </c>
      <c r="B4" s="896" t="s">
        <v>382</v>
      </c>
      <c r="C4" s="897" t="s">
        <v>383</v>
      </c>
      <c r="D4" s="897" t="s">
        <v>384</v>
      </c>
    </row>
    <row r="5" spans="1:4" ht="26.25" customHeight="1" thickBot="1">
      <c r="A5" s="898">
        <v>1</v>
      </c>
      <c r="B5" s="899">
        <v>2</v>
      </c>
      <c r="C5" s="900">
        <v>3</v>
      </c>
      <c r="D5" s="900">
        <v>3</v>
      </c>
    </row>
    <row r="6" spans="1:4" ht="26.25" customHeight="1">
      <c r="A6" s="901" t="s">
        <v>32</v>
      </c>
      <c r="B6" s="902" t="s">
        <v>461</v>
      </c>
      <c r="C6" s="903">
        <v>1250</v>
      </c>
      <c r="D6" s="903"/>
    </row>
    <row r="7" spans="1:4" ht="26.25" customHeight="1">
      <c r="A7" s="904" t="s">
        <v>33</v>
      </c>
      <c r="B7" s="902" t="s">
        <v>547</v>
      </c>
      <c r="C7" s="905">
        <v>100</v>
      </c>
      <c r="D7" s="905"/>
    </row>
    <row r="8" spans="1:4" ht="33.75" customHeight="1">
      <c r="A8" s="906" t="s">
        <v>10</v>
      </c>
      <c r="B8" s="907" t="s">
        <v>548</v>
      </c>
      <c r="C8" s="908">
        <v>34</v>
      </c>
      <c r="D8" s="908"/>
    </row>
    <row r="9" spans="1:4" ht="33" customHeight="1" thickBot="1">
      <c r="A9" s="904" t="s">
        <v>11</v>
      </c>
      <c r="B9" s="909" t="s">
        <v>549</v>
      </c>
      <c r="C9" s="908">
        <v>1658</v>
      </c>
      <c r="D9" s="908"/>
    </row>
    <row r="10" spans="1:4" ht="26.25" customHeight="1" hidden="1">
      <c r="A10" s="906" t="s">
        <v>12</v>
      </c>
      <c r="B10" s="909" t="s">
        <v>385</v>
      </c>
      <c r="C10" s="910"/>
      <c r="D10" s="910"/>
    </row>
    <row r="11" spans="1:4" ht="26.25" customHeight="1" hidden="1" thickBot="1">
      <c r="A11" s="906" t="s">
        <v>13</v>
      </c>
      <c r="B11" s="911" t="s">
        <v>386</v>
      </c>
      <c r="C11" s="908"/>
      <c r="D11" s="908"/>
    </row>
    <row r="12" spans="1:4" ht="26.25" customHeight="1" thickBot="1">
      <c r="A12" s="1342" t="s">
        <v>387</v>
      </c>
      <c r="B12" s="1343"/>
      <c r="C12" s="912">
        <f>SUM(C6:C11)</f>
        <v>3042</v>
      </c>
      <c r="D12" s="912">
        <f>SUM(D6:D11)</f>
        <v>0</v>
      </c>
    </row>
    <row r="13" spans="1:3" ht="23.25" customHeight="1">
      <c r="A13" s="1344"/>
      <c r="B13" s="1344"/>
      <c r="C13" s="1344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60" zoomScalePageLayoutView="0" workbookViewId="0" topLeftCell="A1">
      <selection activeCell="N21" sqref="N21"/>
    </sheetView>
  </sheetViews>
  <sheetFormatPr defaultColWidth="9.140625" defaultRowHeight="12.75"/>
  <cols>
    <col min="1" max="1" width="5.57421875" style="759" customWidth="1"/>
    <col min="2" max="2" width="24.7109375" style="760" customWidth="1"/>
    <col min="3" max="4" width="7.7109375" style="761" customWidth="1"/>
    <col min="5" max="5" width="8.140625" style="761" customWidth="1"/>
    <col min="6" max="6" width="7.57421875" style="761" customWidth="1"/>
    <col min="7" max="7" width="7.421875" style="761" customWidth="1"/>
    <col min="8" max="8" width="7.57421875" style="761" customWidth="1"/>
    <col min="9" max="9" width="7.00390625" style="761" customWidth="1"/>
    <col min="10" max="14" width="8.140625" style="761" customWidth="1"/>
    <col min="15" max="15" width="10.8515625" style="759" customWidth="1"/>
    <col min="16" max="17" width="0" style="761" hidden="1" customWidth="1"/>
    <col min="18" max="16384" width="9.140625" style="761" customWidth="1"/>
  </cols>
  <sheetData>
    <row r="1" spans="13:15" ht="15.75">
      <c r="M1" s="1345" t="s">
        <v>286</v>
      </c>
      <c r="N1" s="1345"/>
      <c r="O1" s="1345"/>
    </row>
    <row r="2" spans="1:15" ht="31.5" customHeight="1">
      <c r="A2" s="1346" t="s">
        <v>427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</row>
    <row r="3" ht="16.5" thickBot="1">
      <c r="O3" s="762" t="s">
        <v>315</v>
      </c>
    </row>
    <row r="4" spans="1:15" s="759" customFormat="1" ht="35.25" customHeight="1" thickBot="1">
      <c r="A4" s="763" t="s">
        <v>316</v>
      </c>
      <c r="B4" s="764" t="s">
        <v>4</v>
      </c>
      <c r="C4" s="765" t="s">
        <v>317</v>
      </c>
      <c r="D4" s="765" t="s">
        <v>318</v>
      </c>
      <c r="E4" s="765" t="s">
        <v>319</v>
      </c>
      <c r="F4" s="765" t="s">
        <v>320</v>
      </c>
      <c r="G4" s="765" t="s">
        <v>321</v>
      </c>
      <c r="H4" s="765" t="s">
        <v>322</v>
      </c>
      <c r="I4" s="765" t="s">
        <v>323</v>
      </c>
      <c r="J4" s="765" t="s">
        <v>324</v>
      </c>
      <c r="K4" s="765" t="s">
        <v>325</v>
      </c>
      <c r="L4" s="765" t="s">
        <v>326</v>
      </c>
      <c r="M4" s="765" t="s">
        <v>327</v>
      </c>
      <c r="N4" s="765" t="s">
        <v>328</v>
      </c>
      <c r="O4" s="766" t="s">
        <v>23</v>
      </c>
    </row>
    <row r="5" spans="1:15" s="768" customFormat="1" ht="15" customHeight="1" thickBot="1">
      <c r="A5" s="767" t="s">
        <v>32</v>
      </c>
      <c r="B5" s="1348" t="s">
        <v>131</v>
      </c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50"/>
    </row>
    <row r="6" spans="1:16" s="768" customFormat="1" ht="15" customHeight="1">
      <c r="A6" s="769" t="s">
        <v>33</v>
      </c>
      <c r="B6" s="770" t="s">
        <v>329</v>
      </c>
      <c r="C6" s="771">
        <v>103</v>
      </c>
      <c r="D6" s="771">
        <v>103</v>
      </c>
      <c r="E6" s="771">
        <v>103</v>
      </c>
      <c r="F6" s="771">
        <v>103</v>
      </c>
      <c r="G6" s="771">
        <v>103</v>
      </c>
      <c r="H6" s="771">
        <v>103</v>
      </c>
      <c r="I6" s="771">
        <v>103</v>
      </c>
      <c r="J6" s="771">
        <v>103</v>
      </c>
      <c r="K6" s="771">
        <v>103</v>
      </c>
      <c r="L6" s="771">
        <v>463</v>
      </c>
      <c r="M6" s="771">
        <v>105</v>
      </c>
      <c r="N6" s="771">
        <v>105</v>
      </c>
      <c r="O6" s="772">
        <f aca="true" t="shared" si="0" ref="O6:O14">SUM(C6:N6)</f>
        <v>1600</v>
      </c>
      <c r="P6" s="768">
        <v>105070</v>
      </c>
    </row>
    <row r="7" spans="1:16" s="777" customFormat="1" ht="13.5" customHeight="1">
      <c r="A7" s="773" t="s">
        <v>10</v>
      </c>
      <c r="B7" s="774" t="s">
        <v>330</v>
      </c>
      <c r="C7" s="775"/>
      <c r="D7" s="775"/>
      <c r="E7" s="775"/>
      <c r="F7" s="775"/>
      <c r="G7" s="775"/>
      <c r="H7" s="775"/>
      <c r="I7" s="775"/>
      <c r="J7" s="775"/>
      <c r="K7" s="775"/>
      <c r="L7" s="775">
        <v>64</v>
      </c>
      <c r="M7" s="775"/>
      <c r="N7" s="775"/>
      <c r="O7" s="776">
        <f t="shared" si="0"/>
        <v>64</v>
      </c>
      <c r="P7" s="777">
        <v>73977</v>
      </c>
    </row>
    <row r="8" spans="1:16" s="777" customFormat="1" ht="27" customHeight="1">
      <c r="A8" s="773" t="s">
        <v>11</v>
      </c>
      <c r="B8" s="778" t="s">
        <v>331</v>
      </c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6">
        <f t="shared" si="0"/>
        <v>0</v>
      </c>
      <c r="P8" s="777">
        <v>13700</v>
      </c>
    </row>
    <row r="9" spans="1:16" s="777" customFormat="1" ht="21.75" customHeight="1">
      <c r="A9" s="773" t="s">
        <v>12</v>
      </c>
      <c r="B9" s="778" t="s">
        <v>332</v>
      </c>
      <c r="C9" s="779">
        <v>816</v>
      </c>
      <c r="D9" s="779">
        <v>815</v>
      </c>
      <c r="E9" s="779">
        <v>815</v>
      </c>
      <c r="F9" s="779">
        <f>814+35+1</f>
        <v>850</v>
      </c>
      <c r="G9" s="779">
        <v>815</v>
      </c>
      <c r="H9" s="779">
        <f>814+26+1</f>
        <v>841</v>
      </c>
      <c r="I9" s="779">
        <v>814</v>
      </c>
      <c r="J9" s="779">
        <v>814</v>
      </c>
      <c r="K9" s="779">
        <v>814</v>
      </c>
      <c r="L9" s="779">
        <v>814</v>
      </c>
      <c r="M9" s="779">
        <v>813</v>
      </c>
      <c r="N9" s="779">
        <v>813</v>
      </c>
      <c r="O9" s="776">
        <f t="shared" si="0"/>
        <v>9834</v>
      </c>
      <c r="P9" s="777">
        <v>246945</v>
      </c>
    </row>
    <row r="10" spans="1:16" s="777" customFormat="1" ht="23.25" customHeight="1">
      <c r="A10" s="773" t="s">
        <v>12</v>
      </c>
      <c r="B10" s="774" t="s">
        <v>333</v>
      </c>
      <c r="C10" s="775">
        <v>140</v>
      </c>
      <c r="D10" s="775">
        <v>140</v>
      </c>
      <c r="E10" s="775">
        <v>140</v>
      </c>
      <c r="F10" s="775">
        <v>140</v>
      </c>
      <c r="G10" s="775">
        <v>140</v>
      </c>
      <c r="H10" s="775">
        <v>140</v>
      </c>
      <c r="I10" s="775">
        <v>140</v>
      </c>
      <c r="J10" s="775">
        <v>10140</v>
      </c>
      <c r="K10" s="775">
        <v>140</v>
      </c>
      <c r="L10" s="775">
        <v>140</v>
      </c>
      <c r="M10" s="775">
        <v>142</v>
      </c>
      <c r="N10" s="775">
        <v>142</v>
      </c>
      <c r="O10" s="776">
        <f t="shared" si="0"/>
        <v>11684</v>
      </c>
      <c r="P10" s="777">
        <v>118427</v>
      </c>
    </row>
    <row r="11" spans="1:16" s="777" customFormat="1" ht="23.25" customHeight="1">
      <c r="A11" s="773" t="s">
        <v>13</v>
      </c>
      <c r="B11" s="774" t="s">
        <v>334</v>
      </c>
      <c r="C11" s="775"/>
      <c r="D11" s="775"/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6">
        <f t="shared" si="0"/>
        <v>0</v>
      </c>
      <c r="P11" s="777">
        <v>0</v>
      </c>
    </row>
    <row r="12" spans="1:16" s="777" customFormat="1" ht="23.25" customHeight="1">
      <c r="A12" s="773" t="s">
        <v>14</v>
      </c>
      <c r="B12" s="774" t="s">
        <v>335</v>
      </c>
      <c r="C12" s="775"/>
      <c r="D12" s="775"/>
      <c r="E12" s="775"/>
      <c r="F12" s="775"/>
      <c r="G12" s="775">
        <v>1275</v>
      </c>
      <c r="H12" s="775"/>
      <c r="I12" s="775"/>
      <c r="J12" s="775">
        <v>300</v>
      </c>
      <c r="K12" s="775"/>
      <c r="L12" s="775"/>
      <c r="M12" s="775">
        <v>83</v>
      </c>
      <c r="N12" s="775"/>
      <c r="O12" s="776">
        <f t="shared" si="0"/>
        <v>1658</v>
      </c>
      <c r="P12" s="777">
        <v>7592</v>
      </c>
    </row>
    <row r="13" spans="1:16" s="777" customFormat="1" ht="23.25" customHeight="1">
      <c r="A13" s="773" t="s">
        <v>72</v>
      </c>
      <c r="B13" s="774" t="s">
        <v>598</v>
      </c>
      <c r="C13" s="775"/>
      <c r="D13" s="775">
        <v>1515</v>
      </c>
      <c r="E13" s="775"/>
      <c r="F13" s="775">
        <v>2950</v>
      </c>
      <c r="G13" s="775"/>
      <c r="H13" s="775"/>
      <c r="I13" s="775"/>
      <c r="J13" s="775"/>
      <c r="K13" s="775"/>
      <c r="L13" s="775"/>
      <c r="M13" s="775"/>
      <c r="N13" s="775"/>
      <c r="O13" s="776">
        <f t="shared" si="0"/>
        <v>4465</v>
      </c>
      <c r="P13" s="777">
        <v>0</v>
      </c>
    </row>
    <row r="14" spans="1:16" s="777" customFormat="1" ht="13.5" customHeight="1" thickBot="1">
      <c r="A14" s="773" t="s">
        <v>73</v>
      </c>
      <c r="B14" s="774" t="s">
        <v>336</v>
      </c>
      <c r="C14" s="775"/>
      <c r="D14" s="775"/>
      <c r="E14" s="775"/>
      <c r="F14" s="775"/>
      <c r="G14" s="775">
        <v>1425</v>
      </c>
      <c r="H14" s="775"/>
      <c r="I14" s="775"/>
      <c r="J14" s="775"/>
      <c r="K14" s="775"/>
      <c r="L14" s="775">
        <v>1130</v>
      </c>
      <c r="M14" s="775"/>
      <c r="N14" s="775"/>
      <c r="O14" s="776">
        <f t="shared" si="0"/>
        <v>2555</v>
      </c>
      <c r="P14" s="777">
        <v>156053</v>
      </c>
    </row>
    <row r="15" spans="1:17" s="768" customFormat="1" ht="15.75" customHeight="1" thickBot="1">
      <c r="A15" s="773" t="s">
        <v>74</v>
      </c>
      <c r="B15" s="780" t="s">
        <v>337</v>
      </c>
      <c r="C15" s="781">
        <f aca="true" t="shared" si="1" ref="C15:O15">SUM(C6:C14)</f>
        <v>1059</v>
      </c>
      <c r="D15" s="781">
        <f t="shared" si="1"/>
        <v>2573</v>
      </c>
      <c r="E15" s="781">
        <f t="shared" si="1"/>
        <v>1058</v>
      </c>
      <c r="F15" s="781">
        <f t="shared" si="1"/>
        <v>4043</v>
      </c>
      <c r="G15" s="781">
        <f t="shared" si="1"/>
        <v>3758</v>
      </c>
      <c r="H15" s="781">
        <f t="shared" si="1"/>
        <v>1084</v>
      </c>
      <c r="I15" s="781">
        <f t="shared" si="1"/>
        <v>1057</v>
      </c>
      <c r="J15" s="781">
        <f t="shared" si="1"/>
        <v>11357</v>
      </c>
      <c r="K15" s="781">
        <f t="shared" si="1"/>
        <v>1057</v>
      </c>
      <c r="L15" s="781">
        <f t="shared" si="1"/>
        <v>2611</v>
      </c>
      <c r="M15" s="781">
        <f t="shared" si="1"/>
        <v>1143</v>
      </c>
      <c r="N15" s="781">
        <f t="shared" si="1"/>
        <v>1060</v>
      </c>
      <c r="O15" s="782">
        <f t="shared" si="1"/>
        <v>31860</v>
      </c>
      <c r="Q15" s="768">
        <f>SUM(P6:P14)</f>
        <v>721764</v>
      </c>
    </row>
    <row r="16" spans="1:15" s="768" customFormat="1" ht="15" customHeight="1" thickBot="1">
      <c r="A16" s="773" t="s">
        <v>75</v>
      </c>
      <c r="B16" s="1348" t="s">
        <v>158</v>
      </c>
      <c r="C16" s="1349"/>
      <c r="D16" s="1349"/>
      <c r="E16" s="1349"/>
      <c r="F16" s="1349"/>
      <c r="G16" s="1349"/>
      <c r="H16" s="1349"/>
      <c r="I16" s="1349"/>
      <c r="J16" s="1349"/>
      <c r="K16" s="1349"/>
      <c r="L16" s="1349"/>
      <c r="M16" s="1349"/>
      <c r="N16" s="1349"/>
      <c r="O16" s="1350"/>
    </row>
    <row r="17" spans="1:16" s="777" customFormat="1" ht="13.5" customHeight="1">
      <c r="A17" s="773" t="s">
        <v>76</v>
      </c>
      <c r="B17" s="778" t="s">
        <v>338</v>
      </c>
      <c r="C17" s="779">
        <v>1059</v>
      </c>
      <c r="D17" s="779">
        <f>1058-16</f>
        <v>1042</v>
      </c>
      <c r="E17" s="779">
        <v>1058</v>
      </c>
      <c r="F17" s="779">
        <v>1093</v>
      </c>
      <c r="G17" s="779">
        <v>1058</v>
      </c>
      <c r="H17" s="779">
        <v>1084</v>
      </c>
      <c r="I17" s="779">
        <v>1057</v>
      </c>
      <c r="J17" s="779">
        <v>1057</v>
      </c>
      <c r="K17" s="779">
        <v>1057</v>
      </c>
      <c r="L17" s="779">
        <v>1057</v>
      </c>
      <c r="M17" s="779">
        <v>1060</v>
      </c>
      <c r="N17" s="779">
        <v>1060</v>
      </c>
      <c r="O17" s="783">
        <f>SUM(C17:N17)</f>
        <v>12742</v>
      </c>
      <c r="P17" s="777">
        <v>550166</v>
      </c>
    </row>
    <row r="18" spans="1:16" s="777" customFormat="1" ht="27" customHeight="1">
      <c r="A18" s="773" t="s">
        <v>339</v>
      </c>
      <c r="B18" s="774" t="s">
        <v>340</v>
      </c>
      <c r="C18" s="775"/>
      <c r="D18" s="775">
        <v>15</v>
      </c>
      <c r="E18" s="775"/>
      <c r="F18" s="775"/>
      <c r="G18" s="775"/>
      <c r="H18" s="775"/>
      <c r="I18" s="775"/>
      <c r="J18" s="775">
        <v>13000</v>
      </c>
      <c r="K18" s="775"/>
      <c r="L18" s="775">
        <v>2950</v>
      </c>
      <c r="M18" s="775"/>
      <c r="N18" s="775"/>
      <c r="O18" s="776">
        <f>SUM(C18:N18)</f>
        <v>15965</v>
      </c>
      <c r="P18" s="777">
        <v>124458</v>
      </c>
    </row>
    <row r="19" spans="1:16" s="777" customFormat="1" ht="13.5" customHeight="1">
      <c r="A19" s="773" t="s">
        <v>341</v>
      </c>
      <c r="B19" s="774" t="s">
        <v>342</v>
      </c>
      <c r="C19" s="775"/>
      <c r="D19" s="775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6">
        <f>SUM(C19:N19)</f>
        <v>0</v>
      </c>
      <c r="P19" s="777">
        <v>0</v>
      </c>
    </row>
    <row r="20" spans="1:16" s="777" customFormat="1" ht="13.5" customHeight="1">
      <c r="A20" s="773" t="s">
        <v>343</v>
      </c>
      <c r="B20" s="774" t="s">
        <v>344</v>
      </c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5">
        <v>1653</v>
      </c>
      <c r="O20" s="776">
        <f>SUM(C20:N20)</f>
        <v>1653</v>
      </c>
      <c r="P20" s="777">
        <v>47140</v>
      </c>
    </row>
    <row r="21" spans="1:16" s="777" customFormat="1" ht="13.5" customHeight="1" thickBot="1">
      <c r="A21" s="773" t="s">
        <v>345</v>
      </c>
      <c r="B21" s="774" t="s">
        <v>346</v>
      </c>
      <c r="C21" s="775"/>
      <c r="D21" s="775">
        <v>1500</v>
      </c>
      <c r="E21" s="775"/>
      <c r="F21" s="775"/>
      <c r="G21" s="775"/>
      <c r="H21" s="775"/>
      <c r="I21" s="775"/>
      <c r="J21" s="775"/>
      <c r="K21" s="775"/>
      <c r="L21" s="775"/>
      <c r="M21" s="775"/>
      <c r="N21" s="775"/>
      <c r="O21" s="776">
        <f>SUM(C21:N21)</f>
        <v>1500</v>
      </c>
      <c r="P21" s="777">
        <v>0</v>
      </c>
    </row>
    <row r="22" spans="1:17" s="768" customFormat="1" ht="15.75" customHeight="1" thickBot="1">
      <c r="A22" s="773" t="s">
        <v>347</v>
      </c>
      <c r="B22" s="780" t="s">
        <v>348</v>
      </c>
      <c r="C22" s="781">
        <f aca="true" t="shared" si="2" ref="C22:O22">SUM(C17:C21)</f>
        <v>1059</v>
      </c>
      <c r="D22" s="781">
        <f t="shared" si="2"/>
        <v>2557</v>
      </c>
      <c r="E22" s="781">
        <f t="shared" si="2"/>
        <v>1058</v>
      </c>
      <c r="F22" s="781">
        <f t="shared" si="2"/>
        <v>1093</v>
      </c>
      <c r="G22" s="781">
        <f t="shared" si="2"/>
        <v>1058</v>
      </c>
      <c r="H22" s="781">
        <f t="shared" si="2"/>
        <v>1084</v>
      </c>
      <c r="I22" s="781">
        <f t="shared" si="2"/>
        <v>1057</v>
      </c>
      <c r="J22" s="781">
        <f t="shared" si="2"/>
        <v>14057</v>
      </c>
      <c r="K22" s="781">
        <f t="shared" si="2"/>
        <v>1057</v>
      </c>
      <c r="L22" s="781">
        <f t="shared" si="2"/>
        <v>4007</v>
      </c>
      <c r="M22" s="781">
        <f t="shared" si="2"/>
        <v>1060</v>
      </c>
      <c r="N22" s="781">
        <f t="shared" si="2"/>
        <v>2713</v>
      </c>
      <c r="O22" s="782">
        <f t="shared" si="2"/>
        <v>31860</v>
      </c>
      <c r="Q22" s="768">
        <f>SUM(P17:P21)</f>
        <v>721764</v>
      </c>
    </row>
    <row r="23" spans="1:15" ht="16.5" thickBot="1">
      <c r="A23" s="773" t="s">
        <v>349</v>
      </c>
      <c r="B23" s="784" t="s">
        <v>350</v>
      </c>
      <c r="C23" s="785">
        <f>C15-C22</f>
        <v>0</v>
      </c>
      <c r="D23" s="785">
        <f>C15+D15-C22-D22</f>
        <v>16</v>
      </c>
      <c r="E23" s="785">
        <f>C15+D15+E15-C22-D22-E22</f>
        <v>16</v>
      </c>
      <c r="F23" s="785">
        <f>C15+D15+E15+F15-C22-D22-E22-F22</f>
        <v>2966</v>
      </c>
      <c r="G23" s="785">
        <f>(SUM(C15:G15))-(SUM(C22:G22))</f>
        <v>5666</v>
      </c>
      <c r="H23" s="785">
        <f>(SUM(C15:H15))-(SUM(C22:H22))</f>
        <v>5666</v>
      </c>
      <c r="I23" s="785">
        <f>(SUM(C15:I15))-(SUM(C22:I22))</f>
        <v>5666</v>
      </c>
      <c r="J23" s="785">
        <f>(SUM(C15:J15))-(SUM(C22:J22))</f>
        <v>2966</v>
      </c>
      <c r="K23" s="785">
        <f>(SUM(C15:K15))-(SUM(C22:K22))</f>
        <v>2966</v>
      </c>
      <c r="L23" s="785">
        <f>(SUM(C15:L15))-(SUM(C22:L22))</f>
        <v>1570</v>
      </c>
      <c r="M23" s="785">
        <f>(SUM(C15:M15))-(SUM(C22:M22))</f>
        <v>1653</v>
      </c>
      <c r="N23" s="785">
        <f>(SUM(C15:N15))-(SUM(C22:N22))</f>
        <v>0</v>
      </c>
      <c r="O23" s="786">
        <f>O15-O22</f>
        <v>0</v>
      </c>
    </row>
    <row r="24" ht="15.75">
      <c r="A24" s="787"/>
    </row>
    <row r="25" spans="2:4" ht="15.75">
      <c r="B25" s="788"/>
      <c r="C25" s="789"/>
      <c r="D25" s="789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76.00390625" style="808" customWidth="1"/>
    <col min="2" max="2" width="22.7109375" style="808" customWidth="1"/>
    <col min="3" max="3" width="13.140625" style="808" hidden="1" customWidth="1"/>
    <col min="4" max="4" width="13.28125" style="808" hidden="1" customWidth="1"/>
    <col min="5" max="5" width="12.140625" style="808" hidden="1" customWidth="1"/>
    <col min="6" max="6" width="9.140625" style="808" customWidth="1"/>
    <col min="7" max="7" width="10.421875" style="808" bestFit="1" customWidth="1"/>
    <col min="8" max="16384" width="9.140625" style="808" customWidth="1"/>
  </cols>
  <sheetData>
    <row r="1" spans="2:5" ht="21" customHeight="1">
      <c r="B1" s="1352" t="s">
        <v>560</v>
      </c>
      <c r="C1" s="1352"/>
      <c r="D1" s="1352"/>
      <c r="E1" s="1352"/>
    </row>
    <row r="2" spans="1:4" s="809" customFormat="1" ht="51.75" customHeight="1">
      <c r="A2" s="1351" t="s">
        <v>428</v>
      </c>
      <c r="B2" s="1351"/>
      <c r="C2" s="1351"/>
      <c r="D2" s="1351"/>
    </row>
    <row r="3" spans="1:5" ht="15.75" customHeight="1" thickBot="1">
      <c r="A3" s="810"/>
      <c r="B3" s="1073" t="s">
        <v>551</v>
      </c>
      <c r="E3" s="811" t="s">
        <v>358</v>
      </c>
    </row>
    <row r="4" spans="1:5" s="814" customFormat="1" ht="24" customHeight="1" thickBot="1">
      <c r="A4" s="812" t="s">
        <v>359</v>
      </c>
      <c r="B4" s="844" t="s">
        <v>360</v>
      </c>
      <c r="C4" s="844" t="s">
        <v>273</v>
      </c>
      <c r="D4" s="844" t="s">
        <v>371</v>
      </c>
      <c r="E4" s="813" t="s">
        <v>353</v>
      </c>
    </row>
    <row r="5" spans="1:7" s="817" customFormat="1" ht="21" customHeight="1">
      <c r="A5" s="815" t="s">
        <v>361</v>
      </c>
      <c r="B5" s="845"/>
      <c r="C5" s="845"/>
      <c r="D5" s="845"/>
      <c r="E5" s="816"/>
      <c r="G5" s="818"/>
    </row>
    <row r="6" spans="1:5" s="817" customFormat="1" ht="21" customHeight="1">
      <c r="A6" s="819" t="s">
        <v>362</v>
      </c>
      <c r="B6" s="846">
        <v>948</v>
      </c>
      <c r="C6" s="846"/>
      <c r="D6" s="846"/>
      <c r="E6" s="820"/>
    </row>
    <row r="7" spans="1:5" s="817" customFormat="1" ht="21" customHeight="1">
      <c r="A7" s="819" t="s">
        <v>363</v>
      </c>
      <c r="B7" s="846">
        <v>510</v>
      </c>
      <c r="C7" s="846"/>
      <c r="D7" s="846"/>
      <c r="E7" s="820"/>
    </row>
    <row r="8" spans="1:5" s="817" customFormat="1" ht="21" customHeight="1">
      <c r="A8" s="819" t="s">
        <v>364</v>
      </c>
      <c r="B8" s="846">
        <v>100</v>
      </c>
      <c r="C8" s="846"/>
      <c r="D8" s="846"/>
      <c r="E8" s="820"/>
    </row>
    <row r="9" spans="1:5" s="817" customFormat="1" ht="21" customHeight="1">
      <c r="A9" s="821" t="s">
        <v>365</v>
      </c>
      <c r="B9" s="846">
        <v>405</v>
      </c>
      <c r="C9" s="846"/>
      <c r="D9" s="846"/>
      <c r="E9" s="820"/>
    </row>
    <row r="10" spans="1:5" s="817" customFormat="1" ht="21" customHeight="1">
      <c r="A10" s="815" t="s">
        <v>366</v>
      </c>
      <c r="B10" s="847">
        <f>SUM(B6:B9)</f>
        <v>1963</v>
      </c>
      <c r="C10" s="847">
        <f>SUM(C6:C9)</f>
        <v>0</v>
      </c>
      <c r="D10" s="847">
        <f>SUM(D6:D9)</f>
        <v>0</v>
      </c>
      <c r="E10" s="822">
        <f>SUM(E6:E9)</f>
        <v>0</v>
      </c>
    </row>
    <row r="11" spans="1:5" s="817" customFormat="1" ht="21" customHeight="1" hidden="1">
      <c r="A11" s="823" t="s">
        <v>367</v>
      </c>
      <c r="B11" s="847"/>
      <c r="C11" s="847"/>
      <c r="D11" s="847"/>
      <c r="E11" s="822"/>
    </row>
    <row r="12" spans="1:5" s="817" customFormat="1" ht="21" customHeight="1">
      <c r="A12" s="823" t="s">
        <v>527</v>
      </c>
      <c r="B12" s="847">
        <v>4000</v>
      </c>
      <c r="C12" s="848"/>
      <c r="D12" s="848"/>
      <c r="E12" s="825"/>
    </row>
    <row r="13" spans="1:5" s="817" customFormat="1" ht="21" customHeight="1" thickBot="1">
      <c r="A13" s="1082" t="s">
        <v>369</v>
      </c>
      <c r="B13" s="1083">
        <v>169</v>
      </c>
      <c r="C13" s="1049"/>
      <c r="D13" s="1049"/>
      <c r="E13" s="1050"/>
    </row>
    <row r="14" spans="1:5" s="828" customFormat="1" ht="24.75" customHeight="1" thickBot="1">
      <c r="A14" s="826" t="s">
        <v>526</v>
      </c>
      <c r="B14" s="849">
        <f>B5+B10-B11+B12+B13</f>
        <v>6132</v>
      </c>
      <c r="C14" s="849">
        <f>C5+C10-C11+C12</f>
        <v>0</v>
      </c>
      <c r="D14" s="849">
        <f>D5+D10-D11+D12</f>
        <v>0</v>
      </c>
      <c r="E14" s="827">
        <f>E5+E10-E11+E12</f>
        <v>0</v>
      </c>
    </row>
    <row r="15" spans="1:5" ht="24.75" customHeight="1">
      <c r="A15" s="831" t="s">
        <v>368</v>
      </c>
      <c r="B15" s="851">
        <v>383</v>
      </c>
      <c r="C15" s="851"/>
      <c r="D15" s="851"/>
      <c r="E15" s="832"/>
    </row>
    <row r="16" spans="1:5" s="834" customFormat="1" ht="24.75" customHeight="1">
      <c r="A16" s="1084" t="s">
        <v>370</v>
      </c>
      <c r="B16" s="1085">
        <v>3100</v>
      </c>
      <c r="C16" s="852" t="e">
        <f>SUM(#REF!,#REF!)</f>
        <v>#REF!</v>
      </c>
      <c r="D16" s="852" t="e">
        <f>SUM(#REF!,#REF!)</f>
        <v>#REF!</v>
      </c>
      <c r="E16" s="833"/>
    </row>
    <row r="17" spans="1:5" s="834" customFormat="1" ht="24.75" customHeight="1">
      <c r="A17" s="1086" t="s">
        <v>535</v>
      </c>
      <c r="B17" s="1087">
        <v>2500</v>
      </c>
      <c r="C17" s="1051"/>
      <c r="D17" s="1051"/>
      <c r="E17" s="1052"/>
    </row>
    <row r="18" spans="1:5" s="834" customFormat="1" ht="24.75" customHeight="1">
      <c r="A18" s="1086" t="s">
        <v>536</v>
      </c>
      <c r="B18" s="1087">
        <v>600</v>
      </c>
      <c r="C18" s="1051"/>
      <c r="D18" s="1051"/>
      <c r="E18" s="1052"/>
    </row>
    <row r="19" spans="1:5" s="834" customFormat="1" ht="24.75" customHeight="1">
      <c r="A19" s="1086" t="s">
        <v>537</v>
      </c>
      <c r="B19" s="1087">
        <v>3</v>
      </c>
      <c r="C19" s="1051"/>
      <c r="D19" s="1051"/>
      <c r="E19" s="1052"/>
    </row>
    <row r="20" spans="1:5" s="834" customFormat="1" ht="24.75" customHeight="1" thickBot="1">
      <c r="A20" s="1088" t="s">
        <v>538</v>
      </c>
      <c r="B20" s="1089">
        <v>148</v>
      </c>
      <c r="C20" s="1051"/>
      <c r="D20" s="1051"/>
      <c r="E20" s="1052"/>
    </row>
    <row r="21" spans="1:5" s="835" customFormat="1" ht="24.75" customHeight="1" hidden="1" thickBot="1">
      <c r="A21" s="829" t="s">
        <v>528</v>
      </c>
      <c r="B21" s="850"/>
      <c r="C21" s="850" t="e">
        <f>C15+#REF!+C16</f>
        <v>#REF!</v>
      </c>
      <c r="D21" s="850" t="e">
        <f>D15+#REF!+D16</f>
        <v>#REF!</v>
      </c>
      <c r="E21" s="830" t="e">
        <f>E15+#REF!+E16</f>
        <v>#REF!</v>
      </c>
    </row>
    <row r="22" spans="1:5" s="834" customFormat="1" ht="24.75" customHeight="1" hidden="1" thickBot="1">
      <c r="A22" s="836" t="s">
        <v>529</v>
      </c>
      <c r="B22" s="853"/>
      <c r="C22" s="853"/>
      <c r="D22" s="853"/>
      <c r="E22" s="837"/>
    </row>
    <row r="23" spans="1:5" ht="24.75" customHeight="1">
      <c r="A23" s="824" t="s">
        <v>599</v>
      </c>
      <c r="B23" s="854">
        <v>3</v>
      </c>
      <c r="C23" s="854"/>
      <c r="D23" s="854"/>
      <c r="E23" s="838"/>
    </row>
    <row r="24" spans="1:5" ht="24.75" customHeight="1">
      <c r="A24" s="824" t="s">
        <v>600</v>
      </c>
      <c r="B24" s="855">
        <v>1</v>
      </c>
      <c r="C24" s="855"/>
      <c r="D24" s="855"/>
      <c r="E24" s="839"/>
    </row>
    <row r="25" spans="1:5" ht="24.75" customHeight="1">
      <c r="A25" s="824" t="s">
        <v>601</v>
      </c>
      <c r="B25" s="855">
        <v>64</v>
      </c>
      <c r="C25" s="855"/>
      <c r="D25" s="855"/>
      <c r="E25" s="839"/>
    </row>
    <row r="26" spans="1:5" ht="24.75" customHeight="1" hidden="1">
      <c r="A26" s="824" t="s">
        <v>602</v>
      </c>
      <c r="B26" s="855"/>
      <c r="C26" s="855"/>
      <c r="D26" s="855"/>
      <c r="E26" s="839"/>
    </row>
    <row r="27" spans="1:5" ht="34.5" customHeight="1">
      <c r="A27" s="1166" t="s">
        <v>603</v>
      </c>
      <c r="B27" s="855">
        <v>2950</v>
      </c>
      <c r="C27" s="855"/>
      <c r="D27" s="855"/>
      <c r="E27" s="839"/>
    </row>
    <row r="28" spans="1:5" ht="24.75" customHeight="1">
      <c r="A28" s="1166" t="s">
        <v>604</v>
      </c>
      <c r="B28" s="855">
        <v>1515</v>
      </c>
      <c r="C28" s="855"/>
      <c r="D28" s="855"/>
      <c r="E28" s="839"/>
    </row>
    <row r="29" spans="1:5" ht="24.75" customHeight="1" hidden="1">
      <c r="A29" s="824"/>
      <c r="B29" s="855"/>
      <c r="C29" s="855"/>
      <c r="D29" s="855"/>
      <c r="E29" s="839"/>
    </row>
    <row r="30" spans="1:5" ht="24.75" customHeight="1" hidden="1">
      <c r="A30" s="824"/>
      <c r="B30" s="855"/>
      <c r="C30" s="855"/>
      <c r="D30" s="855"/>
      <c r="E30" s="839"/>
    </row>
    <row r="31" spans="1:5" s="842" customFormat="1" ht="26.25" customHeight="1" thickBot="1">
      <c r="A31" s="840" t="s">
        <v>29</v>
      </c>
      <c r="B31" s="856">
        <f>B14+B15+B16+B19+B20+B23+B24+B25+B26+B27+B28+B29+B30</f>
        <v>14299</v>
      </c>
      <c r="C31" s="856" t="e">
        <f>#REF!+C23+C24</f>
        <v>#REF!</v>
      </c>
      <c r="D31" s="856" t="e">
        <f>#REF!+D23+D24+D26+D27+D29+D25</f>
        <v>#REF!</v>
      </c>
      <c r="E31" s="841" t="e">
        <f>#REF!+E23+E24+E26+E27+E29+E25+E28+E30</f>
        <v>#REF!</v>
      </c>
    </row>
    <row r="33" ht="15">
      <c r="A33" s="843"/>
    </row>
  </sheetData>
  <sheetProtection/>
  <mergeCells count="2">
    <mergeCell ref="A2:D2"/>
    <mergeCell ref="B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B12" sqref="B12"/>
    </sheetView>
  </sheetViews>
  <sheetFormatPr defaultColWidth="9.140625" defaultRowHeight="12.75"/>
  <cols>
    <col min="1" max="1" width="32.140625" style="941" customWidth="1"/>
    <col min="2" max="2" width="18.28125" style="942" customWidth="1"/>
    <col min="3" max="7" width="14.28125" style="942" customWidth="1"/>
    <col min="8" max="8" width="13.57421875" style="942" customWidth="1"/>
    <col min="9" max="16384" width="9.140625" style="942" customWidth="1"/>
  </cols>
  <sheetData>
    <row r="1" spans="6:7" ht="15">
      <c r="F1" s="1371" t="s">
        <v>388</v>
      </c>
      <c r="G1" s="1371"/>
    </row>
    <row r="2" spans="1:7" ht="24.75" customHeight="1">
      <c r="A2" s="1372" t="s">
        <v>408</v>
      </c>
      <c r="B2" s="1372"/>
      <c r="C2" s="1372"/>
      <c r="D2" s="1372"/>
      <c r="E2" s="1372"/>
      <c r="F2" s="1372"/>
      <c r="G2" s="1372"/>
    </row>
    <row r="3" spans="1:7" ht="18.75" customHeight="1">
      <c r="A3" s="1373" t="s">
        <v>380</v>
      </c>
      <c r="B3" s="1373"/>
      <c r="C3" s="1373"/>
      <c r="D3" s="1373"/>
      <c r="E3" s="1373"/>
      <c r="F3" s="1373"/>
      <c r="G3" s="1373"/>
    </row>
    <row r="4" spans="1:7" ht="24.75" customHeight="1">
      <c r="A4" s="1374" t="s">
        <v>409</v>
      </c>
      <c r="B4" s="1374"/>
      <c r="C4" s="1374"/>
      <c r="D4" s="1374"/>
      <c r="E4" s="1374"/>
      <c r="F4" s="1374"/>
      <c r="G4" s="1374"/>
    </row>
    <row r="5" ht="15.75" thickBot="1">
      <c r="G5" s="943" t="s">
        <v>2</v>
      </c>
    </row>
    <row r="6" spans="1:7" ht="24.75" customHeight="1">
      <c r="A6" s="1366" t="s">
        <v>410</v>
      </c>
      <c r="B6" s="1368" t="s">
        <v>411</v>
      </c>
      <c r="C6" s="1368"/>
      <c r="D6" s="1368"/>
      <c r="E6" s="1369" t="s">
        <v>412</v>
      </c>
      <c r="F6" s="1368"/>
      <c r="G6" s="1370"/>
    </row>
    <row r="7" spans="1:7" ht="24.75" customHeight="1" thickBot="1">
      <c r="A7" s="1367"/>
      <c r="B7" s="944" t="s">
        <v>413</v>
      </c>
      <c r="C7" s="944" t="s">
        <v>414</v>
      </c>
      <c r="D7" s="944" t="s">
        <v>415</v>
      </c>
      <c r="E7" s="945" t="s">
        <v>413</v>
      </c>
      <c r="F7" s="944" t="s">
        <v>416</v>
      </c>
      <c r="G7" s="946" t="s">
        <v>415</v>
      </c>
    </row>
    <row r="8" spans="1:7" ht="33.75" customHeight="1">
      <c r="A8" s="947" t="s">
        <v>417</v>
      </c>
      <c r="B8" s="948"/>
      <c r="C8" s="948">
        <v>4438</v>
      </c>
      <c r="D8" s="948">
        <v>4438</v>
      </c>
      <c r="E8" s="949"/>
      <c r="F8" s="949">
        <v>1337</v>
      </c>
      <c r="G8" s="950">
        <v>1337</v>
      </c>
    </row>
    <row r="9" spans="1:7" ht="33.75" customHeight="1">
      <c r="A9" s="951" t="s">
        <v>418</v>
      </c>
      <c r="B9" s="952"/>
      <c r="C9" s="952"/>
      <c r="D9" s="948"/>
      <c r="E9" s="953"/>
      <c r="F9" s="953"/>
      <c r="G9" s="954"/>
    </row>
    <row r="10" spans="1:7" ht="33.75" customHeight="1">
      <c r="A10" s="951" t="s">
        <v>419</v>
      </c>
      <c r="B10" s="952">
        <v>12</v>
      </c>
      <c r="C10" s="952"/>
      <c r="D10" s="948">
        <v>12</v>
      </c>
      <c r="E10" s="953">
        <v>15</v>
      </c>
      <c r="F10" s="953"/>
      <c r="G10" s="954">
        <v>15</v>
      </c>
    </row>
    <row r="11" spans="1:7" ht="33.75" customHeight="1">
      <c r="A11" s="955" t="s">
        <v>420</v>
      </c>
      <c r="B11" s="956"/>
      <c r="C11" s="956"/>
      <c r="D11" s="948"/>
      <c r="E11" s="957"/>
      <c r="F11" s="957"/>
      <c r="G11" s="954"/>
    </row>
    <row r="12" spans="1:7" ht="33.75" customHeight="1" thickBot="1">
      <c r="A12" s="958" t="s">
        <v>421</v>
      </c>
      <c r="B12" s="959"/>
      <c r="C12" s="959"/>
      <c r="D12" s="959"/>
      <c r="E12" s="960"/>
      <c r="F12" s="960"/>
      <c r="G12" s="961"/>
    </row>
    <row r="13" spans="1:7" ht="33.75" customHeight="1" thickBot="1">
      <c r="A13" s="962" t="s">
        <v>1</v>
      </c>
      <c r="B13" s="963">
        <f aca="true" t="shared" si="0" ref="B13:G13">SUM(B8:B12)</f>
        <v>12</v>
      </c>
      <c r="C13" s="963">
        <f t="shared" si="0"/>
        <v>4438</v>
      </c>
      <c r="D13" s="963">
        <f t="shared" si="0"/>
        <v>4450</v>
      </c>
      <c r="E13" s="963">
        <f t="shared" si="0"/>
        <v>15</v>
      </c>
      <c r="F13" s="963">
        <f t="shared" si="0"/>
        <v>1337</v>
      </c>
      <c r="G13" s="964">
        <f t="shared" si="0"/>
        <v>1352</v>
      </c>
    </row>
    <row r="15" spans="1:7" ht="28.5" customHeight="1" hidden="1">
      <c r="A15" s="1357" t="s">
        <v>422</v>
      </c>
      <c r="B15" s="1357"/>
      <c r="C15" s="1357"/>
      <c r="D15" s="1357"/>
      <c r="E15" s="1357"/>
      <c r="F15" s="1357"/>
      <c r="G15" s="1357"/>
    </row>
    <row r="16" ht="15.75" hidden="1" thickBot="1">
      <c r="E16" s="943"/>
    </row>
    <row r="17" spans="2:4" ht="19.5" customHeight="1" hidden="1">
      <c r="B17" s="1358" t="s">
        <v>359</v>
      </c>
      <c r="C17" s="1360" t="s">
        <v>423</v>
      </c>
      <c r="D17" s="1361"/>
    </row>
    <row r="18" spans="2:4" ht="30" customHeight="1" hidden="1" thickBot="1">
      <c r="B18" s="1359"/>
      <c r="C18" s="1362"/>
      <c r="D18" s="1363"/>
    </row>
    <row r="19" spans="2:4" ht="29.25" customHeight="1" hidden="1">
      <c r="B19" s="965" t="s">
        <v>424</v>
      </c>
      <c r="C19" s="1364"/>
      <c r="D19" s="1365"/>
    </row>
    <row r="20" spans="2:4" ht="28.5" customHeight="1" hidden="1" thickBot="1">
      <c r="B20" s="966" t="s">
        <v>425</v>
      </c>
      <c r="C20" s="1353"/>
      <c r="D20" s="1354"/>
    </row>
    <row r="21" spans="2:4" s="968" customFormat="1" ht="27.75" customHeight="1" hidden="1" thickBot="1">
      <c r="B21" s="967" t="s">
        <v>1</v>
      </c>
      <c r="C21" s="1355">
        <f>SUM(C19:D20)</f>
        <v>0</v>
      </c>
      <c r="D21" s="1356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">
      <selection activeCell="E6" sqref="E6"/>
    </sheetView>
  </sheetViews>
  <sheetFormatPr defaultColWidth="9.140625" defaultRowHeight="12.75"/>
  <cols>
    <col min="1" max="1" width="7.00390625" style="1109" customWidth="1"/>
    <col min="2" max="2" width="41.7109375" style="1109" customWidth="1"/>
    <col min="3" max="3" width="12.57421875" style="1110" customWidth="1"/>
    <col min="4" max="5" width="11.8515625" style="1109" customWidth="1"/>
    <col min="6" max="6" width="27.00390625" style="1109" customWidth="1"/>
    <col min="7" max="7" width="10.8515625" style="1109" customWidth="1"/>
    <col min="8" max="9" width="10.8515625" style="1109" bestFit="1" customWidth="1"/>
    <col min="10" max="16384" width="9.140625" style="1109" customWidth="1"/>
  </cols>
  <sheetData>
    <row r="1" spans="6:9" ht="15">
      <c r="F1" s="1111" t="s">
        <v>407</v>
      </c>
      <c r="H1" s="1376"/>
      <c r="I1" s="1376"/>
    </row>
    <row r="2" spans="8:9" ht="15">
      <c r="H2" s="1112"/>
      <c r="I2" s="1112"/>
    </row>
    <row r="3" spans="1:9" ht="24.75" customHeight="1">
      <c r="A3" s="1385" t="s">
        <v>568</v>
      </c>
      <c r="B3" s="1385"/>
      <c r="C3" s="1385"/>
      <c r="D3" s="1385"/>
      <c r="E3" s="1385"/>
      <c r="F3" s="1385"/>
      <c r="G3" s="1113"/>
      <c r="H3" s="1113"/>
      <c r="I3" s="1113"/>
    </row>
    <row r="4" spans="1:9" ht="30" customHeight="1">
      <c r="A4" s="1385" t="s">
        <v>569</v>
      </c>
      <c r="B4" s="1385"/>
      <c r="C4" s="1385"/>
      <c r="D4" s="1385"/>
      <c r="E4" s="1385"/>
      <c r="F4" s="1385"/>
      <c r="G4" s="1113"/>
      <c r="H4" s="1113"/>
      <c r="I4" s="1113"/>
    </row>
    <row r="5" spans="1:8" ht="24" customHeight="1" thickBot="1">
      <c r="A5" s="1113"/>
      <c r="B5" s="1114"/>
      <c r="C5" s="1114"/>
      <c r="D5" s="1114"/>
      <c r="E5" s="1114"/>
      <c r="F5" s="1115" t="s">
        <v>570</v>
      </c>
      <c r="G5" s="1114"/>
      <c r="H5" s="1114"/>
    </row>
    <row r="6" spans="1:6" ht="24.75" customHeight="1">
      <c r="A6" s="1377" t="s">
        <v>571</v>
      </c>
      <c r="B6" s="1379" t="s">
        <v>572</v>
      </c>
      <c r="C6" s="1381" t="s">
        <v>573</v>
      </c>
      <c r="D6" s="1116" t="s">
        <v>574</v>
      </c>
      <c r="E6" s="1117" t="s">
        <v>575</v>
      </c>
      <c r="F6" s="1383" t="s">
        <v>576</v>
      </c>
    </row>
    <row r="7" spans="1:6" ht="24" customHeight="1" thickBot="1">
      <c r="A7" s="1378"/>
      <c r="B7" s="1380"/>
      <c r="C7" s="1382"/>
      <c r="D7" s="1118" t="s">
        <v>577</v>
      </c>
      <c r="E7" s="1119" t="s">
        <v>578</v>
      </c>
      <c r="F7" s="1384"/>
    </row>
    <row r="8" spans="1:6" ht="34.5" customHeight="1" hidden="1" thickBot="1">
      <c r="A8" s="1120"/>
      <c r="B8" s="1121" t="s">
        <v>579</v>
      </c>
      <c r="C8" s="1121"/>
      <c r="D8" s="1122"/>
      <c r="E8" s="1122"/>
      <c r="F8" s="1123">
        <v>0</v>
      </c>
    </row>
    <row r="9" spans="1:6" ht="34.5" customHeight="1" hidden="1" thickBot="1">
      <c r="A9" s="1124">
        <v>1</v>
      </c>
      <c r="B9" s="1125" t="s">
        <v>580</v>
      </c>
      <c r="C9" s="1126"/>
      <c r="D9" s="1127"/>
      <c r="E9" s="1127"/>
      <c r="F9" s="1128">
        <v>0</v>
      </c>
    </row>
    <row r="10" spans="1:6" ht="34.5" customHeight="1" thickBot="1">
      <c r="A10" s="1120"/>
      <c r="B10" s="1121" t="s">
        <v>581</v>
      </c>
      <c r="C10" s="1121"/>
      <c r="D10" s="1122"/>
      <c r="E10" s="1122"/>
      <c r="F10" s="1129"/>
    </row>
    <row r="11" spans="1:6" ht="47.25" customHeight="1" thickBot="1">
      <c r="A11" s="1130">
        <v>1</v>
      </c>
      <c r="B11" s="1131" t="s">
        <v>584</v>
      </c>
      <c r="C11" s="1131" t="s">
        <v>582</v>
      </c>
      <c r="D11" s="1132" t="s">
        <v>583</v>
      </c>
      <c r="E11" s="1132" t="s">
        <v>555</v>
      </c>
      <c r="F11" s="1133">
        <v>1500</v>
      </c>
    </row>
    <row r="12" spans="1:6" ht="15.75" hidden="1" thickBot="1">
      <c r="A12" s="1134">
        <v>2</v>
      </c>
      <c r="B12" s="1131"/>
      <c r="C12" s="1131"/>
      <c r="D12" s="1132"/>
      <c r="E12" s="1132"/>
      <c r="F12" s="1133"/>
    </row>
    <row r="13" spans="1:6" ht="34.5" customHeight="1" hidden="1">
      <c r="A13" s="1124">
        <v>3</v>
      </c>
      <c r="B13" s="1131"/>
      <c r="C13" s="1131"/>
      <c r="D13" s="1135"/>
      <c r="E13" s="1135"/>
      <c r="F13" s="1136"/>
    </row>
    <row r="14" spans="1:6" ht="34.5" customHeight="1" hidden="1" thickBot="1">
      <c r="A14" s="1137">
        <v>4</v>
      </c>
      <c r="B14" s="1138"/>
      <c r="C14" s="1131"/>
      <c r="D14" s="1139"/>
      <c r="E14" s="1139"/>
      <c r="F14" s="1140"/>
    </row>
    <row r="15" spans="1:6" ht="34.5" customHeight="1" thickBot="1">
      <c r="A15" s="1120"/>
      <c r="B15" s="1141" t="s">
        <v>585</v>
      </c>
      <c r="C15" s="1141"/>
      <c r="D15" s="1122"/>
      <c r="E15" s="1122"/>
      <c r="F15" s="1129"/>
    </row>
    <row r="16" spans="1:6" ht="15">
      <c r="A16" s="1142"/>
      <c r="B16" s="1114"/>
      <c r="C16" s="1114"/>
      <c r="D16" s="1114"/>
      <c r="E16" s="1114"/>
      <c r="F16" s="1114"/>
    </row>
    <row r="17" spans="1:6" ht="55.5" customHeight="1" hidden="1" thickBot="1">
      <c r="A17" s="1143">
        <v>1</v>
      </c>
      <c r="B17" s="1144" t="s">
        <v>586</v>
      </c>
      <c r="C17" s="1126"/>
      <c r="D17" s="1145"/>
      <c r="E17" s="1145"/>
      <c r="F17" s="1146"/>
    </row>
    <row r="20" spans="1:6" ht="15">
      <c r="A20" s="1375" t="s">
        <v>587</v>
      </c>
      <c r="B20" s="1375"/>
      <c r="C20" s="1375"/>
      <c r="D20" s="1375"/>
      <c r="E20" s="1375"/>
      <c r="F20" s="1375"/>
    </row>
    <row r="21" spans="1:6" ht="15">
      <c r="A21" s="1375"/>
      <c r="B21" s="1375"/>
      <c r="C21" s="1375"/>
      <c r="D21" s="1375"/>
      <c r="E21" s="1375"/>
      <c r="F21" s="1375"/>
    </row>
    <row r="22" spans="1:6" ht="15">
      <c r="A22" s="1375"/>
      <c r="B22" s="1375"/>
      <c r="C22" s="1375"/>
      <c r="D22" s="1375"/>
      <c r="E22" s="1375"/>
      <c r="F22" s="1375"/>
    </row>
    <row r="23" spans="1:6" ht="15">
      <c r="A23" s="1375"/>
      <c r="B23" s="1375"/>
      <c r="C23" s="1375"/>
      <c r="D23" s="1375"/>
      <c r="E23" s="1375"/>
      <c r="F23" s="1375"/>
    </row>
    <row r="24" spans="1:6" ht="15">
      <c r="A24" s="1375"/>
      <c r="B24" s="1375"/>
      <c r="C24" s="1375"/>
      <c r="D24" s="1375"/>
      <c r="E24" s="1375"/>
      <c r="F24" s="1375"/>
    </row>
    <row r="25" spans="1:6" ht="15">
      <c r="A25" s="1375"/>
      <c r="B25" s="1375"/>
      <c r="C25" s="1375"/>
      <c r="D25" s="1375"/>
      <c r="E25" s="1375"/>
      <c r="F25" s="1375"/>
    </row>
  </sheetData>
  <sheetProtection/>
  <mergeCells count="8">
    <mergeCell ref="A20:F25"/>
    <mergeCell ref="H1:I1"/>
    <mergeCell ref="A6:A7"/>
    <mergeCell ref="B6:B7"/>
    <mergeCell ref="C6:C7"/>
    <mergeCell ref="F6:F7"/>
    <mergeCell ref="A4:F4"/>
    <mergeCell ref="A3:F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25.00390625" style="10" customWidth="1"/>
    <col min="2" max="2" width="13.57421875" style="10" customWidth="1"/>
    <col min="3" max="3" width="15.00390625" style="10" customWidth="1"/>
    <col min="4" max="4" width="14.00390625" style="10" customWidth="1"/>
    <col min="5" max="5" width="13.7109375" style="10" customWidth="1"/>
    <col min="6" max="16384" width="9.140625" style="10" customWidth="1"/>
  </cols>
  <sheetData>
    <row r="2" spans="4:5" ht="15.75">
      <c r="D2" s="1386" t="s">
        <v>426</v>
      </c>
      <c r="E2" s="1386"/>
    </row>
    <row r="3" spans="4:5" ht="24.75" customHeight="1">
      <c r="D3" s="1090"/>
      <c r="E3" s="1090"/>
    </row>
    <row r="4" spans="1:5" ht="19.5">
      <c r="A4" s="1387" t="s">
        <v>561</v>
      </c>
      <c r="B4" s="1387"/>
      <c r="C4" s="1387"/>
      <c r="D4" s="1387"/>
      <c r="E4" s="1387"/>
    </row>
    <row r="5" spans="1:5" ht="19.5">
      <c r="A5" s="1388" t="s">
        <v>562</v>
      </c>
      <c r="B5" s="1388"/>
      <c r="C5" s="1388"/>
      <c r="D5" s="1388"/>
      <c r="E5" s="1388"/>
    </row>
    <row r="6" spans="1:5" ht="20.25" thickBot="1">
      <c r="A6" s="1091"/>
      <c r="B6" s="1091"/>
      <c r="C6" s="1091"/>
      <c r="D6" s="1091"/>
      <c r="E6" s="1092" t="s">
        <v>2</v>
      </c>
    </row>
    <row r="7" spans="1:5" ht="38.25" customHeight="1">
      <c r="A7" s="1389" t="s">
        <v>563</v>
      </c>
      <c r="B7" s="1391" t="s">
        <v>564</v>
      </c>
      <c r="C7" s="1393" t="s">
        <v>565</v>
      </c>
      <c r="D7" s="1394"/>
      <c r="E7" s="1395"/>
    </row>
    <row r="8" spans="1:5" s="20" customFormat="1" ht="37.5" customHeight="1" thickBot="1">
      <c r="A8" s="1390"/>
      <c r="B8" s="1392"/>
      <c r="C8" s="1093">
        <v>2014</v>
      </c>
      <c r="D8" s="1094">
        <v>2015</v>
      </c>
      <c r="E8" s="1095">
        <v>2016</v>
      </c>
    </row>
    <row r="9" spans="1:5" s="15" customFormat="1" ht="31.5" customHeight="1">
      <c r="A9" s="1096" t="s">
        <v>566</v>
      </c>
      <c r="B9" s="1097">
        <v>2012</v>
      </c>
      <c r="C9" s="1098">
        <v>1500</v>
      </c>
      <c r="D9" s="1098"/>
      <c r="E9" s="1099"/>
    </row>
    <row r="10" spans="1:5" s="15" customFormat="1" ht="31.5" customHeight="1" thickBot="1">
      <c r="A10" s="1096" t="s">
        <v>567</v>
      </c>
      <c r="B10" s="1097">
        <v>2012</v>
      </c>
      <c r="C10" s="1100">
        <v>15</v>
      </c>
      <c r="D10" s="1101"/>
      <c r="E10" s="1102"/>
    </row>
    <row r="11" spans="1:5" s="15" customFormat="1" ht="31.5" customHeight="1" hidden="1">
      <c r="A11" s="1096"/>
      <c r="B11" s="1097"/>
      <c r="C11" s="1103"/>
      <c r="D11" s="1103"/>
      <c r="E11" s="1102"/>
    </row>
    <row r="12" spans="1:5" s="15" customFormat="1" ht="31.5" customHeight="1" hidden="1" thickBot="1">
      <c r="A12" s="1096"/>
      <c r="B12" s="1097"/>
      <c r="C12" s="1100"/>
      <c r="D12" s="1101"/>
      <c r="E12" s="1102"/>
    </row>
    <row r="13" spans="1:5" ht="33.75" customHeight="1" thickBot="1">
      <c r="A13" s="1104" t="s">
        <v>1</v>
      </c>
      <c r="B13" s="1105"/>
      <c r="C13" s="1106">
        <f>SUM(C9:C10)</f>
        <v>1515</v>
      </c>
      <c r="D13" s="1106">
        <f>SUM(D9:D10)</f>
        <v>0</v>
      </c>
      <c r="E13" s="1107">
        <f>SUM(E9:E10)</f>
        <v>0</v>
      </c>
    </row>
    <row r="16" ht="12.75">
      <c r="B16" s="1108"/>
    </row>
  </sheetData>
  <sheetProtection/>
  <mergeCells count="6">
    <mergeCell ref="D2:E2"/>
    <mergeCell ref="A4:E4"/>
    <mergeCell ref="A5:E5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93" customWidth="1"/>
    <col min="2" max="2" width="8.28125" style="387" customWidth="1"/>
    <col min="3" max="3" width="52.00390625" style="387" customWidth="1"/>
    <col min="4" max="6" width="8.28125" style="387" bestFit="1" customWidth="1"/>
    <col min="7" max="7" width="7.421875" style="387" bestFit="1" customWidth="1"/>
    <col min="8" max="8" width="8.421875" style="387" bestFit="1" customWidth="1"/>
    <col min="9" max="9" width="8.8515625" style="387" hidden="1" customWidth="1"/>
    <col min="10" max="12" width="8.28125" style="387" bestFit="1" customWidth="1"/>
    <col min="13" max="13" width="7.421875" style="387" bestFit="1" customWidth="1"/>
    <col min="14" max="14" width="8.421875" style="387" bestFit="1" customWidth="1"/>
    <col min="15" max="15" width="8.8515625" style="387" hidden="1" customWidth="1"/>
    <col min="16" max="16" width="12.421875" style="387" bestFit="1" customWidth="1"/>
    <col min="17" max="17" width="4.57421875" style="387" hidden="1" customWidth="1"/>
    <col min="18" max="18" width="0" style="387" hidden="1" customWidth="1"/>
    <col min="19" max="19" width="10.00390625" style="387" hidden="1" customWidth="1"/>
    <col min="20" max="20" width="0" style="387" hidden="1" customWidth="1"/>
    <col min="21" max="16384" width="9.140625" style="387" customWidth="1"/>
  </cols>
  <sheetData>
    <row r="1" spans="1:16" s="187" customFormat="1" ht="21" customHeight="1" hidden="1">
      <c r="A1" s="183"/>
      <c r="B1" s="184"/>
      <c r="C1" s="185"/>
      <c r="D1" s="186"/>
      <c r="E1" s="186"/>
      <c r="F1" s="186"/>
      <c r="G1" s="186"/>
      <c r="H1" s="186"/>
      <c r="I1" s="186"/>
      <c r="J1" s="1399"/>
      <c r="K1" s="1399"/>
      <c r="L1" s="1399"/>
      <c r="M1" s="1399"/>
      <c r="N1" s="1399"/>
      <c r="O1" s="1399"/>
      <c r="P1" s="1399"/>
    </row>
    <row r="2" spans="1:16" s="190" customFormat="1" ht="25.5" customHeight="1" hidden="1" thickBot="1">
      <c r="A2" s="1398"/>
      <c r="B2" s="1398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</row>
    <row r="3" spans="1:20" s="193" customFormat="1" ht="40.5" customHeight="1" hidden="1" thickBot="1">
      <c r="A3" s="191"/>
      <c r="B3" s="191"/>
      <c r="C3" s="191"/>
      <c r="D3" s="1404" t="s">
        <v>5</v>
      </c>
      <c r="E3" s="1405"/>
      <c r="F3" s="1405"/>
      <c r="G3" s="1405"/>
      <c r="H3" s="1405"/>
      <c r="I3" s="1406"/>
      <c r="J3" s="1404" t="s">
        <v>127</v>
      </c>
      <c r="K3" s="1405"/>
      <c r="L3" s="1405"/>
      <c r="M3" s="1405"/>
      <c r="N3" s="1405"/>
      <c r="O3" s="1406"/>
      <c r="P3" s="1401" t="s">
        <v>175</v>
      </c>
      <c r="Q3" s="1402"/>
      <c r="R3" s="1402"/>
      <c r="S3" s="1403"/>
      <c r="T3" s="683"/>
    </row>
    <row r="4" spans="1:19" ht="24.75" hidden="1" thickBot="1">
      <c r="A4" s="1396" t="s">
        <v>129</v>
      </c>
      <c r="B4" s="1397"/>
      <c r="C4" s="661" t="s">
        <v>130</v>
      </c>
      <c r="D4" s="650" t="s">
        <v>86</v>
      </c>
      <c r="E4" s="194" t="s">
        <v>274</v>
      </c>
      <c r="F4" s="194" t="s">
        <v>277</v>
      </c>
      <c r="G4" s="194" t="s">
        <v>282</v>
      </c>
      <c r="H4" s="194" t="s">
        <v>308</v>
      </c>
      <c r="I4" s="618" t="s">
        <v>288</v>
      </c>
      <c r="J4" s="650" t="s">
        <v>86</v>
      </c>
      <c r="K4" s="194" t="s">
        <v>274</v>
      </c>
      <c r="L4" s="194" t="s">
        <v>277</v>
      </c>
      <c r="M4" s="194" t="s">
        <v>282</v>
      </c>
      <c r="N4" s="194" t="s">
        <v>308</v>
      </c>
      <c r="O4" s="618" t="s">
        <v>288</v>
      </c>
      <c r="P4" s="650" t="s">
        <v>310</v>
      </c>
      <c r="Q4" s="194" t="s">
        <v>304</v>
      </c>
      <c r="R4" s="194" t="s">
        <v>277</v>
      </c>
      <c r="S4" s="618" t="s">
        <v>277</v>
      </c>
    </row>
    <row r="5" spans="1:19" s="199" customFormat="1" ht="12.75" customHeight="1" hidden="1" thickBot="1">
      <c r="A5" s="196">
        <v>1</v>
      </c>
      <c r="B5" s="197">
        <v>2</v>
      </c>
      <c r="C5" s="363">
        <v>3</v>
      </c>
      <c r="D5" s="196"/>
      <c r="E5" s="197"/>
      <c r="F5" s="197"/>
      <c r="G5" s="197"/>
      <c r="H5" s="197"/>
      <c r="I5" s="198"/>
      <c r="J5" s="196"/>
      <c r="K5" s="197"/>
      <c r="L5" s="197"/>
      <c r="M5" s="197"/>
      <c r="N5" s="197"/>
      <c r="O5" s="198"/>
      <c r="P5" s="196"/>
      <c r="Q5" s="197"/>
      <c r="R5" s="197"/>
      <c r="S5" s="198"/>
    </row>
    <row r="6" spans="1:19" s="199" customFormat="1" ht="15.75" customHeight="1" hidden="1" thickBot="1">
      <c r="A6" s="200"/>
      <c r="B6" s="201"/>
      <c r="C6" s="201" t="s">
        <v>131</v>
      </c>
      <c r="D6" s="626"/>
      <c r="E6" s="267"/>
      <c r="F6" s="267"/>
      <c r="G6" s="267"/>
      <c r="H6" s="267"/>
      <c r="I6" s="339"/>
      <c r="J6" s="626"/>
      <c r="K6" s="267"/>
      <c r="L6" s="267"/>
      <c r="M6" s="267"/>
      <c r="N6" s="267"/>
      <c r="O6" s="339"/>
      <c r="P6" s="626"/>
      <c r="Q6" s="267"/>
      <c r="R6" s="267"/>
      <c r="S6" s="339"/>
    </row>
    <row r="7" spans="1:19" s="205" customFormat="1" ht="12" customHeight="1" hidden="1" thickBot="1">
      <c r="A7" s="196" t="s">
        <v>32</v>
      </c>
      <c r="B7" s="202"/>
      <c r="C7" s="662" t="s">
        <v>132</v>
      </c>
      <c r="D7" s="627"/>
      <c r="E7" s="268"/>
      <c r="F7" s="268"/>
      <c r="G7" s="268"/>
      <c r="H7" s="692"/>
      <c r="I7" s="506"/>
      <c r="J7" s="627"/>
      <c r="K7" s="268"/>
      <c r="L7" s="268"/>
      <c r="M7" s="268"/>
      <c r="N7" s="692"/>
      <c r="O7" s="506"/>
      <c r="P7" s="627"/>
      <c r="Q7" s="268"/>
      <c r="R7" s="268"/>
      <c r="S7" s="204"/>
    </row>
    <row r="8" spans="1:19" s="205" customFormat="1" ht="12" customHeight="1" hidden="1" thickBot="1">
      <c r="A8" s="196" t="s">
        <v>10</v>
      </c>
      <c r="B8" s="202"/>
      <c r="C8" s="662" t="s">
        <v>138</v>
      </c>
      <c r="D8" s="627">
        <f aca="true" t="shared" si="0" ref="D8:M8">SUM(D9:D12)</f>
        <v>0</v>
      </c>
      <c r="E8" s="268">
        <f t="shared" si="0"/>
        <v>0</v>
      </c>
      <c r="F8" s="268">
        <f t="shared" si="0"/>
        <v>0</v>
      </c>
      <c r="G8" s="268">
        <f>SUM(G9:G12)</f>
        <v>0</v>
      </c>
      <c r="H8" s="692">
        <f>SUM(H9:H12)</f>
        <v>0</v>
      </c>
      <c r="I8" s="506"/>
      <c r="J8" s="627">
        <f t="shared" si="0"/>
        <v>0</v>
      </c>
      <c r="K8" s="268">
        <f t="shared" si="0"/>
        <v>0</v>
      </c>
      <c r="L8" s="268">
        <f t="shared" si="0"/>
        <v>0</v>
      </c>
      <c r="M8" s="268">
        <f t="shared" si="0"/>
        <v>0</v>
      </c>
      <c r="N8" s="692" t="s">
        <v>312</v>
      </c>
      <c r="O8" s="506"/>
      <c r="P8" s="627"/>
      <c r="Q8" s="268"/>
      <c r="R8" s="268"/>
      <c r="S8" s="204"/>
    </row>
    <row r="9" spans="1:19" s="211" customFormat="1" ht="12" customHeight="1" hidden="1">
      <c r="A9" s="208"/>
      <c r="B9" s="207" t="s">
        <v>139</v>
      </c>
      <c r="C9" s="639" t="s">
        <v>94</v>
      </c>
      <c r="D9" s="629"/>
      <c r="E9" s="269"/>
      <c r="F9" s="269"/>
      <c r="G9" s="269"/>
      <c r="H9" s="693"/>
      <c r="I9" s="649"/>
      <c r="J9" s="629"/>
      <c r="K9" s="269"/>
      <c r="L9" s="269"/>
      <c r="M9" s="269"/>
      <c r="N9" s="693"/>
      <c r="O9" s="649"/>
      <c r="P9" s="629"/>
      <c r="Q9" s="269"/>
      <c r="R9" s="269"/>
      <c r="S9" s="210"/>
    </row>
    <row r="10" spans="1:19" s="211" customFormat="1" ht="12" customHeight="1" hidden="1">
      <c r="A10" s="208"/>
      <c r="B10" s="207" t="s">
        <v>140</v>
      </c>
      <c r="C10" s="640" t="s">
        <v>141</v>
      </c>
      <c r="D10" s="629"/>
      <c r="E10" s="269"/>
      <c r="F10" s="269"/>
      <c r="G10" s="269"/>
      <c r="H10" s="693"/>
      <c r="I10" s="678"/>
      <c r="J10" s="629"/>
      <c r="K10" s="269"/>
      <c r="L10" s="269"/>
      <c r="M10" s="269"/>
      <c r="N10" s="693"/>
      <c r="O10" s="678"/>
      <c r="P10" s="629"/>
      <c r="Q10" s="269"/>
      <c r="R10" s="269"/>
      <c r="S10" s="210"/>
    </row>
    <row r="11" spans="1:19" s="211" customFormat="1" ht="12" customHeight="1" hidden="1">
      <c r="A11" s="208"/>
      <c r="B11" s="207" t="s">
        <v>142</v>
      </c>
      <c r="C11" s="640" t="s">
        <v>95</v>
      </c>
      <c r="D11" s="629"/>
      <c r="E11" s="269"/>
      <c r="F11" s="269"/>
      <c r="G11" s="269"/>
      <c r="H11" s="693"/>
      <c r="I11" s="678"/>
      <c r="J11" s="629"/>
      <c r="K11" s="269"/>
      <c r="L11" s="269"/>
      <c r="M11" s="269"/>
      <c r="N11" s="693"/>
      <c r="O11" s="678"/>
      <c r="P11" s="629"/>
      <c r="Q11" s="269"/>
      <c r="R11" s="269"/>
      <c r="S11" s="210"/>
    </row>
    <row r="12" spans="1:19" s="211" customFormat="1" ht="12" customHeight="1" hidden="1" thickBot="1">
      <c r="A12" s="208"/>
      <c r="B12" s="207" t="s">
        <v>143</v>
      </c>
      <c r="C12" s="640" t="s">
        <v>141</v>
      </c>
      <c r="D12" s="629"/>
      <c r="E12" s="269"/>
      <c r="F12" s="269"/>
      <c r="G12" s="269"/>
      <c r="H12" s="693"/>
      <c r="I12" s="684"/>
      <c r="J12" s="629"/>
      <c r="K12" s="269"/>
      <c r="L12" s="269"/>
      <c r="M12" s="269"/>
      <c r="N12" s="693"/>
      <c r="O12" s="684"/>
      <c r="P12" s="629"/>
      <c r="Q12" s="269"/>
      <c r="R12" s="269"/>
      <c r="S12" s="210"/>
    </row>
    <row r="13" spans="1:19" s="211" customFormat="1" ht="12" customHeight="1" hidden="1" thickBot="1">
      <c r="A13" s="216" t="s">
        <v>11</v>
      </c>
      <c r="B13" s="217"/>
      <c r="C13" s="638" t="s">
        <v>144</v>
      </c>
      <c r="D13" s="627">
        <f aca="true" t="shared" si="1" ref="D13:M13">SUM(D14:D15)</f>
        <v>0</v>
      </c>
      <c r="E13" s="268">
        <f t="shared" si="1"/>
        <v>0</v>
      </c>
      <c r="F13" s="268">
        <f t="shared" si="1"/>
        <v>0</v>
      </c>
      <c r="G13" s="268">
        <f>SUM(G14:G15)</f>
        <v>0</v>
      </c>
      <c r="H13" s="692"/>
      <c r="I13" s="506"/>
      <c r="J13" s="627">
        <f t="shared" si="1"/>
        <v>0</v>
      </c>
      <c r="K13" s="268">
        <f t="shared" si="1"/>
        <v>0</v>
      </c>
      <c r="L13" s="268">
        <f t="shared" si="1"/>
        <v>0</v>
      </c>
      <c r="M13" s="268">
        <f t="shared" si="1"/>
        <v>0</v>
      </c>
      <c r="N13" s="692"/>
      <c r="O13" s="506"/>
      <c r="P13" s="627"/>
      <c r="Q13" s="268"/>
      <c r="R13" s="268"/>
      <c r="S13" s="204"/>
    </row>
    <row r="14" spans="1:19" s="205" customFormat="1" ht="12" customHeight="1" hidden="1">
      <c r="A14" s="218"/>
      <c r="B14" s="219" t="s">
        <v>145</v>
      </c>
      <c r="C14" s="663" t="s">
        <v>146</v>
      </c>
      <c r="D14" s="630"/>
      <c r="E14" s="270"/>
      <c r="F14" s="270"/>
      <c r="G14" s="270"/>
      <c r="H14" s="694"/>
      <c r="I14" s="649"/>
      <c r="J14" s="630"/>
      <c r="K14" s="270"/>
      <c r="L14" s="270"/>
      <c r="M14" s="270"/>
      <c r="N14" s="694"/>
      <c r="O14" s="649"/>
      <c r="P14" s="630"/>
      <c r="Q14" s="270"/>
      <c r="R14" s="270"/>
      <c r="S14" s="221"/>
    </row>
    <row r="15" spans="1:19" s="205" customFormat="1" ht="12" customHeight="1" hidden="1" thickBot="1">
      <c r="A15" s="222"/>
      <c r="B15" s="223" t="s">
        <v>147</v>
      </c>
      <c r="C15" s="664" t="s">
        <v>148</v>
      </c>
      <c r="D15" s="631"/>
      <c r="E15" s="271"/>
      <c r="F15" s="271"/>
      <c r="G15" s="271"/>
      <c r="H15" s="695"/>
      <c r="I15" s="684"/>
      <c r="J15" s="631"/>
      <c r="K15" s="271"/>
      <c r="L15" s="271"/>
      <c r="M15" s="271"/>
      <c r="N15" s="695"/>
      <c r="O15" s="684"/>
      <c r="P15" s="631"/>
      <c r="Q15" s="271"/>
      <c r="R15" s="271"/>
      <c r="S15" s="225"/>
    </row>
    <row r="16" spans="1:19" s="205" customFormat="1" ht="12" customHeight="1" hidden="1" thickBot="1">
      <c r="A16" s="216" t="s">
        <v>12</v>
      </c>
      <c r="B16" s="202"/>
      <c r="C16" s="638" t="s">
        <v>149</v>
      </c>
      <c r="D16" s="632"/>
      <c r="E16" s="272"/>
      <c r="F16" s="272"/>
      <c r="G16" s="272"/>
      <c r="H16" s="696"/>
      <c r="I16" s="506"/>
      <c r="J16" s="632"/>
      <c r="K16" s="272"/>
      <c r="L16" s="272"/>
      <c r="M16" s="272"/>
      <c r="N16" s="696" t="s">
        <v>312</v>
      </c>
      <c r="O16" s="506"/>
      <c r="P16" s="632"/>
      <c r="Q16" s="272"/>
      <c r="R16" s="272"/>
      <c r="S16" s="226"/>
    </row>
    <row r="17" spans="1:19" s="205" customFormat="1" ht="12" customHeight="1" hidden="1" thickBot="1">
      <c r="A17" s="196" t="s">
        <v>13</v>
      </c>
      <c r="B17" s="227"/>
      <c r="C17" s="638" t="s">
        <v>150</v>
      </c>
      <c r="D17" s="627">
        <f aca="true" t="shared" si="2" ref="D17:M17">D7+D8+D13+D16</f>
        <v>0</v>
      </c>
      <c r="E17" s="268">
        <f t="shared" si="2"/>
        <v>0</v>
      </c>
      <c r="F17" s="268">
        <f t="shared" si="2"/>
        <v>0</v>
      </c>
      <c r="G17" s="268">
        <f t="shared" si="2"/>
        <v>0</v>
      </c>
      <c r="H17" s="692" t="s">
        <v>312</v>
      </c>
      <c r="I17" s="506"/>
      <c r="J17" s="627">
        <f t="shared" si="2"/>
        <v>0</v>
      </c>
      <c r="K17" s="268">
        <f t="shared" si="2"/>
        <v>0</v>
      </c>
      <c r="L17" s="268">
        <f t="shared" si="2"/>
        <v>0</v>
      </c>
      <c r="M17" s="268">
        <f t="shared" si="2"/>
        <v>0</v>
      </c>
      <c r="N17" s="692" t="s">
        <v>312</v>
      </c>
      <c r="O17" s="506"/>
      <c r="P17" s="627"/>
      <c r="Q17" s="268"/>
      <c r="R17" s="268"/>
      <c r="S17" s="204"/>
    </row>
    <row r="18" spans="1:19" s="211" customFormat="1" ht="12" customHeight="1" hidden="1" thickBot="1">
      <c r="A18" s="228" t="s">
        <v>14</v>
      </c>
      <c r="B18" s="229"/>
      <c r="C18" s="665" t="s">
        <v>151</v>
      </c>
      <c r="D18" s="633">
        <f aca="true" t="shared" si="3" ref="D18:M18">SUM(D19:D20)</f>
        <v>0</v>
      </c>
      <c r="E18" s="273">
        <f t="shared" si="3"/>
        <v>0</v>
      </c>
      <c r="F18" s="273">
        <f t="shared" si="3"/>
        <v>0</v>
      </c>
      <c r="G18" s="273">
        <f>SUM(G19:G20)</f>
        <v>0</v>
      </c>
      <c r="H18" s="697" t="s">
        <v>312</v>
      </c>
      <c r="I18" s="506"/>
      <c r="J18" s="633">
        <f t="shared" si="3"/>
        <v>0</v>
      </c>
      <c r="K18" s="273">
        <f t="shared" si="3"/>
        <v>0</v>
      </c>
      <c r="L18" s="273">
        <f t="shared" si="3"/>
        <v>0</v>
      </c>
      <c r="M18" s="273">
        <f t="shared" si="3"/>
        <v>0</v>
      </c>
      <c r="N18" s="697" t="s">
        <v>312</v>
      </c>
      <c r="O18" s="506"/>
      <c r="P18" s="627"/>
      <c r="Q18" s="268"/>
      <c r="R18" s="268"/>
      <c r="S18" s="204"/>
    </row>
    <row r="19" spans="1:19" s="211" customFormat="1" ht="15" customHeight="1" hidden="1">
      <c r="A19" s="206"/>
      <c r="B19" s="231" t="s">
        <v>152</v>
      </c>
      <c r="C19" s="663" t="s">
        <v>153</v>
      </c>
      <c r="D19" s="630"/>
      <c r="E19" s="270"/>
      <c r="F19" s="270"/>
      <c r="G19" s="270"/>
      <c r="H19" s="694"/>
      <c r="I19" s="649"/>
      <c r="J19" s="630"/>
      <c r="K19" s="270"/>
      <c r="L19" s="270"/>
      <c r="M19" s="270"/>
      <c r="N19" s="694" t="s">
        <v>312</v>
      </c>
      <c r="O19" s="649"/>
      <c r="P19" s="636"/>
      <c r="Q19" s="637"/>
      <c r="R19" s="637"/>
      <c r="S19" s="336"/>
    </row>
    <row r="20" spans="1:19" s="211" customFormat="1" ht="15" customHeight="1" hidden="1" thickBot="1">
      <c r="A20" s="232"/>
      <c r="B20" s="233" t="s">
        <v>154</v>
      </c>
      <c r="C20" s="666" t="s">
        <v>155</v>
      </c>
      <c r="D20" s="634"/>
      <c r="E20" s="274"/>
      <c r="F20" s="274"/>
      <c r="G20" s="274"/>
      <c r="H20" s="698"/>
      <c r="I20" s="684"/>
      <c r="J20" s="634"/>
      <c r="K20" s="274"/>
      <c r="L20" s="274"/>
      <c r="M20" s="274"/>
      <c r="N20" s="698"/>
      <c r="O20" s="684"/>
      <c r="P20" s="634"/>
      <c r="Q20" s="274"/>
      <c r="R20" s="274"/>
      <c r="S20" s="235"/>
    </row>
    <row r="21" spans="1:19" ht="13.5" hidden="1" thickBot="1">
      <c r="A21" s="236" t="s">
        <v>72</v>
      </c>
      <c r="B21" s="388"/>
      <c r="C21" s="642" t="s">
        <v>156</v>
      </c>
      <c r="D21" s="632"/>
      <c r="E21" s="272"/>
      <c r="F21" s="272"/>
      <c r="G21" s="272"/>
      <c r="H21" s="696"/>
      <c r="I21" s="506"/>
      <c r="J21" s="632"/>
      <c r="K21" s="272"/>
      <c r="L21" s="272"/>
      <c r="M21" s="272"/>
      <c r="N21" s="696"/>
      <c r="O21" s="506"/>
      <c r="P21" s="632"/>
      <c r="Q21" s="272"/>
      <c r="R21" s="272"/>
      <c r="S21" s="226"/>
    </row>
    <row r="22" spans="1:19" s="199" customFormat="1" ht="16.5" customHeight="1" hidden="1" thickBot="1">
      <c r="A22" s="236" t="s">
        <v>73</v>
      </c>
      <c r="B22" s="389"/>
      <c r="C22" s="667" t="s">
        <v>157</v>
      </c>
      <c r="D22" s="635">
        <f aca="true" t="shared" si="4" ref="D22:M22">D17+D21+D18</f>
        <v>0</v>
      </c>
      <c r="E22" s="275">
        <f t="shared" si="4"/>
        <v>0</v>
      </c>
      <c r="F22" s="275">
        <f t="shared" si="4"/>
        <v>0</v>
      </c>
      <c r="G22" s="275">
        <f t="shared" si="4"/>
        <v>0</v>
      </c>
      <c r="H22" s="699" t="s">
        <v>312</v>
      </c>
      <c r="I22" s="506"/>
      <c r="J22" s="635">
        <f t="shared" si="4"/>
        <v>0</v>
      </c>
      <c r="K22" s="275">
        <f t="shared" si="4"/>
        <v>0</v>
      </c>
      <c r="L22" s="275">
        <f t="shared" si="4"/>
        <v>0</v>
      </c>
      <c r="M22" s="275">
        <f t="shared" si="4"/>
        <v>0</v>
      </c>
      <c r="N22" s="699" t="s">
        <v>312</v>
      </c>
      <c r="O22" s="506"/>
      <c r="P22" s="635"/>
      <c r="Q22" s="275"/>
      <c r="R22" s="275"/>
      <c r="S22" s="259"/>
    </row>
    <row r="23" spans="1:19" s="245" customFormat="1" ht="12" customHeight="1" hidden="1">
      <c r="A23" s="242"/>
      <c r="B23" s="242"/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</row>
    <row r="24" spans="1:18" ht="12" customHeight="1" hidden="1" thickBot="1">
      <c r="A24" s="246"/>
      <c r="B24" s="247"/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</row>
    <row r="25" spans="1:19" ht="12" customHeight="1" hidden="1" thickBot="1">
      <c r="A25" s="249"/>
      <c r="B25" s="250"/>
      <c r="C25" s="251" t="s">
        <v>158</v>
      </c>
      <c r="D25" s="266"/>
      <c r="E25" s="266"/>
      <c r="F25" s="266"/>
      <c r="G25" s="266"/>
      <c r="H25" s="266"/>
      <c r="I25" s="266"/>
      <c r="J25" s="275"/>
      <c r="K25" s="275"/>
      <c r="L25" s="266"/>
      <c r="M25" s="266"/>
      <c r="N25" s="266"/>
      <c r="O25" s="266"/>
      <c r="P25" s="241"/>
      <c r="Q25" s="241"/>
      <c r="R25" s="241"/>
      <c r="S25" s="241"/>
    </row>
    <row r="26" spans="1:19" ht="12" customHeight="1" hidden="1" thickBot="1">
      <c r="A26" s="216" t="s">
        <v>32</v>
      </c>
      <c r="B26" s="252"/>
      <c r="C26" s="638" t="s">
        <v>159</v>
      </c>
      <c r="D26" s="627">
        <f aca="true" t="shared" si="5" ref="D26:M26">SUM(D27:D31)</f>
        <v>0</v>
      </c>
      <c r="E26" s="268">
        <f t="shared" si="5"/>
        <v>0</v>
      </c>
      <c r="F26" s="268">
        <f t="shared" si="5"/>
        <v>0</v>
      </c>
      <c r="G26" s="268">
        <f>SUM(G27:G31)</f>
        <v>0</v>
      </c>
      <c r="H26" s="700" t="s">
        <v>312</v>
      </c>
      <c r="I26" s="623"/>
      <c r="J26" s="627">
        <f t="shared" si="5"/>
        <v>0</v>
      </c>
      <c r="K26" s="268">
        <f t="shared" si="5"/>
        <v>0</v>
      </c>
      <c r="L26" s="268">
        <f t="shared" si="5"/>
        <v>0</v>
      </c>
      <c r="M26" s="268">
        <f t="shared" si="5"/>
        <v>0</v>
      </c>
      <c r="N26" s="700" t="s">
        <v>312</v>
      </c>
      <c r="O26" s="623"/>
      <c r="P26" s="685"/>
      <c r="Q26" s="619"/>
      <c r="R26" s="204"/>
      <c r="S26" s="204"/>
    </row>
    <row r="27" spans="1:19" ht="12" customHeight="1" hidden="1">
      <c r="A27" s="253"/>
      <c r="B27" s="254" t="s">
        <v>133</v>
      </c>
      <c r="C27" s="639" t="s">
        <v>160</v>
      </c>
      <c r="D27" s="645"/>
      <c r="E27" s="277"/>
      <c r="F27" s="277"/>
      <c r="G27" s="277"/>
      <c r="H27" s="701"/>
      <c r="I27" s="624"/>
      <c r="J27" s="645"/>
      <c r="K27" s="277"/>
      <c r="L27" s="277"/>
      <c r="M27" s="277"/>
      <c r="N27" s="701"/>
      <c r="O27" s="624"/>
      <c r="P27" s="686"/>
      <c r="Q27" s="653"/>
      <c r="R27" s="210"/>
      <c r="S27" s="210"/>
    </row>
    <row r="28" spans="1:19" ht="12" customHeight="1" hidden="1">
      <c r="A28" s="255"/>
      <c r="B28" s="256" t="s">
        <v>134</v>
      </c>
      <c r="C28" s="640" t="s">
        <v>61</v>
      </c>
      <c r="D28" s="647"/>
      <c r="E28" s="278"/>
      <c r="F28" s="278"/>
      <c r="G28" s="278"/>
      <c r="H28" s="702"/>
      <c r="I28" s="674"/>
      <c r="J28" s="647"/>
      <c r="K28" s="278"/>
      <c r="L28" s="278"/>
      <c r="M28" s="278"/>
      <c r="N28" s="702"/>
      <c r="O28" s="674"/>
      <c r="P28" s="686"/>
      <c r="Q28" s="653"/>
      <c r="R28" s="210"/>
      <c r="S28" s="210"/>
    </row>
    <row r="29" spans="1:19" ht="12" customHeight="1" hidden="1">
      <c r="A29" s="255"/>
      <c r="B29" s="256" t="s">
        <v>135</v>
      </c>
      <c r="C29" s="640" t="s">
        <v>161</v>
      </c>
      <c r="D29" s="647"/>
      <c r="E29" s="278"/>
      <c r="F29" s="278"/>
      <c r="G29" s="278"/>
      <c r="H29" s="702"/>
      <c r="I29" s="674"/>
      <c r="J29" s="647"/>
      <c r="K29" s="278"/>
      <c r="L29" s="278"/>
      <c r="M29" s="278"/>
      <c r="N29" s="702"/>
      <c r="O29" s="674"/>
      <c r="P29" s="686"/>
      <c r="Q29" s="653"/>
      <c r="R29" s="210"/>
      <c r="S29" s="210"/>
    </row>
    <row r="30" spans="1:19" s="245" customFormat="1" ht="12" customHeight="1" hidden="1">
      <c r="A30" s="255"/>
      <c r="B30" s="256" t="s">
        <v>136</v>
      </c>
      <c r="C30" s="640" t="s">
        <v>103</v>
      </c>
      <c r="D30" s="647"/>
      <c r="E30" s="278"/>
      <c r="F30" s="278"/>
      <c r="G30" s="278"/>
      <c r="H30" s="702"/>
      <c r="I30" s="675"/>
      <c r="J30" s="647"/>
      <c r="K30" s="278"/>
      <c r="L30" s="278"/>
      <c r="M30" s="278"/>
      <c r="N30" s="702"/>
      <c r="O30" s="675"/>
      <c r="P30" s="686"/>
      <c r="Q30" s="653"/>
      <c r="R30" s="210"/>
      <c r="S30" s="210"/>
    </row>
    <row r="31" spans="1:19" ht="12" customHeight="1" hidden="1" thickBot="1">
      <c r="A31" s="255"/>
      <c r="B31" s="256" t="s">
        <v>60</v>
      </c>
      <c r="C31" s="640" t="s">
        <v>105</v>
      </c>
      <c r="D31" s="647"/>
      <c r="E31" s="278"/>
      <c r="F31" s="278"/>
      <c r="G31" s="278"/>
      <c r="H31" s="702"/>
      <c r="I31" s="676"/>
      <c r="J31" s="647"/>
      <c r="K31" s="278"/>
      <c r="L31" s="278"/>
      <c r="M31" s="278"/>
      <c r="N31" s="702"/>
      <c r="O31" s="676"/>
      <c r="P31" s="687"/>
      <c r="Q31" s="654"/>
      <c r="R31" s="257"/>
      <c r="S31" s="257"/>
    </row>
    <row r="32" spans="1:19" ht="12" customHeight="1" hidden="1" thickBot="1">
      <c r="A32" s="216" t="s">
        <v>33</v>
      </c>
      <c r="B32" s="252"/>
      <c r="C32" s="638" t="s">
        <v>162</v>
      </c>
      <c r="D32" s="627">
        <f>SUM(D33:D36)</f>
        <v>0</v>
      </c>
      <c r="E32" s="268">
        <f>SUM(E33:E36)</f>
        <v>0</v>
      </c>
      <c r="F32" s="268">
        <f>SUM(F33:F36)</f>
        <v>0</v>
      </c>
      <c r="G32" s="268">
        <f>SUM(G33:G36)</f>
        <v>0</v>
      </c>
      <c r="H32" s="700"/>
      <c r="I32" s="625"/>
      <c r="J32" s="627"/>
      <c r="K32" s="268"/>
      <c r="L32" s="268">
        <f>SUM(L33:L36)</f>
        <v>0</v>
      </c>
      <c r="M32" s="268">
        <f>SUM(M33:M36)</f>
        <v>0</v>
      </c>
      <c r="N32" s="700"/>
      <c r="O32" s="625"/>
      <c r="P32" s="685"/>
      <c r="Q32" s="619"/>
      <c r="R32" s="204"/>
      <c r="S32" s="204"/>
    </row>
    <row r="33" spans="1:19" ht="12" customHeight="1" hidden="1">
      <c r="A33" s="253"/>
      <c r="B33" s="254" t="s">
        <v>163</v>
      </c>
      <c r="C33" s="639" t="s">
        <v>115</v>
      </c>
      <c r="D33" s="645"/>
      <c r="E33" s="277"/>
      <c r="F33" s="277"/>
      <c r="G33" s="277"/>
      <c r="H33" s="701"/>
      <c r="I33" s="675"/>
      <c r="J33" s="645"/>
      <c r="K33" s="277"/>
      <c r="L33" s="277"/>
      <c r="M33" s="277"/>
      <c r="N33" s="701"/>
      <c r="O33" s="675"/>
      <c r="P33" s="686"/>
      <c r="Q33" s="653"/>
      <c r="R33" s="210"/>
      <c r="S33" s="210"/>
    </row>
    <row r="34" spans="1:19" ht="12" customHeight="1" hidden="1">
      <c r="A34" s="255"/>
      <c r="B34" s="256" t="s">
        <v>164</v>
      </c>
      <c r="C34" s="640" t="s">
        <v>116</v>
      </c>
      <c r="D34" s="647">
        <v>0</v>
      </c>
      <c r="E34" s="278">
        <v>0</v>
      </c>
      <c r="F34" s="278">
        <v>0</v>
      </c>
      <c r="G34" s="278">
        <v>0</v>
      </c>
      <c r="H34" s="702"/>
      <c r="I34" s="676"/>
      <c r="J34" s="647"/>
      <c r="K34" s="278"/>
      <c r="L34" s="278">
        <v>0</v>
      </c>
      <c r="M34" s="278">
        <v>0</v>
      </c>
      <c r="N34" s="702"/>
      <c r="O34" s="676"/>
      <c r="P34" s="687"/>
      <c r="Q34" s="654"/>
      <c r="R34" s="257"/>
      <c r="S34" s="257"/>
    </row>
    <row r="35" spans="1:19" ht="15" customHeight="1" hidden="1">
      <c r="A35" s="255"/>
      <c r="B35" s="256" t="s">
        <v>165</v>
      </c>
      <c r="C35" s="640" t="s">
        <v>166</v>
      </c>
      <c r="D35" s="647"/>
      <c r="E35" s="278"/>
      <c r="F35" s="278"/>
      <c r="G35" s="278"/>
      <c r="H35" s="702"/>
      <c r="I35" s="676"/>
      <c r="J35" s="647"/>
      <c r="K35" s="278"/>
      <c r="L35" s="278"/>
      <c r="M35" s="278"/>
      <c r="N35" s="702"/>
      <c r="O35" s="676"/>
      <c r="P35" s="687"/>
      <c r="Q35" s="654"/>
      <c r="R35" s="257"/>
      <c r="S35" s="257"/>
    </row>
    <row r="36" spans="1:19" ht="13.5" hidden="1" thickBot="1">
      <c r="A36" s="255"/>
      <c r="B36" s="256" t="s">
        <v>167</v>
      </c>
      <c r="C36" s="640" t="s">
        <v>168</v>
      </c>
      <c r="D36" s="647"/>
      <c r="E36" s="278"/>
      <c r="F36" s="278"/>
      <c r="G36" s="278"/>
      <c r="H36" s="702"/>
      <c r="I36" s="676"/>
      <c r="J36" s="647"/>
      <c r="K36" s="278"/>
      <c r="L36" s="278"/>
      <c r="M36" s="278"/>
      <c r="N36" s="702"/>
      <c r="O36" s="676"/>
      <c r="P36" s="687"/>
      <c r="Q36" s="654"/>
      <c r="R36" s="257"/>
      <c r="S36" s="257"/>
    </row>
    <row r="37" spans="1:19" ht="15" customHeight="1" hidden="1" thickBot="1">
      <c r="A37" s="216" t="s">
        <v>10</v>
      </c>
      <c r="B37" s="252"/>
      <c r="C37" s="641" t="s">
        <v>285</v>
      </c>
      <c r="D37" s="632"/>
      <c r="E37" s="272"/>
      <c r="F37" s="272"/>
      <c r="G37" s="272"/>
      <c r="H37" s="703" t="s">
        <v>312</v>
      </c>
      <c r="I37" s="623"/>
      <c r="J37" s="632"/>
      <c r="K37" s="272"/>
      <c r="L37" s="272"/>
      <c r="M37" s="272"/>
      <c r="N37" s="703" t="s">
        <v>312</v>
      </c>
      <c r="O37" s="623"/>
      <c r="P37" s="688"/>
      <c r="Q37" s="621"/>
      <c r="R37" s="226"/>
      <c r="S37" s="226"/>
    </row>
    <row r="38" spans="1:19" ht="14.25" customHeight="1" hidden="1" thickBot="1">
      <c r="A38" s="236" t="s">
        <v>11</v>
      </c>
      <c r="B38" s="388"/>
      <c r="C38" s="642" t="s">
        <v>170</v>
      </c>
      <c r="D38" s="632"/>
      <c r="E38" s="272"/>
      <c r="F38" s="272"/>
      <c r="G38" s="272"/>
      <c r="H38" s="703"/>
      <c r="I38" s="623"/>
      <c r="J38" s="632"/>
      <c r="K38" s="272"/>
      <c r="L38" s="272"/>
      <c r="M38" s="272"/>
      <c r="N38" s="703"/>
      <c r="O38" s="623"/>
      <c r="P38" s="688"/>
      <c r="Q38" s="621"/>
      <c r="R38" s="226"/>
      <c r="S38" s="226"/>
    </row>
    <row r="39" spans="1:19" ht="13.5" hidden="1" thickBot="1">
      <c r="A39" s="216" t="s">
        <v>12</v>
      </c>
      <c r="B39" s="258"/>
      <c r="C39" s="643" t="s">
        <v>171</v>
      </c>
      <c r="D39" s="635">
        <f aca="true" t="shared" si="6" ref="D39:M39">D26+D32+D37+D38</f>
        <v>0</v>
      </c>
      <c r="E39" s="275">
        <f t="shared" si="6"/>
        <v>0</v>
      </c>
      <c r="F39" s="275">
        <f t="shared" si="6"/>
        <v>0</v>
      </c>
      <c r="G39" s="275">
        <f t="shared" si="6"/>
        <v>0</v>
      </c>
      <c r="H39" s="704" t="s">
        <v>312</v>
      </c>
      <c r="I39" s="623"/>
      <c r="J39" s="635">
        <f t="shared" si="6"/>
        <v>0</v>
      </c>
      <c r="K39" s="275">
        <f t="shared" si="6"/>
        <v>0</v>
      </c>
      <c r="L39" s="275">
        <f t="shared" si="6"/>
        <v>0</v>
      </c>
      <c r="M39" s="275">
        <f t="shared" si="6"/>
        <v>0</v>
      </c>
      <c r="N39" s="704" t="s">
        <v>312</v>
      </c>
      <c r="O39" s="623"/>
      <c r="P39" s="689"/>
      <c r="Q39" s="241"/>
      <c r="R39" s="259"/>
      <c r="S39" s="259"/>
    </row>
    <row r="40" spans="1:19" ht="13.5" hidden="1" thickBot="1">
      <c r="A40" s="390"/>
      <c r="B40" s="391"/>
      <c r="C40" s="391"/>
      <c r="D40" s="680"/>
      <c r="E40" s="681"/>
      <c r="F40" s="681"/>
      <c r="G40" s="681"/>
      <c r="H40" s="705"/>
      <c r="I40" s="392"/>
      <c r="J40" s="680"/>
      <c r="K40" s="681"/>
      <c r="L40" s="681"/>
      <c r="M40" s="681"/>
      <c r="N40" s="705"/>
      <c r="O40" s="392"/>
      <c r="P40" s="690"/>
      <c r="Q40" s="392"/>
      <c r="R40" s="392"/>
      <c r="S40" s="392"/>
    </row>
    <row r="41" spans="1:19" ht="13.5" hidden="1" thickBot="1">
      <c r="A41" s="263" t="s">
        <v>172</v>
      </c>
      <c r="B41" s="264"/>
      <c r="C41" s="644"/>
      <c r="D41" s="660"/>
      <c r="E41" s="281"/>
      <c r="F41" s="281"/>
      <c r="G41" s="281"/>
      <c r="H41" s="706"/>
      <c r="I41" s="623"/>
      <c r="J41" s="660"/>
      <c r="K41" s="281"/>
      <c r="L41" s="281"/>
      <c r="M41" s="281"/>
      <c r="N41" s="706"/>
      <c r="O41" s="623"/>
      <c r="P41" s="691"/>
      <c r="Q41" s="280"/>
      <c r="R41" s="280"/>
      <c r="S41" s="280"/>
    </row>
    <row r="42" spans="1:19" ht="13.5" hidden="1" thickBot="1">
      <c r="A42" s="263" t="s">
        <v>173</v>
      </c>
      <c r="B42" s="264"/>
      <c r="C42" s="644"/>
      <c r="D42" s="660"/>
      <c r="E42" s="281"/>
      <c r="F42" s="281"/>
      <c r="G42" s="281"/>
      <c r="H42" s="706"/>
      <c r="I42" s="623"/>
      <c r="J42" s="660"/>
      <c r="K42" s="281"/>
      <c r="L42" s="281"/>
      <c r="M42" s="281"/>
      <c r="N42" s="706"/>
      <c r="O42" s="623"/>
      <c r="P42" s="691"/>
      <c r="Q42" s="280"/>
      <c r="R42" s="280"/>
      <c r="S42" s="280"/>
    </row>
    <row r="43" ht="12.75" hidden="1"/>
    <row r="44" spans="1:9" ht="12.75" hidden="1">
      <c r="A44" s="1400" t="s">
        <v>174</v>
      </c>
      <c r="B44" s="1400"/>
      <c r="C44" s="1400"/>
      <c r="D44" s="1400"/>
      <c r="E44" s="362"/>
      <c r="F44" s="362"/>
      <c r="G44" s="362"/>
      <c r="H44" s="362"/>
      <c r="I44" s="362"/>
    </row>
    <row r="45" spans="1:9" ht="12.75" hidden="1">
      <c r="A45" s="1400"/>
      <c r="B45" s="1400"/>
      <c r="C45" s="1400"/>
      <c r="E45" s="394"/>
      <c r="F45" s="394"/>
      <c r="G45" s="394"/>
      <c r="H45" s="394"/>
      <c r="I45" s="394"/>
    </row>
    <row r="46" spans="4:9" ht="12.75" hidden="1">
      <c r="D46" s="394">
        <v>0</v>
      </c>
      <c r="E46" s="394"/>
      <c r="F46" s="394"/>
      <c r="G46" s="394"/>
      <c r="H46" s="394"/>
      <c r="I46" s="394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65" hidden="1" customWidth="1"/>
    <col min="2" max="2" width="4.7109375" style="195" hidden="1" customWidth="1"/>
    <col min="3" max="3" width="45.421875" style="195" hidden="1" customWidth="1"/>
    <col min="4" max="4" width="15.00390625" style="195" hidden="1" customWidth="1"/>
    <col min="5" max="9" width="8.28125" style="195" hidden="1" customWidth="1"/>
    <col min="10" max="10" width="15.421875" style="195" hidden="1" customWidth="1"/>
    <col min="11" max="15" width="8.28125" style="195" hidden="1" customWidth="1"/>
    <col min="16" max="16" width="14.140625" style="195" hidden="1" customWidth="1"/>
    <col min="17" max="17" width="6.57421875" style="195" hidden="1" customWidth="1"/>
    <col min="18" max="18" width="6.7109375" style="195" hidden="1" customWidth="1"/>
    <col min="19" max="19" width="10.00390625" style="195" hidden="1" customWidth="1"/>
    <col min="20" max="23" width="0" style="195" hidden="1" customWidth="1"/>
    <col min="24" max="16384" width="9.140625" style="195" customWidth="1"/>
  </cols>
  <sheetData>
    <row r="1" spans="1:16" s="187" customFormat="1" ht="21" customHeight="1">
      <c r="A1" s="183"/>
      <c r="B1" s="184"/>
      <c r="C1" s="185"/>
      <c r="D1" s="186"/>
      <c r="E1" s="186"/>
      <c r="F1" s="186"/>
      <c r="G1" s="186"/>
      <c r="H1" s="186"/>
      <c r="I1" s="186"/>
      <c r="J1" s="1399" t="s">
        <v>227</v>
      </c>
      <c r="K1" s="1399"/>
      <c r="L1" s="1399"/>
      <c r="M1" s="1399"/>
      <c r="N1" s="1399"/>
      <c r="O1" s="1399"/>
      <c r="P1" s="1399"/>
    </row>
    <row r="2" spans="1:9" s="187" customFormat="1" ht="21" customHeight="1">
      <c r="A2" s="303"/>
      <c r="B2" s="184"/>
      <c r="C2" s="189"/>
      <c r="D2" s="188"/>
      <c r="E2" s="188"/>
      <c r="F2" s="188"/>
      <c r="G2" s="188"/>
      <c r="H2" s="188"/>
      <c r="I2" s="188"/>
    </row>
    <row r="3" spans="1:16" s="190" customFormat="1" ht="25.5" customHeight="1">
      <c r="A3" s="1398" t="s">
        <v>265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</row>
    <row r="4" spans="1:16" s="193" customFormat="1" ht="15.75" customHeight="1" thickBot="1">
      <c r="A4" s="191"/>
      <c r="B4" s="191"/>
      <c r="C4" s="191"/>
      <c r="P4" s="192" t="s">
        <v>70</v>
      </c>
    </row>
    <row r="5" spans="1:21" ht="36.75" customHeight="1" thickBot="1">
      <c r="A5" s="1396" t="s">
        <v>129</v>
      </c>
      <c r="B5" s="1397"/>
      <c r="C5" s="194" t="s">
        <v>130</v>
      </c>
      <c r="D5" s="1407" t="s">
        <v>5</v>
      </c>
      <c r="E5" s="1408"/>
      <c r="F5" s="1408"/>
      <c r="G5" s="1408"/>
      <c r="H5" s="1408"/>
      <c r="I5" s="1408"/>
      <c r="J5" s="1409" t="s">
        <v>127</v>
      </c>
      <c r="K5" s="1410"/>
      <c r="L5" s="1410"/>
      <c r="M5" s="1410"/>
      <c r="N5" s="1410"/>
      <c r="O5" s="1407"/>
      <c r="P5" s="1409" t="s">
        <v>175</v>
      </c>
      <c r="Q5" s="1410"/>
      <c r="R5" s="1410"/>
      <c r="S5" s="1410"/>
      <c r="T5" s="1410"/>
      <c r="U5" s="1411"/>
    </row>
    <row r="6" spans="1:22" ht="13.5" thickBot="1">
      <c r="A6" s="370"/>
      <c r="B6" s="371"/>
      <c r="C6" s="194"/>
      <c r="D6" s="194" t="s">
        <v>276</v>
      </c>
      <c r="E6" s="194" t="s">
        <v>274</v>
      </c>
      <c r="F6" s="194" t="s">
        <v>277</v>
      </c>
      <c r="G6" s="194" t="s">
        <v>282</v>
      </c>
      <c r="H6" s="194" t="s">
        <v>308</v>
      </c>
      <c r="I6" s="618" t="s">
        <v>352</v>
      </c>
      <c r="J6" s="650" t="s">
        <v>276</v>
      </c>
      <c r="K6" s="194" t="s">
        <v>274</v>
      </c>
      <c r="L6" s="194" t="s">
        <v>277</v>
      </c>
      <c r="M6" s="194" t="s">
        <v>282</v>
      </c>
      <c r="N6" s="194" t="s">
        <v>308</v>
      </c>
      <c r="O6" s="622" t="s">
        <v>352</v>
      </c>
      <c r="P6" s="650" t="s">
        <v>276</v>
      </c>
      <c r="Q6" s="194" t="s">
        <v>274</v>
      </c>
      <c r="R6" s="194" t="s">
        <v>277</v>
      </c>
      <c r="S6" s="194" t="s">
        <v>277</v>
      </c>
      <c r="T6" s="194" t="s">
        <v>308</v>
      </c>
      <c r="U6" s="618" t="s">
        <v>288</v>
      </c>
      <c r="V6" s="194" t="s">
        <v>352</v>
      </c>
    </row>
    <row r="7" spans="1:22" s="199" customFormat="1" ht="12.75" customHeight="1" thickBot="1">
      <c r="A7" s="196">
        <v>1</v>
      </c>
      <c r="B7" s="197">
        <v>2</v>
      </c>
      <c r="C7" s="197">
        <v>3</v>
      </c>
      <c r="D7" s="197"/>
      <c r="E7" s="197"/>
      <c r="F7" s="197"/>
      <c r="G7" s="197"/>
      <c r="H7" s="197"/>
      <c r="I7" s="198"/>
      <c r="J7" s="196"/>
      <c r="K7" s="197"/>
      <c r="L7" s="197"/>
      <c r="M7" s="197"/>
      <c r="N7" s="197"/>
      <c r="O7" s="363"/>
      <c r="P7" s="196"/>
      <c r="Q7" s="197"/>
      <c r="R7" s="197"/>
      <c r="S7" s="197"/>
      <c r="T7" s="197"/>
      <c r="U7" s="198"/>
      <c r="V7" s="197"/>
    </row>
    <row r="8" spans="1:22" s="199" customFormat="1" ht="15.75" customHeight="1" thickBot="1">
      <c r="A8" s="200"/>
      <c r="B8" s="201"/>
      <c r="C8" s="201" t="s">
        <v>131</v>
      </c>
      <c r="D8" s="338"/>
      <c r="E8" s="267"/>
      <c r="F8" s="267"/>
      <c r="G8" s="267"/>
      <c r="H8" s="267"/>
      <c r="I8" s="339"/>
      <c r="J8" s="626"/>
      <c r="K8" s="267"/>
      <c r="L8" s="267"/>
      <c r="M8" s="267"/>
      <c r="N8" s="267"/>
      <c r="O8" s="364"/>
      <c r="P8" s="626"/>
      <c r="Q8" s="267"/>
      <c r="R8" s="267"/>
      <c r="S8" s="267"/>
      <c r="T8" s="267"/>
      <c r="U8" s="339"/>
      <c r="V8" s="267"/>
    </row>
    <row r="9" spans="1:22" s="205" customFormat="1" ht="12" customHeight="1" thickBot="1">
      <c r="A9" s="196" t="s">
        <v>32</v>
      </c>
      <c r="B9" s="202"/>
      <c r="C9" s="203" t="s">
        <v>520</v>
      </c>
      <c r="D9" s="268"/>
      <c r="E9" s="268"/>
      <c r="F9" s="268"/>
      <c r="G9" s="268"/>
      <c r="H9" s="268"/>
      <c r="I9" s="204"/>
      <c r="J9" s="627"/>
      <c r="K9" s="268"/>
      <c r="L9" s="268"/>
      <c r="M9" s="268"/>
      <c r="N9" s="268"/>
      <c r="O9" s="204"/>
      <c r="P9" s="627"/>
      <c r="Q9" s="268"/>
      <c r="R9" s="268"/>
      <c r="S9" s="268"/>
      <c r="T9" s="268"/>
      <c r="U9" s="204"/>
      <c r="V9" s="268"/>
    </row>
    <row r="10" spans="1:22" s="211" customFormat="1" ht="12" customHeight="1" hidden="1" thickBot="1">
      <c r="A10" s="212" t="s">
        <v>33</v>
      </c>
      <c r="B10" s="213"/>
      <c r="C10" s="214" t="s">
        <v>137</v>
      </c>
      <c r="D10" s="279"/>
      <c r="E10" s="279"/>
      <c r="F10" s="279"/>
      <c r="G10" s="279"/>
      <c r="H10" s="279"/>
      <c r="I10" s="340"/>
      <c r="J10" s="628"/>
      <c r="K10" s="279"/>
      <c r="L10" s="279"/>
      <c r="M10" s="279"/>
      <c r="N10" s="279"/>
      <c r="O10" s="340"/>
      <c r="P10" s="628"/>
      <c r="Q10" s="279"/>
      <c r="R10" s="279"/>
      <c r="S10" s="279"/>
      <c r="T10" s="279"/>
      <c r="U10" s="340"/>
      <c r="V10" s="279"/>
    </row>
    <row r="11" spans="1:22" s="205" customFormat="1" ht="12" customHeight="1" thickBot="1">
      <c r="A11" s="196" t="s">
        <v>33</v>
      </c>
      <c r="B11" s="202"/>
      <c r="C11" s="203" t="s">
        <v>138</v>
      </c>
      <c r="D11" s="268">
        <f aca="true" t="shared" si="0" ref="D11:L11">SUM(D12:D15)</f>
        <v>0</v>
      </c>
      <c r="E11" s="268">
        <f t="shared" si="0"/>
        <v>0</v>
      </c>
      <c r="F11" s="268">
        <f t="shared" si="0"/>
        <v>0</v>
      </c>
      <c r="G11" s="268">
        <f>SUM(G12:G15)</f>
        <v>0</v>
      </c>
      <c r="H11" s="268">
        <f>SUM(H12:H15)</f>
        <v>0</v>
      </c>
      <c r="I11" s="204">
        <f>SUM(I12:I15)</f>
        <v>0</v>
      </c>
      <c r="J11" s="627">
        <f t="shared" si="0"/>
        <v>0</v>
      </c>
      <c r="K11" s="268">
        <f t="shared" si="0"/>
        <v>0</v>
      </c>
      <c r="L11" s="268">
        <f t="shared" si="0"/>
        <v>0</v>
      </c>
      <c r="M11" s="268">
        <f>SUM(M12:M15)</f>
        <v>0</v>
      </c>
      <c r="N11" s="268">
        <f>SUM(N12:N15)</f>
        <v>0</v>
      </c>
      <c r="O11" s="204">
        <f>SUM(O12:O15)</f>
        <v>0</v>
      </c>
      <c r="P11" s="627"/>
      <c r="Q11" s="268"/>
      <c r="R11" s="268"/>
      <c r="S11" s="268"/>
      <c r="T11" s="268"/>
      <c r="U11" s="204"/>
      <c r="V11" s="268"/>
    </row>
    <row r="12" spans="1:22" s="211" customFormat="1" ht="12" customHeight="1">
      <c r="A12" s="208"/>
      <c r="B12" s="207" t="s">
        <v>46</v>
      </c>
      <c r="C12" s="215" t="s">
        <v>94</v>
      </c>
      <c r="D12" s="269"/>
      <c r="E12" s="269"/>
      <c r="F12" s="269"/>
      <c r="G12" s="269"/>
      <c r="H12" s="269"/>
      <c r="I12" s="210"/>
      <c r="J12" s="629"/>
      <c r="K12" s="269"/>
      <c r="L12" s="269"/>
      <c r="M12" s="269"/>
      <c r="N12" s="269"/>
      <c r="O12" s="210"/>
      <c r="P12" s="629"/>
      <c r="Q12" s="269"/>
      <c r="R12" s="269"/>
      <c r="S12" s="269"/>
      <c r="T12" s="269"/>
      <c r="U12" s="210"/>
      <c r="V12" s="269"/>
    </row>
    <row r="13" spans="1:22" s="211" customFormat="1" ht="12" customHeight="1">
      <c r="A13" s="208"/>
      <c r="B13" s="207" t="s">
        <v>47</v>
      </c>
      <c r="C13" s="209" t="s">
        <v>141</v>
      </c>
      <c r="D13" s="269"/>
      <c r="E13" s="269"/>
      <c r="F13" s="269"/>
      <c r="G13" s="269"/>
      <c r="H13" s="269"/>
      <c r="I13" s="210"/>
      <c r="J13" s="629"/>
      <c r="K13" s="269"/>
      <c r="L13" s="269"/>
      <c r="M13" s="269"/>
      <c r="N13" s="269"/>
      <c r="O13" s="210"/>
      <c r="P13" s="629"/>
      <c r="Q13" s="269"/>
      <c r="R13" s="269"/>
      <c r="S13" s="269"/>
      <c r="T13" s="269"/>
      <c r="U13" s="210"/>
      <c r="V13" s="269"/>
    </row>
    <row r="14" spans="1:22" s="211" customFormat="1" ht="12" customHeight="1">
      <c r="A14" s="208"/>
      <c r="B14" s="207" t="s">
        <v>48</v>
      </c>
      <c r="C14" s="209" t="s">
        <v>95</v>
      </c>
      <c r="D14" s="269"/>
      <c r="E14" s="269"/>
      <c r="F14" s="269"/>
      <c r="G14" s="269"/>
      <c r="H14" s="269"/>
      <c r="I14" s="210"/>
      <c r="J14" s="629"/>
      <c r="K14" s="269"/>
      <c r="L14" s="269"/>
      <c r="M14" s="269"/>
      <c r="N14" s="269"/>
      <c r="O14" s="210"/>
      <c r="P14" s="629"/>
      <c r="Q14" s="269"/>
      <c r="R14" s="269"/>
      <c r="S14" s="269"/>
      <c r="T14" s="269"/>
      <c r="U14" s="210"/>
      <c r="V14" s="269"/>
    </row>
    <row r="15" spans="1:22" s="211" customFormat="1" ht="12" customHeight="1" thickBot="1">
      <c r="A15" s="208"/>
      <c r="B15" s="207" t="s">
        <v>447</v>
      </c>
      <c r="C15" s="209" t="s">
        <v>141</v>
      </c>
      <c r="D15" s="269"/>
      <c r="E15" s="269"/>
      <c r="F15" s="269"/>
      <c r="G15" s="269"/>
      <c r="H15" s="269"/>
      <c r="I15" s="210"/>
      <c r="J15" s="629"/>
      <c r="K15" s="269"/>
      <c r="L15" s="269"/>
      <c r="M15" s="269"/>
      <c r="N15" s="269"/>
      <c r="O15" s="210"/>
      <c r="P15" s="629"/>
      <c r="Q15" s="269"/>
      <c r="R15" s="269"/>
      <c r="S15" s="269"/>
      <c r="T15" s="269"/>
      <c r="U15" s="210"/>
      <c r="V15" s="269"/>
    </row>
    <row r="16" spans="1:22" s="211" customFormat="1" ht="12" customHeight="1" thickBot="1">
      <c r="A16" s="216" t="s">
        <v>10</v>
      </c>
      <c r="B16" s="217"/>
      <c r="C16" s="217" t="s">
        <v>144</v>
      </c>
      <c r="D16" s="268">
        <f aca="true" t="shared" si="1" ref="D16:L16">SUM(D17:D18)</f>
        <v>0</v>
      </c>
      <c r="E16" s="268">
        <f t="shared" si="1"/>
        <v>0</v>
      </c>
      <c r="F16" s="268">
        <f t="shared" si="1"/>
        <v>0</v>
      </c>
      <c r="G16" s="268">
        <f>SUM(G17:G18)</f>
        <v>0</v>
      </c>
      <c r="H16" s="268"/>
      <c r="I16" s="204"/>
      <c r="J16" s="627">
        <f t="shared" si="1"/>
        <v>0</v>
      </c>
      <c r="K16" s="268">
        <f t="shared" si="1"/>
        <v>0</v>
      </c>
      <c r="L16" s="268">
        <f t="shared" si="1"/>
        <v>0</v>
      </c>
      <c r="M16" s="268">
        <f>SUM(M17:M18)</f>
        <v>0</v>
      </c>
      <c r="N16" s="268">
        <f>SUM(N17:N18)</f>
        <v>0</v>
      </c>
      <c r="O16" s="204"/>
      <c r="P16" s="627"/>
      <c r="Q16" s="268"/>
      <c r="R16" s="268"/>
      <c r="S16" s="268"/>
      <c r="T16" s="268"/>
      <c r="U16" s="204"/>
      <c r="V16" s="268"/>
    </row>
    <row r="17" spans="1:22" s="205" customFormat="1" ht="12" customHeight="1">
      <c r="A17" s="218"/>
      <c r="B17" s="219" t="s">
        <v>49</v>
      </c>
      <c r="C17" s="220" t="s">
        <v>146</v>
      </c>
      <c r="D17" s="270"/>
      <c r="E17" s="270"/>
      <c r="F17" s="270"/>
      <c r="G17" s="270"/>
      <c r="H17" s="270"/>
      <c r="I17" s="221"/>
      <c r="J17" s="630"/>
      <c r="K17" s="270"/>
      <c r="L17" s="270"/>
      <c r="M17" s="270"/>
      <c r="N17" s="270"/>
      <c r="O17" s="221"/>
      <c r="P17" s="630"/>
      <c r="Q17" s="270"/>
      <c r="R17" s="270"/>
      <c r="S17" s="270"/>
      <c r="T17" s="270"/>
      <c r="U17" s="221"/>
      <c r="V17" s="270"/>
    </row>
    <row r="18" spans="1:22" s="205" customFormat="1" ht="12" customHeight="1" thickBot="1">
      <c r="A18" s="222"/>
      <c r="B18" s="223" t="s">
        <v>50</v>
      </c>
      <c r="C18" s="224" t="s">
        <v>148</v>
      </c>
      <c r="D18" s="271"/>
      <c r="E18" s="271"/>
      <c r="F18" s="271"/>
      <c r="G18" s="271"/>
      <c r="H18" s="271"/>
      <c r="I18" s="225"/>
      <c r="J18" s="631"/>
      <c r="K18" s="271"/>
      <c r="L18" s="271"/>
      <c r="M18" s="271"/>
      <c r="N18" s="271"/>
      <c r="O18" s="225"/>
      <c r="P18" s="631"/>
      <c r="Q18" s="271"/>
      <c r="R18" s="271"/>
      <c r="S18" s="271"/>
      <c r="T18" s="271"/>
      <c r="U18" s="225"/>
      <c r="V18" s="271"/>
    </row>
    <row r="19" spans="1:22" s="205" customFormat="1" ht="12" customHeight="1" hidden="1" thickBot="1">
      <c r="A19" s="216" t="s">
        <v>11</v>
      </c>
      <c r="B19" s="202"/>
      <c r="D19" s="272"/>
      <c r="E19" s="272"/>
      <c r="F19" s="272"/>
      <c r="G19" s="272"/>
      <c r="H19" s="272"/>
      <c r="I19" s="226"/>
      <c r="J19" s="632"/>
      <c r="K19" s="272"/>
      <c r="L19" s="272"/>
      <c r="M19" s="272"/>
      <c r="N19" s="272"/>
      <c r="O19" s="226"/>
      <c r="P19" s="632"/>
      <c r="Q19" s="272"/>
      <c r="R19" s="272"/>
      <c r="S19" s="272"/>
      <c r="T19" s="272"/>
      <c r="U19" s="226"/>
      <c r="V19" s="272"/>
    </row>
    <row r="20" spans="1:22" s="205" customFormat="1" ht="12" customHeight="1" thickBot="1">
      <c r="A20" s="196" t="s">
        <v>11</v>
      </c>
      <c r="B20" s="227"/>
      <c r="C20" s="217" t="s">
        <v>150</v>
      </c>
      <c r="D20" s="334">
        <f aca="true" t="shared" si="2" ref="D20:O20">D9+D10+D11+D16+D19</f>
        <v>0</v>
      </c>
      <c r="E20" s="268">
        <f t="shared" si="2"/>
        <v>0</v>
      </c>
      <c r="F20" s="268">
        <f t="shared" si="2"/>
        <v>0</v>
      </c>
      <c r="G20" s="268">
        <f t="shared" si="2"/>
        <v>0</v>
      </c>
      <c r="H20" s="268">
        <f t="shared" si="2"/>
        <v>0</v>
      </c>
      <c r="I20" s="204">
        <f t="shared" si="2"/>
        <v>0</v>
      </c>
      <c r="J20" s="627">
        <f t="shared" si="2"/>
        <v>0</v>
      </c>
      <c r="K20" s="268">
        <f t="shared" si="2"/>
        <v>0</v>
      </c>
      <c r="L20" s="268">
        <f t="shared" si="2"/>
        <v>0</v>
      </c>
      <c r="M20" s="268">
        <f t="shared" si="2"/>
        <v>0</v>
      </c>
      <c r="N20" s="268">
        <f t="shared" si="2"/>
        <v>0</v>
      </c>
      <c r="O20" s="619">
        <f t="shared" si="2"/>
        <v>0</v>
      </c>
      <c r="P20" s="627"/>
      <c r="Q20" s="268"/>
      <c r="R20" s="268"/>
      <c r="S20" s="268"/>
      <c r="T20" s="268"/>
      <c r="U20" s="204"/>
      <c r="V20" s="268"/>
    </row>
    <row r="21" spans="1:22" s="211" customFormat="1" ht="12" customHeight="1" thickBot="1">
      <c r="A21" s="228" t="s">
        <v>12</v>
      </c>
      <c r="B21" s="229"/>
      <c r="C21" s="230" t="s">
        <v>151</v>
      </c>
      <c r="D21" s="335">
        <f aca="true" t="shared" si="3" ref="D21:L21">SUM(D22:D24)</f>
        <v>0</v>
      </c>
      <c r="E21" s="273">
        <f t="shared" si="3"/>
        <v>0</v>
      </c>
      <c r="F21" s="273">
        <f t="shared" si="3"/>
        <v>0</v>
      </c>
      <c r="G21" s="273">
        <f t="shared" si="3"/>
        <v>0</v>
      </c>
      <c r="H21" s="273">
        <f t="shared" si="3"/>
        <v>0</v>
      </c>
      <c r="I21" s="858">
        <f>SUM(I22:I24)</f>
        <v>0</v>
      </c>
      <c r="J21" s="633">
        <f t="shared" si="3"/>
        <v>0</v>
      </c>
      <c r="K21" s="273">
        <f t="shared" si="3"/>
        <v>0</v>
      </c>
      <c r="L21" s="273">
        <f t="shared" si="3"/>
        <v>0</v>
      </c>
      <c r="M21" s="273">
        <f>SUM(M22:M24)</f>
        <v>0</v>
      </c>
      <c r="N21" s="273">
        <f>SUM(N22:N24)</f>
        <v>0</v>
      </c>
      <c r="O21" s="620">
        <f>SUM(O22:O24)</f>
        <v>0</v>
      </c>
      <c r="P21" s="627"/>
      <c r="Q21" s="268"/>
      <c r="R21" s="268"/>
      <c r="S21" s="268"/>
      <c r="T21" s="268"/>
      <c r="U21" s="204"/>
      <c r="V21" s="268"/>
    </row>
    <row r="22" spans="1:22" s="211" customFormat="1" ht="15" customHeight="1" thickBot="1">
      <c r="A22" s="206"/>
      <c r="B22" s="231" t="s">
        <v>51</v>
      </c>
      <c r="C22" s="220" t="s">
        <v>153</v>
      </c>
      <c r="D22" s="270"/>
      <c r="E22" s="270"/>
      <c r="F22" s="270"/>
      <c r="G22" s="270"/>
      <c r="H22" s="270"/>
      <c r="I22" s="221"/>
      <c r="J22" s="630"/>
      <c r="K22" s="270"/>
      <c r="L22" s="270">
        <v>0</v>
      </c>
      <c r="M22" s="270">
        <v>0</v>
      </c>
      <c r="N22" s="270">
        <v>0</v>
      </c>
      <c r="O22" s="221"/>
      <c r="P22" s="636"/>
      <c r="Q22" s="637"/>
      <c r="R22" s="637"/>
      <c r="S22" s="637"/>
      <c r="T22" s="637"/>
      <c r="U22" s="336"/>
      <c r="V22" s="637"/>
    </row>
    <row r="23" spans="1:22" s="211" customFormat="1" ht="15" customHeight="1">
      <c r="A23" s="1021"/>
      <c r="B23" s="1022" t="s">
        <v>52</v>
      </c>
      <c r="C23" s="663" t="s">
        <v>450</v>
      </c>
      <c r="D23" s="1024"/>
      <c r="E23" s="1024"/>
      <c r="F23" s="1024"/>
      <c r="G23" s="1024"/>
      <c r="H23" s="1024"/>
      <c r="I23" s="1029"/>
      <c r="J23" s="1023"/>
      <c r="K23" s="1024"/>
      <c r="L23" s="1024"/>
      <c r="M23" s="1024"/>
      <c r="N23" s="1024"/>
      <c r="O23" s="1029"/>
      <c r="P23" s="1025"/>
      <c r="Q23" s="1026"/>
      <c r="R23" s="1026"/>
      <c r="S23" s="1026"/>
      <c r="T23" s="1026"/>
      <c r="U23" s="1027"/>
      <c r="V23" s="1026"/>
    </row>
    <row r="24" spans="1:22" s="211" customFormat="1" ht="15" customHeight="1" thickBot="1">
      <c r="A24" s="232"/>
      <c r="B24" s="233" t="s">
        <v>93</v>
      </c>
      <c r="C24" s="234" t="s">
        <v>155</v>
      </c>
      <c r="D24" s="274"/>
      <c r="E24" s="274"/>
      <c r="F24" s="274"/>
      <c r="G24" s="274"/>
      <c r="H24" s="274"/>
      <c r="I24" s="235"/>
      <c r="J24" s="634"/>
      <c r="K24" s="274"/>
      <c r="L24" s="274"/>
      <c r="M24" s="274"/>
      <c r="N24" s="274"/>
      <c r="O24" s="235"/>
      <c r="P24" s="634"/>
      <c r="Q24" s="274"/>
      <c r="R24" s="274"/>
      <c r="S24" s="274"/>
      <c r="T24" s="274"/>
      <c r="U24" s="235"/>
      <c r="V24" s="274"/>
    </row>
    <row r="25" spans="1:22" ht="13.5" hidden="1" thickBot="1">
      <c r="A25" s="236" t="s">
        <v>13</v>
      </c>
      <c r="B25" s="237"/>
      <c r="C25" s="238" t="s">
        <v>156</v>
      </c>
      <c r="D25" s="331"/>
      <c r="E25" s="272"/>
      <c r="F25" s="272"/>
      <c r="G25" s="272"/>
      <c r="H25" s="272"/>
      <c r="I25" s="226"/>
      <c r="J25" s="632"/>
      <c r="K25" s="272"/>
      <c r="L25" s="272"/>
      <c r="M25" s="272"/>
      <c r="N25" s="272"/>
      <c r="O25" s="621"/>
      <c r="P25" s="632"/>
      <c r="Q25" s="272"/>
      <c r="R25" s="272"/>
      <c r="S25" s="272"/>
      <c r="T25" s="272"/>
      <c r="U25" s="226"/>
      <c r="V25" s="272"/>
    </row>
    <row r="26" spans="1:22" s="199" customFormat="1" ht="16.5" customHeight="1" thickBot="1">
      <c r="A26" s="236" t="s">
        <v>13</v>
      </c>
      <c r="B26" s="239"/>
      <c r="C26" s="240" t="s">
        <v>451</v>
      </c>
      <c r="D26" s="337">
        <f aca="true" t="shared" si="4" ref="D26:L26">D20+D25+D21</f>
        <v>0</v>
      </c>
      <c r="E26" s="275">
        <f t="shared" si="4"/>
        <v>0</v>
      </c>
      <c r="F26" s="275">
        <f t="shared" si="4"/>
        <v>0</v>
      </c>
      <c r="G26" s="275">
        <f t="shared" si="4"/>
        <v>0</v>
      </c>
      <c r="H26" s="275">
        <f t="shared" si="4"/>
        <v>0</v>
      </c>
      <c r="I26" s="259">
        <f t="shared" si="4"/>
        <v>0</v>
      </c>
      <c r="J26" s="635">
        <f t="shared" si="4"/>
        <v>0</v>
      </c>
      <c r="K26" s="275">
        <f t="shared" si="4"/>
        <v>0</v>
      </c>
      <c r="L26" s="275">
        <f t="shared" si="4"/>
        <v>0</v>
      </c>
      <c r="M26" s="275">
        <f>M20+M25+M21</f>
        <v>0</v>
      </c>
      <c r="N26" s="275">
        <f>N20+N25+N21</f>
        <v>0</v>
      </c>
      <c r="O26" s="241">
        <f>O20+O25+O21</f>
        <v>0</v>
      </c>
      <c r="P26" s="635"/>
      <c r="Q26" s="275"/>
      <c r="R26" s="275"/>
      <c r="S26" s="275"/>
      <c r="T26" s="275"/>
      <c r="U26" s="259"/>
      <c r="V26" s="275"/>
    </row>
    <row r="27" spans="1:16" s="245" customFormat="1" ht="12" customHeight="1">
      <c r="A27" s="242"/>
      <c r="B27" s="242"/>
      <c r="C27" s="24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</row>
    <row r="28" spans="1:16" ht="12" customHeight="1" thickBot="1">
      <c r="A28" s="246"/>
      <c r="B28" s="247"/>
      <c r="C28" s="247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</row>
    <row r="29" spans="1:21" ht="12" customHeight="1" thickBot="1">
      <c r="A29" s="249"/>
      <c r="B29" s="250"/>
      <c r="C29" s="251" t="s">
        <v>158</v>
      </c>
      <c r="D29" s="266"/>
      <c r="E29" s="266"/>
      <c r="F29" s="266"/>
      <c r="G29" s="266"/>
      <c r="H29" s="266"/>
      <c r="I29" s="266"/>
      <c r="J29" s="275"/>
      <c r="K29" s="266"/>
      <c r="L29" s="266"/>
      <c r="M29" s="266"/>
      <c r="N29" s="266"/>
      <c r="O29" s="266"/>
      <c r="P29" s="635"/>
      <c r="Q29" s="275"/>
      <c r="R29" s="275"/>
      <c r="S29" s="275"/>
      <c r="T29" s="259"/>
      <c r="U29" s="241"/>
    </row>
    <row r="30" spans="1:22" ht="12" customHeight="1" thickBot="1">
      <c r="A30" s="216" t="s">
        <v>32</v>
      </c>
      <c r="B30" s="252"/>
      <c r="C30" s="638" t="s">
        <v>159</v>
      </c>
      <c r="D30" s="627">
        <f aca="true" t="shared" si="5" ref="D30:T30">SUM(D31:D35)</f>
        <v>0</v>
      </c>
      <c r="E30" s="268">
        <f t="shared" si="5"/>
        <v>0</v>
      </c>
      <c r="F30" s="268">
        <f t="shared" si="5"/>
        <v>0</v>
      </c>
      <c r="G30" s="268">
        <f t="shared" si="5"/>
        <v>0</v>
      </c>
      <c r="H30" s="268">
        <f t="shared" si="5"/>
        <v>0</v>
      </c>
      <c r="I30" s="204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68">
        <f t="shared" si="5"/>
        <v>0</v>
      </c>
      <c r="N30" s="268">
        <f t="shared" si="5"/>
        <v>0</v>
      </c>
      <c r="O30" s="268">
        <f t="shared" si="5"/>
        <v>0</v>
      </c>
      <c r="P30" s="627">
        <f t="shared" si="5"/>
        <v>0</v>
      </c>
      <c r="Q30" s="268">
        <f t="shared" si="5"/>
        <v>0</v>
      </c>
      <c r="R30" s="268">
        <f t="shared" si="5"/>
        <v>0</v>
      </c>
      <c r="S30" s="268">
        <f t="shared" si="5"/>
        <v>0</v>
      </c>
      <c r="T30" s="204">
        <f t="shared" si="5"/>
        <v>0</v>
      </c>
      <c r="U30" s="651"/>
      <c r="V30" s="204">
        <f>SUM(V31:V35)</f>
        <v>0</v>
      </c>
    </row>
    <row r="31" spans="1:22" ht="12" customHeight="1">
      <c r="A31" s="253"/>
      <c r="B31" s="254" t="s">
        <v>133</v>
      </c>
      <c r="C31" s="639" t="s">
        <v>160</v>
      </c>
      <c r="D31" s="645"/>
      <c r="E31" s="277"/>
      <c r="F31" s="277"/>
      <c r="G31" s="277"/>
      <c r="H31" s="277"/>
      <c r="I31" s="646"/>
      <c r="J31" s="277"/>
      <c r="K31" s="277"/>
      <c r="L31" s="277"/>
      <c r="M31" s="277"/>
      <c r="N31" s="277"/>
      <c r="O31" s="277"/>
      <c r="P31" s="629"/>
      <c r="Q31" s="269"/>
      <c r="R31" s="269"/>
      <c r="S31" s="269"/>
      <c r="T31" s="210"/>
      <c r="U31" s="652"/>
      <c r="V31" s="210"/>
    </row>
    <row r="32" spans="1:22" ht="12" customHeight="1">
      <c r="A32" s="255"/>
      <c r="B32" s="256" t="s">
        <v>134</v>
      </c>
      <c r="C32" s="640" t="s">
        <v>61</v>
      </c>
      <c r="D32" s="647"/>
      <c r="E32" s="278"/>
      <c r="F32" s="278"/>
      <c r="G32" s="278"/>
      <c r="H32" s="278"/>
      <c r="I32" s="257"/>
      <c r="J32" s="278"/>
      <c r="K32" s="278"/>
      <c r="L32" s="278"/>
      <c r="M32" s="278"/>
      <c r="N32" s="278"/>
      <c r="O32" s="278"/>
      <c r="P32" s="629"/>
      <c r="Q32" s="269"/>
      <c r="R32" s="269"/>
      <c r="S32" s="269"/>
      <c r="T32" s="210"/>
      <c r="U32" s="652"/>
      <c r="V32" s="210"/>
    </row>
    <row r="33" spans="1:22" ht="12" customHeight="1">
      <c r="A33" s="255"/>
      <c r="B33" s="256" t="s">
        <v>135</v>
      </c>
      <c r="C33" s="640" t="s">
        <v>161</v>
      </c>
      <c r="D33" s="647"/>
      <c r="E33" s="278"/>
      <c r="F33" s="278"/>
      <c r="G33" s="278"/>
      <c r="H33" s="278"/>
      <c r="I33" s="257"/>
      <c r="J33" s="278"/>
      <c r="K33" s="278"/>
      <c r="L33" s="278"/>
      <c r="M33" s="278"/>
      <c r="N33" s="278"/>
      <c r="O33" s="278"/>
      <c r="P33" s="629"/>
      <c r="Q33" s="269"/>
      <c r="R33" s="269"/>
      <c r="S33" s="269"/>
      <c r="T33" s="210"/>
      <c r="U33" s="652"/>
      <c r="V33" s="210"/>
    </row>
    <row r="34" spans="1:22" s="245" customFormat="1" ht="12" customHeight="1">
      <c r="A34" s="255"/>
      <c r="B34" s="256" t="s">
        <v>136</v>
      </c>
      <c r="C34" s="640" t="s">
        <v>103</v>
      </c>
      <c r="D34" s="647"/>
      <c r="E34" s="278"/>
      <c r="F34" s="278"/>
      <c r="G34" s="278"/>
      <c r="H34" s="278"/>
      <c r="I34" s="257"/>
      <c r="J34" s="278"/>
      <c r="K34" s="278"/>
      <c r="L34" s="278"/>
      <c r="M34" s="278"/>
      <c r="N34" s="278"/>
      <c r="O34" s="278"/>
      <c r="P34" s="629"/>
      <c r="Q34" s="269"/>
      <c r="R34" s="269"/>
      <c r="S34" s="269"/>
      <c r="T34" s="210"/>
      <c r="U34" s="653"/>
      <c r="V34" s="210"/>
    </row>
    <row r="35" spans="1:22" ht="12" customHeight="1" thickBot="1">
      <c r="A35" s="255"/>
      <c r="B35" s="256" t="s">
        <v>60</v>
      </c>
      <c r="C35" s="640" t="s">
        <v>105</v>
      </c>
      <c r="D35" s="647"/>
      <c r="E35" s="278"/>
      <c r="F35" s="278"/>
      <c r="G35" s="278"/>
      <c r="H35" s="278"/>
      <c r="I35" s="257"/>
      <c r="J35" s="278"/>
      <c r="K35" s="278"/>
      <c r="L35" s="278"/>
      <c r="M35" s="278"/>
      <c r="N35" s="278"/>
      <c r="O35" s="278"/>
      <c r="P35" s="647"/>
      <c r="Q35" s="278"/>
      <c r="R35" s="278"/>
      <c r="S35" s="278"/>
      <c r="T35" s="257"/>
      <c r="U35" s="654"/>
      <c r="V35" s="257"/>
    </row>
    <row r="36" spans="1:22" ht="12" customHeight="1" thickBot="1">
      <c r="A36" s="216" t="s">
        <v>33</v>
      </c>
      <c r="B36" s="252"/>
      <c r="C36" s="638" t="s">
        <v>162</v>
      </c>
      <c r="D36" s="627">
        <f aca="true" t="shared" si="6" ref="D36:T36">SUM(D37:D40)</f>
        <v>0</v>
      </c>
      <c r="E36" s="268">
        <f t="shared" si="6"/>
        <v>0</v>
      </c>
      <c r="F36" s="268">
        <f t="shared" si="6"/>
        <v>0</v>
      </c>
      <c r="G36" s="268">
        <f t="shared" si="6"/>
        <v>0</v>
      </c>
      <c r="H36" s="268">
        <f t="shared" si="6"/>
        <v>0</v>
      </c>
      <c r="I36" s="204">
        <f t="shared" si="6"/>
        <v>0</v>
      </c>
      <c r="J36" s="268">
        <f t="shared" si="6"/>
        <v>0</v>
      </c>
      <c r="K36" s="268">
        <f t="shared" si="6"/>
        <v>0</v>
      </c>
      <c r="L36" s="268">
        <f t="shared" si="6"/>
        <v>0</v>
      </c>
      <c r="M36" s="268">
        <f t="shared" si="6"/>
        <v>0</v>
      </c>
      <c r="N36" s="268">
        <f t="shared" si="6"/>
        <v>0</v>
      </c>
      <c r="O36" s="268">
        <f t="shared" si="6"/>
        <v>0</v>
      </c>
      <c r="P36" s="627">
        <f t="shared" si="6"/>
        <v>0</v>
      </c>
      <c r="Q36" s="268">
        <f t="shared" si="6"/>
        <v>0</v>
      </c>
      <c r="R36" s="268">
        <f t="shared" si="6"/>
        <v>0</v>
      </c>
      <c r="S36" s="268">
        <f t="shared" si="6"/>
        <v>0</v>
      </c>
      <c r="T36" s="204">
        <f t="shared" si="6"/>
        <v>0</v>
      </c>
      <c r="U36" s="619"/>
      <c r="V36" s="204">
        <f>SUM(V37:V40)</f>
        <v>0</v>
      </c>
    </row>
    <row r="37" spans="1:22" ht="12" customHeight="1">
      <c r="A37" s="253"/>
      <c r="B37" s="254" t="s">
        <v>163</v>
      </c>
      <c r="C37" s="639" t="s">
        <v>115</v>
      </c>
      <c r="D37" s="645"/>
      <c r="E37" s="277"/>
      <c r="F37" s="277"/>
      <c r="G37" s="277"/>
      <c r="H37" s="277"/>
      <c r="I37" s="646"/>
      <c r="J37" s="277"/>
      <c r="K37" s="277"/>
      <c r="L37" s="277"/>
      <c r="M37" s="277"/>
      <c r="N37" s="277"/>
      <c r="O37" s="277"/>
      <c r="P37" s="629"/>
      <c r="Q37" s="269"/>
      <c r="R37" s="269"/>
      <c r="S37" s="269"/>
      <c r="T37" s="210"/>
      <c r="U37" s="653"/>
      <c r="V37" s="210"/>
    </row>
    <row r="38" spans="1:22" ht="12" customHeight="1">
      <c r="A38" s="255"/>
      <c r="B38" s="256" t="s">
        <v>164</v>
      </c>
      <c r="C38" s="640" t="s">
        <v>116</v>
      </c>
      <c r="D38" s="647">
        <v>0</v>
      </c>
      <c r="E38" s="278">
        <v>0</v>
      </c>
      <c r="F38" s="278">
        <v>0</v>
      </c>
      <c r="G38" s="278">
        <v>0</v>
      </c>
      <c r="H38" s="278">
        <v>0</v>
      </c>
      <c r="I38" s="257">
        <v>0</v>
      </c>
      <c r="J38" s="278">
        <v>0</v>
      </c>
      <c r="K38" s="278">
        <v>0</v>
      </c>
      <c r="L38" s="278">
        <v>0</v>
      </c>
      <c r="M38" s="278">
        <v>0</v>
      </c>
      <c r="N38" s="278">
        <v>0</v>
      </c>
      <c r="O38" s="278">
        <v>0</v>
      </c>
      <c r="P38" s="647"/>
      <c r="Q38" s="278"/>
      <c r="R38" s="278"/>
      <c r="S38" s="278"/>
      <c r="T38" s="257"/>
      <c r="U38" s="654"/>
      <c r="V38" s="257"/>
    </row>
    <row r="39" spans="1:22" ht="15" customHeight="1">
      <c r="A39" s="255"/>
      <c r="B39" s="256" t="s">
        <v>165</v>
      </c>
      <c r="C39" s="640" t="s">
        <v>166</v>
      </c>
      <c r="D39" s="647"/>
      <c r="E39" s="278"/>
      <c r="F39" s="278"/>
      <c r="G39" s="278"/>
      <c r="H39" s="278"/>
      <c r="I39" s="257"/>
      <c r="J39" s="278"/>
      <c r="K39" s="278"/>
      <c r="L39" s="278"/>
      <c r="M39" s="278"/>
      <c r="N39" s="278"/>
      <c r="O39" s="278"/>
      <c r="P39" s="647"/>
      <c r="Q39" s="278"/>
      <c r="R39" s="278"/>
      <c r="S39" s="278"/>
      <c r="T39" s="257"/>
      <c r="U39" s="654"/>
      <c r="V39" s="257"/>
    </row>
    <row r="40" spans="1:22" ht="23.25" thickBot="1">
      <c r="A40" s="255"/>
      <c r="B40" s="256" t="s">
        <v>167</v>
      </c>
      <c r="C40" s="640" t="s">
        <v>168</v>
      </c>
      <c r="D40" s="647"/>
      <c r="E40" s="278"/>
      <c r="F40" s="278"/>
      <c r="G40" s="278"/>
      <c r="H40" s="278"/>
      <c r="I40" s="257"/>
      <c r="J40" s="278"/>
      <c r="K40" s="278"/>
      <c r="L40" s="278"/>
      <c r="M40" s="278"/>
      <c r="N40" s="278"/>
      <c r="O40" s="278"/>
      <c r="P40" s="647"/>
      <c r="Q40" s="278"/>
      <c r="R40" s="278"/>
      <c r="S40" s="278"/>
      <c r="T40" s="257"/>
      <c r="U40" s="654"/>
      <c r="V40" s="257"/>
    </row>
    <row r="41" spans="1:22" ht="15" customHeight="1" hidden="1" thickBot="1">
      <c r="A41" s="216" t="s">
        <v>10</v>
      </c>
      <c r="B41" s="252"/>
      <c r="C41" s="641" t="s">
        <v>169</v>
      </c>
      <c r="D41" s="632"/>
      <c r="E41" s="272"/>
      <c r="F41" s="272"/>
      <c r="G41" s="272"/>
      <c r="H41" s="272"/>
      <c r="I41" s="226"/>
      <c r="J41" s="272"/>
      <c r="K41" s="272"/>
      <c r="L41" s="272"/>
      <c r="M41" s="272"/>
      <c r="N41" s="272"/>
      <c r="O41" s="272"/>
      <c r="P41" s="632"/>
      <c r="Q41" s="272"/>
      <c r="R41" s="272"/>
      <c r="S41" s="272"/>
      <c r="T41" s="226"/>
      <c r="U41" s="621"/>
      <c r="V41" s="226"/>
    </row>
    <row r="42" spans="1:22" ht="14.25" customHeight="1" hidden="1" thickBot="1">
      <c r="A42" s="236" t="s">
        <v>11</v>
      </c>
      <c r="B42" s="237"/>
      <c r="C42" s="642" t="s">
        <v>170</v>
      </c>
      <c r="D42" s="632"/>
      <c r="E42" s="272"/>
      <c r="F42" s="272"/>
      <c r="G42" s="272"/>
      <c r="H42" s="272"/>
      <c r="I42" s="226"/>
      <c r="J42" s="272"/>
      <c r="K42" s="272"/>
      <c r="L42" s="272"/>
      <c r="M42" s="272"/>
      <c r="N42" s="272"/>
      <c r="O42" s="272"/>
      <c r="P42" s="632"/>
      <c r="Q42" s="272"/>
      <c r="R42" s="272"/>
      <c r="S42" s="272"/>
      <c r="T42" s="226"/>
      <c r="U42" s="621"/>
      <c r="V42" s="226"/>
    </row>
    <row r="43" spans="1:22" ht="13.5" thickBot="1">
      <c r="A43" s="216" t="s">
        <v>10</v>
      </c>
      <c r="B43" s="258"/>
      <c r="C43" s="643" t="s">
        <v>452</v>
      </c>
      <c r="D43" s="635">
        <f aca="true" t="shared" si="7" ref="D43:V43">D30+D36+D41+D42</f>
        <v>0</v>
      </c>
      <c r="E43" s="275">
        <f t="shared" si="7"/>
        <v>0</v>
      </c>
      <c r="F43" s="275">
        <f t="shared" si="7"/>
        <v>0</v>
      </c>
      <c r="G43" s="275">
        <f t="shared" si="7"/>
        <v>0</v>
      </c>
      <c r="H43" s="275">
        <f t="shared" si="7"/>
        <v>0</v>
      </c>
      <c r="I43" s="259">
        <f t="shared" si="7"/>
        <v>0</v>
      </c>
      <c r="J43" s="276">
        <f t="shared" si="7"/>
        <v>0</v>
      </c>
      <c r="K43" s="276">
        <f t="shared" si="7"/>
        <v>0</v>
      </c>
      <c r="L43" s="276">
        <f t="shared" si="7"/>
        <v>0</v>
      </c>
      <c r="M43" s="276">
        <f t="shared" si="7"/>
        <v>0</v>
      </c>
      <c r="N43" s="276">
        <f t="shared" si="7"/>
        <v>0</v>
      </c>
      <c r="O43" s="276">
        <f t="shared" si="7"/>
        <v>0</v>
      </c>
      <c r="P43" s="635">
        <f t="shared" si="7"/>
        <v>0</v>
      </c>
      <c r="Q43" s="275">
        <f t="shared" si="7"/>
        <v>0</v>
      </c>
      <c r="R43" s="275">
        <f t="shared" si="7"/>
        <v>0</v>
      </c>
      <c r="S43" s="275">
        <f t="shared" si="7"/>
        <v>0</v>
      </c>
      <c r="T43" s="259">
        <f t="shared" si="7"/>
        <v>0</v>
      </c>
      <c r="U43" s="655" t="e">
        <f>T43/S43</f>
        <v>#DIV/0!</v>
      </c>
      <c r="V43" s="259">
        <f t="shared" si="7"/>
        <v>0</v>
      </c>
    </row>
    <row r="44" spans="1:22" ht="13.5" thickBot="1">
      <c r="A44" s="260"/>
      <c r="B44" s="261"/>
      <c r="C44" s="261"/>
      <c r="D44" s="656"/>
      <c r="E44" s="657"/>
      <c r="F44" s="657"/>
      <c r="G44" s="657"/>
      <c r="H44" s="657"/>
      <c r="I44" s="859"/>
      <c r="J44" s="262"/>
      <c r="K44" s="262"/>
      <c r="L44" s="262"/>
      <c r="M44" s="262"/>
      <c r="N44" s="262"/>
      <c r="O44" s="262"/>
      <c r="P44" s="656"/>
      <c r="Q44" s="657"/>
      <c r="R44" s="657"/>
      <c r="S44" s="658"/>
      <c r="T44" s="659"/>
      <c r="V44" s="659"/>
    </row>
    <row r="45" spans="1:22" ht="13.5" thickBot="1">
      <c r="A45" s="263" t="s">
        <v>172</v>
      </c>
      <c r="B45" s="264"/>
      <c r="C45" s="644"/>
      <c r="D45" s="660"/>
      <c r="E45" s="281"/>
      <c r="F45" s="281"/>
      <c r="G45" s="281"/>
      <c r="H45" s="281"/>
      <c r="I45" s="648"/>
      <c r="J45" s="281"/>
      <c r="K45" s="281"/>
      <c r="L45" s="281"/>
      <c r="M45" s="281"/>
      <c r="N45" s="281"/>
      <c r="O45" s="281"/>
      <c r="P45" s="660"/>
      <c r="Q45" s="281"/>
      <c r="R45" s="281"/>
      <c r="S45" s="281"/>
      <c r="T45" s="648"/>
      <c r="U45" s="280"/>
      <c r="V45" s="648"/>
    </row>
    <row r="46" spans="1:22" ht="13.5" thickBot="1">
      <c r="A46" s="263" t="s">
        <v>173</v>
      </c>
      <c r="B46" s="264"/>
      <c r="C46" s="644"/>
      <c r="D46" s="660">
        <v>0</v>
      </c>
      <c r="E46" s="281"/>
      <c r="F46" s="281"/>
      <c r="G46" s="281"/>
      <c r="H46" s="281"/>
      <c r="I46" s="648"/>
      <c r="J46" s="281"/>
      <c r="K46" s="281"/>
      <c r="L46" s="281"/>
      <c r="M46" s="281"/>
      <c r="N46" s="281"/>
      <c r="O46" s="281"/>
      <c r="P46" s="660"/>
      <c r="Q46" s="281"/>
      <c r="R46" s="281"/>
      <c r="S46" s="281"/>
      <c r="T46" s="648"/>
      <c r="U46" s="280"/>
      <c r="V46" s="648"/>
    </row>
    <row r="47" spans="6:15" ht="12.75">
      <c r="F47" s="282"/>
      <c r="G47" s="282"/>
      <c r="H47" s="282"/>
      <c r="I47" s="282"/>
      <c r="L47" s="282"/>
      <c r="M47" s="282"/>
      <c r="N47" s="282"/>
      <c r="O47" s="282"/>
    </row>
    <row r="48" spans="1:15" ht="12.75">
      <c r="A48" s="1400" t="s">
        <v>253</v>
      </c>
      <c r="B48" s="1400"/>
      <c r="C48" s="1400"/>
      <c r="L48" s="282"/>
      <c r="M48" s="282"/>
      <c r="N48" s="282"/>
      <c r="O48" s="282"/>
    </row>
    <row r="49" spans="4:9" ht="12.75">
      <c r="D49" s="282">
        <v>0</v>
      </c>
      <c r="E49" s="282"/>
      <c r="F49" s="282"/>
      <c r="G49" s="282"/>
      <c r="H49" s="282"/>
      <c r="I49" s="282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="60" zoomScaleNormal="75" zoomScalePageLayoutView="0" workbookViewId="0" topLeftCell="A1">
      <selection activeCell="F32" sqref="F32"/>
    </sheetView>
  </sheetViews>
  <sheetFormatPr defaultColWidth="9.140625" defaultRowHeight="12.75"/>
  <cols>
    <col min="1" max="1" width="2.8515625" style="159" customWidth="1"/>
    <col min="2" max="2" width="3.8515625" style="166" customWidth="1"/>
    <col min="3" max="3" width="5.28125" style="166" customWidth="1"/>
    <col min="4" max="4" width="74.57421875" style="167" customWidth="1"/>
    <col min="5" max="6" width="15.7109375" style="1" customWidth="1"/>
    <col min="7" max="7" width="15.7109375" style="1" hidden="1" customWidth="1"/>
    <col min="8" max="9" width="14.421875" style="1" hidden="1" customWidth="1"/>
    <col min="10" max="10" width="14.57421875" style="1" hidden="1" customWidth="1"/>
    <col min="11" max="11" width="18.421875" style="101" customWidth="1"/>
    <col min="12" max="12" width="15.7109375" style="101" customWidth="1"/>
    <col min="13" max="13" width="15.7109375" style="101" hidden="1" customWidth="1"/>
    <col min="14" max="15" width="14.421875" style="101" hidden="1" customWidth="1"/>
    <col min="16" max="16" width="14.140625" style="101" hidden="1" customWidth="1"/>
    <col min="17" max="17" width="18.00390625" style="101" customWidth="1"/>
    <col min="18" max="18" width="13.7109375" style="101" customWidth="1"/>
    <col min="19" max="19" width="13.7109375" style="101" hidden="1" customWidth="1"/>
    <col min="20" max="21" width="14.421875" style="101" hidden="1" customWidth="1"/>
    <col min="22" max="22" width="12.28125" style="101" hidden="1" customWidth="1"/>
    <col min="23" max="23" width="19.8515625" style="101" customWidth="1"/>
    <col min="24" max="24" width="10.574218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07" t="s">
        <v>8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R1" s="1207"/>
      <c r="S1" s="1207"/>
      <c r="T1" s="1207"/>
      <c r="U1" s="1207"/>
      <c r="V1" s="1207"/>
      <c r="W1" s="1207"/>
    </row>
    <row r="2" spans="1:23" ht="14.25" customHeight="1" thickBot="1">
      <c r="A2" s="1209" t="s">
        <v>226</v>
      </c>
      <c r="B2" s="1209"/>
      <c r="C2" s="158"/>
      <c r="D2" s="168"/>
      <c r="W2" s="174" t="s">
        <v>2</v>
      </c>
    </row>
    <row r="3" spans="1:29" s="2" customFormat="1" ht="48.75" customHeight="1" thickBot="1">
      <c r="A3" s="1208" t="s">
        <v>4</v>
      </c>
      <c r="B3" s="1179"/>
      <c r="C3" s="1179"/>
      <c r="D3" s="1179"/>
      <c r="E3" s="584" t="s">
        <v>5</v>
      </c>
      <c r="F3" s="516"/>
      <c r="G3" s="516"/>
      <c r="H3" s="516"/>
      <c r="I3" s="516"/>
      <c r="J3" s="517"/>
      <c r="K3" s="584" t="s">
        <v>80</v>
      </c>
      <c r="L3" s="516"/>
      <c r="M3" s="516"/>
      <c r="N3" s="516"/>
      <c r="O3" s="516"/>
      <c r="P3" s="517"/>
      <c r="Q3" s="584" t="s">
        <v>81</v>
      </c>
      <c r="R3" s="516"/>
      <c r="S3" s="516"/>
      <c r="T3" s="516"/>
      <c r="U3" s="516"/>
      <c r="V3" s="517"/>
      <c r="W3" s="1208" t="s">
        <v>88</v>
      </c>
      <c r="X3" s="1179"/>
      <c r="Y3" s="1179"/>
      <c r="Z3" s="1179"/>
      <c r="AA3" s="1179"/>
      <c r="AB3" s="1179"/>
      <c r="AC3" s="1211"/>
    </row>
    <row r="4" spans="1:29" s="2" customFormat="1" ht="32.25" thickBot="1">
      <c r="A4" s="361"/>
      <c r="B4" s="359"/>
      <c r="C4" s="359"/>
      <c r="D4" s="359"/>
      <c r="E4" s="442" t="s">
        <v>86</v>
      </c>
      <c r="F4" s="443" t="s">
        <v>274</v>
      </c>
      <c r="G4" s="443" t="s">
        <v>277</v>
      </c>
      <c r="H4" s="443" t="s">
        <v>282</v>
      </c>
      <c r="I4" s="443" t="s">
        <v>308</v>
      </c>
      <c r="J4" s="444" t="s">
        <v>352</v>
      </c>
      <c r="K4" s="442" t="s">
        <v>86</v>
      </c>
      <c r="L4" s="443" t="s">
        <v>274</v>
      </c>
      <c r="M4" s="443" t="s">
        <v>277</v>
      </c>
      <c r="N4" s="443" t="s">
        <v>282</v>
      </c>
      <c r="O4" s="443" t="s">
        <v>308</v>
      </c>
      <c r="P4" s="444" t="s">
        <v>352</v>
      </c>
      <c r="Q4" s="442" t="s">
        <v>86</v>
      </c>
      <c r="R4" s="443" t="s">
        <v>274</v>
      </c>
      <c r="S4" s="443" t="s">
        <v>277</v>
      </c>
      <c r="T4" s="443" t="s">
        <v>282</v>
      </c>
      <c r="U4" s="443" t="s">
        <v>308</v>
      </c>
      <c r="V4" s="444" t="s">
        <v>352</v>
      </c>
      <c r="W4" s="442" t="s">
        <v>86</v>
      </c>
      <c r="X4" s="443" t="s">
        <v>274</v>
      </c>
      <c r="Y4" s="443" t="s">
        <v>277</v>
      </c>
      <c r="Z4" s="443" t="s">
        <v>282</v>
      </c>
      <c r="AA4" s="443" t="s">
        <v>308</v>
      </c>
      <c r="AB4" s="444" t="s">
        <v>352</v>
      </c>
      <c r="AC4" s="444" t="s">
        <v>352</v>
      </c>
    </row>
    <row r="5" spans="1:29" s="100" customFormat="1" ht="33" customHeight="1" thickBot="1">
      <c r="A5" s="151" t="s">
        <v>32</v>
      </c>
      <c r="B5" s="1210" t="s">
        <v>100</v>
      </c>
      <c r="C5" s="1210"/>
      <c r="D5" s="1210"/>
      <c r="E5" s="445">
        <f aca="true" t="shared" si="0" ref="E5:P5">SUM(E6:E10)</f>
        <v>12690</v>
      </c>
      <c r="F5" s="348">
        <f t="shared" si="0"/>
        <v>12742</v>
      </c>
      <c r="G5" s="348">
        <f t="shared" si="0"/>
        <v>0</v>
      </c>
      <c r="H5" s="348">
        <f t="shared" si="0"/>
        <v>0</v>
      </c>
      <c r="I5" s="348">
        <f t="shared" si="0"/>
        <v>0</v>
      </c>
      <c r="J5" s="348">
        <f t="shared" si="0"/>
        <v>0</v>
      </c>
      <c r="K5" s="445">
        <f t="shared" si="0"/>
        <v>12319</v>
      </c>
      <c r="L5" s="348">
        <f t="shared" si="0"/>
        <v>12371</v>
      </c>
      <c r="M5" s="348">
        <f t="shared" si="0"/>
        <v>0</v>
      </c>
      <c r="N5" s="348">
        <f t="shared" si="0"/>
        <v>0</v>
      </c>
      <c r="O5" s="348">
        <f t="shared" si="0"/>
        <v>0</v>
      </c>
      <c r="P5" s="348">
        <f t="shared" si="0"/>
        <v>0</v>
      </c>
      <c r="Q5" s="445">
        <f aca="true" t="shared" si="1" ref="Q5:Z5">SUM(Q6:Q10)</f>
        <v>371</v>
      </c>
      <c r="R5" s="348">
        <f t="shared" si="1"/>
        <v>371</v>
      </c>
      <c r="S5" s="348">
        <f t="shared" si="1"/>
        <v>0</v>
      </c>
      <c r="T5" s="348">
        <f t="shared" si="1"/>
        <v>0</v>
      </c>
      <c r="U5" s="348">
        <f>SUM(U6:U10)</f>
        <v>0</v>
      </c>
      <c r="V5" s="348">
        <f>SUM(V6:V10)</f>
        <v>0</v>
      </c>
      <c r="W5" s="445">
        <f t="shared" si="1"/>
        <v>0</v>
      </c>
      <c r="X5" s="348">
        <f t="shared" si="1"/>
        <v>0</v>
      </c>
      <c r="Y5" s="348">
        <f t="shared" si="1"/>
        <v>0</v>
      </c>
      <c r="Z5" s="348">
        <f t="shared" si="1"/>
        <v>0</v>
      </c>
      <c r="AA5" s="348">
        <f>SUM(AA6:AA10)</f>
        <v>0</v>
      </c>
      <c r="AB5" s="348">
        <f>SUM(AB6:AB10)</f>
        <v>0</v>
      </c>
      <c r="AC5" s="348">
        <f>SUM(AC6:AC10)</f>
        <v>0</v>
      </c>
    </row>
    <row r="6" spans="1:29" s="5" customFormat="1" ht="33" customHeight="1">
      <c r="A6" s="150"/>
      <c r="B6" s="155" t="s">
        <v>43</v>
      </c>
      <c r="C6" s="155"/>
      <c r="D6" s="435" t="s">
        <v>0</v>
      </c>
      <c r="E6" s="446">
        <f>'4.sz.m.ÖNK kiadás'!E7+'üres lap2'!D31+'üres lap3'!D30+'üres lap'!D27</f>
        <v>4950</v>
      </c>
      <c r="F6" s="350">
        <f>'4.sz.m.ÖNK kiadás'!F7+'üres lap2'!E31+'üres lap3'!E30+'üres lap'!E27</f>
        <v>5004</v>
      </c>
      <c r="G6" s="350">
        <f>'4.sz.m.ÖNK kiadás'!G7+'üres lap2'!F31+'üres lap3'!F30+'üres lap'!F27</f>
        <v>0</v>
      </c>
      <c r="H6" s="350">
        <f>'4.sz.m.ÖNK kiadás'!H7+'üres lap2'!G31+'üres lap3'!G30+'üres lap'!G27</f>
        <v>0</v>
      </c>
      <c r="I6" s="350">
        <f>'4.sz.m.ÖNK kiadás'!I7+'üres lap2'!H31+'üres lap3'!H30+'üres lap'!H27</f>
        <v>0</v>
      </c>
      <c r="J6" s="350">
        <f>'4.sz.m.ÖNK kiadás'!J7+'üres lap2'!I31+'üres lap3'!I30+'üres lap'!I27</f>
        <v>0</v>
      </c>
      <c r="K6" s="446">
        <f aca="true" t="shared" si="2" ref="K6:N13">E6-Q6</f>
        <v>4950</v>
      </c>
      <c r="L6" s="350">
        <f t="shared" si="2"/>
        <v>5004</v>
      </c>
      <c r="M6" s="350">
        <f t="shared" si="2"/>
        <v>0</v>
      </c>
      <c r="N6" s="350">
        <f t="shared" si="2"/>
        <v>0</v>
      </c>
      <c r="O6" s="350">
        <f>I6-U6</f>
        <v>0</v>
      </c>
      <c r="P6" s="350">
        <f>J6-V6</f>
        <v>0</v>
      </c>
      <c r="Q6" s="446">
        <f>'4.sz.m.ÖNK kiadás'!Q7</f>
        <v>0</v>
      </c>
      <c r="R6" s="350">
        <f>'4.sz.m.ÖNK kiadás'!R7</f>
        <v>0</v>
      </c>
      <c r="S6" s="350">
        <f>'4.sz.m.ÖNK kiadás'!S7</f>
        <v>0</v>
      </c>
      <c r="T6" s="350">
        <f>'4.sz.m.ÖNK kiadás'!T7</f>
        <v>0</v>
      </c>
      <c r="U6" s="350">
        <f>'4.sz.m.ÖNK kiadás'!U7</f>
        <v>0</v>
      </c>
      <c r="V6" s="350">
        <f>'4.sz.m.ÖNK kiadás'!V7</f>
        <v>0</v>
      </c>
      <c r="W6" s="446">
        <f>'üres lap2'!P31</f>
        <v>0</v>
      </c>
      <c r="X6" s="350">
        <f>'üres lap2'!Q31</f>
        <v>0</v>
      </c>
      <c r="Y6" s="350">
        <f>'üres lap2'!R31</f>
        <v>0</v>
      </c>
      <c r="Z6" s="350">
        <f>'üres lap2'!S31</f>
        <v>0</v>
      </c>
      <c r="AA6" s="350">
        <f>'üres lap2'!T31</f>
        <v>0</v>
      </c>
      <c r="AB6" s="350">
        <f>'üres lap2'!U31</f>
        <v>0</v>
      </c>
      <c r="AC6" s="350">
        <f>'üres lap2'!V31</f>
        <v>0</v>
      </c>
    </row>
    <row r="7" spans="1:29" s="5" customFormat="1" ht="33" customHeight="1">
      <c r="A7" s="133"/>
      <c r="B7" s="142" t="s">
        <v>44</v>
      </c>
      <c r="C7" s="142"/>
      <c r="D7" s="436" t="s">
        <v>101</v>
      </c>
      <c r="E7" s="446">
        <f>'4.sz.m.ÖNK kiadás'!E8+'üres lap2'!D32+'üres lap3'!D31+'üres lap'!D28</f>
        <v>1093</v>
      </c>
      <c r="F7" s="350">
        <f>'4.sz.m.ÖNK kiadás'!F8+'üres lap2'!E32+'üres lap3'!E31+'üres lap'!E28</f>
        <v>1107</v>
      </c>
      <c r="G7" s="350">
        <f>'4.sz.m.ÖNK kiadás'!G8+'üres lap2'!F32+'üres lap3'!F31+'üres lap'!F28</f>
        <v>0</v>
      </c>
      <c r="H7" s="350">
        <f>'4.sz.m.ÖNK kiadás'!H8+'üres lap2'!G32+'üres lap3'!G31+'üres lap'!G28</f>
        <v>0</v>
      </c>
      <c r="I7" s="350">
        <f>'4.sz.m.ÖNK kiadás'!I8+'üres lap2'!H32+'üres lap3'!H31+'üres lap'!H28</f>
        <v>0</v>
      </c>
      <c r="J7" s="350">
        <f>'4.sz.m.ÖNK kiadás'!J8+'üres lap2'!I32+'üres lap3'!I31+'üres lap'!I28</f>
        <v>0</v>
      </c>
      <c r="K7" s="446">
        <f t="shared" si="2"/>
        <v>1093</v>
      </c>
      <c r="L7" s="350">
        <f t="shared" si="2"/>
        <v>1107</v>
      </c>
      <c r="M7" s="350">
        <f t="shared" si="2"/>
        <v>0</v>
      </c>
      <c r="N7" s="350">
        <f t="shared" si="2"/>
        <v>0</v>
      </c>
      <c r="O7" s="350">
        <f aca="true" t="shared" si="3" ref="O7:P13">I7-U7</f>
        <v>0</v>
      </c>
      <c r="P7" s="350">
        <f t="shared" si="3"/>
        <v>0</v>
      </c>
      <c r="Q7" s="446">
        <f>'4.sz.m.ÖNK kiadás'!Q8</f>
        <v>0</v>
      </c>
      <c r="R7" s="350">
        <f>'4.sz.m.ÖNK kiadás'!R8</f>
        <v>0</v>
      </c>
      <c r="S7" s="350">
        <f>'4.sz.m.ÖNK kiadás'!S8</f>
        <v>0</v>
      </c>
      <c r="T7" s="350">
        <f>'4.sz.m.ÖNK kiadás'!T8</f>
        <v>0</v>
      </c>
      <c r="U7" s="350">
        <f>'4.sz.m.ÖNK kiadás'!U8</f>
        <v>0</v>
      </c>
      <c r="V7" s="350">
        <f>'4.sz.m.ÖNK kiadás'!V8</f>
        <v>0</v>
      </c>
      <c r="W7" s="446">
        <f>'üres lap2'!P32</f>
        <v>0</v>
      </c>
      <c r="X7" s="350">
        <f>'üres lap2'!Q32</f>
        <v>0</v>
      </c>
      <c r="Y7" s="350">
        <f>'üres lap2'!R32</f>
        <v>0</v>
      </c>
      <c r="Z7" s="350">
        <f>'üres lap2'!S32</f>
        <v>0</v>
      </c>
      <c r="AA7" s="350">
        <f>'üres lap2'!T32</f>
        <v>0</v>
      </c>
      <c r="AB7" s="350">
        <f>'üres lap2'!U32</f>
        <v>0</v>
      </c>
      <c r="AC7" s="350">
        <f>'üres lap2'!V32</f>
        <v>0</v>
      </c>
    </row>
    <row r="8" spans="1:29" s="5" customFormat="1" ht="33" customHeight="1">
      <c r="A8" s="133"/>
      <c r="B8" s="142" t="s">
        <v>45</v>
      </c>
      <c r="C8" s="142"/>
      <c r="D8" s="436" t="s">
        <v>102</v>
      </c>
      <c r="E8" s="446">
        <f>'4.sz.m.ÖNK kiadás'!E9+'üres lap2'!D33+'üres lap3'!D32+'üres lap'!D29</f>
        <v>5781</v>
      </c>
      <c r="F8" s="350">
        <f>'4.sz.m.ÖNK kiadás'!F9+'üres lap2'!E33+'üres lap3'!E32+'üres lap'!E29</f>
        <v>5765</v>
      </c>
      <c r="G8" s="350">
        <f>'4.sz.m.ÖNK kiadás'!G9+'üres lap2'!F33+'üres lap3'!F32+'üres lap'!F29</f>
        <v>0</v>
      </c>
      <c r="H8" s="350">
        <f>'4.sz.m.ÖNK kiadás'!H9+'üres lap2'!G33+'üres lap3'!G32+'üres lap'!G29</f>
        <v>0</v>
      </c>
      <c r="I8" s="350">
        <f>'4.sz.m.ÖNK kiadás'!I9+'üres lap2'!H33+'üres lap3'!H32+'üres lap'!H29</f>
        <v>0</v>
      </c>
      <c r="J8" s="350">
        <f>'4.sz.m.ÖNK kiadás'!J9+'üres lap2'!I33+'üres lap3'!I32+'üres lap'!I29</f>
        <v>0</v>
      </c>
      <c r="K8" s="446">
        <f t="shared" si="2"/>
        <v>5781</v>
      </c>
      <c r="L8" s="350">
        <f t="shared" si="2"/>
        <v>5765</v>
      </c>
      <c r="M8" s="350">
        <f t="shared" si="2"/>
        <v>0</v>
      </c>
      <c r="N8" s="350">
        <f t="shared" si="2"/>
        <v>0</v>
      </c>
      <c r="O8" s="350">
        <f t="shared" si="3"/>
        <v>0</v>
      </c>
      <c r="P8" s="350">
        <f t="shared" si="3"/>
        <v>0</v>
      </c>
      <c r="Q8" s="446">
        <f>'4.sz.m.ÖNK kiadás'!Q9</f>
        <v>0</v>
      </c>
      <c r="R8" s="350">
        <f>'4.sz.m.ÖNK kiadás'!R9</f>
        <v>0</v>
      </c>
      <c r="S8" s="350">
        <f>'4.sz.m.ÖNK kiadás'!S9</f>
        <v>0</v>
      </c>
      <c r="T8" s="350">
        <f>'4.sz.m.ÖNK kiadás'!T9</f>
        <v>0</v>
      </c>
      <c r="U8" s="350">
        <f>'4.sz.m.ÖNK kiadás'!U9</f>
        <v>0</v>
      </c>
      <c r="V8" s="350">
        <f>'4.sz.m.ÖNK kiadás'!V9</f>
        <v>0</v>
      </c>
      <c r="W8" s="446">
        <f>'üres lap2'!P33</f>
        <v>0</v>
      </c>
      <c r="X8" s="350">
        <f>'üres lap2'!Q33</f>
        <v>0</v>
      </c>
      <c r="Y8" s="350">
        <f>'üres lap2'!R33</f>
        <v>0</v>
      </c>
      <c r="Z8" s="350">
        <f>'üres lap2'!S33</f>
        <v>0</v>
      </c>
      <c r="AA8" s="350">
        <f>'üres lap2'!T33</f>
        <v>0</v>
      </c>
      <c r="AB8" s="350">
        <f>'üres lap2'!U33</f>
        <v>0</v>
      </c>
      <c r="AC8" s="350">
        <f>'üres lap2'!V33</f>
        <v>0</v>
      </c>
    </row>
    <row r="9" spans="1:29" s="5" customFormat="1" ht="33" customHeight="1">
      <c r="A9" s="133"/>
      <c r="B9" s="142" t="s">
        <v>59</v>
      </c>
      <c r="C9" s="142"/>
      <c r="D9" s="436" t="s">
        <v>103</v>
      </c>
      <c r="E9" s="446">
        <f>'4.sz.m.ÖNK kiadás'!E10+'üres lap2'!D34+'üres lap3'!D33+'üres lap'!D30</f>
        <v>708</v>
      </c>
      <c r="F9" s="350">
        <f>'4.sz.m.ÖNK kiadás'!F10+'üres lap2'!E34+'üres lap3'!E33+'üres lap'!E30</f>
        <v>708</v>
      </c>
      <c r="G9" s="350">
        <f>'4.sz.m.ÖNK kiadás'!G10+'üres lap2'!F34+'üres lap3'!F33+'üres lap'!F30</f>
        <v>0</v>
      </c>
      <c r="H9" s="350">
        <f>'4.sz.m.ÖNK kiadás'!H10+'üres lap2'!G34+'üres lap3'!G33+'üres lap'!G30</f>
        <v>0</v>
      </c>
      <c r="I9" s="350">
        <f>'4.sz.m.ÖNK kiadás'!I10+'üres lap2'!H34+'üres lap3'!H33+'üres lap'!H30</f>
        <v>0</v>
      </c>
      <c r="J9" s="350">
        <f>'4.sz.m.ÖNK kiadás'!J10+'üres lap2'!I34+'üres lap3'!I33+'üres lap'!I30</f>
        <v>0</v>
      </c>
      <c r="K9" s="446">
        <f t="shared" si="2"/>
        <v>466</v>
      </c>
      <c r="L9" s="350">
        <v>466</v>
      </c>
      <c r="M9" s="350">
        <f t="shared" si="2"/>
        <v>0</v>
      </c>
      <c r="N9" s="350">
        <f t="shared" si="2"/>
        <v>0</v>
      </c>
      <c r="O9" s="350">
        <f t="shared" si="3"/>
        <v>0</v>
      </c>
      <c r="P9" s="350">
        <f t="shared" si="3"/>
        <v>0</v>
      </c>
      <c r="Q9" s="446">
        <f>'4.sz.m.ÖNK kiadás'!Q10</f>
        <v>242</v>
      </c>
      <c r="R9" s="350">
        <f>'4.sz.m.ÖNK kiadás'!R10</f>
        <v>242</v>
      </c>
      <c r="S9" s="350">
        <f>'4.sz.m.ÖNK kiadás'!S10</f>
        <v>0</v>
      </c>
      <c r="T9" s="350">
        <f>'4.sz.m.ÖNK kiadás'!T10</f>
        <v>0</v>
      </c>
      <c r="U9" s="350">
        <f>'4.sz.m.ÖNK kiadás'!U10</f>
        <v>0</v>
      </c>
      <c r="V9" s="350">
        <f>'4.sz.m.ÖNK kiadás'!V10</f>
        <v>0</v>
      </c>
      <c r="W9" s="446"/>
      <c r="X9" s="350"/>
      <c r="Y9" s="350"/>
      <c r="Z9" s="350"/>
      <c r="AA9" s="350"/>
      <c r="AB9" s="350"/>
      <c r="AC9" s="350"/>
    </row>
    <row r="10" spans="1:29" s="5" customFormat="1" ht="33" customHeight="1">
      <c r="A10" s="133"/>
      <c r="B10" s="142" t="s">
        <v>60</v>
      </c>
      <c r="C10" s="142"/>
      <c r="D10" s="437" t="s">
        <v>105</v>
      </c>
      <c r="E10" s="446">
        <f aca="true" t="shared" si="4" ref="E10:J10">SUM(E11:E15)</f>
        <v>158</v>
      </c>
      <c r="F10" s="350">
        <f t="shared" si="4"/>
        <v>158</v>
      </c>
      <c r="G10" s="350">
        <f t="shared" si="4"/>
        <v>0</v>
      </c>
      <c r="H10" s="350">
        <f t="shared" si="4"/>
        <v>0</v>
      </c>
      <c r="I10" s="350">
        <f t="shared" si="4"/>
        <v>0</v>
      </c>
      <c r="J10" s="350">
        <f t="shared" si="4"/>
        <v>0</v>
      </c>
      <c r="K10" s="446">
        <f t="shared" si="2"/>
        <v>29</v>
      </c>
      <c r="L10" s="350">
        <v>29</v>
      </c>
      <c r="M10" s="350">
        <f t="shared" si="2"/>
        <v>0</v>
      </c>
      <c r="N10" s="350">
        <f t="shared" si="2"/>
        <v>0</v>
      </c>
      <c r="O10" s="350">
        <f t="shared" si="3"/>
        <v>0</v>
      </c>
      <c r="P10" s="350">
        <f t="shared" si="3"/>
        <v>0</v>
      </c>
      <c r="Q10" s="446">
        <f>'4.sz.m.ÖNK kiadás'!Q11</f>
        <v>129</v>
      </c>
      <c r="R10" s="350">
        <f>'4.sz.m.ÖNK kiadás'!R11</f>
        <v>129</v>
      </c>
      <c r="S10" s="350">
        <f>'4.sz.m.ÖNK kiadás'!S11</f>
        <v>0</v>
      </c>
      <c r="T10" s="350">
        <f>'4.sz.m.ÖNK kiadás'!T11</f>
        <v>0</v>
      </c>
      <c r="U10" s="350">
        <f>'4.sz.m.ÖNK kiadás'!U11</f>
        <v>0</v>
      </c>
      <c r="V10" s="350">
        <f>'4.sz.m.ÖNK kiadás'!V11</f>
        <v>0</v>
      </c>
      <c r="W10" s="446"/>
      <c r="X10" s="350"/>
      <c r="Y10" s="350"/>
      <c r="Z10" s="350"/>
      <c r="AA10" s="350"/>
      <c r="AB10" s="350"/>
      <c r="AC10" s="350"/>
    </row>
    <row r="11" spans="1:29" s="5" customFormat="1" ht="33" customHeight="1">
      <c r="A11" s="133"/>
      <c r="B11" s="165"/>
      <c r="C11" s="142" t="s">
        <v>104</v>
      </c>
      <c r="D11" s="438" t="s">
        <v>453</v>
      </c>
      <c r="E11" s="446">
        <f>'4.sz.m.ÖNK kiadás'!E12</f>
        <v>0</v>
      </c>
      <c r="F11" s="350"/>
      <c r="G11" s="350">
        <f>'4.sz.m.ÖNK kiadás'!G12</f>
        <v>0</v>
      </c>
      <c r="H11" s="350">
        <f>'4.sz.m.ÖNK kiadás'!H12</f>
        <v>0</v>
      </c>
      <c r="I11" s="350">
        <f>'4.sz.m.ÖNK kiadás'!I12</f>
        <v>0</v>
      </c>
      <c r="J11" s="350">
        <f>'4.sz.m.ÖNK kiadás'!J12</f>
        <v>0</v>
      </c>
      <c r="K11" s="446">
        <f t="shared" si="2"/>
        <v>0</v>
      </c>
      <c r="L11" s="350">
        <f t="shared" si="2"/>
        <v>0</v>
      </c>
      <c r="M11" s="350">
        <f t="shared" si="2"/>
        <v>0</v>
      </c>
      <c r="N11" s="350">
        <f t="shared" si="2"/>
        <v>0</v>
      </c>
      <c r="O11" s="350">
        <f t="shared" si="3"/>
        <v>0</v>
      </c>
      <c r="P11" s="350">
        <f t="shared" si="3"/>
        <v>0</v>
      </c>
      <c r="Q11" s="446">
        <f>'4.sz.m.ÖNK kiadás'!Q12</f>
        <v>0</v>
      </c>
      <c r="R11" s="350">
        <f>'4.sz.m.ÖNK kiadás'!R12</f>
        <v>0</v>
      </c>
      <c r="S11" s="350">
        <f>'4.sz.m.ÖNK kiadás'!S12</f>
        <v>0</v>
      </c>
      <c r="T11" s="350">
        <f>'4.sz.m.ÖNK kiadás'!T12</f>
        <v>0</v>
      </c>
      <c r="U11" s="350">
        <f>'4.sz.m.ÖNK kiadás'!U12</f>
        <v>0</v>
      </c>
      <c r="V11" s="350">
        <f>'4.sz.m.ÖNK kiadás'!V12</f>
        <v>0</v>
      </c>
      <c r="W11" s="446"/>
      <c r="X11" s="350"/>
      <c r="Y11" s="350"/>
      <c r="Z11" s="350"/>
      <c r="AA11" s="350"/>
      <c r="AB11" s="350"/>
      <c r="AC11" s="350"/>
    </row>
    <row r="12" spans="1:29" s="5" customFormat="1" ht="57.75" customHeight="1">
      <c r="A12" s="133"/>
      <c r="B12" s="142"/>
      <c r="C12" s="142" t="s">
        <v>106</v>
      </c>
      <c r="D12" s="436" t="s">
        <v>454</v>
      </c>
      <c r="E12" s="446">
        <f>'4.sz.m.ÖNK kiadás'!E13</f>
        <v>109</v>
      </c>
      <c r="F12" s="350">
        <f>'4.sz.m.ÖNK kiadás'!F13</f>
        <v>109</v>
      </c>
      <c r="G12" s="350">
        <f>'4.sz.m.ÖNK kiadás'!G13</f>
        <v>0</v>
      </c>
      <c r="H12" s="350">
        <f>'4.sz.m.ÖNK kiadás'!H13</f>
        <v>0</v>
      </c>
      <c r="I12" s="350">
        <f>'4.sz.m.ÖNK kiadás'!I13</f>
        <v>0</v>
      </c>
      <c r="J12" s="350">
        <f>'4.sz.m.ÖNK kiadás'!J13</f>
        <v>0</v>
      </c>
      <c r="K12" s="446">
        <f t="shared" si="2"/>
        <v>29</v>
      </c>
      <c r="L12" s="350">
        <f t="shared" si="2"/>
        <v>29</v>
      </c>
      <c r="M12" s="350">
        <f t="shared" si="2"/>
        <v>0</v>
      </c>
      <c r="N12" s="350">
        <f t="shared" si="2"/>
        <v>0</v>
      </c>
      <c r="O12" s="350">
        <f t="shared" si="3"/>
        <v>0</v>
      </c>
      <c r="P12" s="350">
        <f t="shared" si="3"/>
        <v>0</v>
      </c>
      <c r="Q12" s="446">
        <f>'4.sz.m.ÖNK kiadás'!Q13</f>
        <v>80</v>
      </c>
      <c r="R12" s="350">
        <f>'4.sz.m.ÖNK kiadás'!R13</f>
        <v>80</v>
      </c>
      <c r="S12" s="350">
        <f>'4.sz.m.ÖNK kiadás'!S13</f>
        <v>0</v>
      </c>
      <c r="T12" s="350">
        <f>'4.sz.m.ÖNK kiadás'!T13</f>
        <v>0</v>
      </c>
      <c r="U12" s="350">
        <f>'4.sz.m.ÖNK kiadás'!U13</f>
        <v>0</v>
      </c>
      <c r="V12" s="350">
        <f>'4.sz.m.ÖNK kiadás'!V13</f>
        <v>0</v>
      </c>
      <c r="W12" s="446"/>
      <c r="X12" s="350"/>
      <c r="Y12" s="350"/>
      <c r="Z12" s="350"/>
      <c r="AA12" s="350"/>
      <c r="AB12" s="350"/>
      <c r="AC12" s="350"/>
    </row>
    <row r="13" spans="1:29" s="5" customFormat="1" ht="54.75" customHeight="1" thickBot="1">
      <c r="A13" s="161"/>
      <c r="B13" s="162"/>
      <c r="C13" s="142" t="s">
        <v>107</v>
      </c>
      <c r="D13" s="436" t="s">
        <v>455</v>
      </c>
      <c r="E13" s="446">
        <f>'4.sz.m.ÖNK kiadás'!E14</f>
        <v>49</v>
      </c>
      <c r="F13" s="350">
        <f>'4.sz.m.ÖNK kiadás'!F14</f>
        <v>49</v>
      </c>
      <c r="G13" s="350">
        <f>'4.sz.m.ÖNK kiadás'!G14</f>
        <v>0</v>
      </c>
      <c r="H13" s="350">
        <f>'4.sz.m.ÖNK kiadás'!H14</f>
        <v>0</v>
      </c>
      <c r="I13" s="350">
        <f>'4.sz.m.ÖNK kiadás'!I14</f>
        <v>0</v>
      </c>
      <c r="J13" s="350">
        <f>'4.sz.m.ÖNK kiadás'!J14</f>
        <v>0</v>
      </c>
      <c r="K13" s="446">
        <f t="shared" si="2"/>
        <v>0</v>
      </c>
      <c r="L13" s="350">
        <f t="shared" si="2"/>
        <v>0</v>
      </c>
      <c r="M13" s="350">
        <f t="shared" si="2"/>
        <v>0</v>
      </c>
      <c r="N13" s="350">
        <f t="shared" si="2"/>
        <v>0</v>
      </c>
      <c r="O13" s="350">
        <f t="shared" si="3"/>
        <v>0</v>
      </c>
      <c r="P13" s="350">
        <f t="shared" si="3"/>
        <v>0</v>
      </c>
      <c r="Q13" s="446">
        <f>'4.sz.m.ÖNK kiadás'!Q14</f>
        <v>49</v>
      </c>
      <c r="R13" s="350">
        <f>'4.sz.m.ÖNK kiadás'!R14</f>
        <v>49</v>
      </c>
      <c r="S13" s="350">
        <f>'4.sz.m.ÖNK kiadás'!S14</f>
        <v>0</v>
      </c>
      <c r="T13" s="350">
        <f>'4.sz.m.ÖNK kiadás'!T14</f>
        <v>0</v>
      </c>
      <c r="U13" s="350">
        <f>'4.sz.m.ÖNK kiadás'!U14</f>
        <v>0</v>
      </c>
      <c r="V13" s="350">
        <f>'4.sz.m.ÖNK kiadás'!V14</f>
        <v>0</v>
      </c>
      <c r="W13" s="446"/>
      <c r="X13" s="350"/>
      <c r="Y13" s="350"/>
      <c r="Z13" s="350"/>
      <c r="AA13" s="350"/>
      <c r="AB13" s="350"/>
      <c r="AC13" s="350"/>
    </row>
    <row r="14" spans="1:29" s="5" customFormat="1" ht="33" customHeight="1" hidden="1">
      <c r="A14" s="133"/>
      <c r="B14" s="142"/>
      <c r="C14" s="142" t="s">
        <v>110</v>
      </c>
      <c r="D14" s="436" t="s">
        <v>112</v>
      </c>
      <c r="E14" s="446"/>
      <c r="F14" s="350"/>
      <c r="G14" s="350"/>
      <c r="H14" s="350"/>
      <c r="I14" s="350"/>
      <c r="J14" s="350"/>
      <c r="K14" s="446"/>
      <c r="L14" s="350"/>
      <c r="M14" s="350"/>
      <c r="N14" s="350"/>
      <c r="O14" s="350"/>
      <c r="P14" s="350"/>
      <c r="Q14" s="446">
        <f>'4.sz.m.ÖNK kiadás'!Q15</f>
        <v>0</v>
      </c>
      <c r="R14" s="350">
        <f>'4.sz.m.ÖNK kiadás'!R15</f>
        <v>0</v>
      </c>
      <c r="S14" s="350">
        <f>'4.sz.m.ÖNK kiadás'!S15</f>
        <v>0</v>
      </c>
      <c r="T14" s="350">
        <f>'4.sz.m.ÖNK kiadás'!T15</f>
        <v>0</v>
      </c>
      <c r="U14" s="350">
        <f>'4.sz.m.ÖNK kiadás'!U15</f>
        <v>0</v>
      </c>
      <c r="V14" s="350">
        <f>'4.sz.m.ÖNK kiadás'!V15</f>
        <v>0</v>
      </c>
      <c r="W14" s="446"/>
      <c r="X14" s="350"/>
      <c r="Y14" s="350"/>
      <c r="Z14" s="350"/>
      <c r="AA14" s="350"/>
      <c r="AB14" s="350"/>
      <c r="AC14" s="350"/>
    </row>
    <row r="15" spans="1:29" s="5" customFormat="1" ht="33" customHeight="1" hidden="1" thickBot="1">
      <c r="A15" s="169"/>
      <c r="B15" s="156"/>
      <c r="C15" s="156" t="s">
        <v>111</v>
      </c>
      <c r="D15" s="439" t="s">
        <v>113</v>
      </c>
      <c r="E15" s="446"/>
      <c r="F15" s="350"/>
      <c r="G15" s="350"/>
      <c r="H15" s="350"/>
      <c r="I15" s="350"/>
      <c r="J15" s="350"/>
      <c r="K15" s="446"/>
      <c r="L15" s="350"/>
      <c r="M15" s="350"/>
      <c r="N15" s="350"/>
      <c r="O15" s="350"/>
      <c r="P15" s="350"/>
      <c r="Q15" s="446">
        <f>'4.sz.m.ÖNK kiadás'!Q16</f>
        <v>0</v>
      </c>
      <c r="R15" s="350">
        <f>'4.sz.m.ÖNK kiadás'!R16</f>
        <v>0</v>
      </c>
      <c r="S15" s="350">
        <f>'4.sz.m.ÖNK kiadás'!S16</f>
        <v>0</v>
      </c>
      <c r="T15" s="350">
        <f>'4.sz.m.ÖNK kiadás'!T16</f>
        <v>0</v>
      </c>
      <c r="U15" s="350">
        <f>'4.sz.m.ÖNK kiadás'!U16</f>
        <v>0</v>
      </c>
      <c r="V15" s="350">
        <f>'4.sz.m.ÖNK kiadás'!V16</f>
        <v>0</v>
      </c>
      <c r="W15" s="446"/>
      <c r="X15" s="350"/>
      <c r="Y15" s="350"/>
      <c r="Z15" s="350"/>
      <c r="AA15" s="350"/>
      <c r="AB15" s="350"/>
      <c r="AC15" s="350"/>
    </row>
    <row r="16" spans="1:29" s="5" customFormat="1" ht="33" customHeight="1" thickBot="1">
      <c r="A16" s="151" t="s">
        <v>33</v>
      </c>
      <c r="B16" s="1210" t="s">
        <v>114</v>
      </c>
      <c r="C16" s="1210"/>
      <c r="D16" s="1210"/>
      <c r="E16" s="447">
        <f aca="true" t="shared" si="5" ref="E16:P16">SUM(E17:E19)</f>
        <v>13000</v>
      </c>
      <c r="F16" s="99">
        <f t="shared" si="5"/>
        <v>15965</v>
      </c>
      <c r="G16" s="99">
        <f t="shared" si="5"/>
        <v>0</v>
      </c>
      <c r="H16" s="99">
        <f t="shared" si="5"/>
        <v>0</v>
      </c>
      <c r="I16" s="99">
        <f t="shared" si="5"/>
        <v>0</v>
      </c>
      <c r="J16" s="99">
        <f t="shared" si="5"/>
        <v>0</v>
      </c>
      <c r="K16" s="447">
        <f t="shared" si="5"/>
        <v>12700</v>
      </c>
      <c r="L16" s="99">
        <f t="shared" si="5"/>
        <v>15665</v>
      </c>
      <c r="M16" s="99">
        <f t="shared" si="5"/>
        <v>0</v>
      </c>
      <c r="N16" s="99">
        <f t="shared" si="5"/>
        <v>0</v>
      </c>
      <c r="O16" s="99">
        <f t="shared" si="5"/>
        <v>0</v>
      </c>
      <c r="P16" s="99">
        <f t="shared" si="5"/>
        <v>0</v>
      </c>
      <c r="Q16" s="447">
        <f aca="true" t="shared" si="6" ref="Q16:Z16">SUM(Q17:Q19)</f>
        <v>300</v>
      </c>
      <c r="R16" s="99">
        <f t="shared" si="6"/>
        <v>300</v>
      </c>
      <c r="S16" s="99">
        <f t="shared" si="6"/>
        <v>0</v>
      </c>
      <c r="T16" s="99">
        <f t="shared" si="6"/>
        <v>0</v>
      </c>
      <c r="U16" s="99">
        <f>SUM(U17:U19)</f>
        <v>0</v>
      </c>
      <c r="V16" s="99">
        <f>SUM(V17:V19)</f>
        <v>0</v>
      </c>
      <c r="W16" s="447">
        <f t="shared" si="6"/>
        <v>0</v>
      </c>
      <c r="X16" s="99">
        <f t="shared" si="6"/>
        <v>0</v>
      </c>
      <c r="Y16" s="99">
        <f t="shared" si="6"/>
        <v>0</v>
      </c>
      <c r="Z16" s="99">
        <f t="shared" si="6"/>
        <v>0</v>
      </c>
      <c r="AA16" s="99">
        <f>SUM(AA17:AA19)</f>
        <v>0</v>
      </c>
      <c r="AB16" s="99">
        <f>SUM(AB17:AB19)</f>
        <v>0</v>
      </c>
      <c r="AC16" s="99">
        <f>SUM(AC17:AC19)</f>
        <v>0</v>
      </c>
    </row>
    <row r="17" spans="1:29" s="5" customFormat="1" ht="33" customHeight="1">
      <c r="A17" s="150"/>
      <c r="B17" s="155" t="s">
        <v>46</v>
      </c>
      <c r="C17" s="1215" t="s">
        <v>115</v>
      </c>
      <c r="D17" s="1215"/>
      <c r="E17" s="446">
        <f>'4.sz.m.ÖNK kiadás'!E18+'üres lap2'!D37+'üres lap3'!D36+'üres lap'!D33</f>
        <v>12700</v>
      </c>
      <c r="F17" s="350">
        <f>'4.sz.m.ÖNK kiadás'!F18+'üres lap2'!E37+'üres lap3'!E36+'üres lap'!E33</f>
        <v>15650</v>
      </c>
      <c r="G17" s="350">
        <f>'4.sz.m.ÖNK kiadás'!G18+'üres lap2'!F37+'üres lap3'!F36+'üres lap'!F33</f>
        <v>0</v>
      </c>
      <c r="H17" s="350">
        <f>'4.sz.m.ÖNK kiadás'!H18+'üres lap2'!G37+'üres lap3'!G36+'üres lap'!G33</f>
        <v>0</v>
      </c>
      <c r="I17" s="350">
        <f>'4.sz.m.ÖNK kiadás'!I18+'üres lap2'!H37+'üres lap3'!H36+'üres lap'!H33</f>
        <v>0</v>
      </c>
      <c r="J17" s="350">
        <f>'4.sz.m.ÖNK kiadás'!J18+'üres lap2'!I37+'üres lap3'!I36+'üres lap'!I33</f>
        <v>0</v>
      </c>
      <c r="K17" s="446">
        <f>'4.sz.m.ÖNK kiadás'!K18+'üres lap2'!J37+'üres lap3'!J36+'üres lap'!J33</f>
        <v>12700</v>
      </c>
      <c r="L17" s="350">
        <f>'4.sz.m.ÖNK kiadás'!L18+'üres lap2'!K37+'üres lap3'!K36+'üres lap'!K33</f>
        <v>15650</v>
      </c>
      <c r="M17" s="350">
        <f>'4.sz.m.ÖNK kiadás'!M18+'üres lap2'!L37+'üres lap3'!L36+'üres lap'!L33</f>
        <v>0</v>
      </c>
      <c r="N17" s="350">
        <f>'4.sz.m.ÖNK kiadás'!N18+'üres lap2'!M37+'üres lap3'!M36+'üres lap'!M33</f>
        <v>0</v>
      </c>
      <c r="O17" s="350">
        <f>'4.sz.m.ÖNK kiadás'!O18+'üres lap2'!M37+'üres lap3'!N36+'üres lap'!N33</f>
        <v>0</v>
      </c>
      <c r="P17" s="350">
        <f>'4.sz.m.ÖNK kiadás'!P18+'üres lap2'!N37+'üres lap3'!O36+'üres lap'!O33</f>
        <v>0</v>
      </c>
      <c r="Q17" s="446"/>
      <c r="R17" s="350"/>
      <c r="S17" s="350"/>
      <c r="T17" s="350"/>
      <c r="U17" s="350"/>
      <c r="V17" s="350"/>
      <c r="W17" s="446"/>
      <c r="X17" s="350"/>
      <c r="Y17" s="350"/>
      <c r="Z17" s="350"/>
      <c r="AA17" s="350"/>
      <c r="AB17" s="350"/>
      <c r="AC17" s="350"/>
    </row>
    <row r="18" spans="1:29" s="5" customFormat="1" ht="33" customHeight="1">
      <c r="A18" s="133"/>
      <c r="B18" s="142" t="s">
        <v>47</v>
      </c>
      <c r="C18" s="1216" t="s">
        <v>116</v>
      </c>
      <c r="D18" s="1216"/>
      <c r="E18" s="446">
        <f>'4.sz.m.ÖNK kiadás'!E19</f>
        <v>0</v>
      </c>
      <c r="F18" s="350">
        <f>'4.sz.m.ÖNK kiadás'!F19</f>
        <v>0</v>
      </c>
      <c r="G18" s="350">
        <f>'4.sz.m.ÖNK kiadás'!G19</f>
        <v>0</v>
      </c>
      <c r="H18" s="350">
        <f>'4.sz.m.ÖNK kiadás'!H19</f>
        <v>0</v>
      </c>
      <c r="I18" s="350">
        <f>'4.sz.m.ÖNK kiadás'!I19</f>
        <v>0</v>
      </c>
      <c r="J18" s="350">
        <f>'4.sz.m.ÖNK kiadás'!J19</f>
        <v>0</v>
      </c>
      <c r="K18" s="446">
        <f>'4.sz.m.ÖNK kiadás'!K19</f>
        <v>0</v>
      </c>
      <c r="L18" s="350">
        <f>'4.sz.m.ÖNK kiadás'!L19</f>
        <v>0</v>
      </c>
      <c r="M18" s="350">
        <f>'4.sz.m.ÖNK kiadás'!M19</f>
        <v>0</v>
      </c>
      <c r="N18" s="350">
        <f>'4.sz.m.ÖNK kiadás'!N19</f>
        <v>0</v>
      </c>
      <c r="O18" s="350">
        <f>'4.sz.m.ÖNK kiadás'!O19</f>
        <v>0</v>
      </c>
      <c r="P18" s="350">
        <f>'4.sz.m.ÖNK kiadás'!P19</f>
        <v>0</v>
      </c>
      <c r="Q18" s="446"/>
      <c r="R18" s="350"/>
      <c r="S18" s="350"/>
      <c r="T18" s="350"/>
      <c r="U18" s="350"/>
      <c r="V18" s="350"/>
      <c r="W18" s="446"/>
      <c r="X18" s="350"/>
      <c r="Y18" s="350"/>
      <c r="Z18" s="350"/>
      <c r="AA18" s="350"/>
      <c r="AB18" s="350"/>
      <c r="AC18" s="350"/>
    </row>
    <row r="19" spans="1:29" s="5" customFormat="1" ht="33" customHeight="1">
      <c r="A19" s="163"/>
      <c r="B19" s="142" t="s">
        <v>48</v>
      </c>
      <c r="C19" s="1229" t="s">
        <v>117</v>
      </c>
      <c r="D19" s="1229"/>
      <c r="E19" s="446">
        <f>'4.sz.m.ÖNK kiadás'!E20</f>
        <v>300</v>
      </c>
      <c r="F19" s="350">
        <f>'4.sz.m.ÖNK kiadás'!F20</f>
        <v>315</v>
      </c>
      <c r="G19" s="350">
        <f>'4.sz.m.ÖNK kiadás'!G20</f>
        <v>0</v>
      </c>
      <c r="H19" s="350">
        <f>'4.sz.m.ÖNK kiadás'!H20</f>
        <v>0</v>
      </c>
      <c r="I19" s="350">
        <f>'4.sz.m.ÖNK kiadás'!I20</f>
        <v>0</v>
      </c>
      <c r="J19" s="350">
        <f>'4.sz.m.ÖNK kiadás'!J20</f>
        <v>0</v>
      </c>
      <c r="K19" s="446">
        <f>'4.sz.m.ÖNK kiadás'!K20</f>
        <v>0</v>
      </c>
      <c r="L19" s="350">
        <v>15</v>
      </c>
      <c r="M19" s="350">
        <f>'4.sz.m.ÖNK kiadás'!M20</f>
        <v>0</v>
      </c>
      <c r="N19" s="350">
        <f>'4.sz.m.ÖNK kiadás'!N20</f>
        <v>0</v>
      </c>
      <c r="O19" s="350">
        <f>'4.sz.m.ÖNK kiadás'!O20</f>
        <v>0</v>
      </c>
      <c r="P19" s="350">
        <f>'4.sz.m.ÖNK kiadás'!P20</f>
        <v>0</v>
      </c>
      <c r="Q19" s="446">
        <f>'4.sz.m.ÖNK kiadás'!Q20</f>
        <v>300</v>
      </c>
      <c r="R19" s="350">
        <f>'4.sz.m.ÖNK kiadás'!R20</f>
        <v>300</v>
      </c>
      <c r="S19" s="350">
        <f>'4.sz.m.ÖNK kiadás'!S20</f>
        <v>0</v>
      </c>
      <c r="T19" s="350">
        <f>'4.sz.m.ÖNK kiadás'!T20</f>
        <v>0</v>
      </c>
      <c r="U19" s="350">
        <f>'4.sz.m.ÖNK kiadás'!U20</f>
        <v>0</v>
      </c>
      <c r="V19" s="350">
        <f>'4.sz.m.ÖNK kiadás'!V20</f>
        <v>0</v>
      </c>
      <c r="W19" s="446"/>
      <c r="X19" s="350"/>
      <c r="Y19" s="350"/>
      <c r="Z19" s="350"/>
      <c r="AA19" s="350"/>
      <c r="AB19" s="350"/>
      <c r="AC19" s="350"/>
    </row>
    <row r="20" spans="1:29" s="5" customFormat="1" ht="33" customHeight="1">
      <c r="A20" s="139"/>
      <c r="B20" s="143"/>
      <c r="C20" s="143" t="s">
        <v>118</v>
      </c>
      <c r="D20" s="298" t="s">
        <v>108</v>
      </c>
      <c r="E20" s="446">
        <f>'4.sz.m.ÖNK kiadás'!E21</f>
        <v>300</v>
      </c>
      <c r="F20" s="350">
        <f>'4.sz.m.ÖNK kiadás'!F21</f>
        <v>300</v>
      </c>
      <c r="G20" s="350">
        <f>'4.sz.m.ÖNK kiadás'!G21</f>
        <v>0</v>
      </c>
      <c r="H20" s="350">
        <f>'4.sz.m.ÖNK kiadás'!H21</f>
        <v>0</v>
      </c>
      <c r="I20" s="350">
        <f>'4.sz.m.ÖNK kiadás'!I21</f>
        <v>0</v>
      </c>
      <c r="J20" s="350">
        <f>'4.sz.m.ÖNK kiadás'!J21</f>
        <v>0</v>
      </c>
      <c r="K20" s="446">
        <f>'4.sz.m.ÖNK kiadás'!K21</f>
        <v>0</v>
      </c>
      <c r="L20" s="350">
        <f>'4.sz.m.ÖNK kiadás'!L21</f>
        <v>0</v>
      </c>
      <c r="M20" s="350">
        <f>'4.sz.m.ÖNK kiadás'!M21</f>
        <v>0</v>
      </c>
      <c r="N20" s="350">
        <f>'4.sz.m.ÖNK kiadás'!N21</f>
        <v>0</v>
      </c>
      <c r="O20" s="350">
        <f>'4.sz.m.ÖNK kiadás'!O21</f>
        <v>0</v>
      </c>
      <c r="P20" s="350">
        <f>'4.sz.m.ÖNK kiadás'!P21</f>
        <v>0</v>
      </c>
      <c r="Q20" s="446">
        <f>'4.sz.m.ÖNK kiadás'!Q21</f>
        <v>300</v>
      </c>
      <c r="R20" s="350">
        <v>300</v>
      </c>
      <c r="S20" s="350">
        <f>'4.sz.m.ÖNK kiadás'!S21</f>
        <v>0</v>
      </c>
      <c r="T20" s="350">
        <f>'4.sz.m.ÖNK kiadás'!T21</f>
        <v>0</v>
      </c>
      <c r="U20" s="350">
        <f>'4.sz.m.ÖNK kiadás'!U21</f>
        <v>0</v>
      </c>
      <c r="V20" s="350">
        <f>'4.sz.m.ÖNK kiadás'!V21</f>
        <v>0</v>
      </c>
      <c r="W20" s="446"/>
      <c r="X20" s="350"/>
      <c r="Y20" s="350"/>
      <c r="Z20" s="350"/>
      <c r="AA20" s="350"/>
      <c r="AB20" s="350"/>
      <c r="AC20" s="350"/>
    </row>
    <row r="21" spans="1:29" s="5" customFormat="1" ht="33" customHeight="1">
      <c r="A21" s="139"/>
      <c r="B21" s="143"/>
      <c r="C21" s="143" t="s">
        <v>119</v>
      </c>
      <c r="D21" s="298" t="s">
        <v>109</v>
      </c>
      <c r="E21" s="446">
        <f>'4.sz.m.ÖNK kiadás'!E22</f>
        <v>0</v>
      </c>
      <c r="F21" s="350">
        <f>'4.sz.m.ÖNK kiadás'!F22</f>
        <v>0</v>
      </c>
      <c r="G21" s="350">
        <f>'4.sz.m.ÖNK kiadás'!G22</f>
        <v>0</v>
      </c>
      <c r="H21" s="350">
        <f>'4.sz.m.ÖNK kiadás'!H22</f>
        <v>0</v>
      </c>
      <c r="I21" s="350">
        <f>'4.sz.m.ÖNK kiadás'!I22</f>
        <v>0</v>
      </c>
      <c r="J21" s="350">
        <f>'4.sz.m.ÖNK kiadás'!J22</f>
        <v>0</v>
      </c>
      <c r="K21" s="446">
        <f>'4.sz.m.ÖNK kiadás'!K22</f>
        <v>0</v>
      </c>
      <c r="L21" s="350">
        <f>'4.sz.m.ÖNK kiadás'!L22</f>
        <v>0</v>
      </c>
      <c r="M21" s="350">
        <f>'4.sz.m.ÖNK kiadás'!M22</f>
        <v>0</v>
      </c>
      <c r="N21" s="350">
        <f>'4.sz.m.ÖNK kiadás'!N22</f>
        <v>0</v>
      </c>
      <c r="O21" s="350">
        <f>'4.sz.m.ÖNK kiadás'!O22</f>
        <v>0</v>
      </c>
      <c r="P21" s="350">
        <f>'4.sz.m.ÖNK kiadás'!P22</f>
        <v>0</v>
      </c>
      <c r="Q21" s="446"/>
      <c r="R21" s="350"/>
      <c r="S21" s="350"/>
      <c r="T21" s="350"/>
      <c r="U21" s="350"/>
      <c r="V21" s="350"/>
      <c r="W21" s="446"/>
      <c r="X21" s="350"/>
      <c r="Y21" s="350"/>
      <c r="Z21" s="350"/>
      <c r="AA21" s="350"/>
      <c r="AB21" s="350"/>
      <c r="AC21" s="350"/>
    </row>
    <row r="22" spans="1:29" s="5" customFormat="1" ht="33" customHeight="1">
      <c r="A22" s="163"/>
      <c r="B22" s="298"/>
      <c r="C22" s="143" t="s">
        <v>120</v>
      </c>
      <c r="D22" s="298" t="s">
        <v>112</v>
      </c>
      <c r="E22" s="446">
        <f>'4.sz.m.ÖNK kiadás'!E23</f>
        <v>0</v>
      </c>
      <c r="F22" s="350">
        <f>'4.sz.m.ÖNK kiadás'!F23</f>
        <v>15</v>
      </c>
      <c r="G22" s="350">
        <f>'4.sz.m.ÖNK kiadás'!G23</f>
        <v>0</v>
      </c>
      <c r="H22" s="350">
        <f>'4.sz.m.ÖNK kiadás'!H23</f>
        <v>0</v>
      </c>
      <c r="I22" s="350">
        <f>'4.sz.m.ÖNK kiadás'!I23</f>
        <v>0</v>
      </c>
      <c r="J22" s="350">
        <f>'4.sz.m.ÖNK kiadás'!J23</f>
        <v>0</v>
      </c>
      <c r="K22" s="446">
        <f>'4.sz.m.ÖNK kiadás'!K23</f>
        <v>0</v>
      </c>
      <c r="L22" s="350">
        <v>15</v>
      </c>
      <c r="M22" s="350">
        <f>'4.sz.m.ÖNK kiadás'!M23</f>
        <v>0</v>
      </c>
      <c r="N22" s="350">
        <f>'4.sz.m.ÖNK kiadás'!N23</f>
        <v>0</v>
      </c>
      <c r="O22" s="350">
        <f>'4.sz.m.ÖNK kiadás'!O23</f>
        <v>0</v>
      </c>
      <c r="P22" s="350">
        <f>'4.sz.m.ÖNK kiadás'!P23</f>
        <v>0</v>
      </c>
      <c r="Q22" s="446"/>
      <c r="R22" s="350"/>
      <c r="S22" s="350"/>
      <c r="T22" s="350"/>
      <c r="U22" s="350"/>
      <c r="V22" s="350"/>
      <c r="W22" s="446"/>
      <c r="X22" s="350"/>
      <c r="Y22" s="350"/>
      <c r="Z22" s="350"/>
      <c r="AA22" s="350"/>
      <c r="AB22" s="350"/>
      <c r="AC22" s="350"/>
    </row>
    <row r="23" spans="1:29" s="5" customFormat="1" ht="33" customHeight="1" thickBot="1">
      <c r="A23" s="328"/>
      <c r="B23" s="329"/>
      <c r="C23" s="330" t="s">
        <v>249</v>
      </c>
      <c r="D23" s="329" t="s">
        <v>250</v>
      </c>
      <c r="E23" s="446">
        <f>'4.sz.m.ÖNK kiadás'!E24</f>
        <v>0</v>
      </c>
      <c r="F23" s="350">
        <f>'4.sz.m.ÖNK kiadás'!F24</f>
        <v>0</v>
      </c>
      <c r="G23" s="350">
        <f>'4.sz.m.ÖNK kiadás'!G24</f>
        <v>0</v>
      </c>
      <c r="H23" s="350">
        <f>'4.sz.m.ÖNK kiadás'!H24</f>
        <v>0</v>
      </c>
      <c r="I23" s="350">
        <f>'4.sz.m.ÖNK kiadás'!I24</f>
        <v>0</v>
      </c>
      <c r="J23" s="350">
        <f>'4.sz.m.ÖNK kiadás'!J24</f>
        <v>0</v>
      </c>
      <c r="K23" s="446">
        <f>'4.sz.m.ÖNK kiadás'!K24</f>
        <v>0</v>
      </c>
      <c r="L23" s="350">
        <f>'4.sz.m.ÖNK kiadás'!L24</f>
        <v>0</v>
      </c>
      <c r="M23" s="350">
        <f>'4.sz.m.ÖNK kiadás'!M24</f>
        <v>0</v>
      </c>
      <c r="N23" s="350">
        <f>'4.sz.m.ÖNK kiadás'!N24</f>
        <v>0</v>
      </c>
      <c r="O23" s="350">
        <f>'4.sz.m.ÖNK kiadás'!O24</f>
        <v>0</v>
      </c>
      <c r="P23" s="350">
        <f>'4.sz.m.ÖNK kiadás'!P24</f>
        <v>0</v>
      </c>
      <c r="Q23" s="446"/>
      <c r="R23" s="350"/>
      <c r="S23" s="350"/>
      <c r="T23" s="350"/>
      <c r="U23" s="350"/>
      <c r="V23" s="350"/>
      <c r="W23" s="446"/>
      <c r="X23" s="350"/>
      <c r="Y23" s="350"/>
      <c r="Z23" s="350"/>
      <c r="AA23" s="350"/>
      <c r="AB23" s="350"/>
      <c r="AC23" s="350"/>
    </row>
    <row r="24" spans="1:29" s="5" customFormat="1" ht="33" customHeight="1" thickBot="1">
      <c r="A24" s="151" t="s">
        <v>10</v>
      </c>
      <c r="B24" s="1210" t="s">
        <v>121</v>
      </c>
      <c r="C24" s="1210"/>
      <c r="D24" s="1210"/>
      <c r="E24" s="447">
        <f aca="true" t="shared" si="7" ref="E24:P24">SUM(E25:E27)</f>
        <v>1554</v>
      </c>
      <c r="F24" s="99">
        <f t="shared" si="7"/>
        <v>1653</v>
      </c>
      <c r="G24" s="99">
        <f t="shared" si="7"/>
        <v>0</v>
      </c>
      <c r="H24" s="99">
        <f t="shared" si="7"/>
        <v>0</v>
      </c>
      <c r="I24" s="99">
        <f t="shared" si="7"/>
        <v>0</v>
      </c>
      <c r="J24" s="99">
        <f t="shared" si="7"/>
        <v>0</v>
      </c>
      <c r="K24" s="447">
        <f t="shared" si="7"/>
        <v>1554</v>
      </c>
      <c r="L24" s="99">
        <f t="shared" si="7"/>
        <v>1653</v>
      </c>
      <c r="M24" s="99">
        <f t="shared" si="7"/>
        <v>0</v>
      </c>
      <c r="N24" s="99">
        <f t="shared" si="7"/>
        <v>0</v>
      </c>
      <c r="O24" s="99">
        <f t="shared" si="7"/>
        <v>0</v>
      </c>
      <c r="P24" s="99">
        <f t="shared" si="7"/>
        <v>0</v>
      </c>
      <c r="Q24" s="447">
        <f aca="true" t="shared" si="8" ref="Q24:Z24">SUM(Q25:Q27)</f>
        <v>0</v>
      </c>
      <c r="R24" s="99">
        <f t="shared" si="8"/>
        <v>0</v>
      </c>
      <c r="S24" s="99">
        <f t="shared" si="8"/>
        <v>0</v>
      </c>
      <c r="T24" s="99">
        <f t="shared" si="8"/>
        <v>0</v>
      </c>
      <c r="U24" s="99">
        <f>SUM(U25:U27)</f>
        <v>0</v>
      </c>
      <c r="V24" s="99">
        <f>SUM(V25:V27)</f>
        <v>0</v>
      </c>
      <c r="W24" s="447">
        <f t="shared" si="8"/>
        <v>0</v>
      </c>
      <c r="X24" s="99">
        <f t="shared" si="8"/>
        <v>0</v>
      </c>
      <c r="Y24" s="99">
        <f t="shared" si="8"/>
        <v>0</v>
      </c>
      <c r="Z24" s="99">
        <f t="shared" si="8"/>
        <v>0</v>
      </c>
      <c r="AA24" s="99">
        <f>SUM(AA25:AA27)</f>
        <v>0</v>
      </c>
      <c r="AB24" s="99">
        <f>SUM(AB25:AB27)</f>
        <v>0</v>
      </c>
      <c r="AC24" s="99">
        <f>SUM(AC25:AC27)</f>
        <v>0</v>
      </c>
    </row>
    <row r="25" spans="1:29" s="5" customFormat="1" ht="33" customHeight="1">
      <c r="A25" s="150"/>
      <c r="B25" s="155" t="s">
        <v>49</v>
      </c>
      <c r="C25" s="1215" t="s">
        <v>3</v>
      </c>
      <c r="D25" s="1215"/>
      <c r="E25" s="446">
        <f>'4.sz.m.ÖNK kiadás'!E26</f>
        <v>1554</v>
      </c>
      <c r="F25" s="350">
        <f>'4.sz.m.ÖNK kiadás'!F26</f>
        <v>1653</v>
      </c>
      <c r="G25" s="350">
        <f>'4.sz.m.ÖNK kiadás'!G26</f>
        <v>0</v>
      </c>
      <c r="H25" s="350">
        <f>'4.sz.m.ÖNK kiadás'!H26+'üres lap'!G37</f>
        <v>0</v>
      </c>
      <c r="I25" s="350">
        <f>'4.sz.m.ÖNK kiadás'!I26+'üres lap'!H37</f>
        <v>0</v>
      </c>
      <c r="J25" s="350">
        <f>'4.sz.m.ÖNK kiadás'!J26+'üres lap'!I37</f>
        <v>0</v>
      </c>
      <c r="K25" s="446">
        <f>'4.sz.m.ÖNK kiadás'!K26</f>
        <v>1554</v>
      </c>
      <c r="L25" s="350">
        <v>1653</v>
      </c>
      <c r="M25" s="350">
        <f>'4.sz.m.ÖNK kiadás'!M26</f>
        <v>0</v>
      </c>
      <c r="N25" s="350">
        <f>'4.sz.m.ÖNK kiadás'!N26+'üres lap'!G37</f>
        <v>0</v>
      </c>
      <c r="O25" s="350">
        <f>'4.sz.m.ÖNK kiadás'!O26+'üres lap'!H37</f>
        <v>0</v>
      </c>
      <c r="P25" s="350">
        <f>'4.sz.m.ÖNK kiadás'!P26+'üres lap'!I37</f>
        <v>0</v>
      </c>
      <c r="Q25" s="446"/>
      <c r="R25" s="350"/>
      <c r="S25" s="350"/>
      <c r="T25" s="350"/>
      <c r="U25" s="350"/>
      <c r="V25" s="350"/>
      <c r="W25" s="446"/>
      <c r="X25" s="350"/>
      <c r="Y25" s="350"/>
      <c r="Z25" s="350"/>
      <c r="AA25" s="350"/>
      <c r="AB25" s="350"/>
      <c r="AC25" s="350"/>
    </row>
    <row r="26" spans="1:29" s="9" customFormat="1" ht="33" customHeight="1">
      <c r="A26" s="164"/>
      <c r="B26" s="142" t="s">
        <v>50</v>
      </c>
      <c r="C26" s="1217" t="s">
        <v>456</v>
      </c>
      <c r="D26" s="1217"/>
      <c r="E26" s="446"/>
      <c r="F26" s="350"/>
      <c r="G26" s="350"/>
      <c r="H26" s="350"/>
      <c r="I26" s="350"/>
      <c r="J26" s="350"/>
      <c r="K26" s="446"/>
      <c r="L26" s="350"/>
      <c r="M26" s="350"/>
      <c r="N26" s="350"/>
      <c r="O26" s="350"/>
      <c r="P26" s="350"/>
      <c r="Q26" s="446"/>
      <c r="R26" s="350"/>
      <c r="S26" s="350"/>
      <c r="T26" s="350"/>
      <c r="U26" s="350"/>
      <c r="V26" s="350"/>
      <c r="W26" s="446"/>
      <c r="X26" s="350"/>
      <c r="Y26" s="350"/>
      <c r="Z26" s="350"/>
      <c r="AA26" s="350"/>
      <c r="AB26" s="350"/>
      <c r="AC26" s="350"/>
    </row>
    <row r="27" spans="1:29" s="9" customFormat="1" ht="33" customHeight="1" thickBot="1">
      <c r="A27" s="170"/>
      <c r="B27" s="156" t="s">
        <v>89</v>
      </c>
      <c r="C27" s="171" t="s">
        <v>122</v>
      </c>
      <c r="D27" s="171"/>
      <c r="E27" s="446"/>
      <c r="F27" s="350"/>
      <c r="G27" s="350"/>
      <c r="H27" s="350"/>
      <c r="I27" s="350"/>
      <c r="J27" s="350"/>
      <c r="K27" s="446"/>
      <c r="L27" s="350"/>
      <c r="M27" s="350"/>
      <c r="N27" s="350"/>
      <c r="O27" s="350"/>
      <c r="P27" s="350"/>
      <c r="Q27" s="446"/>
      <c r="R27" s="350"/>
      <c r="S27" s="350"/>
      <c r="T27" s="350"/>
      <c r="U27" s="350"/>
      <c r="V27" s="350"/>
      <c r="W27" s="446"/>
      <c r="X27" s="350"/>
      <c r="Y27" s="350"/>
      <c r="Z27" s="350"/>
      <c r="AA27" s="350"/>
      <c r="AB27" s="350"/>
      <c r="AC27" s="350"/>
    </row>
    <row r="28" spans="1:29" s="9" customFormat="1" ht="33" customHeight="1" thickBot="1">
      <c r="A28" s="130" t="s">
        <v>11</v>
      </c>
      <c r="B28" s="157" t="s">
        <v>123</v>
      </c>
      <c r="C28" s="157"/>
      <c r="D28" s="157"/>
      <c r="E28" s="448">
        <v>0</v>
      </c>
      <c r="F28" s="449">
        <v>0</v>
      </c>
      <c r="G28" s="449">
        <v>0</v>
      </c>
      <c r="H28" s="449">
        <v>0</v>
      </c>
      <c r="I28" s="449">
        <v>0</v>
      </c>
      <c r="J28" s="449">
        <v>0</v>
      </c>
      <c r="K28" s="448">
        <v>0</v>
      </c>
      <c r="L28" s="449">
        <v>0</v>
      </c>
      <c r="M28" s="449">
        <v>0</v>
      </c>
      <c r="N28" s="449">
        <v>0</v>
      </c>
      <c r="O28" s="449">
        <v>0</v>
      </c>
      <c r="P28" s="449">
        <v>0</v>
      </c>
      <c r="Q28" s="448"/>
      <c r="R28" s="449"/>
      <c r="S28" s="449"/>
      <c r="T28" s="449"/>
      <c r="U28" s="449"/>
      <c r="V28" s="449"/>
      <c r="W28" s="448"/>
      <c r="X28" s="449"/>
      <c r="Y28" s="449"/>
      <c r="Z28" s="449"/>
      <c r="AA28" s="449"/>
      <c r="AB28" s="449"/>
      <c r="AC28" s="449"/>
    </row>
    <row r="29" spans="1:29" s="9" customFormat="1" ht="33" customHeight="1" thickBot="1">
      <c r="A29" s="151" t="s">
        <v>12</v>
      </c>
      <c r="B29" s="1177" t="s">
        <v>124</v>
      </c>
      <c r="C29" s="1177"/>
      <c r="D29" s="1177"/>
      <c r="E29" s="445">
        <f>E5+E16+E24+E28</f>
        <v>27244</v>
      </c>
      <c r="F29" s="348">
        <f aca="true" t="shared" si="9" ref="F29:AC29">F5+F16+F24+F28</f>
        <v>30360</v>
      </c>
      <c r="G29" s="348">
        <f t="shared" si="9"/>
        <v>0</v>
      </c>
      <c r="H29" s="348">
        <f t="shared" si="9"/>
        <v>0</v>
      </c>
      <c r="I29" s="348">
        <f t="shared" si="9"/>
        <v>0</v>
      </c>
      <c r="J29" s="348">
        <f t="shared" si="9"/>
        <v>0</v>
      </c>
      <c r="K29" s="445">
        <f>K5+K16+K24+K28</f>
        <v>26573</v>
      </c>
      <c r="L29" s="348">
        <f t="shared" si="9"/>
        <v>29689</v>
      </c>
      <c r="M29" s="348">
        <f>M5+M16+M24+M28</f>
        <v>0</v>
      </c>
      <c r="N29" s="348">
        <f>N5+N16+N24+N28</f>
        <v>0</v>
      </c>
      <c r="O29" s="348">
        <f>O5+O16+O24+O28</f>
        <v>0</v>
      </c>
      <c r="P29" s="348">
        <f>P5+P16+P24+P28</f>
        <v>0</v>
      </c>
      <c r="Q29" s="445">
        <f t="shared" si="9"/>
        <v>671</v>
      </c>
      <c r="R29" s="348">
        <f t="shared" si="9"/>
        <v>671</v>
      </c>
      <c r="S29" s="348">
        <f t="shared" si="9"/>
        <v>0</v>
      </c>
      <c r="T29" s="348">
        <f t="shared" si="9"/>
        <v>0</v>
      </c>
      <c r="U29" s="348">
        <f t="shared" si="9"/>
        <v>0</v>
      </c>
      <c r="V29" s="348">
        <f t="shared" si="9"/>
        <v>0</v>
      </c>
      <c r="W29" s="445">
        <f t="shared" si="9"/>
        <v>0</v>
      </c>
      <c r="X29" s="348">
        <f t="shared" si="9"/>
        <v>0</v>
      </c>
      <c r="Y29" s="348">
        <f t="shared" si="9"/>
        <v>0</v>
      </c>
      <c r="Z29" s="348">
        <f t="shared" si="9"/>
        <v>0</v>
      </c>
      <c r="AA29" s="348">
        <f t="shared" si="9"/>
        <v>0</v>
      </c>
      <c r="AB29" s="348">
        <f t="shared" si="9"/>
        <v>0</v>
      </c>
      <c r="AC29" s="348">
        <f t="shared" si="9"/>
        <v>0</v>
      </c>
    </row>
    <row r="30" spans="1:29" s="9" customFormat="1" ht="33" customHeight="1" thickBot="1">
      <c r="A30" s="128" t="s">
        <v>13</v>
      </c>
      <c r="B30" s="1218" t="s">
        <v>252</v>
      </c>
      <c r="C30" s="1218"/>
      <c r="D30" s="1218"/>
      <c r="E30" s="450">
        <v>83</v>
      </c>
      <c r="F30" s="154">
        <f>'4.sz.m.ÖNK kiadás'!F32</f>
        <v>1500</v>
      </c>
      <c r="G30" s="154">
        <f>'4.sz.m.ÖNK kiadás'!G32</f>
        <v>0</v>
      </c>
      <c r="H30" s="154">
        <f>'4.sz.m.ÖNK kiadás'!H32</f>
        <v>0</v>
      </c>
      <c r="I30" s="154">
        <f>'4.sz.m.ÖNK kiadás'!I32</f>
        <v>0</v>
      </c>
      <c r="J30" s="154">
        <f>'4.sz.m.ÖNK kiadás'!J32</f>
        <v>0</v>
      </c>
      <c r="K30" s="450">
        <f>'4.sz.m.ÖNK kiadás'!K32</f>
        <v>83</v>
      </c>
      <c r="L30" s="154">
        <v>1500</v>
      </c>
      <c r="M30" s="154">
        <f>'4.sz.m.ÖNK kiadás'!M32</f>
        <v>0</v>
      </c>
      <c r="N30" s="154">
        <f>'4.sz.m.ÖNK kiadás'!N32</f>
        <v>0</v>
      </c>
      <c r="O30" s="154">
        <f>'4.sz.m.ÖNK kiadás'!O32</f>
        <v>0</v>
      </c>
      <c r="P30" s="154">
        <f>'4.sz.m.ÖNK kiadás'!P32</f>
        <v>0</v>
      </c>
      <c r="Q30" s="450"/>
      <c r="R30" s="154"/>
      <c r="S30" s="154"/>
      <c r="T30" s="154"/>
      <c r="U30" s="154"/>
      <c r="V30" s="154"/>
      <c r="W30" s="450"/>
      <c r="X30" s="154"/>
      <c r="Y30" s="154"/>
      <c r="Z30" s="154"/>
      <c r="AA30" s="154"/>
      <c r="AB30" s="154"/>
      <c r="AC30" s="154"/>
    </row>
    <row r="31" spans="1:29" s="5" customFormat="1" ht="33" customHeight="1">
      <c r="A31" s="173"/>
      <c r="B31" s="155" t="s">
        <v>54</v>
      </c>
      <c r="C31" s="1178" t="s">
        <v>458</v>
      </c>
      <c r="D31" s="1178"/>
      <c r="E31" s="446">
        <v>83</v>
      </c>
      <c r="F31" s="350">
        <v>1500</v>
      </c>
      <c r="G31" s="350"/>
      <c r="H31" s="350"/>
      <c r="I31" s="350"/>
      <c r="J31" s="350"/>
      <c r="K31" s="446">
        <v>83</v>
      </c>
      <c r="L31" s="350">
        <v>1500</v>
      </c>
      <c r="M31" s="350"/>
      <c r="N31" s="350"/>
      <c r="O31" s="350"/>
      <c r="P31" s="350"/>
      <c r="Q31" s="446"/>
      <c r="R31" s="350"/>
      <c r="S31" s="350"/>
      <c r="T31" s="350"/>
      <c r="U31" s="350"/>
      <c r="V31" s="350"/>
      <c r="W31" s="446"/>
      <c r="X31" s="350"/>
      <c r="Y31" s="350"/>
      <c r="Z31" s="350"/>
      <c r="AA31" s="350"/>
      <c r="AB31" s="350"/>
      <c r="AC31" s="350"/>
    </row>
    <row r="32" spans="1:29" s="5" customFormat="1" ht="33" customHeight="1" thickBot="1">
      <c r="A32" s="169"/>
      <c r="B32" s="156" t="s">
        <v>71</v>
      </c>
      <c r="C32" s="1219" t="s">
        <v>459</v>
      </c>
      <c r="D32" s="1219"/>
      <c r="E32" s="451"/>
      <c r="F32" s="172"/>
      <c r="G32" s="172"/>
      <c r="H32" s="172"/>
      <c r="I32" s="172"/>
      <c r="J32" s="172"/>
      <c r="K32" s="451"/>
      <c r="L32" s="172"/>
      <c r="M32" s="172"/>
      <c r="N32" s="172"/>
      <c r="O32" s="172"/>
      <c r="P32" s="172"/>
      <c r="Q32" s="451"/>
      <c r="R32" s="172"/>
      <c r="S32" s="172"/>
      <c r="T32" s="172"/>
      <c r="U32" s="172"/>
      <c r="V32" s="172"/>
      <c r="W32" s="451"/>
      <c r="X32" s="172"/>
      <c r="Y32" s="172"/>
      <c r="Z32" s="172"/>
      <c r="AA32" s="172"/>
      <c r="AB32" s="172"/>
      <c r="AC32" s="172"/>
    </row>
    <row r="33" spans="1:29" s="5" customFormat="1" ht="33" customHeight="1" thickBot="1">
      <c r="A33" s="475" t="s">
        <v>14</v>
      </c>
      <c r="B33" s="1232" t="s">
        <v>290</v>
      </c>
      <c r="C33" s="1232"/>
      <c r="D33" s="1232"/>
      <c r="E33" s="476">
        <f>E29+E30</f>
        <v>27327</v>
      </c>
      <c r="F33" s="477">
        <f aca="true" t="shared" si="10" ref="F33:P33">F29+F30</f>
        <v>31860</v>
      </c>
      <c r="G33" s="477">
        <f t="shared" si="10"/>
        <v>0</v>
      </c>
      <c r="H33" s="477">
        <f t="shared" si="10"/>
        <v>0</v>
      </c>
      <c r="I33" s="477">
        <f t="shared" si="10"/>
        <v>0</v>
      </c>
      <c r="J33" s="477">
        <f t="shared" si="10"/>
        <v>0</v>
      </c>
      <c r="K33" s="476">
        <f t="shared" si="10"/>
        <v>26656</v>
      </c>
      <c r="L33" s="477">
        <f t="shared" si="10"/>
        <v>31189</v>
      </c>
      <c r="M33" s="477">
        <f t="shared" si="10"/>
        <v>0</v>
      </c>
      <c r="N33" s="477">
        <f t="shared" si="10"/>
        <v>0</v>
      </c>
      <c r="O33" s="477">
        <f t="shared" si="10"/>
        <v>0</v>
      </c>
      <c r="P33" s="477">
        <f t="shared" si="10"/>
        <v>0</v>
      </c>
      <c r="Q33" s="476">
        <f aca="true" t="shared" si="11" ref="Q33:Z33">Q29+Q30</f>
        <v>671</v>
      </c>
      <c r="R33" s="477">
        <f t="shared" si="11"/>
        <v>671</v>
      </c>
      <c r="S33" s="477">
        <f t="shared" si="11"/>
        <v>0</v>
      </c>
      <c r="T33" s="477">
        <f t="shared" si="11"/>
        <v>0</v>
      </c>
      <c r="U33" s="477">
        <f>U29+U30</f>
        <v>0</v>
      </c>
      <c r="V33" s="477">
        <f>V29+V30</f>
        <v>0</v>
      </c>
      <c r="W33" s="476">
        <f t="shared" si="11"/>
        <v>0</v>
      </c>
      <c r="X33" s="477">
        <f t="shared" si="11"/>
        <v>0</v>
      </c>
      <c r="Y33" s="477">
        <f t="shared" si="11"/>
        <v>0</v>
      </c>
      <c r="Z33" s="477">
        <f t="shared" si="11"/>
        <v>0</v>
      </c>
      <c r="AA33" s="477">
        <f>AA29+AA30</f>
        <v>0</v>
      </c>
      <c r="AB33" s="477">
        <f>AB29+AB30</f>
        <v>0</v>
      </c>
      <c r="AC33" s="477">
        <f>AC29+AC30</f>
        <v>0</v>
      </c>
    </row>
    <row r="34" spans="1:29" s="5" customFormat="1" ht="33" customHeight="1" hidden="1" thickBot="1">
      <c r="A34" s="1230" t="s">
        <v>291</v>
      </c>
      <c r="B34" s="1231"/>
      <c r="C34" s="1231"/>
      <c r="D34" s="1231"/>
      <c r="E34" s="585"/>
      <c r="F34" s="478"/>
      <c r="G34" s="478"/>
      <c r="H34" s="478"/>
      <c r="I34" s="172"/>
      <c r="J34" s="172"/>
      <c r="K34" s="585"/>
      <c r="L34" s="478"/>
      <c r="M34" s="478"/>
      <c r="N34" s="478"/>
      <c r="O34" s="172"/>
      <c r="P34" s="172"/>
      <c r="Q34" s="585"/>
      <c r="R34" s="478"/>
      <c r="S34" s="478"/>
      <c r="T34" s="478"/>
      <c r="U34" s="172"/>
      <c r="V34" s="172"/>
      <c r="W34" s="585"/>
      <c r="X34" s="478"/>
      <c r="Y34" s="478"/>
      <c r="Z34" s="478"/>
      <c r="AA34" s="172"/>
      <c r="AB34" s="172"/>
      <c r="AC34" s="172"/>
    </row>
    <row r="35" spans="1:29" s="5" customFormat="1" ht="33" customHeight="1" thickBot="1">
      <c r="A35" s="1176" t="s">
        <v>126</v>
      </c>
      <c r="B35" s="1177"/>
      <c r="C35" s="1177"/>
      <c r="D35" s="1177"/>
      <c r="E35" s="447">
        <f aca="true" t="shared" si="12" ref="E35:J35">E33+E34</f>
        <v>27327</v>
      </c>
      <c r="F35" s="99">
        <f t="shared" si="12"/>
        <v>31860</v>
      </c>
      <c r="G35" s="99">
        <f t="shared" si="12"/>
        <v>0</v>
      </c>
      <c r="H35" s="99">
        <f t="shared" si="12"/>
        <v>0</v>
      </c>
      <c r="I35" s="99">
        <f t="shared" si="12"/>
        <v>0</v>
      </c>
      <c r="J35" s="99">
        <f t="shared" si="12"/>
        <v>0</v>
      </c>
      <c r="K35" s="447">
        <f aca="true" t="shared" si="13" ref="K35:AC35">K33+K34</f>
        <v>26656</v>
      </c>
      <c r="L35" s="99">
        <f t="shared" si="13"/>
        <v>31189</v>
      </c>
      <c r="M35" s="99">
        <f t="shared" si="13"/>
        <v>0</v>
      </c>
      <c r="N35" s="99">
        <f t="shared" si="13"/>
        <v>0</v>
      </c>
      <c r="O35" s="99">
        <f t="shared" si="13"/>
        <v>0</v>
      </c>
      <c r="P35" s="99">
        <f t="shared" si="13"/>
        <v>0</v>
      </c>
      <c r="Q35" s="447">
        <f t="shared" si="13"/>
        <v>671</v>
      </c>
      <c r="R35" s="99">
        <f t="shared" si="13"/>
        <v>671</v>
      </c>
      <c r="S35" s="99">
        <f t="shared" si="13"/>
        <v>0</v>
      </c>
      <c r="T35" s="99">
        <f t="shared" si="13"/>
        <v>0</v>
      </c>
      <c r="U35" s="99">
        <f t="shared" si="13"/>
        <v>0</v>
      </c>
      <c r="V35" s="99">
        <f t="shared" si="13"/>
        <v>0</v>
      </c>
      <c r="W35" s="447">
        <f t="shared" si="13"/>
        <v>0</v>
      </c>
      <c r="X35" s="99">
        <f t="shared" si="13"/>
        <v>0</v>
      </c>
      <c r="Y35" s="99">
        <f t="shared" si="13"/>
        <v>0</v>
      </c>
      <c r="Z35" s="99">
        <f t="shared" si="13"/>
        <v>0</v>
      </c>
      <c r="AA35" s="99">
        <f t="shared" si="13"/>
        <v>0</v>
      </c>
      <c r="AB35" s="99">
        <f t="shared" si="13"/>
        <v>0</v>
      </c>
      <c r="AC35" s="99">
        <f t="shared" si="13"/>
        <v>0</v>
      </c>
    </row>
    <row r="36" spans="1:28" s="5" customFormat="1" ht="19.5" customHeight="1">
      <c r="A36" s="80"/>
      <c r="B36" s="158"/>
      <c r="C36" s="80"/>
      <c r="D36" s="80"/>
      <c r="E36" s="6"/>
      <c r="F36" s="6"/>
      <c r="G36" s="6"/>
      <c r="H36" s="6"/>
      <c r="I36" s="6"/>
      <c r="J36" s="6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587"/>
      <c r="X36" s="587"/>
      <c r="Y36" s="587"/>
      <c r="Z36" s="587"/>
      <c r="AA36" s="587"/>
      <c r="AB36" s="587"/>
    </row>
    <row r="37" spans="1:28" s="5" customFormat="1" ht="19.5" customHeight="1">
      <c r="A37" s="80"/>
      <c r="B37" s="158"/>
      <c r="C37" s="80"/>
      <c r="D37" s="80"/>
      <c r="E37" s="6"/>
      <c r="F37" s="6"/>
      <c r="G37" s="6"/>
      <c r="H37" s="6"/>
      <c r="I37" s="6"/>
      <c r="J37" s="6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586"/>
      <c r="X37" s="586"/>
      <c r="Y37" s="586"/>
      <c r="Z37" s="586"/>
      <c r="AA37" s="586"/>
      <c r="AB37" s="586"/>
    </row>
    <row r="38" spans="1:28" s="5" customFormat="1" ht="19.5" customHeight="1">
      <c r="A38" s="80"/>
      <c r="B38" s="158"/>
      <c r="C38" s="1224" t="s">
        <v>63</v>
      </c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360"/>
      <c r="S38" s="360"/>
      <c r="T38" s="360"/>
      <c r="U38" s="360"/>
      <c r="V38" s="360"/>
      <c r="W38" s="588"/>
      <c r="X38" s="588"/>
      <c r="Y38" s="588"/>
      <c r="Z38" s="588"/>
      <c r="AA38" s="588"/>
      <c r="AB38" s="589"/>
    </row>
    <row r="39" spans="1:28" s="5" customFormat="1" ht="19.5" customHeight="1" thickBot="1">
      <c r="A39" s="306" t="s">
        <v>64</v>
      </c>
      <c r="B39" s="306"/>
      <c r="E39" s="283"/>
      <c r="F39" s="283"/>
      <c r="G39" s="283"/>
      <c r="H39" s="283"/>
      <c r="I39" s="283"/>
      <c r="J39" s="283"/>
      <c r="K39" s="284"/>
      <c r="L39" s="284"/>
      <c r="M39" s="284"/>
      <c r="N39" s="284"/>
      <c r="O39" s="284"/>
      <c r="P39" s="284"/>
      <c r="Q39" s="285">
        <v>0</v>
      </c>
      <c r="R39" s="285"/>
      <c r="S39" s="285"/>
      <c r="T39" s="285"/>
      <c r="U39" s="285"/>
      <c r="V39" s="285"/>
      <c r="W39" s="590"/>
      <c r="X39" s="590"/>
      <c r="Y39" s="590"/>
      <c r="Z39" s="590"/>
      <c r="AA39" s="590"/>
      <c r="AB39" s="591"/>
    </row>
    <row r="40" spans="1:29" ht="52.5" customHeight="1" thickBot="1">
      <c r="A40" s="286">
        <v>1</v>
      </c>
      <c r="B40" s="1220" t="s">
        <v>176</v>
      </c>
      <c r="C40" s="1221"/>
      <c r="D40" s="1222"/>
      <c r="E40" s="305">
        <f>'1.sz.m-önk.össze.bev'!E55-'1 .sz.m.önk.össz.kiad.'!E29</f>
        <v>-2472</v>
      </c>
      <c r="F40" s="305">
        <f>'1.sz.m-önk.össze.bev'!F55-'1 .sz.m.önk.össz.kiad.'!F29</f>
        <v>-1055</v>
      </c>
      <c r="G40" s="305">
        <f>'1.sz.m-önk.össze.bev'!G55-'1 .sz.m.önk.össz.kiad.'!G29</f>
        <v>0</v>
      </c>
      <c r="H40" s="305">
        <f>'1.sz.m-önk.össze.bev'!H55-'1 .sz.m.önk.össz.kiad.'!H29</f>
        <v>0</v>
      </c>
      <c r="I40" s="305">
        <f>'1.sz.m-önk.össze.bev'!I55-'1 .sz.m.önk.össz.kiad.'!I29</f>
        <v>0</v>
      </c>
      <c r="J40" s="305">
        <f>'1.sz.m-önk.össze.bev'!J55-'1 .sz.m.önk.össz.kiad.'!J29</f>
        <v>0</v>
      </c>
      <c r="K40" s="305">
        <f>'1.sz.m-önk.össze.bev'!K55-'1 .sz.m.önk.össz.kiad.'!K29</f>
        <v>-2472</v>
      </c>
      <c r="L40" s="305">
        <f>'1.sz.m-önk.össze.bev'!L55-'1 .sz.m.önk.össz.kiad.'!L29</f>
        <v>-1055</v>
      </c>
      <c r="M40" s="305">
        <f>'1.sz.m-önk.össze.bev'!M55-'1 .sz.m.önk.össz.kiad.'!M29</f>
        <v>0</v>
      </c>
      <c r="N40" s="305">
        <f>'1.sz.m-önk.össze.bev'!N55-'1 .sz.m.önk.össz.kiad.'!N29</f>
        <v>0</v>
      </c>
      <c r="O40" s="305">
        <f>'1.sz.m-önk.össze.bev'!O55-'1 .sz.m.önk.össz.kiad.'!O29</f>
        <v>0</v>
      </c>
      <c r="P40" s="305">
        <f>'1.sz.m-önk.össze.bev'!P55-'1 .sz.m.önk.össz.kiad.'!P29</f>
        <v>0</v>
      </c>
      <c r="Q40" s="305">
        <f>'1.sz.m-önk.össze.bev'!Q55-'1 .sz.m.önk.össz.kiad.'!Q29</f>
        <v>0</v>
      </c>
      <c r="R40" s="305">
        <f>'1.sz.m-önk.össze.bev'!R55-'1 .sz.m.önk.össz.kiad.'!R29</f>
        <v>0</v>
      </c>
      <c r="S40" s="305" t="e">
        <f>'1.sz.m-önk.össze.bev'!S55-'1 .sz.m.önk.össz.kiad.'!S29</f>
        <v>#REF!</v>
      </c>
      <c r="T40" s="305" t="e">
        <f>'1.sz.m-önk.össze.bev'!T55-'1 .sz.m.önk.össz.kiad.'!T29</f>
        <v>#REF!</v>
      </c>
      <c r="U40" s="305" t="e">
        <f>'1.sz.m-önk.össze.bev'!U55-'1 .sz.m.önk.össz.kiad.'!U29</f>
        <v>#REF!</v>
      </c>
      <c r="V40" s="305" t="e">
        <f>'1.sz.m-önk.össze.bev'!V55-'1 .sz.m.önk.össz.kiad.'!V29</f>
        <v>#REF!</v>
      </c>
      <c r="W40" s="305">
        <f>'1.sz.m-önk.össze.bev'!W55-'1 .sz.m.önk.össz.kiad.'!W29</f>
        <v>0</v>
      </c>
      <c r="X40" s="305">
        <f>'1.sz.m-önk.össze.bev'!X55-'1 .sz.m.önk.össz.kiad.'!X29</f>
        <v>0</v>
      </c>
      <c r="Y40" s="305" t="e">
        <f>#REF!-'1 .sz.m.önk.össz.kiad.'!Y29</f>
        <v>#REF!</v>
      </c>
      <c r="Z40" s="305" t="e">
        <f>#REF!-'1 .sz.m.önk.össz.kiad.'!Z29</f>
        <v>#REF!</v>
      </c>
      <c r="AA40" s="305" t="e">
        <f>#REF!-'1 .sz.m.önk.össz.kiad.'!AA29</f>
        <v>#REF!</v>
      </c>
      <c r="AB40" s="305" t="e">
        <f>#REF!-'1 .sz.m.önk.össz.kiad.'!AB29</f>
        <v>#REF!</v>
      </c>
      <c r="AC40" s="305" t="e">
        <f>#REF!-'1 .sz.m.önk.össz.kiad.'!AC29</f>
        <v>#REF!</v>
      </c>
    </row>
    <row r="41" spans="1:22" ht="15.75">
      <c r="A41" s="160"/>
      <c r="B41" s="79"/>
      <c r="C41" s="283"/>
      <c r="D41" s="283"/>
      <c r="E41" s="287"/>
      <c r="F41" s="287"/>
      <c r="G41" s="287"/>
      <c r="H41" s="287"/>
      <c r="I41" s="287"/>
      <c r="J41" s="287"/>
      <c r="K41" s="284"/>
      <c r="L41" s="284"/>
      <c r="M41" s="284"/>
      <c r="N41" s="284"/>
      <c r="O41" s="284"/>
      <c r="P41" s="284"/>
      <c r="Q41" s="285">
        <v>0</v>
      </c>
      <c r="R41" s="285"/>
      <c r="S41" s="285"/>
      <c r="T41" s="285"/>
      <c r="U41" s="285"/>
      <c r="V41" s="285"/>
    </row>
    <row r="42" spans="1:22" ht="15.75" customHeight="1">
      <c r="A42" s="160"/>
      <c r="B42" s="79"/>
      <c r="C42" s="1205" t="s">
        <v>177</v>
      </c>
      <c r="D42" s="1205"/>
      <c r="E42" s="1205"/>
      <c r="F42" s="1205"/>
      <c r="G42" s="1205"/>
      <c r="H42" s="1205"/>
      <c r="I42" s="1205"/>
      <c r="J42" s="1205"/>
      <c r="K42" s="1205"/>
      <c r="L42" s="1205"/>
      <c r="M42" s="1205"/>
      <c r="N42" s="1205"/>
      <c r="O42" s="1205"/>
      <c r="P42" s="1205"/>
      <c r="Q42" s="1205"/>
      <c r="R42" s="358"/>
      <c r="S42" s="358"/>
      <c r="T42" s="358"/>
      <c r="U42" s="358"/>
      <c r="V42" s="358"/>
    </row>
    <row r="43" spans="1:22" ht="16.5" thickBot="1">
      <c r="A43" s="306" t="s">
        <v>178</v>
      </c>
      <c r="B43" s="79"/>
      <c r="C43" s="1228"/>
      <c r="D43" s="1228"/>
      <c r="E43" s="283"/>
      <c r="F43" s="283"/>
      <c r="G43" s="283"/>
      <c r="H43" s="283"/>
      <c r="I43" s="283"/>
      <c r="J43" s="283"/>
      <c r="K43" s="284"/>
      <c r="L43" s="284"/>
      <c r="M43" s="284"/>
      <c r="N43" s="284"/>
      <c r="O43" s="284"/>
      <c r="P43" s="284"/>
      <c r="Q43" s="285">
        <v>0</v>
      </c>
      <c r="R43" s="285"/>
      <c r="S43" s="285"/>
      <c r="T43" s="285"/>
      <c r="U43" s="285"/>
      <c r="V43" s="285"/>
    </row>
    <row r="44" spans="1:29" ht="27.75" customHeight="1">
      <c r="A44" s="300" t="s">
        <v>32</v>
      </c>
      <c r="B44" s="1212" t="s">
        <v>234</v>
      </c>
      <c r="C44" s="1213"/>
      <c r="D44" s="1214"/>
      <c r="E44" s="320">
        <f>'1.sz.m-önk.össze.bev'!E59</f>
        <v>1130</v>
      </c>
      <c r="F44" s="320">
        <f>'1.sz.m-önk.össze.bev'!F59</f>
        <v>1130</v>
      </c>
      <c r="G44" s="320">
        <f>'1.sz.m-önk.össze.bev'!G59</f>
        <v>0</v>
      </c>
      <c r="H44" s="320">
        <f>'1.sz.m-önk.össze.bev'!H59</f>
        <v>0</v>
      </c>
      <c r="I44" s="320">
        <f>'1.sz.m-önk.össze.bev'!I59</f>
        <v>0</v>
      </c>
      <c r="J44" s="320">
        <f>'1.sz.m-önk.össze.bev'!J59</f>
        <v>0</v>
      </c>
      <c r="K44" s="320">
        <f>'1.sz.m-önk.össze.bev'!K59</f>
        <v>1130</v>
      </c>
      <c r="L44" s="320">
        <f>'1.sz.m-önk.össze.bev'!L59</f>
        <v>1130</v>
      </c>
      <c r="M44" s="320">
        <f>'1.sz.m-önk.össze.bev'!M59</f>
        <v>0</v>
      </c>
      <c r="N44" s="320">
        <f>'1.sz.m-önk.össze.bev'!N59</f>
        <v>0</v>
      </c>
      <c r="O44" s="320">
        <f>'1.sz.m-önk.össze.bev'!O59</f>
        <v>0</v>
      </c>
      <c r="P44" s="320">
        <f>'1.sz.m-önk.össze.bev'!P59</f>
        <v>0</v>
      </c>
      <c r="Q44" s="320">
        <f>'1.sz.m-önk.össze.bev'!Q59</f>
        <v>0</v>
      </c>
      <c r="R44" s="320">
        <f>'1.sz.m-önk.össze.bev'!R59</f>
        <v>0</v>
      </c>
      <c r="S44" s="320">
        <f>'1.sz.m-önk.össze.bev'!S59</f>
        <v>0</v>
      </c>
      <c r="T44" s="320">
        <f>'1.sz.m-önk.össze.bev'!T59</f>
        <v>0</v>
      </c>
      <c r="U44" s="320">
        <f>'1.sz.m-önk.össze.bev'!U59</f>
        <v>0</v>
      </c>
      <c r="V44" s="320">
        <f>'1.sz.m-önk.össze.bev'!V59</f>
        <v>0</v>
      </c>
      <c r="W44" s="320">
        <f>'1.sz.m-önk.össze.bev'!W59</f>
        <v>0</v>
      </c>
      <c r="X44" s="320">
        <f>'1.sz.m-önk.össze.bev'!X59</f>
        <v>0</v>
      </c>
      <c r="Y44" s="320" t="e">
        <f>#REF!</f>
        <v>#REF!</v>
      </c>
      <c r="Z44" s="320" t="e">
        <f>#REF!</f>
        <v>#REF!</v>
      </c>
      <c r="AA44" s="320" t="e">
        <f>#REF!</f>
        <v>#REF!</v>
      </c>
      <c r="AB44" s="320" t="e">
        <f>#REF!</f>
        <v>#REF!</v>
      </c>
      <c r="AC44" s="320" t="e">
        <f>#REF!</f>
        <v>#REF!</v>
      </c>
    </row>
    <row r="45" spans="1:29" ht="27.75" customHeight="1">
      <c r="A45" s="301" t="s">
        <v>33</v>
      </c>
      <c r="B45" s="1195" t="s">
        <v>235</v>
      </c>
      <c r="C45" s="1196"/>
      <c r="D45" s="1197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</row>
    <row r="46" spans="1:29" ht="27.75" customHeight="1" thickBot="1">
      <c r="A46" s="302" t="s">
        <v>10</v>
      </c>
      <c r="B46" s="1225" t="s">
        <v>179</v>
      </c>
      <c r="C46" s="1226"/>
      <c r="D46" s="1227"/>
      <c r="E46" s="319">
        <f aca="true" t="shared" si="14" ref="E46:AC46">E44+E45</f>
        <v>1130</v>
      </c>
      <c r="F46" s="319">
        <f t="shared" si="14"/>
        <v>1130</v>
      </c>
      <c r="G46" s="319">
        <f t="shared" si="14"/>
        <v>0</v>
      </c>
      <c r="H46" s="319">
        <f t="shared" si="14"/>
        <v>0</v>
      </c>
      <c r="I46" s="319">
        <f t="shared" si="14"/>
        <v>0</v>
      </c>
      <c r="J46" s="319">
        <f t="shared" si="14"/>
        <v>0</v>
      </c>
      <c r="K46" s="319">
        <f t="shared" si="14"/>
        <v>1130</v>
      </c>
      <c r="L46" s="319">
        <f t="shared" si="14"/>
        <v>1130</v>
      </c>
      <c r="M46" s="319">
        <f t="shared" si="14"/>
        <v>0</v>
      </c>
      <c r="N46" s="319">
        <f t="shared" si="14"/>
        <v>0</v>
      </c>
      <c r="O46" s="319">
        <f t="shared" si="14"/>
        <v>0</v>
      </c>
      <c r="P46" s="319">
        <f t="shared" si="14"/>
        <v>0</v>
      </c>
      <c r="Q46" s="319">
        <f t="shared" si="14"/>
        <v>0</v>
      </c>
      <c r="R46" s="319">
        <f t="shared" si="14"/>
        <v>0</v>
      </c>
      <c r="S46" s="319">
        <f t="shared" si="14"/>
        <v>0</v>
      </c>
      <c r="T46" s="319">
        <f t="shared" si="14"/>
        <v>0</v>
      </c>
      <c r="U46" s="319">
        <f t="shared" si="14"/>
        <v>0</v>
      </c>
      <c r="V46" s="319">
        <f t="shared" si="14"/>
        <v>0</v>
      </c>
      <c r="W46" s="319">
        <f t="shared" si="14"/>
        <v>0</v>
      </c>
      <c r="X46" s="319">
        <f t="shared" si="14"/>
        <v>0</v>
      </c>
      <c r="Y46" s="319" t="e">
        <f t="shared" si="14"/>
        <v>#REF!</v>
      </c>
      <c r="Z46" s="319" t="e">
        <f t="shared" si="14"/>
        <v>#REF!</v>
      </c>
      <c r="AA46" s="319" t="e">
        <f t="shared" si="14"/>
        <v>#REF!</v>
      </c>
      <c r="AB46" s="319" t="e">
        <f t="shared" si="14"/>
        <v>#REF!</v>
      </c>
      <c r="AC46" s="319" t="e">
        <f t="shared" si="14"/>
        <v>#REF!</v>
      </c>
    </row>
    <row r="47" spans="1:23" ht="15.75">
      <c r="A47" s="160"/>
      <c r="B47" s="79"/>
      <c r="C47" s="288"/>
      <c r="D47" s="289"/>
      <c r="E47" s="290"/>
      <c r="F47" s="290"/>
      <c r="G47" s="290"/>
      <c r="H47" s="290"/>
      <c r="I47" s="290"/>
      <c r="J47" s="290"/>
      <c r="K47" s="284"/>
      <c r="L47" s="284"/>
      <c r="M47" s="284"/>
      <c r="N47" s="284"/>
      <c r="O47" s="284"/>
      <c r="P47" s="284"/>
      <c r="Q47" s="285"/>
      <c r="R47" s="285"/>
      <c r="S47" s="285"/>
      <c r="T47" s="285"/>
      <c r="U47" s="285"/>
      <c r="V47" s="285"/>
      <c r="W47" s="1"/>
    </row>
    <row r="48" spans="1:22" ht="15.75" customHeight="1">
      <c r="A48" s="160"/>
      <c r="B48" s="79"/>
      <c r="C48" s="1205" t="s">
        <v>180</v>
      </c>
      <c r="D48" s="1205"/>
      <c r="E48" s="1205"/>
      <c r="F48" s="1205"/>
      <c r="G48" s="1205"/>
      <c r="H48" s="1205"/>
      <c r="I48" s="1205"/>
      <c r="J48" s="1205"/>
      <c r="K48" s="1205"/>
      <c r="L48" s="1205"/>
      <c r="M48" s="1205"/>
      <c r="N48" s="1205"/>
      <c r="O48" s="1205"/>
      <c r="P48" s="1205"/>
      <c r="Q48" s="1205"/>
      <c r="R48" s="358"/>
      <c r="S48" s="358"/>
      <c r="T48" s="358"/>
      <c r="U48" s="358"/>
      <c r="V48" s="358"/>
    </row>
    <row r="49" spans="1:22" ht="16.5" thickBot="1">
      <c r="A49" s="306" t="s">
        <v>182</v>
      </c>
      <c r="B49" s="306"/>
      <c r="C49" s="1223"/>
      <c r="D49" s="1223"/>
      <c r="E49" s="283"/>
      <c r="F49" s="283"/>
      <c r="G49" s="283"/>
      <c r="H49" s="283"/>
      <c r="I49" s="283"/>
      <c r="J49" s="283"/>
      <c r="K49" s="284"/>
      <c r="L49" s="284"/>
      <c r="M49" s="284"/>
      <c r="N49" s="284"/>
      <c r="O49" s="284"/>
      <c r="P49" s="284"/>
      <c r="Q49" s="285">
        <v>0</v>
      </c>
      <c r="R49" s="285"/>
      <c r="S49" s="285"/>
      <c r="T49" s="285"/>
      <c r="U49" s="285"/>
      <c r="V49" s="285"/>
    </row>
    <row r="50" spans="1:29" ht="27.75" customHeight="1">
      <c r="A50" s="300" t="s">
        <v>32</v>
      </c>
      <c r="B50" s="1212" t="s">
        <v>236</v>
      </c>
      <c r="C50" s="1213"/>
      <c r="D50" s="1214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>
        <v>20</v>
      </c>
      <c r="Z50" s="307">
        <v>21</v>
      </c>
      <c r="AA50" s="307">
        <v>22</v>
      </c>
      <c r="AB50" s="307">
        <v>23</v>
      </c>
      <c r="AC50" s="307">
        <v>24</v>
      </c>
    </row>
    <row r="51" spans="1:29" ht="27.75" customHeight="1">
      <c r="A51" s="301" t="s">
        <v>33</v>
      </c>
      <c r="B51" s="1195" t="s">
        <v>237</v>
      </c>
      <c r="C51" s="1196"/>
      <c r="D51" s="1197"/>
      <c r="E51" s="308">
        <f>'1.sz.m-önk.össze.bev'!E57</f>
        <v>1425</v>
      </c>
      <c r="F51" s="308">
        <f>'1.sz.m-önk.össze.bev'!F57</f>
        <v>1425</v>
      </c>
      <c r="G51" s="308">
        <f>'1.sz.m-önk.össze.bev'!G57</f>
        <v>0</v>
      </c>
      <c r="H51" s="308">
        <f>'1.sz.m-önk.össze.bev'!H57</f>
        <v>0</v>
      </c>
      <c r="I51" s="308">
        <f>'1.sz.m-önk.össze.bev'!I57</f>
        <v>0</v>
      </c>
      <c r="J51" s="308">
        <f>'1.sz.m-önk.össze.bev'!J57</f>
        <v>0</v>
      </c>
      <c r="K51" s="308">
        <f>'1.sz.m-önk.össze.bev'!K57</f>
        <v>1425</v>
      </c>
      <c r="L51" s="308">
        <f>'1.sz.m-önk.össze.bev'!L57</f>
        <v>1425</v>
      </c>
      <c r="M51" s="308">
        <f>'1.sz.m-önk.össze.bev'!M57</f>
        <v>0</v>
      </c>
      <c r="N51" s="308">
        <f>'1.sz.m-önk.össze.bev'!N57</f>
        <v>0</v>
      </c>
      <c r="O51" s="308">
        <f>'1.sz.m-önk.össze.bev'!O57</f>
        <v>0</v>
      </c>
      <c r="P51" s="308">
        <f>'1.sz.m-önk.össze.bev'!P57</f>
        <v>0</v>
      </c>
      <c r="Q51" s="308">
        <f>'1.sz.m-önk.össze.bev'!Q57</f>
        <v>0</v>
      </c>
      <c r="R51" s="308">
        <f>'1.sz.m-önk.össze.bev'!R57</f>
        <v>0</v>
      </c>
      <c r="S51" s="308">
        <f>'1.sz.m-önk.össze.bev'!S57</f>
        <v>0</v>
      </c>
      <c r="T51" s="308">
        <f>'1.sz.m-önk.össze.bev'!T57</f>
        <v>0</v>
      </c>
      <c r="U51" s="308">
        <f>'1.sz.m-önk.össze.bev'!U57</f>
        <v>0</v>
      </c>
      <c r="V51" s="308">
        <f>'1.sz.m-önk.össze.bev'!V57</f>
        <v>0</v>
      </c>
      <c r="W51" s="308">
        <f>'1.sz.m-önk.össze.bev'!W57</f>
        <v>0</v>
      </c>
      <c r="X51" s="308">
        <f>'1.sz.m-önk.össze.bev'!X57</f>
        <v>0</v>
      </c>
      <c r="Y51" s="308">
        <f>'1.sz.m-önk.össze.bev'!Y57</f>
        <v>0</v>
      </c>
      <c r="Z51" s="308">
        <f>'1.sz.m-önk.össze.bev'!Z57</f>
        <v>0</v>
      </c>
      <c r="AA51" s="308">
        <f>'1.sz.m-önk.össze.bev'!AA57</f>
        <v>0</v>
      </c>
      <c r="AB51" s="308">
        <f>'1.sz.m-önk.össze.bev'!AB57</f>
        <v>0</v>
      </c>
      <c r="AC51" s="308">
        <f>'1.sz.m-önk.össze.bev'!AC57</f>
        <v>0</v>
      </c>
    </row>
    <row r="52" spans="1:29" ht="27.75" customHeight="1" thickBot="1">
      <c r="A52" s="302" t="s">
        <v>10</v>
      </c>
      <c r="B52" s="1198" t="s">
        <v>181</v>
      </c>
      <c r="C52" s="1199"/>
      <c r="D52" s="1200"/>
      <c r="E52" s="309">
        <f aca="true" t="shared" si="15" ref="E52:AC52">E50+E51</f>
        <v>1425</v>
      </c>
      <c r="F52" s="309">
        <f t="shared" si="15"/>
        <v>1425</v>
      </c>
      <c r="G52" s="309">
        <f t="shared" si="15"/>
        <v>0</v>
      </c>
      <c r="H52" s="309">
        <f t="shared" si="15"/>
        <v>0</v>
      </c>
      <c r="I52" s="309">
        <f t="shared" si="15"/>
        <v>0</v>
      </c>
      <c r="J52" s="309">
        <f t="shared" si="15"/>
        <v>0</v>
      </c>
      <c r="K52" s="309">
        <f t="shared" si="15"/>
        <v>1425</v>
      </c>
      <c r="L52" s="309">
        <f t="shared" si="15"/>
        <v>1425</v>
      </c>
      <c r="M52" s="309">
        <f t="shared" si="15"/>
        <v>0</v>
      </c>
      <c r="N52" s="309">
        <f t="shared" si="15"/>
        <v>0</v>
      </c>
      <c r="O52" s="309">
        <f t="shared" si="15"/>
        <v>0</v>
      </c>
      <c r="P52" s="309">
        <f t="shared" si="15"/>
        <v>0</v>
      </c>
      <c r="Q52" s="309">
        <f t="shared" si="15"/>
        <v>0</v>
      </c>
      <c r="R52" s="309">
        <f t="shared" si="15"/>
        <v>0</v>
      </c>
      <c r="S52" s="309">
        <f t="shared" si="15"/>
        <v>0</v>
      </c>
      <c r="T52" s="309">
        <f t="shared" si="15"/>
        <v>0</v>
      </c>
      <c r="U52" s="309">
        <f t="shared" si="15"/>
        <v>0</v>
      </c>
      <c r="V52" s="309">
        <f t="shared" si="15"/>
        <v>0</v>
      </c>
      <c r="W52" s="309">
        <f t="shared" si="15"/>
        <v>0</v>
      </c>
      <c r="X52" s="309">
        <f t="shared" si="15"/>
        <v>0</v>
      </c>
      <c r="Y52" s="309">
        <f t="shared" si="15"/>
        <v>20</v>
      </c>
      <c r="Z52" s="309">
        <f t="shared" si="15"/>
        <v>21</v>
      </c>
      <c r="AA52" s="309">
        <f t="shared" si="15"/>
        <v>22</v>
      </c>
      <c r="AB52" s="309">
        <f t="shared" si="15"/>
        <v>23</v>
      </c>
      <c r="AC52" s="309">
        <f t="shared" si="15"/>
        <v>24</v>
      </c>
    </row>
    <row r="53" spans="1:27" ht="15.75">
      <c r="A53" s="160"/>
      <c r="B53" s="79"/>
      <c r="C53" s="288"/>
      <c r="D53" s="289"/>
      <c r="E53" s="290"/>
      <c r="F53" s="290"/>
      <c r="G53" s="290"/>
      <c r="H53" s="290"/>
      <c r="I53" s="290"/>
      <c r="J53" s="290"/>
      <c r="K53" s="284"/>
      <c r="L53" s="284"/>
      <c r="M53" s="284"/>
      <c r="N53" s="284"/>
      <c r="O53" s="284"/>
      <c r="P53" s="284"/>
      <c r="Q53" s="285"/>
      <c r="R53" s="285"/>
      <c r="S53" s="285"/>
      <c r="T53" s="285"/>
      <c r="U53" s="285"/>
      <c r="V53" s="285"/>
      <c r="AA53" s="101"/>
    </row>
    <row r="54" spans="1:23" ht="15.75" customHeight="1">
      <c r="A54" s="160"/>
      <c r="B54" s="79"/>
      <c r="C54" s="1204" t="s">
        <v>65</v>
      </c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5"/>
      <c r="R54" s="358"/>
      <c r="S54" s="358"/>
      <c r="T54" s="358"/>
      <c r="U54" s="358"/>
      <c r="V54" s="358"/>
      <c r="W54" s="176"/>
    </row>
    <row r="55" spans="1:22" ht="15.75">
      <c r="A55" s="160"/>
      <c r="B55" s="79"/>
      <c r="C55" s="291"/>
      <c r="D55" s="291"/>
      <c r="E55" s="291"/>
      <c r="F55" s="291"/>
      <c r="G55" s="291"/>
      <c r="H55" s="291"/>
      <c r="I55" s="291"/>
      <c r="J55" s="291"/>
      <c r="K55" s="292"/>
      <c r="L55" s="292"/>
      <c r="M55" s="292"/>
      <c r="N55" s="292"/>
      <c r="O55" s="292"/>
      <c r="P55" s="292"/>
      <c r="Q55" s="293"/>
      <c r="R55" s="293"/>
      <c r="S55" s="293"/>
      <c r="T55" s="293"/>
      <c r="U55" s="293"/>
      <c r="V55" s="293"/>
    </row>
    <row r="56" spans="1:22" ht="16.5" thickBot="1">
      <c r="A56" s="306" t="s">
        <v>225</v>
      </c>
      <c r="C56" s="1206"/>
      <c r="D56" s="1206"/>
      <c r="E56" s="291"/>
      <c r="F56" s="291"/>
      <c r="G56" s="291"/>
      <c r="H56" s="291"/>
      <c r="I56" s="291"/>
      <c r="J56" s="291"/>
      <c r="K56" s="292"/>
      <c r="L56" s="292"/>
      <c r="M56" s="292"/>
      <c r="N56" s="292"/>
      <c r="O56" s="292"/>
      <c r="P56" s="292"/>
      <c r="Q56" s="293"/>
      <c r="R56" s="293"/>
      <c r="S56" s="293"/>
      <c r="T56" s="293"/>
      <c r="U56" s="293"/>
      <c r="V56" s="293"/>
    </row>
    <row r="57" spans="1:29" ht="27" customHeight="1">
      <c r="A57" s="313" t="s">
        <v>32</v>
      </c>
      <c r="B57" s="1201" t="s">
        <v>183</v>
      </c>
      <c r="C57" s="1201"/>
      <c r="D57" s="1201"/>
      <c r="E57" s="314">
        <f>E58-E61</f>
        <v>2472</v>
      </c>
      <c r="F57" s="314">
        <f aca="true" t="shared" si="16" ref="F57:X57">F58-F61</f>
        <v>1055</v>
      </c>
      <c r="G57" s="314">
        <f t="shared" si="16"/>
        <v>0</v>
      </c>
      <c r="H57" s="314">
        <f t="shared" si="16"/>
        <v>0</v>
      </c>
      <c r="I57" s="314">
        <f t="shared" si="16"/>
        <v>0</v>
      </c>
      <c r="J57" s="314">
        <f t="shared" si="16"/>
        <v>0</v>
      </c>
      <c r="K57" s="314">
        <f t="shared" si="16"/>
        <v>2472</v>
      </c>
      <c r="L57" s="314">
        <f t="shared" si="16"/>
        <v>1055</v>
      </c>
      <c r="M57" s="314">
        <f t="shared" si="16"/>
        <v>0</v>
      </c>
      <c r="N57" s="314">
        <f t="shared" si="16"/>
        <v>0</v>
      </c>
      <c r="O57" s="314">
        <f t="shared" si="16"/>
        <v>0</v>
      </c>
      <c r="P57" s="314">
        <f t="shared" si="16"/>
        <v>0</v>
      </c>
      <c r="Q57" s="314">
        <f t="shared" si="16"/>
        <v>0</v>
      </c>
      <c r="R57" s="314">
        <f t="shared" si="16"/>
        <v>0</v>
      </c>
      <c r="S57" s="314" t="e">
        <f t="shared" si="16"/>
        <v>#REF!</v>
      </c>
      <c r="T57" s="314" t="e">
        <f t="shared" si="16"/>
        <v>#REF!</v>
      </c>
      <c r="U57" s="314" t="e">
        <f t="shared" si="16"/>
        <v>#REF!</v>
      </c>
      <c r="V57" s="314" t="e">
        <f t="shared" si="16"/>
        <v>#REF!</v>
      </c>
      <c r="W57" s="314">
        <f t="shared" si="16"/>
        <v>0</v>
      </c>
      <c r="X57" s="314">
        <f t="shared" si="16"/>
        <v>0</v>
      </c>
      <c r="Y57" s="314" t="e">
        <f>Y58-Y61</f>
        <v>#REF!</v>
      </c>
      <c r="Z57" s="314" t="e">
        <f>Z58-Z61</f>
        <v>#REF!</v>
      </c>
      <c r="AA57" s="314" t="e">
        <f>AA58-AA61</f>
        <v>#REF!</v>
      </c>
      <c r="AB57" s="314" t="e">
        <f>AB58-AB61</f>
        <v>#REF!</v>
      </c>
      <c r="AC57" s="314" t="e">
        <f>AC58-AC61</f>
        <v>#REF!</v>
      </c>
    </row>
    <row r="58" spans="1:29" ht="27" customHeight="1">
      <c r="A58" s="310" t="s">
        <v>184</v>
      </c>
      <c r="B58" s="1202" t="s">
        <v>185</v>
      </c>
      <c r="C58" s="1202"/>
      <c r="D58" s="1202"/>
      <c r="E58" s="315">
        <f>'1.sz.m-önk.össze.bev'!E56</f>
        <v>2555</v>
      </c>
      <c r="F58" s="315">
        <f>'1.sz.m-önk.össze.bev'!F56</f>
        <v>2555</v>
      </c>
      <c r="G58" s="315">
        <f>'1.sz.m-önk.össze.bev'!G56</f>
        <v>0</v>
      </c>
      <c r="H58" s="315">
        <f>'1.sz.m-önk.össze.bev'!H56</f>
        <v>0</v>
      </c>
      <c r="I58" s="315">
        <f>'1.sz.m-önk.össze.bev'!I56</f>
        <v>0</v>
      </c>
      <c r="J58" s="315">
        <f>'1.sz.m-önk.össze.bev'!J56</f>
        <v>0</v>
      </c>
      <c r="K58" s="315">
        <f>'1.sz.m-önk.össze.bev'!K56</f>
        <v>2555</v>
      </c>
      <c r="L58" s="315">
        <f>'1.sz.m-önk.össze.bev'!L56</f>
        <v>2555</v>
      </c>
      <c r="M58" s="315">
        <f>'1.sz.m-önk.össze.bev'!M56</f>
        <v>0</v>
      </c>
      <c r="N58" s="315">
        <f>'1.sz.m-önk.össze.bev'!N56</f>
        <v>0</v>
      </c>
      <c r="O58" s="315">
        <f>'1.sz.m-önk.össze.bev'!O56</f>
        <v>0</v>
      </c>
      <c r="P58" s="315">
        <f>'1.sz.m-önk.össze.bev'!P56</f>
        <v>0</v>
      </c>
      <c r="Q58" s="315">
        <f>'1.sz.m-önk.össze.bev'!Q56</f>
        <v>0</v>
      </c>
      <c r="R58" s="315">
        <f>'1.sz.m-önk.össze.bev'!R56</f>
        <v>0</v>
      </c>
      <c r="S58" s="315" t="e">
        <f>'1.sz.m-önk.össze.bev'!S56</f>
        <v>#REF!</v>
      </c>
      <c r="T58" s="315" t="e">
        <f>'1.sz.m-önk.össze.bev'!T56</f>
        <v>#REF!</v>
      </c>
      <c r="U58" s="315" t="e">
        <f>'1.sz.m-önk.össze.bev'!U56</f>
        <v>#REF!</v>
      </c>
      <c r="V58" s="315" t="e">
        <f>'1.sz.m-önk.össze.bev'!V56</f>
        <v>#REF!</v>
      </c>
      <c r="W58" s="315">
        <f>'1.sz.m-önk.össze.bev'!W56</f>
        <v>0</v>
      </c>
      <c r="X58" s="315">
        <f>'1.sz.m-önk.össze.bev'!X56</f>
        <v>0</v>
      </c>
      <c r="Y58" s="315" t="e">
        <f>#REF!</f>
        <v>#REF!</v>
      </c>
      <c r="Z58" s="315" t="e">
        <f>#REF!</f>
        <v>#REF!</v>
      </c>
      <c r="AA58" s="315" t="e">
        <f>#REF!</f>
        <v>#REF!</v>
      </c>
      <c r="AB58" s="315" t="e">
        <f>#REF!</f>
        <v>#REF!</v>
      </c>
      <c r="AC58" s="315" t="e">
        <f>#REF!</f>
        <v>#REF!</v>
      </c>
    </row>
    <row r="59" spans="1:29" ht="27" customHeight="1">
      <c r="A59" s="310" t="s">
        <v>186</v>
      </c>
      <c r="B59" s="1203" t="s">
        <v>238</v>
      </c>
      <c r="C59" s="1203"/>
      <c r="D59" s="1203"/>
      <c r="E59" s="315">
        <f>'1.sz.m-önk.össze.bev'!E59</f>
        <v>1130</v>
      </c>
      <c r="F59" s="315">
        <f>'1.sz.m-önk.össze.bev'!F59</f>
        <v>1130</v>
      </c>
      <c r="G59" s="315">
        <f>'1.sz.m-önk.össze.bev'!G59</f>
        <v>0</v>
      </c>
      <c r="H59" s="315">
        <f>'1.sz.m-önk.össze.bev'!H59</f>
        <v>0</v>
      </c>
      <c r="I59" s="315">
        <f>'1.sz.m-önk.össze.bev'!I59</f>
        <v>0</v>
      </c>
      <c r="J59" s="315">
        <f>'1.sz.m-önk.össze.bev'!J59</f>
        <v>0</v>
      </c>
      <c r="K59" s="315">
        <f>'1.sz.m-önk.össze.bev'!K59</f>
        <v>1130</v>
      </c>
      <c r="L59" s="315">
        <f>'1.sz.m-önk.össze.bev'!L59</f>
        <v>1130</v>
      </c>
      <c r="M59" s="315">
        <f>'1.sz.m-önk.össze.bev'!M59</f>
        <v>0</v>
      </c>
      <c r="N59" s="315">
        <f>'1.sz.m-önk.össze.bev'!N59</f>
        <v>0</v>
      </c>
      <c r="O59" s="315">
        <f>'1.sz.m-önk.össze.bev'!O59</f>
        <v>0</v>
      </c>
      <c r="P59" s="315">
        <f>'1.sz.m-önk.össze.bev'!P59</f>
        <v>0</v>
      </c>
      <c r="Q59" s="315">
        <f>'1.sz.m-önk.össze.bev'!Q59</f>
        <v>0</v>
      </c>
      <c r="R59" s="315">
        <f>'1.sz.m-önk.össze.bev'!R59</f>
        <v>0</v>
      </c>
      <c r="S59" s="315">
        <f>'1.sz.m-önk.össze.bev'!S59</f>
        <v>0</v>
      </c>
      <c r="T59" s="315">
        <f>'1.sz.m-önk.össze.bev'!T59</f>
        <v>0</v>
      </c>
      <c r="U59" s="315">
        <f>'1.sz.m-önk.össze.bev'!U59</f>
        <v>0</v>
      </c>
      <c r="V59" s="315">
        <f>'1.sz.m-önk.össze.bev'!V59</f>
        <v>0</v>
      </c>
      <c r="W59" s="315">
        <f>'1.sz.m-önk.össze.bev'!W59</f>
        <v>0</v>
      </c>
      <c r="X59" s="315">
        <f>'1.sz.m-önk.össze.bev'!X59</f>
        <v>0</v>
      </c>
      <c r="Y59" s="315" t="e">
        <f>#REF!</f>
        <v>#REF!</v>
      </c>
      <c r="Z59" s="315" t="e">
        <f>#REF!</f>
        <v>#REF!</v>
      </c>
      <c r="AA59" s="315" t="e">
        <f>#REF!</f>
        <v>#REF!</v>
      </c>
      <c r="AB59" s="315" t="e">
        <f>#REF!</f>
        <v>#REF!</v>
      </c>
      <c r="AC59" s="315" t="e">
        <f>#REF!</f>
        <v>#REF!</v>
      </c>
    </row>
    <row r="60" spans="1:29" ht="27" customHeight="1">
      <c r="A60" s="311" t="s">
        <v>187</v>
      </c>
      <c r="B60" s="1203" t="s">
        <v>239</v>
      </c>
      <c r="C60" s="1203"/>
      <c r="D60" s="1203"/>
      <c r="E60" s="315">
        <f>'1.sz.m-önk.össze.bev'!E57</f>
        <v>1425</v>
      </c>
      <c r="F60" s="315">
        <f>'1.sz.m-önk.össze.bev'!F57</f>
        <v>1425</v>
      </c>
      <c r="G60" s="315">
        <f>'1.sz.m-önk.össze.bev'!G57</f>
        <v>0</v>
      </c>
      <c r="H60" s="315">
        <f>'1.sz.m-önk.össze.bev'!H57</f>
        <v>0</v>
      </c>
      <c r="I60" s="315">
        <f>'1.sz.m-önk.össze.bev'!I57</f>
        <v>0</v>
      </c>
      <c r="J60" s="315">
        <f>'1.sz.m-önk.össze.bev'!J57</f>
        <v>0</v>
      </c>
      <c r="K60" s="315">
        <f>'1.sz.m-önk.össze.bev'!K57</f>
        <v>1425</v>
      </c>
      <c r="L60" s="315">
        <f>'1.sz.m-önk.össze.bev'!L57</f>
        <v>1425</v>
      </c>
      <c r="M60" s="315">
        <f>'1.sz.m-önk.össze.bev'!M57</f>
        <v>0</v>
      </c>
      <c r="N60" s="315">
        <f>'1.sz.m-önk.össze.bev'!N57</f>
        <v>0</v>
      </c>
      <c r="O60" s="315">
        <f>'1.sz.m-önk.össze.bev'!O57</f>
        <v>0</v>
      </c>
      <c r="P60" s="315">
        <f>'1.sz.m-önk.össze.bev'!P57</f>
        <v>0</v>
      </c>
      <c r="Q60" s="315">
        <f>'1.sz.m-önk.össze.bev'!Q57</f>
        <v>0</v>
      </c>
      <c r="R60" s="315">
        <f>'1.sz.m-önk.össze.bev'!R57</f>
        <v>0</v>
      </c>
      <c r="S60" s="315">
        <f>'1.sz.m-önk.össze.bev'!S57</f>
        <v>0</v>
      </c>
      <c r="T60" s="315">
        <f>'1.sz.m-önk.össze.bev'!T57</f>
        <v>0</v>
      </c>
      <c r="U60" s="315">
        <f>'1.sz.m-önk.össze.bev'!U57</f>
        <v>0</v>
      </c>
      <c r="V60" s="315">
        <f>'1.sz.m-önk.össze.bev'!V57</f>
        <v>0</v>
      </c>
      <c r="W60" s="315">
        <f>'1.sz.m-önk.össze.bev'!W57</f>
        <v>0</v>
      </c>
      <c r="X60" s="315">
        <f>'1.sz.m-önk.össze.bev'!X57</f>
        <v>0</v>
      </c>
      <c r="Y60" s="315" t="e">
        <f>#REF!</f>
        <v>#REF!</v>
      </c>
      <c r="Z60" s="315" t="e">
        <f>#REF!</f>
        <v>#REF!</v>
      </c>
      <c r="AA60" s="315" t="e">
        <f>#REF!</f>
        <v>#REF!</v>
      </c>
      <c r="AB60" s="315" t="e">
        <f>#REF!</f>
        <v>#REF!</v>
      </c>
      <c r="AC60" s="315" t="e">
        <f>#REF!</f>
        <v>#REF!</v>
      </c>
    </row>
    <row r="61" spans="1:29" ht="27" customHeight="1">
      <c r="A61" s="312" t="s">
        <v>188</v>
      </c>
      <c r="B61" s="1202" t="s">
        <v>189</v>
      </c>
      <c r="C61" s="1202"/>
      <c r="D61" s="1202"/>
      <c r="E61" s="316">
        <f>E30</f>
        <v>83</v>
      </c>
      <c r="F61" s="316">
        <f aca="true" t="shared" si="17" ref="F61:X61">F30</f>
        <v>1500</v>
      </c>
      <c r="G61" s="316">
        <f t="shared" si="17"/>
        <v>0</v>
      </c>
      <c r="H61" s="316">
        <f t="shared" si="17"/>
        <v>0</v>
      </c>
      <c r="I61" s="316">
        <f t="shared" si="17"/>
        <v>0</v>
      </c>
      <c r="J61" s="316">
        <f t="shared" si="17"/>
        <v>0</v>
      </c>
      <c r="K61" s="316">
        <f t="shared" si="17"/>
        <v>83</v>
      </c>
      <c r="L61" s="316">
        <f t="shared" si="17"/>
        <v>1500</v>
      </c>
      <c r="M61" s="316">
        <f t="shared" si="17"/>
        <v>0</v>
      </c>
      <c r="N61" s="316">
        <f t="shared" si="17"/>
        <v>0</v>
      </c>
      <c r="O61" s="316">
        <f t="shared" si="17"/>
        <v>0</v>
      </c>
      <c r="P61" s="316">
        <f t="shared" si="17"/>
        <v>0</v>
      </c>
      <c r="Q61" s="316">
        <f t="shared" si="17"/>
        <v>0</v>
      </c>
      <c r="R61" s="316">
        <f t="shared" si="17"/>
        <v>0</v>
      </c>
      <c r="S61" s="316">
        <f t="shared" si="17"/>
        <v>0</v>
      </c>
      <c r="T61" s="316">
        <f t="shared" si="17"/>
        <v>0</v>
      </c>
      <c r="U61" s="316">
        <f t="shared" si="17"/>
        <v>0</v>
      </c>
      <c r="V61" s="316">
        <f t="shared" si="17"/>
        <v>0</v>
      </c>
      <c r="W61" s="316">
        <f t="shared" si="17"/>
        <v>0</v>
      </c>
      <c r="X61" s="316">
        <f t="shared" si="17"/>
        <v>0</v>
      </c>
      <c r="Y61" s="316">
        <f>Y30</f>
        <v>0</v>
      </c>
      <c r="Z61" s="316">
        <f>Z30</f>
        <v>0</v>
      </c>
      <c r="AA61" s="316">
        <f>AA30</f>
        <v>0</v>
      </c>
      <c r="AB61" s="316">
        <f>AB30</f>
        <v>0</v>
      </c>
      <c r="AC61" s="316">
        <f>AC30</f>
        <v>0</v>
      </c>
    </row>
    <row r="62" spans="1:29" ht="27" customHeight="1">
      <c r="A62" s="310" t="s">
        <v>190</v>
      </c>
      <c r="B62" s="1203" t="s">
        <v>240</v>
      </c>
      <c r="C62" s="1203"/>
      <c r="D62" s="1203"/>
      <c r="E62" s="315">
        <v>0</v>
      </c>
      <c r="F62" s="315">
        <v>0</v>
      </c>
      <c r="G62" s="315">
        <v>0</v>
      </c>
      <c r="H62" s="315">
        <v>0</v>
      </c>
      <c r="I62" s="315">
        <v>0</v>
      </c>
      <c r="J62" s="315">
        <v>0</v>
      </c>
      <c r="K62" s="315">
        <v>0</v>
      </c>
      <c r="L62" s="315">
        <v>0</v>
      </c>
      <c r="M62" s="315">
        <v>0</v>
      </c>
      <c r="N62" s="315">
        <v>0</v>
      </c>
      <c r="O62" s="315">
        <v>0</v>
      </c>
      <c r="P62" s="315">
        <v>0</v>
      </c>
      <c r="Q62" s="315">
        <v>0</v>
      </c>
      <c r="R62" s="315">
        <v>0</v>
      </c>
      <c r="S62" s="315">
        <v>0</v>
      </c>
      <c r="T62" s="315">
        <v>0</v>
      </c>
      <c r="U62" s="315">
        <v>0</v>
      </c>
      <c r="V62" s="315">
        <v>0</v>
      </c>
      <c r="W62" s="315">
        <v>0</v>
      </c>
      <c r="X62" s="315">
        <v>0</v>
      </c>
      <c r="Y62" s="315">
        <v>0</v>
      </c>
      <c r="Z62" s="315">
        <v>0</v>
      </c>
      <c r="AA62" s="315">
        <v>0</v>
      </c>
      <c r="AB62" s="315">
        <v>0</v>
      </c>
      <c r="AC62" s="315">
        <v>0</v>
      </c>
    </row>
    <row r="63" spans="1:29" ht="27" customHeight="1" thickBot="1">
      <c r="A63" s="317" t="s">
        <v>191</v>
      </c>
      <c r="B63" s="1194" t="s">
        <v>241</v>
      </c>
      <c r="C63" s="1194"/>
      <c r="D63" s="1194"/>
      <c r="E63" s="318">
        <v>0</v>
      </c>
      <c r="F63" s="318">
        <v>0</v>
      </c>
      <c r="G63" s="318">
        <v>0</v>
      </c>
      <c r="H63" s="318">
        <v>0</v>
      </c>
      <c r="I63" s="318">
        <v>0</v>
      </c>
      <c r="J63" s="318">
        <v>0</v>
      </c>
      <c r="K63" s="318">
        <v>0</v>
      </c>
      <c r="L63" s="318">
        <v>0</v>
      </c>
      <c r="M63" s="318">
        <v>0</v>
      </c>
      <c r="N63" s="318">
        <v>0</v>
      </c>
      <c r="O63" s="318">
        <v>0</v>
      </c>
      <c r="P63" s="318">
        <v>0</v>
      </c>
      <c r="Q63" s="318">
        <v>0</v>
      </c>
      <c r="R63" s="318">
        <v>0</v>
      </c>
      <c r="S63" s="318">
        <v>0</v>
      </c>
      <c r="T63" s="318">
        <v>0</v>
      </c>
      <c r="U63" s="318">
        <v>0</v>
      </c>
      <c r="V63" s="318">
        <v>0</v>
      </c>
      <c r="W63" s="318">
        <v>0</v>
      </c>
      <c r="X63" s="318">
        <v>0</v>
      </c>
      <c r="Y63" s="318">
        <v>0</v>
      </c>
      <c r="Z63" s="318">
        <v>0</v>
      </c>
      <c r="AA63" s="318">
        <v>0</v>
      </c>
      <c r="AB63" s="318">
        <v>0</v>
      </c>
      <c r="AC63" s="318">
        <v>0</v>
      </c>
    </row>
  </sheetData>
  <sheetProtection/>
  <mergeCells count="40">
    <mergeCell ref="B46:D46"/>
    <mergeCell ref="B44:D44"/>
    <mergeCell ref="C43:D43"/>
    <mergeCell ref="C48:Q48"/>
    <mergeCell ref="C19:D19"/>
    <mergeCell ref="B24:D24"/>
    <mergeCell ref="C25:D25"/>
    <mergeCell ref="A34:D34"/>
    <mergeCell ref="C31:D31"/>
    <mergeCell ref="B33:D33"/>
    <mergeCell ref="B60:D60"/>
    <mergeCell ref="C18:D18"/>
    <mergeCell ref="C26:D26"/>
    <mergeCell ref="B29:D29"/>
    <mergeCell ref="B30:D30"/>
    <mergeCell ref="C42:Q42"/>
    <mergeCell ref="C32:D32"/>
    <mergeCell ref="B40:D40"/>
    <mergeCell ref="A35:D35"/>
    <mergeCell ref="C49:D49"/>
    <mergeCell ref="A1:W1"/>
    <mergeCell ref="A3:D3"/>
    <mergeCell ref="A2:B2"/>
    <mergeCell ref="B5:D5"/>
    <mergeCell ref="W3:AC3"/>
    <mergeCell ref="B50:D50"/>
    <mergeCell ref="B16:D16"/>
    <mergeCell ref="C17:D17"/>
    <mergeCell ref="C38:Q38"/>
    <mergeCell ref="B45:D45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  <mergeCell ref="B61:D61"/>
  </mergeCells>
  <printOptions horizontalCentered="1"/>
  <pageMargins left="0.27" right="0.44" top="0.984251968503937" bottom="0.7874015748031497" header="0.5118110236220472" footer="0.5118110236220472"/>
  <pageSetup horizontalDpi="600" verticalDpi="600" orientation="portrait" paperSize="9" scale="45" r:id="rId1"/>
  <headerFooter differentOddEven="1" alignWithMargins="0">
    <oddHeader>&amp;C&amp;"Algerian,Normál"&amp;16EDVE KÖZSÉG ÖNKORMÁNYZATA
2014.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4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93" hidden="1" customWidth="1"/>
    <col min="2" max="2" width="8.28125" style="387" hidden="1" customWidth="1"/>
    <col min="3" max="3" width="52.00390625" style="387" hidden="1" customWidth="1"/>
    <col min="4" max="4" width="19.28125" style="387" hidden="1" customWidth="1"/>
    <col min="5" max="8" width="8.28125" style="387" hidden="1" customWidth="1"/>
    <col min="9" max="9" width="9.7109375" style="387" hidden="1" customWidth="1"/>
    <col min="10" max="10" width="17.421875" style="387" hidden="1" customWidth="1"/>
    <col min="11" max="14" width="8.28125" style="387" hidden="1" customWidth="1"/>
    <col min="15" max="15" width="8.421875" style="387" hidden="1" customWidth="1"/>
    <col min="16" max="16" width="16.140625" style="387" hidden="1" customWidth="1"/>
    <col min="17" max="17" width="6.28125" style="387" hidden="1" customWidth="1"/>
    <col min="18" max="18" width="7.140625" style="387" hidden="1" customWidth="1"/>
    <col min="19" max="19" width="8.57421875" style="387" hidden="1" customWidth="1"/>
    <col min="20" max="16384" width="9.140625" style="387" customWidth="1"/>
  </cols>
  <sheetData>
    <row r="1" spans="1:16" s="187" customFormat="1" ht="21" customHeight="1">
      <c r="A1" s="183"/>
      <c r="B1" s="184"/>
      <c r="C1" s="185"/>
      <c r="D1" s="186"/>
      <c r="E1" s="186"/>
      <c r="F1" s="186"/>
      <c r="G1" s="186"/>
      <c r="H1" s="186"/>
      <c r="I1" s="186"/>
      <c r="J1" s="1399" t="s">
        <v>228</v>
      </c>
      <c r="K1" s="1399"/>
      <c r="L1" s="1399"/>
      <c r="M1" s="1399"/>
      <c r="N1" s="1399"/>
      <c r="O1" s="1399"/>
      <c r="P1" s="1399"/>
    </row>
    <row r="2" spans="1:9" s="187" customFormat="1" ht="21" customHeight="1">
      <c r="A2" s="303"/>
      <c r="B2" s="184"/>
      <c r="C2" s="189"/>
      <c r="D2" s="188"/>
      <c r="E2" s="188"/>
      <c r="F2" s="188"/>
      <c r="G2" s="188"/>
      <c r="H2" s="188"/>
      <c r="I2" s="188"/>
    </row>
    <row r="3" spans="1:16" s="190" customFormat="1" ht="25.5" customHeight="1">
      <c r="A3" s="1398" t="s">
        <v>255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</row>
    <row r="4" spans="1:16" s="193" customFormat="1" ht="15.75" customHeight="1" thickBot="1">
      <c r="A4" s="191"/>
      <c r="B4" s="191"/>
      <c r="C4" s="191"/>
      <c r="P4" s="192" t="s">
        <v>70</v>
      </c>
    </row>
    <row r="5" spans="1:18" s="193" customFormat="1" ht="41.25" customHeight="1" thickBot="1">
      <c r="A5" s="191"/>
      <c r="B5" s="191"/>
      <c r="C5" s="191"/>
      <c r="D5" s="1404" t="s">
        <v>5</v>
      </c>
      <c r="E5" s="1405"/>
      <c r="F5" s="1405"/>
      <c r="G5" s="1405"/>
      <c r="H5" s="1405"/>
      <c r="I5" s="1406"/>
      <c r="J5" s="1404" t="s">
        <v>127</v>
      </c>
      <c r="K5" s="1405"/>
      <c r="L5" s="1405"/>
      <c r="M5" s="1405"/>
      <c r="N5" s="1405"/>
      <c r="O5" s="1406"/>
      <c r="P5" s="1401" t="s">
        <v>175</v>
      </c>
      <c r="Q5" s="1402"/>
      <c r="R5" s="1403"/>
    </row>
    <row r="6" spans="1:19" ht="36.75" thickBot="1">
      <c r="A6" s="1396" t="s">
        <v>129</v>
      </c>
      <c r="B6" s="1397"/>
      <c r="C6" s="661" t="s">
        <v>130</v>
      </c>
      <c r="D6" s="650" t="s">
        <v>86</v>
      </c>
      <c r="E6" s="194" t="s">
        <v>274</v>
      </c>
      <c r="F6" s="194" t="s">
        <v>277</v>
      </c>
      <c r="G6" s="194" t="s">
        <v>282</v>
      </c>
      <c r="H6" s="194" t="s">
        <v>309</v>
      </c>
      <c r="I6" s="194" t="s">
        <v>351</v>
      </c>
      <c r="J6" s="650" t="s">
        <v>86</v>
      </c>
      <c r="K6" s="194" t="s">
        <v>274</v>
      </c>
      <c r="L6" s="194" t="s">
        <v>277</v>
      </c>
      <c r="M6" s="194" t="s">
        <v>282</v>
      </c>
      <c r="N6" s="194" t="s">
        <v>309</v>
      </c>
      <c r="O6" s="194" t="s">
        <v>351</v>
      </c>
      <c r="P6" s="650" t="s">
        <v>86</v>
      </c>
      <c r="Q6" s="194" t="s">
        <v>303</v>
      </c>
      <c r="R6" s="194" t="s">
        <v>351</v>
      </c>
      <c r="S6" s="617" t="s">
        <v>282</v>
      </c>
    </row>
    <row r="7" spans="1:19" s="199" customFormat="1" ht="12.75" customHeight="1" thickBot="1">
      <c r="A7" s="196">
        <v>1</v>
      </c>
      <c r="B7" s="197">
        <v>2</v>
      </c>
      <c r="C7" s="363">
        <v>3</v>
      </c>
      <c r="D7" s="196">
        <v>4</v>
      </c>
      <c r="E7" s="197"/>
      <c r="F7" s="197"/>
      <c r="G7" s="197"/>
      <c r="H7" s="197"/>
      <c r="I7" s="197"/>
      <c r="J7" s="196">
        <v>5</v>
      </c>
      <c r="K7" s="197"/>
      <c r="L7" s="197"/>
      <c r="M7" s="197"/>
      <c r="N7" s="197"/>
      <c r="O7" s="198"/>
      <c r="P7" s="196">
        <v>6</v>
      </c>
      <c r="Q7" s="197">
        <v>4</v>
      </c>
      <c r="R7" s="198">
        <v>4</v>
      </c>
      <c r="S7" s="668">
        <v>5</v>
      </c>
    </row>
    <row r="8" spans="1:19" s="199" customFormat="1" ht="15.75" customHeight="1" thickBot="1">
      <c r="A8" s="200"/>
      <c r="B8" s="201"/>
      <c r="C8" s="201" t="s">
        <v>131</v>
      </c>
      <c r="D8" s="626"/>
      <c r="E8" s="677"/>
      <c r="F8" s="677"/>
      <c r="G8" s="677"/>
      <c r="H8" s="677"/>
      <c r="I8" s="677"/>
      <c r="J8" s="679"/>
      <c r="K8" s="332"/>
      <c r="L8" s="332"/>
      <c r="M8" s="332"/>
      <c r="N8" s="332"/>
      <c r="O8" s="333"/>
      <c r="P8" s="679"/>
      <c r="Q8" s="332"/>
      <c r="R8" s="333"/>
      <c r="S8" s="669"/>
    </row>
    <row r="9" spans="1:19" s="205" customFormat="1" ht="12" customHeight="1" thickBot="1">
      <c r="A9" s="196" t="s">
        <v>32</v>
      </c>
      <c r="B9" s="202"/>
      <c r="C9" s="662" t="s">
        <v>519</v>
      </c>
      <c r="D9" s="627"/>
      <c r="E9" s="268"/>
      <c r="F9" s="268"/>
      <c r="G9" s="268"/>
      <c r="H9" s="268"/>
      <c r="I9" s="268"/>
      <c r="J9" s="627"/>
      <c r="K9" s="268"/>
      <c r="L9" s="268"/>
      <c r="M9" s="268"/>
      <c r="N9" s="268"/>
      <c r="O9" s="268"/>
      <c r="P9" s="627"/>
      <c r="Q9" s="268"/>
      <c r="R9" s="204"/>
      <c r="S9" s="619"/>
    </row>
    <row r="10" spans="1:19" s="205" customFormat="1" ht="12" customHeight="1" thickBot="1">
      <c r="A10" s="196" t="s">
        <v>33</v>
      </c>
      <c r="B10" s="202"/>
      <c r="C10" s="662" t="s">
        <v>138</v>
      </c>
      <c r="D10" s="627">
        <f aca="true" t="shared" si="0" ref="D10:L10">D11+D13</f>
        <v>0</v>
      </c>
      <c r="E10" s="268">
        <f t="shared" si="0"/>
        <v>0</v>
      </c>
      <c r="F10" s="268">
        <f t="shared" si="0"/>
        <v>0</v>
      </c>
      <c r="G10" s="268">
        <f>G11+G13</f>
        <v>0</v>
      </c>
      <c r="H10" s="268">
        <f>H11+H13</f>
        <v>0</v>
      </c>
      <c r="I10" s="268">
        <f>I11+I13</f>
        <v>0</v>
      </c>
      <c r="J10" s="627">
        <f t="shared" si="0"/>
        <v>0</v>
      </c>
      <c r="K10" s="268">
        <f t="shared" si="0"/>
        <v>0</v>
      </c>
      <c r="L10" s="268">
        <f t="shared" si="0"/>
        <v>0</v>
      </c>
      <c r="M10" s="268">
        <f>M11+M13</f>
        <v>0</v>
      </c>
      <c r="N10" s="268">
        <f>N11+N13</f>
        <v>0</v>
      </c>
      <c r="O10" s="268">
        <f>O11+O13</f>
        <v>0</v>
      </c>
      <c r="P10" s="627"/>
      <c r="Q10" s="268"/>
      <c r="R10" s="204"/>
      <c r="S10" s="619"/>
    </row>
    <row r="11" spans="1:19" s="211" customFormat="1" ht="12" customHeight="1">
      <c r="A11" s="208"/>
      <c r="B11" s="207" t="s">
        <v>46</v>
      </c>
      <c r="C11" s="639" t="s">
        <v>94</v>
      </c>
      <c r="D11" s="629"/>
      <c r="E11" s="269"/>
      <c r="F11" s="269"/>
      <c r="G11" s="269"/>
      <c r="H11" s="269"/>
      <c r="I11" s="269"/>
      <c r="J11" s="629"/>
      <c r="K11" s="269"/>
      <c r="L11" s="269"/>
      <c r="M11" s="269"/>
      <c r="N11" s="269"/>
      <c r="O11" s="269"/>
      <c r="P11" s="629"/>
      <c r="Q11" s="269"/>
      <c r="R11" s="210"/>
      <c r="S11" s="653"/>
    </row>
    <row r="12" spans="1:19" s="211" customFormat="1" ht="12" customHeight="1">
      <c r="A12" s="208"/>
      <c r="B12" s="207" t="s">
        <v>47</v>
      </c>
      <c r="C12" s="640" t="s">
        <v>141</v>
      </c>
      <c r="D12" s="629"/>
      <c r="E12" s="269"/>
      <c r="F12" s="269"/>
      <c r="G12" s="269"/>
      <c r="H12" s="269"/>
      <c r="I12" s="269"/>
      <c r="J12" s="629"/>
      <c r="K12" s="269"/>
      <c r="L12" s="269"/>
      <c r="M12" s="269"/>
      <c r="N12" s="269"/>
      <c r="O12" s="269"/>
      <c r="P12" s="629"/>
      <c r="Q12" s="269"/>
      <c r="R12" s="210"/>
      <c r="S12" s="653"/>
    </row>
    <row r="13" spans="1:19" s="211" customFormat="1" ht="12" customHeight="1">
      <c r="A13" s="208"/>
      <c r="B13" s="207" t="s">
        <v>48</v>
      </c>
      <c r="C13" s="640" t="s">
        <v>95</v>
      </c>
      <c r="D13" s="629"/>
      <c r="E13" s="269"/>
      <c r="F13" s="269"/>
      <c r="G13" s="269"/>
      <c r="H13" s="269"/>
      <c r="I13" s="269"/>
      <c r="J13" s="629"/>
      <c r="K13" s="269"/>
      <c r="L13" s="269"/>
      <c r="M13" s="269"/>
      <c r="N13" s="269"/>
      <c r="O13" s="269"/>
      <c r="P13" s="629"/>
      <c r="Q13" s="269"/>
      <c r="R13" s="210"/>
      <c r="S13" s="653"/>
    </row>
    <row r="14" spans="1:19" s="211" customFormat="1" ht="12" customHeight="1" thickBot="1">
      <c r="A14" s="208"/>
      <c r="B14" s="207" t="s">
        <v>447</v>
      </c>
      <c r="C14" s="640" t="s">
        <v>141</v>
      </c>
      <c r="D14" s="629"/>
      <c r="E14" s="269"/>
      <c r="F14" s="269"/>
      <c r="G14" s="269"/>
      <c r="H14" s="269"/>
      <c r="I14" s="269"/>
      <c r="J14" s="629"/>
      <c r="K14" s="269"/>
      <c r="L14" s="269"/>
      <c r="M14" s="269"/>
      <c r="N14" s="269"/>
      <c r="O14" s="269"/>
      <c r="P14" s="629"/>
      <c r="Q14" s="269"/>
      <c r="R14" s="210"/>
      <c r="S14" s="653"/>
    </row>
    <row r="15" spans="1:19" s="211" customFormat="1" ht="12" customHeight="1" thickBot="1">
      <c r="A15" s="216" t="s">
        <v>10</v>
      </c>
      <c r="B15" s="217"/>
      <c r="C15" s="638" t="s">
        <v>144</v>
      </c>
      <c r="D15" s="627">
        <f aca="true" t="shared" si="1" ref="D15:L15">SUM(D16:D17)</f>
        <v>0</v>
      </c>
      <c r="E15" s="268">
        <f t="shared" si="1"/>
        <v>0</v>
      </c>
      <c r="F15" s="268">
        <f t="shared" si="1"/>
        <v>0</v>
      </c>
      <c r="G15" s="268">
        <f>SUM(G16:G17)</f>
        <v>0</v>
      </c>
      <c r="H15" s="268">
        <f>SUM(H16:H17)</f>
        <v>0</v>
      </c>
      <c r="I15" s="268">
        <f>SUM(I16:I17)</f>
        <v>0</v>
      </c>
      <c r="J15" s="627">
        <f t="shared" si="1"/>
        <v>0</v>
      </c>
      <c r="K15" s="268">
        <f t="shared" si="1"/>
        <v>0</v>
      </c>
      <c r="L15" s="268">
        <f t="shared" si="1"/>
        <v>0</v>
      </c>
      <c r="M15" s="268">
        <f>SUM(M16:M17)</f>
        <v>0</v>
      </c>
      <c r="N15" s="268">
        <f>SUM(N16:N17)</f>
        <v>0</v>
      </c>
      <c r="O15" s="268">
        <f>SUM(O16:O17)</f>
        <v>0</v>
      </c>
      <c r="P15" s="627"/>
      <c r="Q15" s="268"/>
      <c r="R15" s="204"/>
      <c r="S15" s="619"/>
    </row>
    <row r="16" spans="1:19" s="205" customFormat="1" ht="12" customHeight="1">
      <c r="A16" s="218"/>
      <c r="B16" s="219" t="s">
        <v>49</v>
      </c>
      <c r="C16" s="663" t="s">
        <v>146</v>
      </c>
      <c r="D16" s="630"/>
      <c r="E16" s="270"/>
      <c r="F16" s="270"/>
      <c r="G16" s="270"/>
      <c r="H16" s="270"/>
      <c r="I16" s="270"/>
      <c r="J16" s="630"/>
      <c r="K16" s="270"/>
      <c r="L16" s="270"/>
      <c r="M16" s="270"/>
      <c r="N16" s="270"/>
      <c r="O16" s="270"/>
      <c r="P16" s="630"/>
      <c r="Q16" s="270"/>
      <c r="R16" s="221"/>
      <c r="S16" s="670"/>
    </row>
    <row r="17" spans="1:19" s="205" customFormat="1" ht="12" customHeight="1" thickBot="1">
      <c r="A17" s="222"/>
      <c r="B17" s="223" t="s">
        <v>50</v>
      </c>
      <c r="C17" s="664" t="s">
        <v>148</v>
      </c>
      <c r="D17" s="631"/>
      <c r="E17" s="271"/>
      <c r="F17" s="271"/>
      <c r="G17" s="271"/>
      <c r="H17" s="271"/>
      <c r="I17" s="271"/>
      <c r="J17" s="631"/>
      <c r="K17" s="271"/>
      <c r="L17" s="271"/>
      <c r="M17" s="271"/>
      <c r="N17" s="271"/>
      <c r="O17" s="271"/>
      <c r="P17" s="631"/>
      <c r="Q17" s="271"/>
      <c r="R17" s="225"/>
      <c r="S17" s="671"/>
    </row>
    <row r="18" spans="1:19" s="205" customFormat="1" ht="12" customHeight="1" thickBot="1">
      <c r="A18" s="216"/>
      <c r="B18" s="202"/>
      <c r="D18" s="632"/>
      <c r="E18" s="272"/>
      <c r="F18" s="272"/>
      <c r="G18" s="272"/>
      <c r="H18" s="272"/>
      <c r="I18" s="272"/>
      <c r="J18" s="632"/>
      <c r="K18" s="272"/>
      <c r="L18" s="272"/>
      <c r="M18" s="272"/>
      <c r="N18" s="272"/>
      <c r="O18" s="272"/>
      <c r="P18" s="632"/>
      <c r="Q18" s="272"/>
      <c r="R18" s="226"/>
      <c r="S18" s="621"/>
    </row>
    <row r="19" spans="1:19" s="205" customFormat="1" ht="12" customHeight="1" thickBot="1">
      <c r="A19" s="196" t="s">
        <v>11</v>
      </c>
      <c r="B19" s="227"/>
      <c r="C19" s="638" t="s">
        <v>448</v>
      </c>
      <c r="D19" s="627">
        <f aca="true" t="shared" si="2" ref="D19:O19">D9+D10+D15+D18</f>
        <v>0</v>
      </c>
      <c r="E19" s="268">
        <f t="shared" si="2"/>
        <v>0</v>
      </c>
      <c r="F19" s="268">
        <f t="shared" si="2"/>
        <v>0</v>
      </c>
      <c r="G19" s="268">
        <f t="shared" si="2"/>
        <v>0</v>
      </c>
      <c r="H19" s="268">
        <f t="shared" si="2"/>
        <v>0</v>
      </c>
      <c r="I19" s="268">
        <f t="shared" si="2"/>
        <v>0</v>
      </c>
      <c r="J19" s="627">
        <f t="shared" si="2"/>
        <v>0</v>
      </c>
      <c r="K19" s="268">
        <f t="shared" si="2"/>
        <v>0</v>
      </c>
      <c r="L19" s="268">
        <f t="shared" si="2"/>
        <v>0</v>
      </c>
      <c r="M19" s="268">
        <f t="shared" si="2"/>
        <v>0</v>
      </c>
      <c r="N19" s="268">
        <f t="shared" si="2"/>
        <v>0</v>
      </c>
      <c r="O19" s="268">
        <f t="shared" si="2"/>
        <v>0</v>
      </c>
      <c r="P19" s="627"/>
      <c r="Q19" s="268"/>
      <c r="R19" s="204"/>
      <c r="S19" s="619"/>
    </row>
    <row r="20" spans="1:19" s="211" customFormat="1" ht="12" customHeight="1" thickBot="1">
      <c r="A20" s="228" t="s">
        <v>12</v>
      </c>
      <c r="B20" s="229"/>
      <c r="C20" s="665" t="s">
        <v>449</v>
      </c>
      <c r="D20" s="633">
        <f aca="true" t="shared" si="3" ref="D20:L20">SUM(D21:D23)</f>
        <v>0</v>
      </c>
      <c r="E20" s="273">
        <f t="shared" si="3"/>
        <v>0</v>
      </c>
      <c r="F20" s="273">
        <f t="shared" si="3"/>
        <v>0</v>
      </c>
      <c r="G20" s="273">
        <f>SUM(G21:G23)</f>
        <v>0</v>
      </c>
      <c r="H20" s="273">
        <f>SUM(H21:H23)</f>
        <v>0</v>
      </c>
      <c r="I20" s="273">
        <f>SUM(I21:I23)</f>
        <v>0</v>
      </c>
      <c r="J20" s="633">
        <f t="shared" si="3"/>
        <v>0</v>
      </c>
      <c r="K20" s="273">
        <f t="shared" si="3"/>
        <v>0</v>
      </c>
      <c r="L20" s="273">
        <f t="shared" si="3"/>
        <v>0</v>
      </c>
      <c r="M20" s="273">
        <f>SUM(M21:M23)</f>
        <v>0</v>
      </c>
      <c r="N20" s="273">
        <f>SUM(N21:N23)</f>
        <v>0</v>
      </c>
      <c r="O20" s="273">
        <f>SUM(O21:O23)</f>
        <v>0</v>
      </c>
      <c r="P20" s="627"/>
      <c r="Q20" s="268"/>
      <c r="R20" s="204"/>
      <c r="S20" s="619"/>
    </row>
    <row r="21" spans="1:19" s="211" customFormat="1" ht="15" customHeight="1" thickBot="1">
      <c r="A21" s="206"/>
      <c r="B21" s="231" t="s">
        <v>51</v>
      </c>
      <c r="C21" s="663" t="s">
        <v>153</v>
      </c>
      <c r="D21" s="630"/>
      <c r="E21" s="270"/>
      <c r="F21" s="270"/>
      <c r="G21" s="270"/>
      <c r="H21" s="270"/>
      <c r="I21" s="270"/>
      <c r="J21" s="630"/>
      <c r="K21" s="270"/>
      <c r="L21" s="270"/>
      <c r="M21" s="270">
        <f>5610-2588-3022</f>
        <v>0</v>
      </c>
      <c r="N21" s="270">
        <f>5610-2588-3022</f>
        <v>0</v>
      </c>
      <c r="O21" s="270">
        <f>5610-2588-3022</f>
        <v>0</v>
      </c>
      <c r="P21" s="636"/>
      <c r="Q21" s="637"/>
      <c r="R21" s="336"/>
      <c r="S21" s="672"/>
    </row>
    <row r="22" spans="1:19" s="211" customFormat="1" ht="15" customHeight="1">
      <c r="A22" s="1021"/>
      <c r="B22" s="1022" t="s">
        <v>52</v>
      </c>
      <c r="C22" s="663" t="s">
        <v>450</v>
      </c>
      <c r="D22" s="1023"/>
      <c r="E22" s="1024"/>
      <c r="F22" s="1024"/>
      <c r="G22" s="1024"/>
      <c r="H22" s="1024"/>
      <c r="I22" s="1024"/>
      <c r="J22" s="1023"/>
      <c r="K22" s="1024"/>
      <c r="L22" s="1024"/>
      <c r="M22" s="1024"/>
      <c r="N22" s="1024"/>
      <c r="O22" s="1024"/>
      <c r="P22" s="1025"/>
      <c r="Q22" s="1026"/>
      <c r="R22" s="1027"/>
      <c r="S22" s="1028"/>
    </row>
    <row r="23" spans="1:19" s="211" customFormat="1" ht="15" customHeight="1" thickBot="1">
      <c r="A23" s="232"/>
      <c r="B23" s="233" t="s">
        <v>93</v>
      </c>
      <c r="C23" s="666" t="s">
        <v>155</v>
      </c>
      <c r="D23" s="634"/>
      <c r="E23" s="274"/>
      <c r="F23" s="274"/>
      <c r="G23" s="274"/>
      <c r="H23" s="274"/>
      <c r="I23" s="274"/>
      <c r="J23" s="634"/>
      <c r="K23" s="274"/>
      <c r="L23" s="274"/>
      <c r="M23" s="274"/>
      <c r="N23" s="274"/>
      <c r="O23" s="274"/>
      <c r="P23" s="634"/>
      <c r="Q23" s="274"/>
      <c r="R23" s="235"/>
      <c r="S23" s="673"/>
    </row>
    <row r="24" spans="1:19" ht="13.5" hidden="1" thickBot="1">
      <c r="A24" s="236" t="s">
        <v>13</v>
      </c>
      <c r="B24" s="388"/>
      <c r="C24" s="642" t="s">
        <v>156</v>
      </c>
      <c r="D24" s="632"/>
      <c r="E24" s="272"/>
      <c r="F24" s="272"/>
      <c r="G24" s="272"/>
      <c r="H24" s="272"/>
      <c r="I24" s="272"/>
      <c r="J24" s="632"/>
      <c r="K24" s="272"/>
      <c r="L24" s="272"/>
      <c r="M24" s="272"/>
      <c r="N24" s="272"/>
      <c r="O24" s="272"/>
      <c r="P24" s="632"/>
      <c r="Q24" s="272"/>
      <c r="R24" s="226"/>
      <c r="S24" s="621"/>
    </row>
    <row r="25" spans="1:19" s="199" customFormat="1" ht="16.5" customHeight="1" thickBot="1">
      <c r="A25" s="236" t="s">
        <v>13</v>
      </c>
      <c r="B25" s="389"/>
      <c r="C25" s="667" t="s">
        <v>451</v>
      </c>
      <c r="D25" s="635">
        <f aca="true" t="shared" si="4" ref="D25:O25">D19+D24+D20</f>
        <v>0</v>
      </c>
      <c r="E25" s="275">
        <f t="shared" si="4"/>
        <v>0</v>
      </c>
      <c r="F25" s="275">
        <f t="shared" si="4"/>
        <v>0</v>
      </c>
      <c r="G25" s="275">
        <f t="shared" si="4"/>
        <v>0</v>
      </c>
      <c r="H25" s="275">
        <f t="shared" si="4"/>
        <v>0</v>
      </c>
      <c r="I25" s="275">
        <f t="shared" si="4"/>
        <v>0</v>
      </c>
      <c r="J25" s="635">
        <f t="shared" si="4"/>
        <v>0</v>
      </c>
      <c r="K25" s="275">
        <f t="shared" si="4"/>
        <v>0</v>
      </c>
      <c r="L25" s="275">
        <f t="shared" si="4"/>
        <v>0</v>
      </c>
      <c r="M25" s="275">
        <f t="shared" si="4"/>
        <v>0</v>
      </c>
      <c r="N25" s="275">
        <f t="shared" si="4"/>
        <v>0</v>
      </c>
      <c r="O25" s="275">
        <f t="shared" si="4"/>
        <v>0</v>
      </c>
      <c r="P25" s="635"/>
      <c r="Q25" s="275"/>
      <c r="R25" s="259"/>
      <c r="S25" s="241"/>
    </row>
    <row r="26" spans="1:18" s="245" customFormat="1" ht="12" customHeight="1">
      <c r="A26" s="242"/>
      <c r="B26" s="242"/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</row>
    <row r="27" spans="1:18" ht="12" customHeight="1" thickBot="1">
      <c r="A27" s="246"/>
      <c r="B27" s="247"/>
      <c r="C27" s="247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</row>
    <row r="28" spans="1:19" ht="12" customHeight="1" thickBot="1">
      <c r="A28" s="249"/>
      <c r="B28" s="250"/>
      <c r="C28" s="251" t="s">
        <v>158</v>
      </c>
      <c r="D28" s="635"/>
      <c r="E28" s="275"/>
      <c r="F28" s="275"/>
      <c r="G28" s="275"/>
      <c r="H28" s="275"/>
      <c r="I28" s="259"/>
      <c r="J28" s="635"/>
      <c r="K28" s="275"/>
      <c r="L28" s="275"/>
      <c r="M28" s="275"/>
      <c r="N28" s="275"/>
      <c r="O28" s="259"/>
      <c r="P28" s="635"/>
      <c r="Q28" s="275"/>
      <c r="R28" s="259"/>
      <c r="S28" s="241"/>
    </row>
    <row r="29" spans="1:19" ht="12" customHeight="1" thickBot="1">
      <c r="A29" s="216" t="s">
        <v>32</v>
      </c>
      <c r="B29" s="252"/>
      <c r="C29" s="638" t="s">
        <v>159</v>
      </c>
      <c r="D29" s="627">
        <f aca="true" t="shared" si="5" ref="D29:L29">SUM(D30:D34)</f>
        <v>0</v>
      </c>
      <c r="E29" s="268">
        <f t="shared" si="5"/>
        <v>0</v>
      </c>
      <c r="F29" s="268">
        <f t="shared" si="5"/>
        <v>0</v>
      </c>
      <c r="G29" s="268">
        <f>SUM(G30:G34)</f>
        <v>0</v>
      </c>
      <c r="H29" s="268">
        <f>SUM(H30:H34)</f>
        <v>0</v>
      </c>
      <c r="I29" s="204">
        <f>SUM(I30:I34)</f>
        <v>0</v>
      </c>
      <c r="J29" s="627">
        <f t="shared" si="5"/>
        <v>0</v>
      </c>
      <c r="K29" s="268">
        <f t="shared" si="5"/>
        <v>0</v>
      </c>
      <c r="L29" s="268">
        <f t="shared" si="5"/>
        <v>0</v>
      </c>
      <c r="M29" s="268">
        <f>SUM(M30:M34)</f>
        <v>0</v>
      </c>
      <c r="N29" s="268">
        <f>SUM(N30:N34)</f>
        <v>0</v>
      </c>
      <c r="O29" s="204">
        <f>SUM(O30:O34)</f>
        <v>0</v>
      </c>
      <c r="P29" s="627"/>
      <c r="Q29" s="268"/>
      <c r="R29" s="204"/>
      <c r="S29" s="619"/>
    </row>
    <row r="30" spans="1:19" ht="12" customHeight="1">
      <c r="A30" s="253"/>
      <c r="B30" s="254" t="s">
        <v>133</v>
      </c>
      <c r="C30" s="639" t="s">
        <v>160</v>
      </c>
      <c r="D30" s="645"/>
      <c r="E30" s="277"/>
      <c r="F30" s="277"/>
      <c r="G30" s="277"/>
      <c r="H30" s="277"/>
      <c r="I30" s="646"/>
      <c r="J30" s="645"/>
      <c r="K30" s="277"/>
      <c r="L30" s="277"/>
      <c r="M30" s="277"/>
      <c r="N30" s="277"/>
      <c r="O30" s="646"/>
      <c r="P30" s="629"/>
      <c r="Q30" s="269"/>
      <c r="R30" s="210"/>
      <c r="S30" s="653"/>
    </row>
    <row r="31" spans="1:19" ht="12" customHeight="1">
      <c r="A31" s="255"/>
      <c r="B31" s="256" t="s">
        <v>134</v>
      </c>
      <c r="C31" s="640" t="s">
        <v>61</v>
      </c>
      <c r="D31" s="647"/>
      <c r="E31" s="278"/>
      <c r="F31" s="278"/>
      <c r="G31" s="278"/>
      <c r="H31" s="278"/>
      <c r="I31" s="257"/>
      <c r="J31" s="647"/>
      <c r="K31" s="278"/>
      <c r="L31" s="278"/>
      <c r="M31" s="278"/>
      <c r="N31" s="278"/>
      <c r="O31" s="257"/>
      <c r="P31" s="629"/>
      <c r="Q31" s="269"/>
      <c r="R31" s="210"/>
      <c r="S31" s="653"/>
    </row>
    <row r="32" spans="1:19" ht="12" customHeight="1">
      <c r="A32" s="255"/>
      <c r="B32" s="256" t="s">
        <v>135</v>
      </c>
      <c r="C32" s="640" t="s">
        <v>161</v>
      </c>
      <c r="D32" s="647"/>
      <c r="E32" s="278"/>
      <c r="F32" s="278"/>
      <c r="G32" s="278"/>
      <c r="H32" s="278"/>
      <c r="I32" s="257"/>
      <c r="J32" s="647"/>
      <c r="K32" s="278"/>
      <c r="L32" s="278"/>
      <c r="M32" s="278"/>
      <c r="N32" s="278"/>
      <c r="O32" s="257"/>
      <c r="P32" s="629"/>
      <c r="Q32" s="269"/>
      <c r="R32" s="210"/>
      <c r="S32" s="653"/>
    </row>
    <row r="33" spans="1:19" s="245" customFormat="1" ht="12" customHeight="1">
      <c r="A33" s="255"/>
      <c r="B33" s="256" t="s">
        <v>136</v>
      </c>
      <c r="C33" s="640" t="s">
        <v>103</v>
      </c>
      <c r="D33" s="647"/>
      <c r="E33" s="278"/>
      <c r="F33" s="278"/>
      <c r="G33" s="278"/>
      <c r="H33" s="278"/>
      <c r="I33" s="257"/>
      <c r="J33" s="647"/>
      <c r="K33" s="278"/>
      <c r="L33" s="278"/>
      <c r="M33" s="278"/>
      <c r="N33" s="278"/>
      <c r="O33" s="257"/>
      <c r="P33" s="629"/>
      <c r="Q33" s="269"/>
      <c r="R33" s="210"/>
      <c r="S33" s="653"/>
    </row>
    <row r="34" spans="1:19" ht="12" customHeight="1" thickBot="1">
      <c r="A34" s="255"/>
      <c r="B34" s="256" t="s">
        <v>60</v>
      </c>
      <c r="C34" s="640" t="s">
        <v>105</v>
      </c>
      <c r="D34" s="647"/>
      <c r="E34" s="278"/>
      <c r="F34" s="278"/>
      <c r="G34" s="278"/>
      <c r="H34" s="278"/>
      <c r="I34" s="257"/>
      <c r="J34" s="647"/>
      <c r="K34" s="278"/>
      <c r="L34" s="278"/>
      <c r="M34" s="278"/>
      <c r="N34" s="278"/>
      <c r="O34" s="257"/>
      <c r="P34" s="647"/>
      <c r="Q34" s="278"/>
      <c r="R34" s="257"/>
      <c r="S34" s="654"/>
    </row>
    <row r="35" spans="1:19" ht="12" customHeight="1" thickBot="1">
      <c r="A35" s="216" t="s">
        <v>33</v>
      </c>
      <c r="B35" s="252"/>
      <c r="C35" s="638" t="s">
        <v>162</v>
      </c>
      <c r="D35" s="627">
        <f aca="true" t="shared" si="6" ref="D35:I35">SUM(D36:D39)</f>
        <v>0</v>
      </c>
      <c r="E35" s="268">
        <f t="shared" si="6"/>
        <v>0</v>
      </c>
      <c r="F35" s="268">
        <f t="shared" si="6"/>
        <v>0</v>
      </c>
      <c r="G35" s="268">
        <f t="shared" si="6"/>
        <v>0</v>
      </c>
      <c r="H35" s="268">
        <f t="shared" si="6"/>
        <v>0</v>
      </c>
      <c r="I35" s="204">
        <f t="shared" si="6"/>
        <v>0</v>
      </c>
      <c r="J35" s="627"/>
      <c r="K35" s="268"/>
      <c r="L35" s="268">
        <f>SUM(L36:L39)</f>
        <v>0</v>
      </c>
      <c r="M35" s="268">
        <f>SUM(M36:M39)</f>
        <v>0</v>
      </c>
      <c r="N35" s="268">
        <f>SUM(N36:N39)</f>
        <v>0</v>
      </c>
      <c r="O35" s="204">
        <f>SUM(O36:O39)</f>
        <v>0</v>
      </c>
      <c r="P35" s="627"/>
      <c r="Q35" s="268"/>
      <c r="R35" s="204"/>
      <c r="S35" s="619"/>
    </row>
    <row r="36" spans="1:19" ht="12" customHeight="1">
      <c r="A36" s="253"/>
      <c r="B36" s="254" t="s">
        <v>163</v>
      </c>
      <c r="C36" s="639" t="s">
        <v>115</v>
      </c>
      <c r="D36" s="645"/>
      <c r="E36" s="277"/>
      <c r="F36" s="277"/>
      <c r="G36" s="277"/>
      <c r="H36" s="277"/>
      <c r="I36" s="646"/>
      <c r="J36" s="645"/>
      <c r="K36" s="277"/>
      <c r="L36" s="277"/>
      <c r="M36" s="277"/>
      <c r="N36" s="277"/>
      <c r="O36" s="646"/>
      <c r="P36" s="629"/>
      <c r="Q36" s="269"/>
      <c r="R36" s="210"/>
      <c r="S36" s="653"/>
    </row>
    <row r="37" spans="1:19" ht="12" customHeight="1">
      <c r="A37" s="255"/>
      <c r="B37" s="256" t="s">
        <v>164</v>
      </c>
      <c r="C37" s="640" t="s">
        <v>116</v>
      </c>
      <c r="D37" s="647">
        <v>0</v>
      </c>
      <c r="E37" s="278">
        <v>0</v>
      </c>
      <c r="F37" s="278">
        <v>0</v>
      </c>
      <c r="G37" s="278">
        <v>0</v>
      </c>
      <c r="H37" s="278">
        <v>0</v>
      </c>
      <c r="I37" s="257">
        <v>0</v>
      </c>
      <c r="J37" s="647"/>
      <c r="K37" s="278"/>
      <c r="L37" s="278">
        <v>0</v>
      </c>
      <c r="M37" s="278">
        <v>0</v>
      </c>
      <c r="N37" s="278">
        <v>0</v>
      </c>
      <c r="O37" s="257">
        <v>0</v>
      </c>
      <c r="P37" s="647"/>
      <c r="Q37" s="278"/>
      <c r="R37" s="257"/>
      <c r="S37" s="654"/>
    </row>
    <row r="38" spans="1:19" ht="15" customHeight="1">
      <c r="A38" s="255"/>
      <c r="B38" s="256" t="s">
        <v>48</v>
      </c>
      <c r="C38" s="640" t="s">
        <v>166</v>
      </c>
      <c r="D38" s="647"/>
      <c r="E38" s="278"/>
      <c r="F38" s="278"/>
      <c r="G38" s="278"/>
      <c r="H38" s="278"/>
      <c r="I38" s="257"/>
      <c r="J38" s="647"/>
      <c r="K38" s="278"/>
      <c r="L38" s="278"/>
      <c r="M38" s="278"/>
      <c r="N38" s="278"/>
      <c r="O38" s="257"/>
      <c r="P38" s="647"/>
      <c r="Q38" s="278"/>
      <c r="R38" s="257"/>
      <c r="S38" s="654"/>
    </row>
    <row r="39" spans="1:19" ht="13.5" thickBot="1">
      <c r="A39" s="255"/>
      <c r="B39" s="256" t="s">
        <v>447</v>
      </c>
      <c r="C39" s="640" t="s">
        <v>168</v>
      </c>
      <c r="D39" s="647"/>
      <c r="E39" s="278"/>
      <c r="F39" s="278"/>
      <c r="G39" s="278"/>
      <c r="H39" s="278"/>
      <c r="I39" s="257"/>
      <c r="J39" s="647"/>
      <c r="K39" s="278"/>
      <c r="L39" s="278"/>
      <c r="M39" s="278"/>
      <c r="N39" s="278"/>
      <c r="O39" s="257"/>
      <c r="P39" s="647"/>
      <c r="Q39" s="278"/>
      <c r="R39" s="257"/>
      <c r="S39" s="654"/>
    </row>
    <row r="40" spans="1:19" ht="15" customHeight="1" hidden="1" thickBot="1">
      <c r="A40" s="216" t="s">
        <v>10</v>
      </c>
      <c r="B40" s="252"/>
      <c r="C40" s="641" t="s">
        <v>169</v>
      </c>
      <c r="D40" s="632"/>
      <c r="E40" s="272"/>
      <c r="F40" s="272"/>
      <c r="G40" s="272"/>
      <c r="H40" s="272"/>
      <c r="I40" s="226"/>
      <c r="J40" s="632"/>
      <c r="K40" s="272"/>
      <c r="L40" s="272"/>
      <c r="M40" s="272"/>
      <c r="N40" s="272"/>
      <c r="O40" s="226"/>
      <c r="P40" s="632"/>
      <c r="Q40" s="272"/>
      <c r="R40" s="226"/>
      <c r="S40" s="621"/>
    </row>
    <row r="41" spans="1:19" ht="14.25" customHeight="1" hidden="1" thickBot="1">
      <c r="A41" s="236" t="s">
        <v>11</v>
      </c>
      <c r="B41" s="388"/>
      <c r="C41" s="642" t="s">
        <v>170</v>
      </c>
      <c r="D41" s="632"/>
      <c r="E41" s="272"/>
      <c r="F41" s="272"/>
      <c r="G41" s="272"/>
      <c r="H41" s="272"/>
      <c r="I41" s="226"/>
      <c r="J41" s="632"/>
      <c r="K41" s="272"/>
      <c r="L41" s="272"/>
      <c r="M41" s="272"/>
      <c r="N41" s="272"/>
      <c r="O41" s="226"/>
      <c r="P41" s="632"/>
      <c r="Q41" s="272"/>
      <c r="R41" s="226"/>
      <c r="S41" s="621"/>
    </row>
    <row r="42" spans="1:19" ht="13.5" thickBot="1">
      <c r="A42" s="216" t="s">
        <v>10</v>
      </c>
      <c r="B42" s="258"/>
      <c r="C42" s="643" t="s">
        <v>452</v>
      </c>
      <c r="D42" s="635">
        <f aca="true" t="shared" si="7" ref="D42:O42">D29+D35+D40+D41</f>
        <v>0</v>
      </c>
      <c r="E42" s="275">
        <f t="shared" si="7"/>
        <v>0</v>
      </c>
      <c r="F42" s="275">
        <f t="shared" si="7"/>
        <v>0</v>
      </c>
      <c r="G42" s="275">
        <f t="shared" si="7"/>
        <v>0</v>
      </c>
      <c r="H42" s="275">
        <f t="shared" si="7"/>
        <v>0</v>
      </c>
      <c r="I42" s="259">
        <f t="shared" si="7"/>
        <v>0</v>
      </c>
      <c r="J42" s="635">
        <f t="shared" si="7"/>
        <v>0</v>
      </c>
      <c r="K42" s="275">
        <f t="shared" si="7"/>
        <v>0</v>
      </c>
      <c r="L42" s="275">
        <f t="shared" si="7"/>
        <v>0</v>
      </c>
      <c r="M42" s="275">
        <f t="shared" si="7"/>
        <v>0</v>
      </c>
      <c r="N42" s="275">
        <f t="shared" si="7"/>
        <v>0</v>
      </c>
      <c r="O42" s="259">
        <f t="shared" si="7"/>
        <v>0</v>
      </c>
      <c r="P42" s="635"/>
      <c r="Q42" s="275"/>
      <c r="R42" s="259"/>
      <c r="S42" s="241"/>
    </row>
    <row r="43" spans="1:19" ht="13.5" thickBot="1">
      <c r="A43" s="390"/>
      <c r="B43" s="391"/>
      <c r="C43" s="391"/>
      <c r="D43" s="680"/>
      <c r="E43" s="681"/>
      <c r="F43" s="681"/>
      <c r="G43" s="681"/>
      <c r="H43" s="681"/>
      <c r="I43" s="682"/>
      <c r="J43" s="680"/>
      <c r="K43" s="681"/>
      <c r="L43" s="681"/>
      <c r="M43" s="681"/>
      <c r="N43" s="681"/>
      <c r="O43" s="682"/>
      <c r="P43" s="680"/>
      <c r="Q43" s="681"/>
      <c r="R43" s="682"/>
      <c r="S43" s="392"/>
    </row>
    <row r="44" spans="1:19" ht="13.5" thickBot="1">
      <c r="A44" s="263" t="s">
        <v>172</v>
      </c>
      <c r="B44" s="264"/>
      <c r="C44" s="644"/>
      <c r="D44" s="660"/>
      <c r="E44" s="281"/>
      <c r="F44" s="281"/>
      <c r="G44" s="281"/>
      <c r="H44" s="281"/>
      <c r="I44" s="648"/>
      <c r="J44" s="660"/>
      <c r="K44" s="281"/>
      <c r="L44" s="281"/>
      <c r="M44" s="281"/>
      <c r="N44" s="281"/>
      <c r="O44" s="648"/>
      <c r="P44" s="660"/>
      <c r="Q44" s="281"/>
      <c r="R44" s="648"/>
      <c r="S44" s="280"/>
    </row>
    <row r="45" spans="1:19" ht="13.5" thickBot="1">
      <c r="A45" s="263" t="s">
        <v>173</v>
      </c>
      <c r="B45" s="264"/>
      <c r="C45" s="644"/>
      <c r="D45" s="660">
        <v>0</v>
      </c>
      <c r="E45" s="281"/>
      <c r="F45" s="281"/>
      <c r="G45" s="281"/>
      <c r="H45" s="281"/>
      <c r="I45" s="648"/>
      <c r="J45" s="660"/>
      <c r="K45" s="281"/>
      <c r="L45" s="281"/>
      <c r="M45" s="281"/>
      <c r="N45" s="281"/>
      <c r="O45" s="648"/>
      <c r="P45" s="660"/>
      <c r="Q45" s="281"/>
      <c r="R45" s="648"/>
      <c r="S45" s="280"/>
    </row>
    <row r="46" spans="6:9" ht="12.75">
      <c r="F46" s="394"/>
      <c r="G46" s="394"/>
      <c r="H46" s="394"/>
      <c r="I46" s="394"/>
    </row>
    <row r="47" spans="1:9" ht="12.75">
      <c r="A47" s="1400" t="s">
        <v>174</v>
      </c>
      <c r="B47" s="1400"/>
      <c r="C47" s="1400"/>
      <c r="D47" s="1400"/>
      <c r="E47" s="362"/>
      <c r="F47" s="362"/>
      <c r="G47" s="362"/>
      <c r="H47" s="362"/>
      <c r="I47" s="362"/>
    </row>
    <row r="48" spans="1:3" ht="12.75">
      <c r="A48" s="1400"/>
      <c r="B48" s="1400"/>
      <c r="C48" s="1400"/>
    </row>
    <row r="49" spans="4:9" ht="12.75">
      <c r="D49" s="394">
        <v>0</v>
      </c>
      <c r="E49" s="394"/>
      <c r="F49" s="394"/>
      <c r="G49" s="394"/>
      <c r="H49" s="394"/>
      <c r="I49" s="394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414" t="s">
        <v>251</v>
      </c>
      <c r="E1" s="1414"/>
      <c r="F1" s="13"/>
    </row>
    <row r="2" ht="12.75">
      <c r="B2" s="59"/>
    </row>
    <row r="3" spans="1:6" ht="18">
      <c r="A3" s="1415" t="s">
        <v>68</v>
      </c>
      <c r="B3" s="1415"/>
      <c r="C3" s="1415"/>
      <c r="D3" s="1415"/>
      <c r="E3" s="1415"/>
      <c r="F3" s="19"/>
    </row>
    <row r="4" spans="1:6" ht="18">
      <c r="A4" s="1415" t="s">
        <v>17</v>
      </c>
      <c r="B4" s="1415"/>
      <c r="C4" s="1415"/>
      <c r="D4" s="1415"/>
      <c r="E4" s="1415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416" t="s">
        <v>375</v>
      </c>
      <c r="B6" s="1416"/>
      <c r="C6" s="1416"/>
      <c r="D6" s="1416"/>
      <c r="E6" s="1416"/>
      <c r="F6" s="11"/>
    </row>
    <row r="7" spans="1:7" ht="16.5" thickBot="1">
      <c r="A7" s="12"/>
      <c r="B7" s="60"/>
      <c r="C7" s="39"/>
      <c r="D7" s="11"/>
      <c r="E7" s="1047" t="s">
        <v>523</v>
      </c>
      <c r="F7" s="27"/>
      <c r="G7" s="27" t="s">
        <v>2</v>
      </c>
    </row>
    <row r="8" spans="1:9" ht="45.75" customHeight="1" thickBot="1">
      <c r="A8" s="24" t="s">
        <v>20</v>
      </c>
      <c r="B8" s="40" t="s">
        <v>18</v>
      </c>
      <c r="C8" s="40" t="s">
        <v>19</v>
      </c>
      <c r="D8" s="42" t="s">
        <v>35</v>
      </c>
      <c r="E8" s="40" t="s">
        <v>244</v>
      </c>
      <c r="F8" s="411" t="s">
        <v>274</v>
      </c>
      <c r="G8" s="322" t="s">
        <v>355</v>
      </c>
      <c r="H8" s="322" t="s">
        <v>287</v>
      </c>
      <c r="I8" s="322" t="s">
        <v>288</v>
      </c>
    </row>
    <row r="9" spans="1:9" s="18" customFormat="1" ht="30" customHeight="1">
      <c r="A9" s="33">
        <v>1</v>
      </c>
      <c r="B9" s="41"/>
      <c r="C9" s="41"/>
      <c r="D9" s="34"/>
      <c r="E9" s="396"/>
      <c r="F9" s="412"/>
      <c r="G9" s="102"/>
      <c r="H9" s="102"/>
      <c r="I9" s="494"/>
    </row>
    <row r="10" spans="1:9" ht="30" customHeight="1">
      <c r="A10" s="47">
        <v>2</v>
      </c>
      <c r="B10" s="61"/>
      <c r="C10" s="48"/>
      <c r="D10" s="49"/>
      <c r="E10" s="397"/>
      <c r="F10" s="413"/>
      <c r="G10" s="50"/>
      <c r="I10" s="495"/>
    </row>
    <row r="11" spans="1:9" ht="30" customHeight="1">
      <c r="A11" s="47">
        <v>3</v>
      </c>
      <c r="B11" s="61"/>
      <c r="C11" s="1046"/>
      <c r="D11" s="49"/>
      <c r="E11" s="397"/>
      <c r="F11" s="413"/>
      <c r="G11" s="50"/>
      <c r="I11" s="495"/>
    </row>
    <row r="12" spans="1:9" ht="30" customHeight="1">
      <c r="A12" s="51">
        <v>4</v>
      </c>
      <c r="B12" s="61"/>
      <c r="C12" s="82"/>
      <c r="D12" s="52"/>
      <c r="E12" s="398"/>
      <c r="F12" s="414"/>
      <c r="G12" s="53"/>
      <c r="I12" s="495"/>
    </row>
    <row r="13" spans="1:9" ht="30" customHeight="1">
      <c r="A13" s="83"/>
      <c r="B13" s="82"/>
      <c r="C13" s="82"/>
      <c r="D13" s="81" t="s">
        <v>15</v>
      </c>
      <c r="E13" s="399"/>
      <c r="F13" s="415"/>
      <c r="G13" s="84"/>
      <c r="I13" s="495"/>
    </row>
    <row r="14" spans="1:9" ht="36.75" customHeight="1">
      <c r="A14" s="83"/>
      <c r="B14" s="82"/>
      <c r="C14" s="82"/>
      <c r="D14" s="81" t="s">
        <v>15</v>
      </c>
      <c r="E14" s="399"/>
      <c r="F14" s="415"/>
      <c r="G14" s="84"/>
      <c r="I14" s="495"/>
    </row>
    <row r="15" spans="1:9" ht="36.75" customHeight="1">
      <c r="A15" s="83"/>
      <c r="B15" s="82"/>
      <c r="C15" s="82"/>
      <c r="D15" s="81" t="s">
        <v>15</v>
      </c>
      <c r="E15" s="399"/>
      <c r="F15" s="415"/>
      <c r="G15" s="84"/>
      <c r="I15" s="495"/>
    </row>
    <row r="16" spans="1:9" ht="36.75" customHeight="1" thickBot="1">
      <c r="A16" s="83"/>
      <c r="B16" s="82"/>
      <c r="C16" s="82"/>
      <c r="D16" s="81" t="s">
        <v>16</v>
      </c>
      <c r="E16" s="399"/>
      <c r="F16" s="415"/>
      <c r="G16" s="84"/>
      <c r="I16" s="495"/>
    </row>
    <row r="17" spans="1:9" s="46" customFormat="1" ht="30" customHeight="1" thickBot="1">
      <c r="A17" s="1412" t="s">
        <v>1</v>
      </c>
      <c r="B17" s="1413"/>
      <c r="C17" s="43"/>
      <c r="D17" s="44"/>
      <c r="E17" s="400">
        <f>SUM(E9:E16)</f>
        <v>0</v>
      </c>
      <c r="F17" s="416">
        <v>889</v>
      </c>
      <c r="G17" s="45">
        <f>SUM(G9:G16)</f>
        <v>0</v>
      </c>
      <c r="H17" s="45"/>
      <c r="I17" s="496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2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17" t="s">
        <v>388</v>
      </c>
      <c r="F1" s="1417"/>
    </row>
    <row r="2" spans="1:6" ht="17.25">
      <c r="A2" s="1418" t="s">
        <v>389</v>
      </c>
      <c r="B2" s="1418"/>
      <c r="C2" s="1418"/>
      <c r="D2" s="1418"/>
      <c r="E2" s="1418"/>
      <c r="F2" s="1418"/>
    </row>
    <row r="3" spans="1:6" ht="14.25">
      <c r="A3" s="1419" t="s">
        <v>390</v>
      </c>
      <c r="B3" s="1419"/>
      <c r="C3" s="1419"/>
      <c r="D3" s="1419"/>
      <c r="E3" s="1419"/>
      <c r="F3" s="1419"/>
    </row>
    <row r="4" spans="1:6" ht="33.75" customHeight="1">
      <c r="A4" s="913"/>
      <c r="B4" s="913"/>
      <c r="C4" s="913"/>
      <c r="D4" s="913"/>
      <c r="E4" s="913"/>
      <c r="F4" s="913"/>
    </row>
    <row r="5" spans="1:6" ht="15.75">
      <c r="A5" s="914" t="s">
        <v>391</v>
      </c>
      <c r="B5" s="915"/>
      <c r="C5" s="915"/>
      <c r="D5" s="915"/>
      <c r="E5" s="915"/>
      <c r="F5" s="915"/>
    </row>
    <row r="6" spans="1:6" ht="15.75">
      <c r="A6" s="915"/>
      <c r="B6" s="915"/>
      <c r="C6" s="915"/>
      <c r="D6" s="915"/>
      <c r="E6" s="915"/>
      <c r="F6" s="915"/>
    </row>
    <row r="7" spans="1:6" ht="15.75">
      <c r="A7" s="914" t="s">
        <v>392</v>
      </c>
      <c r="B7" s="915"/>
      <c r="C7" s="915"/>
      <c r="D7" s="915"/>
      <c r="E7" s="915"/>
      <c r="F7" s="915"/>
    </row>
    <row r="8" spans="1:6" ht="15.75">
      <c r="A8" s="914"/>
      <c r="B8" s="915"/>
      <c r="C8" s="915"/>
      <c r="D8" s="915"/>
      <c r="E8" s="915"/>
      <c r="F8" s="915"/>
    </row>
    <row r="9" spans="1:6" ht="15">
      <c r="A9" s="916" t="s">
        <v>393</v>
      </c>
      <c r="B9" s="917"/>
      <c r="C9" s="917"/>
      <c r="D9" s="917"/>
      <c r="E9" s="917"/>
      <c r="F9" s="918"/>
    </row>
    <row r="10" spans="1:6" ht="15">
      <c r="A10" s="916"/>
      <c r="B10" s="917"/>
      <c r="C10" s="917"/>
      <c r="D10" s="917"/>
      <c r="E10" s="917"/>
      <c r="F10" s="918"/>
    </row>
    <row r="11" spans="1:5" ht="15">
      <c r="A11" s="916" t="s">
        <v>394</v>
      </c>
      <c r="B11" s="917"/>
      <c r="C11" s="917"/>
      <c r="D11" s="917"/>
      <c r="E11" s="917"/>
    </row>
    <row r="12" ht="13.5" thickBot="1"/>
    <row r="13" spans="1:6" ht="39" thickBot="1">
      <c r="A13" s="919" t="s">
        <v>316</v>
      </c>
      <c r="B13" s="920" t="s">
        <v>395</v>
      </c>
      <c r="C13" s="921" t="s">
        <v>396</v>
      </c>
      <c r="D13" s="921" t="s">
        <v>397</v>
      </c>
      <c r="E13" s="921" t="s">
        <v>398</v>
      </c>
      <c r="F13" s="922" t="s">
        <v>23</v>
      </c>
    </row>
    <row r="14" spans="1:6" ht="24.75" customHeight="1">
      <c r="A14" s="923" t="s">
        <v>32</v>
      </c>
      <c r="B14" s="924" t="s">
        <v>399</v>
      </c>
      <c r="C14" s="925"/>
      <c r="D14" s="925"/>
      <c r="E14" s="925"/>
      <c r="F14" s="926">
        <v>0</v>
      </c>
    </row>
    <row r="15" spans="1:6" ht="25.5">
      <c r="A15" s="927" t="s">
        <v>33</v>
      </c>
      <c r="B15" s="928" t="s">
        <v>400</v>
      </c>
      <c r="C15" s="929"/>
      <c r="D15" s="929"/>
      <c r="E15" s="929"/>
      <c r="F15" s="930">
        <v>0</v>
      </c>
    </row>
    <row r="16" spans="1:6" ht="25.5">
      <c r="A16" s="927" t="s">
        <v>10</v>
      </c>
      <c r="B16" s="928" t="s">
        <v>401</v>
      </c>
      <c r="C16" s="929"/>
      <c r="D16" s="929"/>
      <c r="E16" s="929"/>
      <c r="F16" s="930">
        <v>0</v>
      </c>
    </row>
    <row r="17" spans="1:6" ht="21" customHeight="1">
      <c r="A17" s="927" t="s">
        <v>11</v>
      </c>
      <c r="B17" s="928" t="s">
        <v>402</v>
      </c>
      <c r="C17" s="929"/>
      <c r="D17" s="929"/>
      <c r="E17" s="929"/>
      <c r="F17" s="930">
        <v>0</v>
      </c>
    </row>
    <row r="18" spans="1:6" ht="40.5" customHeight="1">
      <c r="A18" s="927" t="s">
        <v>12</v>
      </c>
      <c r="B18" s="928" t="s">
        <v>403</v>
      </c>
      <c r="C18" s="929"/>
      <c r="D18" s="929"/>
      <c r="E18" s="929"/>
      <c r="F18" s="930">
        <v>0</v>
      </c>
    </row>
    <row r="19" spans="1:6" ht="21.75" customHeight="1" thickBot="1">
      <c r="A19" s="931" t="s">
        <v>13</v>
      </c>
      <c r="B19" s="932" t="s">
        <v>404</v>
      </c>
      <c r="C19" s="933"/>
      <c r="D19" s="933"/>
      <c r="E19" s="933"/>
      <c r="F19" s="934">
        <v>0</v>
      </c>
    </row>
    <row r="20" spans="1:6" ht="21.75" customHeight="1" thickBot="1">
      <c r="A20" s="935" t="s">
        <v>14</v>
      </c>
      <c r="B20" s="936" t="s">
        <v>23</v>
      </c>
      <c r="C20" s="937">
        <v>0</v>
      </c>
      <c r="D20" s="937">
        <v>0</v>
      </c>
      <c r="E20" s="937">
        <v>0</v>
      </c>
      <c r="F20" s="938">
        <v>0</v>
      </c>
    </row>
    <row r="21" spans="1:6" ht="12.75">
      <c r="A21" s="918"/>
      <c r="B21" s="918"/>
      <c r="C21" s="918"/>
      <c r="D21" s="918"/>
      <c r="E21" s="918"/>
      <c r="F21" s="918"/>
    </row>
    <row r="22" spans="1:6" ht="12.75">
      <c r="A22" s="918"/>
      <c r="B22" s="918"/>
      <c r="C22" s="918"/>
      <c r="D22" s="918"/>
      <c r="E22" s="918"/>
      <c r="F22" s="918"/>
    </row>
    <row r="23" spans="1:6" ht="12.75">
      <c r="A23" s="918"/>
      <c r="B23" s="918"/>
      <c r="C23" s="918"/>
      <c r="D23" s="918"/>
      <c r="E23" s="918"/>
      <c r="F23" s="918"/>
    </row>
    <row r="24" spans="1:6" ht="15.75">
      <c r="A24" s="915" t="s">
        <v>405</v>
      </c>
      <c r="B24" s="918"/>
      <c r="C24" s="918"/>
      <c r="D24" s="918"/>
      <c r="E24" s="918"/>
      <c r="F24" s="918"/>
    </row>
    <row r="25" spans="1:6" ht="12.75">
      <c r="A25" s="918"/>
      <c r="B25" s="918"/>
      <c r="C25" s="918"/>
      <c r="D25" s="918"/>
      <c r="E25" s="918"/>
      <c r="F25" s="918"/>
    </row>
    <row r="26" spans="1:6" ht="12.75">
      <c r="A26" s="918"/>
      <c r="B26" s="918"/>
      <c r="C26" s="918"/>
      <c r="D26" s="918"/>
      <c r="E26" s="918"/>
      <c r="F26" s="918"/>
    </row>
    <row r="29" spans="3:5" ht="13.5">
      <c r="C29" s="939"/>
      <c r="D29" s="940" t="s">
        <v>406</v>
      </c>
      <c r="E29" s="939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969" customWidth="1"/>
    <col min="2" max="2" width="27.7109375" style="969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435" t="s">
        <v>429</v>
      </c>
      <c r="F1" s="1435"/>
      <c r="G1" s="970"/>
    </row>
    <row r="2" spans="1:7" ht="26.25" customHeight="1">
      <c r="A2" s="1437" t="s">
        <v>430</v>
      </c>
      <c r="B2" s="1437"/>
      <c r="C2" s="1437"/>
      <c r="D2" s="1437"/>
      <c r="E2" s="1437"/>
      <c r="F2" s="1437"/>
      <c r="G2" s="971"/>
    </row>
    <row r="3" spans="1:7" ht="21" customHeight="1">
      <c r="A3" s="1436" t="s">
        <v>431</v>
      </c>
      <c r="B3" s="1436"/>
      <c r="C3" s="1436"/>
      <c r="D3" s="1436"/>
      <c r="E3" s="1436"/>
      <c r="F3" s="1436"/>
      <c r="G3" s="972"/>
    </row>
    <row r="4" spans="6:7" ht="32.25" customHeight="1" thickBot="1">
      <c r="F4" s="970" t="s">
        <v>432</v>
      </c>
      <c r="G4" s="970"/>
    </row>
    <row r="5" spans="1:7" s="974" customFormat="1" ht="13.5" thickBot="1">
      <c r="A5" s="973" t="s">
        <v>4</v>
      </c>
      <c r="B5" s="1441" t="s">
        <v>433</v>
      </c>
      <c r="C5" s="1439"/>
      <c r="D5" s="1439"/>
      <c r="E5" s="1438" t="s">
        <v>434</v>
      </c>
      <c r="F5" s="1439"/>
      <c r="G5" s="1440"/>
    </row>
    <row r="6" ht="12.75">
      <c r="A6" s="23"/>
    </row>
    <row r="7" spans="1:7" ht="12.75">
      <c r="A7" s="975"/>
      <c r="B7" s="975"/>
      <c r="C7" s="976" t="s">
        <v>276</v>
      </c>
      <c r="D7" s="976" t="s">
        <v>435</v>
      </c>
      <c r="E7" s="977"/>
      <c r="F7" s="976" t="s">
        <v>276</v>
      </c>
      <c r="G7" s="976" t="s">
        <v>435</v>
      </c>
    </row>
    <row r="8" spans="1:8" ht="20.25" customHeight="1">
      <c r="A8" s="978" t="s">
        <v>436</v>
      </c>
      <c r="B8" s="979" t="s">
        <v>374</v>
      </c>
      <c r="C8" s="980"/>
      <c r="D8" s="980"/>
      <c r="E8" s="981" t="s">
        <v>437</v>
      </c>
      <c r="F8" s="980"/>
      <c r="G8" s="982"/>
      <c r="H8" s="22"/>
    </row>
    <row r="9" spans="1:7" ht="18" customHeight="1">
      <c r="A9" s="1422" t="s">
        <v>438</v>
      </c>
      <c r="B9" s="983" t="s">
        <v>439</v>
      </c>
      <c r="C9" s="984"/>
      <c r="D9" s="984"/>
      <c r="E9" s="985"/>
      <c r="F9" s="986"/>
      <c r="G9" s="987"/>
    </row>
    <row r="10" spans="1:7" ht="18.75" customHeight="1" thickBot="1">
      <c r="A10" s="1424"/>
      <c r="B10" s="988" t="s">
        <v>440</v>
      </c>
      <c r="C10" s="989"/>
      <c r="D10" s="989"/>
      <c r="E10" s="990" t="s">
        <v>441</v>
      </c>
      <c r="F10" s="991"/>
      <c r="G10" s="992"/>
    </row>
    <row r="11" spans="1:7" ht="12" customHeight="1">
      <c r="A11" s="993"/>
      <c r="B11" s="994"/>
      <c r="C11" s="995"/>
      <c r="D11" s="995"/>
      <c r="E11" s="996"/>
      <c r="F11" s="997"/>
      <c r="G11" s="997"/>
    </row>
    <row r="12" ht="13.5" thickBot="1"/>
    <row r="13" spans="1:7" ht="12.75">
      <c r="A13" s="998" t="s">
        <v>442</v>
      </c>
      <c r="B13" s="999" t="s">
        <v>374</v>
      </c>
      <c r="C13" s="1000"/>
      <c r="D13" s="1000"/>
      <c r="E13" s="1001" t="s">
        <v>437</v>
      </c>
      <c r="F13" s="1000"/>
      <c r="G13" s="1002"/>
    </row>
    <row r="14" spans="1:7" ht="12.75">
      <c r="A14" s="1422" t="s">
        <v>443</v>
      </c>
      <c r="B14" s="1425" t="s">
        <v>439</v>
      </c>
      <c r="C14" s="1427"/>
      <c r="D14" s="1427"/>
      <c r="E14" s="1431"/>
      <c r="F14" s="1429"/>
      <c r="G14" s="1420"/>
    </row>
    <row r="15" spans="1:7" ht="12.75">
      <c r="A15" s="1423"/>
      <c r="B15" s="1426"/>
      <c r="C15" s="1428"/>
      <c r="D15" s="1428"/>
      <c r="E15" s="1432"/>
      <c r="F15" s="1430"/>
      <c r="G15" s="1421"/>
    </row>
    <row r="16" spans="1:7" ht="13.5" thickBot="1">
      <c r="A16" s="1424"/>
      <c r="B16" s="1005" t="s">
        <v>440</v>
      </c>
      <c r="C16" s="989"/>
      <c r="D16" s="989"/>
      <c r="E16" s="990" t="s">
        <v>441</v>
      </c>
      <c r="F16" s="991"/>
      <c r="G16" s="1006"/>
    </row>
    <row r="17" spans="1:7" ht="12.75">
      <c r="A17" s="993"/>
      <c r="B17" s="1007"/>
      <c r="C17" s="995"/>
      <c r="D17" s="995"/>
      <c r="E17" s="996"/>
      <c r="F17" s="997"/>
      <c r="G17" s="997"/>
    </row>
    <row r="19" spans="1:7" ht="12.75" hidden="1">
      <c r="A19" s="1008"/>
      <c r="B19" s="1009" t="s">
        <v>445</v>
      </c>
      <c r="C19" s="1010"/>
      <c r="D19" s="1010"/>
      <c r="E19" s="1011" t="s">
        <v>437</v>
      </c>
      <c r="F19" s="1012"/>
      <c r="G19" s="1013"/>
    </row>
    <row r="20" spans="1:7" ht="12.75" hidden="1">
      <c r="A20" s="1422"/>
      <c r="B20" s="1014" t="s">
        <v>439</v>
      </c>
      <c r="C20" s="1015"/>
      <c r="D20" s="1015"/>
      <c r="E20" s="1016"/>
      <c r="F20" s="1017"/>
      <c r="G20" s="1013"/>
    </row>
    <row r="21" spans="1:7" ht="25.5" hidden="1">
      <c r="A21" s="1423"/>
      <c r="B21" s="983" t="s">
        <v>446</v>
      </c>
      <c r="C21" s="984"/>
      <c r="D21" s="984"/>
      <c r="E21" s="985"/>
      <c r="F21" s="987"/>
      <c r="G21" s="1018"/>
    </row>
    <row r="22" spans="1:7" ht="13.5" hidden="1" thickBot="1">
      <c r="A22" s="1424"/>
      <c r="B22" s="988" t="s">
        <v>440</v>
      </c>
      <c r="C22" s="989"/>
      <c r="D22" s="989"/>
      <c r="E22" s="990" t="s">
        <v>441</v>
      </c>
      <c r="F22" s="992"/>
      <c r="G22" s="997"/>
    </row>
    <row r="23" ht="13.5" hidden="1" thickBot="1"/>
    <row r="24" spans="1:7" ht="12.75" hidden="1">
      <c r="A24" s="998"/>
      <c r="B24" s="999" t="s">
        <v>374</v>
      </c>
      <c r="C24" s="1000"/>
      <c r="D24" s="1000"/>
      <c r="E24" s="1001" t="s">
        <v>437</v>
      </c>
      <c r="F24" s="1002"/>
      <c r="G24" s="1019"/>
    </row>
    <row r="25" spans="1:7" ht="12.75" hidden="1">
      <c r="A25" s="1422"/>
      <c r="B25" s="1425" t="s">
        <v>444</v>
      </c>
      <c r="C25" s="1427"/>
      <c r="D25" s="1003"/>
      <c r="E25" s="1431"/>
      <c r="F25" s="1433"/>
      <c r="G25" s="1020"/>
    </row>
    <row r="26" spans="1:7" ht="12.75" hidden="1">
      <c r="A26" s="1423"/>
      <c r="B26" s="1426"/>
      <c r="C26" s="1428"/>
      <c r="D26" s="1004"/>
      <c r="E26" s="1432"/>
      <c r="F26" s="1434"/>
      <c r="G26" s="1020"/>
    </row>
    <row r="27" spans="1:7" ht="13.5" hidden="1" thickBot="1">
      <c r="A27" s="1424"/>
      <c r="B27" s="1005" t="s">
        <v>440</v>
      </c>
      <c r="C27" s="989"/>
      <c r="D27" s="989"/>
      <c r="E27" s="990" t="s">
        <v>441</v>
      </c>
      <c r="F27" s="992"/>
      <c r="G27" s="997"/>
    </row>
    <row r="28" ht="12.75" hidden="1"/>
    <row r="29" ht="12.75" hidden="1"/>
  </sheetData>
  <sheetProtection/>
  <mergeCells count="19">
    <mergeCell ref="B5:D5"/>
    <mergeCell ref="A25:A27"/>
    <mergeCell ref="B25:B26"/>
    <mergeCell ref="C25:C26"/>
    <mergeCell ref="F25:F26"/>
    <mergeCell ref="E25:E26"/>
    <mergeCell ref="E1:F1"/>
    <mergeCell ref="A3:F3"/>
    <mergeCell ref="A9:A10"/>
    <mergeCell ref="A2:F2"/>
    <mergeCell ref="E5:G5"/>
    <mergeCell ref="G14:G15"/>
    <mergeCell ref="A20:A22"/>
    <mergeCell ref="A14:A16"/>
    <mergeCell ref="B14:B15"/>
    <mergeCell ref="C14:C15"/>
    <mergeCell ref="F14:F15"/>
    <mergeCell ref="E14:E15"/>
    <mergeCell ref="D14:D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PageLayoutView="0" workbookViewId="0" topLeftCell="A1">
      <selection activeCell="J27" sqref="J27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1.421875" style="15" customWidth="1"/>
    <col min="4" max="7" width="11.421875" style="15" hidden="1" customWidth="1"/>
    <col min="8" max="8" width="43.57421875" style="15" bestFit="1" customWidth="1"/>
    <col min="9" max="9" width="16.140625" style="15" customWidth="1"/>
    <col min="10" max="10" width="11.421875" style="15" customWidth="1"/>
    <col min="11" max="12" width="11.421875" style="15" hidden="1" customWidth="1"/>
    <col min="13" max="13" width="11.8515625" style="15" hidden="1" customWidth="1"/>
    <col min="14" max="14" width="11.421875" style="15" hidden="1" customWidth="1"/>
    <col min="15" max="16384" width="9.140625" style="15" customWidth="1"/>
  </cols>
  <sheetData>
    <row r="1" spans="8:9" ht="12.75">
      <c r="H1" s="1233" t="s">
        <v>28</v>
      </c>
      <c r="I1" s="1233"/>
    </row>
    <row r="2" spans="1:9" ht="19.5">
      <c r="A2" s="1234" t="s">
        <v>22</v>
      </c>
      <c r="B2" s="1234"/>
      <c r="C2" s="1234"/>
      <c r="D2" s="1234"/>
      <c r="E2" s="1234"/>
      <c r="F2" s="1234"/>
      <c r="G2" s="1234"/>
      <c r="H2" s="1234"/>
      <c r="I2" s="1234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2</v>
      </c>
    </row>
    <row r="4" spans="1:9" ht="17.25" customHeight="1" thickBot="1">
      <c r="A4" s="1235" t="s">
        <v>232</v>
      </c>
      <c r="B4" s="1236"/>
      <c r="C4" s="1236"/>
      <c r="D4" s="1236"/>
      <c r="E4" s="1236"/>
      <c r="F4" s="1236"/>
      <c r="G4" s="1236"/>
      <c r="H4" s="1235"/>
      <c r="I4" s="1236"/>
    </row>
    <row r="5" spans="1:14" ht="33" customHeight="1" thickBot="1">
      <c r="A5" s="419" t="s">
        <v>7</v>
      </c>
      <c r="B5" s="546" t="s">
        <v>276</v>
      </c>
      <c r="C5" s="547" t="s">
        <v>274</v>
      </c>
      <c r="D5" s="547" t="s">
        <v>281</v>
      </c>
      <c r="E5" s="547" t="s">
        <v>282</v>
      </c>
      <c r="F5" s="547" t="s">
        <v>308</v>
      </c>
      <c r="G5" s="548" t="s">
        <v>352</v>
      </c>
      <c r="H5" s="474" t="s">
        <v>8</v>
      </c>
      <c r="I5" s="546" t="s">
        <v>276</v>
      </c>
      <c r="J5" s="547" t="s">
        <v>274</v>
      </c>
      <c r="K5" s="547" t="s">
        <v>277</v>
      </c>
      <c r="L5" s="547" t="s">
        <v>282</v>
      </c>
      <c r="M5" s="547" t="s">
        <v>308</v>
      </c>
      <c r="N5" s="548" t="s">
        <v>352</v>
      </c>
    </row>
    <row r="6" spans="1:14" ht="12.75">
      <c r="A6" s="421" t="s">
        <v>512</v>
      </c>
      <c r="B6" s="549">
        <f>'3.sz.m Önk  bev.'!E7</f>
        <v>1600</v>
      </c>
      <c r="C6" s="549">
        <f>'3.sz.m Önk  bev.'!F7</f>
        <v>1600</v>
      </c>
      <c r="D6" s="550"/>
      <c r="E6" s="550"/>
      <c r="F6" s="550"/>
      <c r="G6" s="550"/>
      <c r="H6" s="533" t="s">
        <v>203</v>
      </c>
      <c r="I6" s="576">
        <f>'4.sz.m.ÖNK kiadás'!E7+'üres lap2'!D31+'üres lap3'!D30+'üres lap'!D27</f>
        <v>4950</v>
      </c>
      <c r="J6" s="576">
        <f>'4.sz.m.ÖNK kiadás'!F7+'üres lap2'!E31+'üres lap3'!E30+'üres lap'!E27</f>
        <v>5004</v>
      </c>
      <c r="K6" s="577">
        <f>'4.sz.m.ÖNK kiadás'!G7+'üres lap2'!F31+'üres lap3'!F30+'üres lap'!F27</f>
        <v>0</v>
      </c>
      <c r="L6" s="577">
        <f>'4.sz.m.ÖNK kiadás'!H7+'üres lap2'!G31+'üres lap3'!G30+'üres lap'!G27</f>
        <v>0</v>
      </c>
      <c r="M6" s="577">
        <f>'4.sz.m.ÖNK kiadás'!I7+'üres lap2'!H31+'üres lap3'!H30+'üres lap'!H27</f>
        <v>0</v>
      </c>
      <c r="N6" s="577">
        <f>'4.sz.m.ÖNK kiadás'!J7+'üres lap2'!I31+'üres lap3'!I30+'üres lap'!I27</f>
        <v>0</v>
      </c>
    </row>
    <row r="7" spans="1:14" ht="12.75">
      <c r="A7" s="422" t="s">
        <v>513</v>
      </c>
      <c r="B7" s="551">
        <f>'3.sz.m Önk  bev.'!E21+'üres lap2'!D9+'üres lap3'!D9</f>
        <v>64</v>
      </c>
      <c r="C7" s="551">
        <f>'3.sz.m Önk  bev.'!F21+'üres lap2'!E9+'üres lap3'!E9</f>
        <v>64</v>
      </c>
      <c r="D7" s="552"/>
      <c r="E7" s="552"/>
      <c r="F7" s="552"/>
      <c r="G7" s="552"/>
      <c r="H7" s="534" t="s">
        <v>204</v>
      </c>
      <c r="I7" s="551">
        <f>'4.sz.m.ÖNK kiadás'!E8+'üres lap2'!D32+'üres lap3'!D31+'üres lap'!D28</f>
        <v>1093</v>
      </c>
      <c r="J7" s="551">
        <f>'4.sz.m.ÖNK kiadás'!F8+'üres lap2'!E32+'üres lap3'!E31+'üres lap'!E28</f>
        <v>1107</v>
      </c>
      <c r="K7" s="552">
        <f>'4.sz.m.ÖNK kiadás'!G8+'üres lap2'!F32+'üres lap3'!F31+'üres lap'!F28</f>
        <v>0</v>
      </c>
      <c r="L7" s="552">
        <f>'4.sz.m.ÖNK kiadás'!H8+'üres lap2'!G32+'üres lap3'!G31+'üres lap'!G28</f>
        <v>0</v>
      </c>
      <c r="M7" s="552">
        <f>'4.sz.m.ÖNK kiadás'!I8+'üres lap2'!H32+'üres lap3'!H31+'üres lap'!H28</f>
        <v>0</v>
      </c>
      <c r="N7" s="552">
        <f>'4.sz.m.ÖNK kiadás'!J8+'üres lap2'!I32+'üres lap3'!I31+'üres lap'!I28</f>
        <v>0</v>
      </c>
    </row>
    <row r="8" spans="1:14" ht="25.5">
      <c r="A8" s="422" t="s">
        <v>514</v>
      </c>
      <c r="B8" s="551">
        <f>'3.sz.m Önk  bev.'!E32+'üres lap2'!D11+'üres lap3'!D10</f>
        <v>11450</v>
      </c>
      <c r="C8" s="551">
        <f>'3.sz.m Önk  bev.'!F32+'üres lap2'!E11+'üres lap3'!E10</f>
        <v>11518</v>
      </c>
      <c r="D8" s="552"/>
      <c r="E8" s="552"/>
      <c r="F8" s="552"/>
      <c r="G8" s="552"/>
      <c r="H8" s="534" t="s">
        <v>205</v>
      </c>
      <c r="I8" s="551">
        <f>'4.sz.m.ÖNK kiadás'!E9+'üres lap2'!D33+'üres lap3'!D32+'üres lap'!D29</f>
        <v>5781</v>
      </c>
      <c r="J8" s="551">
        <f>'4.sz.m.ÖNK kiadás'!F9+'üres lap2'!E33+'üres lap3'!E32+'üres lap'!E29</f>
        <v>5765</v>
      </c>
      <c r="K8" s="552">
        <f>'4.sz.m.ÖNK kiadás'!G9+'üres lap2'!F33+'üres lap3'!F32+'üres lap'!F29</f>
        <v>0</v>
      </c>
      <c r="L8" s="552">
        <f>'4.sz.m.ÖNK kiadás'!H9+'üres lap2'!G33+'üres lap3'!G32+'üres lap'!G29</f>
        <v>0</v>
      </c>
      <c r="M8" s="552">
        <f>'4.sz.m.ÖNK kiadás'!I9+'üres lap2'!H33+'üres lap3'!H32+'üres lap'!H29</f>
        <v>0</v>
      </c>
      <c r="N8" s="552">
        <f>'4.sz.m.ÖNK kiadás'!J9+'üres lap2'!I33+'üres lap3'!I32+'üres lap'!I29</f>
        <v>0</v>
      </c>
    </row>
    <row r="9" spans="1:14" ht="12.75">
      <c r="A9" s="422" t="s">
        <v>515</v>
      </c>
      <c r="B9" s="551">
        <f>'3.sz.m Önk  bev.'!E50+'üres lap2'!D17+'üres lap3'!D16</f>
        <v>0</v>
      </c>
      <c r="C9" s="551">
        <f>'3.sz.m Önk  bev.'!F50+'üres lap2'!E17+'üres lap3'!E16</f>
        <v>0</v>
      </c>
      <c r="D9" s="552"/>
      <c r="E9" s="552"/>
      <c r="F9" s="552"/>
      <c r="G9" s="552"/>
      <c r="H9" s="534" t="s">
        <v>206</v>
      </c>
      <c r="I9" s="578">
        <f>'4.sz.m.ÖNK kiadás'!E10+'üres lap2'!D34+'üres lap3'!D33+'üres lap'!D30</f>
        <v>708</v>
      </c>
      <c r="J9" s="578">
        <f>'4.sz.m.ÖNK kiadás'!F10+'üres lap2'!E34+'üres lap3'!E33+'üres lap'!E30</f>
        <v>708</v>
      </c>
      <c r="K9" s="579">
        <f>'4.sz.m.ÖNK kiadás'!G10+'üres lap2'!F34+'üres lap3'!F33+'üres lap'!F30</f>
        <v>0</v>
      </c>
      <c r="L9" s="579">
        <f>'4.sz.m.ÖNK kiadás'!H10+'üres lap2'!G34+'üres lap3'!G33+'üres lap'!G30</f>
        <v>0</v>
      </c>
      <c r="M9" s="579">
        <f>'4.sz.m.ÖNK kiadás'!I10+'üres lap2'!H34+'üres lap3'!H33+'üres lap'!H30</f>
        <v>0</v>
      </c>
      <c r="N9" s="579">
        <f>'4.sz.m.ÖNK kiadás'!J10+'üres lap2'!I34+'üres lap3'!I33+'üres lap'!I30</f>
        <v>0</v>
      </c>
    </row>
    <row r="10" spans="1:14" ht="12.75">
      <c r="A10" s="422"/>
      <c r="B10" s="551"/>
      <c r="C10" s="551"/>
      <c r="D10" s="552"/>
      <c r="E10" s="552"/>
      <c r="F10" s="552"/>
      <c r="G10" s="552"/>
      <c r="H10" s="535" t="s">
        <v>207</v>
      </c>
      <c r="I10" s="551">
        <f>'4.sz.m.ÖNK kiadás'!E11+'üres lap2'!D35+'üres lap3'!D34+'üres lap'!D31</f>
        <v>158</v>
      </c>
      <c r="J10" s="551">
        <f>'4.sz.m.ÖNK kiadás'!F11+'üres lap2'!E35+'üres lap3'!E34+'üres lap'!E31</f>
        <v>158</v>
      </c>
      <c r="K10" s="552">
        <f>'4.sz.m.ÖNK kiadás'!G11+'üres lap2'!F35+'üres lap3'!F34+'üres lap'!F31</f>
        <v>0</v>
      </c>
      <c r="L10" s="552">
        <f>'4.sz.m.ÖNK kiadás'!H11+'üres lap2'!G35+'üres lap3'!G34+'üres lap'!G31</f>
        <v>0</v>
      </c>
      <c r="M10" s="552">
        <f>'4.sz.m.ÖNK kiadás'!I11+'üres lap2'!H35+'üres lap3'!H34+'üres lap'!H31</f>
        <v>0</v>
      </c>
      <c r="N10" s="552">
        <f>'4.sz.m.ÖNK kiadás'!J11+'üres lap2'!I35+'üres lap3'!I34+'üres lap'!I31</f>
        <v>0</v>
      </c>
    </row>
    <row r="11" spans="1:14" ht="12.75">
      <c r="A11" s="422"/>
      <c r="B11" s="551"/>
      <c r="C11" s="551"/>
      <c r="D11" s="552"/>
      <c r="E11" s="552"/>
      <c r="F11" s="552"/>
      <c r="G11" s="552"/>
      <c r="H11" s="534" t="s">
        <v>208</v>
      </c>
      <c r="I11" s="578">
        <f>'4.sz.m.ÖNK kiadás'!E25</f>
        <v>1554</v>
      </c>
      <c r="J11" s="578">
        <f>'4.sz.m.ÖNK kiadás'!F25-83</f>
        <v>1570</v>
      </c>
      <c r="K11" s="579">
        <f>'4.sz.m.ÖNK kiadás'!G25</f>
        <v>0</v>
      </c>
      <c r="L11" s="579">
        <f>'4.sz.m.ÖNK kiadás'!H25+'üres lap'!G37</f>
        <v>0</v>
      </c>
      <c r="M11" s="579">
        <f>'4.sz.m.ÖNK kiadás'!I25+'üres lap'!H37</f>
        <v>0</v>
      </c>
      <c r="N11" s="579">
        <f>'4.sz.m.ÖNK kiadás'!J25+'üres lap'!I37</f>
        <v>0</v>
      </c>
    </row>
    <row r="12" spans="1:14" ht="12.75" hidden="1">
      <c r="A12" s="423"/>
      <c r="B12" s="553"/>
      <c r="C12" s="553"/>
      <c r="D12" s="554"/>
      <c r="E12" s="554"/>
      <c r="F12" s="554"/>
      <c r="G12" s="554"/>
      <c r="H12" s="536"/>
      <c r="I12" s="553"/>
      <c r="J12" s="553"/>
      <c r="K12" s="554"/>
      <c r="L12" s="554"/>
      <c r="M12" s="554"/>
      <c r="N12" s="554"/>
    </row>
    <row r="13" spans="1:14" ht="16.5" customHeight="1" hidden="1" thickBot="1">
      <c r="A13" s="424"/>
      <c r="B13" s="555"/>
      <c r="C13" s="555"/>
      <c r="D13" s="556"/>
      <c r="E13" s="556"/>
      <c r="F13" s="556"/>
      <c r="G13" s="556"/>
      <c r="H13" s="537"/>
      <c r="I13" s="555"/>
      <c r="J13" s="555"/>
      <c r="K13" s="556"/>
      <c r="L13" s="556"/>
      <c r="M13" s="556"/>
      <c r="N13" s="556"/>
    </row>
    <row r="14" spans="1:14" ht="24" customHeight="1" thickBot="1">
      <c r="A14" s="425" t="s">
        <v>210</v>
      </c>
      <c r="B14" s="557">
        <f>SUM(B6:B9)</f>
        <v>13114</v>
      </c>
      <c r="C14" s="557">
        <f>SUM(C6:C9)</f>
        <v>13182</v>
      </c>
      <c r="D14" s="558">
        <f>D6+D9+D10+D11+D13</f>
        <v>0</v>
      </c>
      <c r="E14" s="558">
        <f>E6+E9+E10+E11+E13</f>
        <v>0</v>
      </c>
      <c r="F14" s="558">
        <f>F6+F9+F10+F11+F13</f>
        <v>0</v>
      </c>
      <c r="G14" s="558">
        <f>G6+G9+G10+G11+G13</f>
        <v>0</v>
      </c>
      <c r="H14" s="1044" t="s">
        <v>211</v>
      </c>
      <c r="I14" s="557">
        <f aca="true" t="shared" si="0" ref="I14:N14">SUM(I6:I13)</f>
        <v>14244</v>
      </c>
      <c r="J14" s="557">
        <f t="shared" si="0"/>
        <v>14312</v>
      </c>
      <c r="K14" s="558">
        <f t="shared" si="0"/>
        <v>0</v>
      </c>
      <c r="L14" s="558">
        <f t="shared" si="0"/>
        <v>0</v>
      </c>
      <c r="M14" s="558">
        <f t="shared" si="0"/>
        <v>0</v>
      </c>
      <c r="N14" s="558">
        <f t="shared" si="0"/>
        <v>0</v>
      </c>
    </row>
    <row r="15" spans="1:14" ht="18.75" customHeight="1">
      <c r="A15" s="426" t="s">
        <v>192</v>
      </c>
      <c r="B15" s="420">
        <f>'3.sz.m Önk  bev.'!E59+'üres lap2'!D22+'üres lap3'!D21</f>
        <v>1130</v>
      </c>
      <c r="C15" s="420">
        <f>'3.sz.m Önk  bev.'!F59+'üres lap2'!E22+'üres lap3'!E21</f>
        <v>1130</v>
      </c>
      <c r="D15" s="559">
        <f>'3.sz.m Önk  bev.'!G58+'üres lap2'!F22+'üres lap3'!F21+'üres lap'!F19</f>
        <v>0</v>
      </c>
      <c r="E15" s="559">
        <f>'3.sz.m Önk  bev.'!H58+'üres lap2'!G22+'üres lap3'!G21+'üres lap'!G19</f>
        <v>0</v>
      </c>
      <c r="F15" s="559">
        <f>'3.sz.m Önk  bev.'!I58+'üres lap2'!H22+'üres lap3'!H21+'üres lap'!H19</f>
        <v>0</v>
      </c>
      <c r="G15" s="559">
        <f>'3.sz.m Önk  bev.'!J58+'üres lap2'!I22+'üres lap3'!I21+'üres lap'!I19</f>
        <v>0</v>
      </c>
      <c r="H15" s="533" t="s">
        <v>195</v>
      </c>
      <c r="I15" s="549">
        <v>0</v>
      </c>
      <c r="J15" s="549">
        <v>0</v>
      </c>
      <c r="K15" s="550">
        <v>0</v>
      </c>
      <c r="L15" s="550">
        <v>0</v>
      </c>
      <c r="M15" s="550">
        <v>0</v>
      </c>
      <c r="N15" s="550">
        <v>0</v>
      </c>
    </row>
    <row r="16" spans="1:14" ht="15" customHeight="1" thickBot="1">
      <c r="A16" s="427" t="s">
        <v>193</v>
      </c>
      <c r="B16" s="560"/>
      <c r="C16" s="560"/>
      <c r="D16" s="561"/>
      <c r="E16" s="561"/>
      <c r="F16" s="561"/>
      <c r="G16" s="561"/>
      <c r="H16" s="536"/>
      <c r="I16" s="553"/>
      <c r="J16" s="553"/>
      <c r="K16" s="554"/>
      <c r="L16" s="554"/>
      <c r="M16" s="554"/>
      <c r="N16" s="554"/>
    </row>
    <row r="17" spans="1:14" ht="25.5" customHeight="1" thickBot="1">
      <c r="A17" s="428" t="s">
        <v>215</v>
      </c>
      <c r="B17" s="562">
        <f aca="true" t="shared" si="1" ref="B17:G17">SUM(B15:B16)</f>
        <v>1130</v>
      </c>
      <c r="C17" s="562">
        <f t="shared" si="1"/>
        <v>1130</v>
      </c>
      <c r="D17" s="563">
        <f t="shared" si="1"/>
        <v>0</v>
      </c>
      <c r="E17" s="563">
        <f t="shared" si="1"/>
        <v>0</v>
      </c>
      <c r="F17" s="563">
        <f t="shared" si="1"/>
        <v>0</v>
      </c>
      <c r="G17" s="563">
        <f t="shared" si="1"/>
        <v>0</v>
      </c>
      <c r="H17" s="538" t="s">
        <v>222</v>
      </c>
      <c r="I17" s="562">
        <f aca="true" t="shared" si="2" ref="I17:N17">SUM(I15:I16)</f>
        <v>0</v>
      </c>
      <c r="J17" s="562">
        <f t="shared" si="2"/>
        <v>0</v>
      </c>
      <c r="K17" s="563">
        <f t="shared" si="2"/>
        <v>0</v>
      </c>
      <c r="L17" s="563">
        <f t="shared" si="2"/>
        <v>0</v>
      </c>
      <c r="M17" s="563">
        <f t="shared" si="2"/>
        <v>0</v>
      </c>
      <c r="N17" s="563">
        <f t="shared" si="2"/>
        <v>0</v>
      </c>
    </row>
    <row r="18" spans="1:14" ht="22.5" customHeight="1" thickBot="1">
      <c r="A18" s="429" t="s">
        <v>194</v>
      </c>
      <c r="B18" s="564">
        <f aca="true" t="shared" si="3" ref="B18:G18">B14+B17</f>
        <v>14244</v>
      </c>
      <c r="C18" s="564">
        <f t="shared" si="3"/>
        <v>14312</v>
      </c>
      <c r="D18" s="565">
        <f t="shared" si="3"/>
        <v>0</v>
      </c>
      <c r="E18" s="565">
        <f t="shared" si="3"/>
        <v>0</v>
      </c>
      <c r="F18" s="565">
        <f t="shared" si="3"/>
        <v>0</v>
      </c>
      <c r="G18" s="565">
        <f t="shared" si="3"/>
        <v>0</v>
      </c>
      <c r="H18" s="539" t="s">
        <v>196</v>
      </c>
      <c r="I18" s="564">
        <f aca="true" t="shared" si="4" ref="I18:N18">I14+I17</f>
        <v>14244</v>
      </c>
      <c r="J18" s="564">
        <f t="shared" si="4"/>
        <v>14312</v>
      </c>
      <c r="K18" s="565">
        <f t="shared" si="4"/>
        <v>0</v>
      </c>
      <c r="L18" s="565">
        <f t="shared" si="4"/>
        <v>0</v>
      </c>
      <c r="M18" s="565">
        <f t="shared" si="4"/>
        <v>0</v>
      </c>
      <c r="N18" s="565">
        <f t="shared" si="4"/>
        <v>0</v>
      </c>
    </row>
    <row r="19" spans="1:11" ht="22.5" customHeight="1" thickBot="1">
      <c r="A19" s="1235" t="s">
        <v>233</v>
      </c>
      <c r="B19" s="1236"/>
      <c r="C19" s="1236"/>
      <c r="D19" s="1236"/>
      <c r="E19" s="1236"/>
      <c r="F19" s="1236"/>
      <c r="G19" s="1236"/>
      <c r="H19" s="1235"/>
      <c r="I19" s="1236"/>
      <c r="J19" s="36"/>
      <c r="K19" s="36"/>
    </row>
    <row r="20" spans="1:14" ht="12.75">
      <c r="A20" s="421" t="s">
        <v>197</v>
      </c>
      <c r="B20" s="566">
        <f>'3.sz.m Önk  bev.'!E43+'üres lap2'!D14+'üres lap3'!D13</f>
        <v>10000</v>
      </c>
      <c r="C20" s="566">
        <f>'3.sz.m Önk  bev.'!F43+'üres lap2'!E14+'üres lap3'!E13+'3.sz.m Önk  bev.'!F42</f>
        <v>14465</v>
      </c>
      <c r="D20" s="567"/>
      <c r="E20" s="567"/>
      <c r="F20" s="567"/>
      <c r="G20" s="567"/>
      <c r="H20" s="540" t="s">
        <v>200</v>
      </c>
      <c r="I20" s="576">
        <f>'4.sz.m.ÖNK kiadás'!E18+'üres lap2'!D37+'üres lap3'!D36</f>
        <v>12700</v>
      </c>
      <c r="J20" s="576">
        <f>'4.sz.m.ÖNK kiadás'!F18+'üres lap2'!E37+'üres lap3'!E36</f>
        <v>15650</v>
      </c>
      <c r="K20" s="577">
        <f>'4.sz.m.ÖNK kiadás'!G18+'üres lap2'!F37</f>
        <v>0</v>
      </c>
      <c r="L20" s="577">
        <f>'4.sz.m.ÖNK kiadás'!H18+'üres lap2'!G37</f>
        <v>0</v>
      </c>
      <c r="M20" s="577">
        <f>'4.sz.m.ÖNK kiadás'!I18+'üres lap2'!H37</f>
        <v>0</v>
      </c>
      <c r="N20" s="577">
        <f>'4.sz.m.ÖNK kiadás'!J18+'üres lap2'!I37</f>
        <v>0</v>
      </c>
    </row>
    <row r="21" spans="1:14" ht="12.75">
      <c r="A21" s="422" t="s">
        <v>198</v>
      </c>
      <c r="B21" s="551">
        <f>'3.sz.m Önk  bev.'!E51+'üres lap2'!D18+'üres lap3'!D17</f>
        <v>0</v>
      </c>
      <c r="C21" s="551">
        <f>'3.sz.m Önk  bev.'!F51+'üres lap2'!E18+'üres lap3'!E17</f>
        <v>0</v>
      </c>
      <c r="D21" s="552"/>
      <c r="E21" s="552"/>
      <c r="F21" s="552"/>
      <c r="G21" s="552"/>
      <c r="H21" s="534" t="s">
        <v>201</v>
      </c>
      <c r="I21" s="551">
        <f>'4.sz.m.ÖNK kiadás'!E19</f>
        <v>0</v>
      </c>
      <c r="J21" s="551">
        <f>'4.sz.m.ÖNK kiadás'!F19</f>
        <v>0</v>
      </c>
      <c r="K21" s="552">
        <f>'4.sz.m.ÖNK kiadás'!G19</f>
        <v>0</v>
      </c>
      <c r="L21" s="552">
        <f>'4.sz.m.ÖNK kiadás'!H19</f>
        <v>0</v>
      </c>
      <c r="M21" s="552">
        <f>'4.sz.m.ÖNK kiadás'!I19</f>
        <v>0</v>
      </c>
      <c r="N21" s="552">
        <f>'4.sz.m.ÖNK kiadás'!J19</f>
        <v>0</v>
      </c>
    </row>
    <row r="22" spans="1:14" ht="12.75">
      <c r="A22" s="422" t="s">
        <v>199</v>
      </c>
      <c r="B22" s="551">
        <f>'3.sz.m Önk  bev.'!E52</f>
        <v>1658</v>
      </c>
      <c r="C22" s="551">
        <f>'3.sz.m Önk  bev.'!F52</f>
        <v>1658</v>
      </c>
      <c r="D22" s="552"/>
      <c r="E22" s="552"/>
      <c r="F22" s="552"/>
      <c r="G22" s="552"/>
      <c r="H22" s="534" t="s">
        <v>202</v>
      </c>
      <c r="I22" s="551">
        <f>'4.sz.m.ÖNK kiadás'!E20</f>
        <v>300</v>
      </c>
      <c r="J22" s="551">
        <f>'4.sz.m.ÖNK kiadás'!F20</f>
        <v>315</v>
      </c>
      <c r="K22" s="552">
        <f>'4.sz.m.ÖNK kiadás'!G20</f>
        <v>0</v>
      </c>
      <c r="L22" s="552">
        <f>'4.sz.m.ÖNK kiadás'!H20</f>
        <v>0</v>
      </c>
      <c r="M22" s="552">
        <f>'4.sz.m.ÖNK kiadás'!I20</f>
        <v>0</v>
      </c>
      <c r="N22" s="552">
        <f>'4.sz.m.ÖNK kiadás'!J20</f>
        <v>0</v>
      </c>
    </row>
    <row r="23" spans="1:14" ht="13.5" thickBot="1">
      <c r="A23" s="422"/>
      <c r="B23" s="551"/>
      <c r="C23" s="551"/>
      <c r="D23" s="552"/>
      <c r="E23" s="552"/>
      <c r="F23" s="552"/>
      <c r="G23" s="552"/>
      <c r="H23" s="534" t="s">
        <v>209</v>
      </c>
      <c r="I23" s="551"/>
      <c r="J23" s="551">
        <v>83</v>
      </c>
      <c r="K23" s="552"/>
      <c r="L23" s="552"/>
      <c r="M23" s="552"/>
      <c r="N23" s="552"/>
    </row>
    <row r="24" spans="1:14" ht="13.5" hidden="1" thickBot="1">
      <c r="A24" s="431"/>
      <c r="B24" s="553"/>
      <c r="C24" s="553"/>
      <c r="D24" s="554"/>
      <c r="E24" s="554"/>
      <c r="F24" s="554"/>
      <c r="G24" s="554"/>
      <c r="H24" s="536"/>
      <c r="I24" s="553"/>
      <c r="J24" s="553"/>
      <c r="K24" s="554"/>
      <c r="L24" s="554"/>
      <c r="M24" s="554"/>
      <c r="N24" s="554"/>
    </row>
    <row r="25" spans="1:14" ht="13.5" thickBot="1">
      <c r="A25" s="432" t="s">
        <v>213</v>
      </c>
      <c r="B25" s="564">
        <f aca="true" t="shared" si="5" ref="B25:G25">SUM(B20:B23)</f>
        <v>11658</v>
      </c>
      <c r="C25" s="564">
        <f>SUM(C20:C23)</f>
        <v>16123</v>
      </c>
      <c r="D25" s="565">
        <f t="shared" si="5"/>
        <v>0</v>
      </c>
      <c r="E25" s="565">
        <f t="shared" si="5"/>
        <v>0</v>
      </c>
      <c r="F25" s="565">
        <f t="shared" si="5"/>
        <v>0</v>
      </c>
      <c r="G25" s="565">
        <f t="shared" si="5"/>
        <v>0</v>
      </c>
      <c r="H25" s="541" t="s">
        <v>212</v>
      </c>
      <c r="I25" s="580">
        <f aca="true" t="shared" si="6" ref="I25:N25">SUM(I20:I24)</f>
        <v>13000</v>
      </c>
      <c r="J25" s="580">
        <f t="shared" si="6"/>
        <v>16048</v>
      </c>
      <c r="K25" s="581">
        <f t="shared" si="6"/>
        <v>0</v>
      </c>
      <c r="L25" s="581">
        <f t="shared" si="6"/>
        <v>0</v>
      </c>
      <c r="M25" s="581">
        <f t="shared" si="6"/>
        <v>0</v>
      </c>
      <c r="N25" s="581">
        <f t="shared" si="6"/>
        <v>0</v>
      </c>
    </row>
    <row r="26" spans="1:14" ht="15" customHeight="1">
      <c r="A26" s="426" t="s">
        <v>192</v>
      </c>
      <c r="B26" s="568"/>
      <c r="C26" s="568"/>
      <c r="D26" s="569"/>
      <c r="E26" s="569"/>
      <c r="F26" s="569"/>
      <c r="G26" s="569"/>
      <c r="H26" s="542" t="s">
        <v>214</v>
      </c>
      <c r="I26" s="549">
        <v>83</v>
      </c>
      <c r="J26" s="549">
        <f>'4.sz.m.ÖNK kiadás'!F33</f>
        <v>1500</v>
      </c>
      <c r="K26" s="550"/>
      <c r="L26" s="550"/>
      <c r="M26" s="550"/>
      <c r="N26" s="550"/>
    </row>
    <row r="27" spans="1:14" ht="13.5" thickBot="1">
      <c r="A27" s="427" t="s">
        <v>193</v>
      </c>
      <c r="B27" s="570">
        <f>'3.sz.m Önk  bev.'!E57</f>
        <v>1425</v>
      </c>
      <c r="C27" s="570">
        <f>'3.sz.m Önk  bev.'!F57</f>
        <v>1425</v>
      </c>
      <c r="D27" s="571"/>
      <c r="E27" s="571"/>
      <c r="F27" s="571"/>
      <c r="G27" s="571"/>
      <c r="H27" s="543"/>
      <c r="I27" s="553"/>
      <c r="J27" s="553"/>
      <c r="K27" s="554"/>
      <c r="L27" s="554"/>
      <c r="M27" s="554"/>
      <c r="N27" s="554"/>
    </row>
    <row r="28" spans="1:14" ht="25.5" customHeight="1" thickBot="1">
      <c r="A28" s="433" t="s">
        <v>216</v>
      </c>
      <c r="B28" s="562">
        <f aca="true" t="shared" si="7" ref="B28:G28">SUM(B26:B27)</f>
        <v>1425</v>
      </c>
      <c r="C28" s="562">
        <f t="shared" si="7"/>
        <v>1425</v>
      </c>
      <c r="D28" s="563">
        <f t="shared" si="7"/>
        <v>0</v>
      </c>
      <c r="E28" s="563">
        <f t="shared" si="7"/>
        <v>0</v>
      </c>
      <c r="F28" s="563">
        <f t="shared" si="7"/>
        <v>0</v>
      </c>
      <c r="G28" s="563">
        <f t="shared" si="7"/>
        <v>0</v>
      </c>
      <c r="H28" s="541" t="s">
        <v>217</v>
      </c>
      <c r="I28" s="564">
        <f aca="true" t="shared" si="8" ref="I28:N28">SUM(I26:I27)</f>
        <v>83</v>
      </c>
      <c r="J28" s="564">
        <f t="shared" si="8"/>
        <v>1500</v>
      </c>
      <c r="K28" s="565">
        <f t="shared" si="8"/>
        <v>0</v>
      </c>
      <c r="L28" s="565">
        <f t="shared" si="8"/>
        <v>0</v>
      </c>
      <c r="M28" s="565">
        <f t="shared" si="8"/>
        <v>0</v>
      </c>
      <c r="N28" s="565">
        <f t="shared" si="8"/>
        <v>0</v>
      </c>
    </row>
    <row r="29" spans="1:14" ht="26.25" customHeight="1" thickBot="1">
      <c r="A29" s="430" t="s">
        <v>218</v>
      </c>
      <c r="B29" s="564">
        <f aca="true" t="shared" si="9" ref="B29:G29">B25+B28</f>
        <v>13083</v>
      </c>
      <c r="C29" s="564">
        <f t="shared" si="9"/>
        <v>17548</v>
      </c>
      <c r="D29" s="565">
        <f t="shared" si="9"/>
        <v>0</v>
      </c>
      <c r="E29" s="565">
        <f t="shared" si="9"/>
        <v>0</v>
      </c>
      <c r="F29" s="565">
        <f t="shared" si="9"/>
        <v>0</v>
      </c>
      <c r="G29" s="565">
        <f t="shared" si="9"/>
        <v>0</v>
      </c>
      <c r="H29" s="544" t="s">
        <v>219</v>
      </c>
      <c r="I29" s="564">
        <f aca="true" t="shared" si="10" ref="I29:N29">I28+I25</f>
        <v>13083</v>
      </c>
      <c r="J29" s="564">
        <f t="shared" si="10"/>
        <v>17548</v>
      </c>
      <c r="K29" s="565">
        <f t="shared" si="10"/>
        <v>0</v>
      </c>
      <c r="L29" s="565">
        <f t="shared" si="10"/>
        <v>0</v>
      </c>
      <c r="M29" s="565">
        <f t="shared" si="10"/>
        <v>0</v>
      </c>
      <c r="N29" s="565">
        <f t="shared" si="10"/>
        <v>0</v>
      </c>
    </row>
    <row r="30" spans="1:14" ht="26.25" customHeight="1" hidden="1" thickBot="1">
      <c r="A30" s="430" t="s">
        <v>292</v>
      </c>
      <c r="B30" s="572"/>
      <c r="C30" s="572"/>
      <c r="D30" s="573"/>
      <c r="E30" s="573"/>
      <c r="F30" s="573"/>
      <c r="G30" s="573"/>
      <c r="H30" s="544" t="s">
        <v>291</v>
      </c>
      <c r="I30" s="564"/>
      <c r="J30" s="564"/>
      <c r="K30" s="565"/>
      <c r="L30" s="565"/>
      <c r="M30" s="565"/>
      <c r="N30" s="565"/>
    </row>
    <row r="31" spans="1:14" ht="29.25" customHeight="1" thickBot="1">
      <c r="A31" s="434" t="s">
        <v>220</v>
      </c>
      <c r="B31" s="574">
        <f>B18+B29</f>
        <v>27327</v>
      </c>
      <c r="C31" s="574">
        <f>C18+C29</f>
        <v>31860</v>
      </c>
      <c r="D31" s="575">
        <f>D18+D29</f>
        <v>0</v>
      </c>
      <c r="E31" s="575">
        <f>E18+E29</f>
        <v>0</v>
      </c>
      <c r="F31" s="575">
        <f>F18+F29+F30</f>
        <v>0</v>
      </c>
      <c r="G31" s="575">
        <f>G18+G29+G30</f>
        <v>0</v>
      </c>
      <c r="H31" s="545" t="s">
        <v>221</v>
      </c>
      <c r="I31" s="582">
        <f>I29+I18</f>
        <v>27327</v>
      </c>
      <c r="J31" s="582">
        <f>J29+J18</f>
        <v>31860</v>
      </c>
      <c r="K31" s="583">
        <f>K29+K18</f>
        <v>0</v>
      </c>
      <c r="L31" s="583">
        <f>L29+L18</f>
        <v>0</v>
      </c>
      <c r="M31" s="583">
        <f>M29+M18+M30</f>
        <v>0</v>
      </c>
      <c r="N31" s="583">
        <f>N29+N18+N30</f>
        <v>0</v>
      </c>
    </row>
    <row r="33" spans="2:9" ht="12.75">
      <c r="B33" s="36"/>
      <c r="C33" s="36"/>
      <c r="D33" s="36"/>
      <c r="E33" s="36"/>
      <c r="F33" s="36"/>
      <c r="G33" s="36"/>
      <c r="I33" s="36"/>
    </row>
    <row r="34" spans="6:13" ht="12.75">
      <c r="F34" s="36"/>
      <c r="M34" s="3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view="pageBreakPreview" zoomScale="60" zoomScaleNormal="75" zoomScalePageLayoutView="0" workbookViewId="0" topLeftCell="A16">
      <selection activeCell="C37" sqref="C37:D37"/>
    </sheetView>
  </sheetViews>
  <sheetFormatPr defaultColWidth="9.140625" defaultRowHeight="12.75"/>
  <cols>
    <col min="1" max="2" width="5.7109375" style="137" customWidth="1"/>
    <col min="3" max="3" width="8.8515625" style="137" customWidth="1"/>
    <col min="4" max="4" width="56.00390625" style="23" bestFit="1" customWidth="1"/>
    <col min="5" max="5" width="22.57421875" style="405" customWidth="1"/>
    <col min="6" max="6" width="13.00390625" style="405" customWidth="1"/>
    <col min="7" max="7" width="13.00390625" style="405" hidden="1" customWidth="1"/>
    <col min="8" max="9" width="10.8515625" style="405" hidden="1" customWidth="1"/>
    <col min="10" max="10" width="13.140625" style="405" hidden="1" customWidth="1"/>
    <col min="11" max="11" width="22.7109375" style="406" customWidth="1"/>
    <col min="12" max="12" width="13.00390625" style="406" customWidth="1"/>
    <col min="13" max="13" width="13.00390625" style="406" hidden="1" customWidth="1"/>
    <col min="14" max="16" width="10.8515625" style="406" hidden="1" customWidth="1"/>
    <col min="17" max="17" width="20.8515625" style="407" customWidth="1"/>
    <col min="18" max="18" width="8.28125" style="406" customWidth="1"/>
    <col min="19" max="19" width="8.8515625" style="406" hidden="1" customWidth="1"/>
    <col min="20" max="20" width="11.00390625" style="406" hidden="1" customWidth="1"/>
    <col min="21" max="21" width="12.7109375" style="407" hidden="1" customWidth="1"/>
    <col min="22" max="22" width="11.8515625" style="407" hidden="1" customWidth="1"/>
    <col min="23" max="16384" width="9.140625" style="407" customWidth="1"/>
  </cols>
  <sheetData>
    <row r="1" spans="1:17" ht="12.75">
      <c r="A1" s="134"/>
      <c r="B1" s="134"/>
      <c r="C1" s="134"/>
      <c r="D1" s="135"/>
      <c r="Q1" s="73" t="s">
        <v>66</v>
      </c>
    </row>
    <row r="2" spans="1:20" s="409" customFormat="1" ht="34.5" customHeight="1">
      <c r="A2" s="1169" t="s">
        <v>521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294"/>
      <c r="S2" s="408"/>
      <c r="T2" s="408"/>
    </row>
    <row r="3" spans="1:17" ht="13.5" thickBot="1">
      <c r="A3" s="136"/>
      <c r="B3" s="136"/>
      <c r="C3" s="136"/>
      <c r="D3" s="132"/>
      <c r="K3" s="103"/>
      <c r="L3" s="103"/>
      <c r="M3" s="103"/>
      <c r="N3" s="103"/>
      <c r="O3" s="103"/>
      <c r="P3" s="103"/>
      <c r="Q3" s="58" t="s">
        <v>2</v>
      </c>
    </row>
    <row r="4" spans="1:22" ht="45.75" customHeight="1" thickBot="1">
      <c r="A4" s="1170" t="s">
        <v>6</v>
      </c>
      <c r="B4" s="1171"/>
      <c r="C4" s="1171"/>
      <c r="D4" s="417" t="s">
        <v>9</v>
      </c>
      <c r="E4" s="1173" t="s">
        <v>5</v>
      </c>
      <c r="F4" s="1174"/>
      <c r="G4" s="1174"/>
      <c r="H4" s="1174"/>
      <c r="I4" s="1174"/>
      <c r="J4" s="1175"/>
      <c r="K4" s="1173" t="s">
        <v>80</v>
      </c>
      <c r="L4" s="1174"/>
      <c r="M4" s="1174"/>
      <c r="N4" s="1174"/>
      <c r="O4" s="1174"/>
      <c r="P4" s="1175"/>
      <c r="Q4" s="1173" t="s">
        <v>81</v>
      </c>
      <c r="R4" s="1174"/>
      <c r="S4" s="1174"/>
      <c r="T4" s="1174"/>
      <c r="U4" s="1174"/>
      <c r="V4" s="1175"/>
    </row>
    <row r="5" spans="1:22" ht="45.75" customHeight="1" thickBot="1">
      <c r="A5" s="368"/>
      <c r="B5" s="369"/>
      <c r="C5" s="369"/>
      <c r="D5" s="417"/>
      <c r="E5" s="452" t="s">
        <v>86</v>
      </c>
      <c r="F5" s="453" t="s">
        <v>273</v>
      </c>
      <c r="G5" s="453" t="s">
        <v>278</v>
      </c>
      <c r="H5" s="453" t="s">
        <v>283</v>
      </c>
      <c r="I5" s="453" t="s">
        <v>311</v>
      </c>
      <c r="J5" s="454" t="s">
        <v>353</v>
      </c>
      <c r="K5" s="452" t="s">
        <v>86</v>
      </c>
      <c r="L5" s="453" t="s">
        <v>273</v>
      </c>
      <c r="M5" s="453" t="s">
        <v>278</v>
      </c>
      <c r="N5" s="453" t="s">
        <v>283</v>
      </c>
      <c r="O5" s="453" t="s">
        <v>311</v>
      </c>
      <c r="P5" s="454" t="s">
        <v>353</v>
      </c>
      <c r="Q5" s="452" t="s">
        <v>86</v>
      </c>
      <c r="R5" s="453" t="s">
        <v>273</v>
      </c>
      <c r="S5" s="453" t="s">
        <v>278</v>
      </c>
      <c r="T5" s="453" t="s">
        <v>283</v>
      </c>
      <c r="U5" s="453" t="s">
        <v>311</v>
      </c>
      <c r="V5" s="454" t="s">
        <v>353</v>
      </c>
    </row>
    <row r="6" spans="1:22" s="7" customFormat="1" ht="21.75" customHeight="1" thickBot="1">
      <c r="A6" s="147"/>
      <c r="B6" s="1172"/>
      <c r="C6" s="1172"/>
      <c r="D6" s="1172"/>
      <c r="E6" s="455"/>
      <c r="F6" s="341"/>
      <c r="G6" s="341"/>
      <c r="H6" s="341"/>
      <c r="I6" s="341"/>
      <c r="J6" s="341"/>
      <c r="K6" s="455"/>
      <c r="L6" s="341"/>
      <c r="M6" s="341"/>
      <c r="N6" s="341"/>
      <c r="O6" s="341"/>
      <c r="P6" s="341"/>
      <c r="Q6" s="455"/>
      <c r="R6" s="341"/>
      <c r="S6" s="341"/>
      <c r="T6" s="341"/>
      <c r="U6" s="341"/>
      <c r="V6" s="341"/>
    </row>
    <row r="7" spans="1:22" s="7" customFormat="1" ht="21.75" customHeight="1" thickBot="1">
      <c r="A7" s="147" t="s">
        <v>32</v>
      </c>
      <c r="B7" s="1172" t="s">
        <v>460</v>
      </c>
      <c r="C7" s="1172"/>
      <c r="D7" s="1172"/>
      <c r="E7" s="455">
        <f>E8+E13+E16+E17+E20</f>
        <v>1600</v>
      </c>
      <c r="F7" s="341">
        <f>F8+F13+F16+F17+F20</f>
        <v>1600</v>
      </c>
      <c r="G7" s="341">
        <f aca="true" t="shared" si="0" ref="G7:V7">G8+G13+G16</f>
        <v>0</v>
      </c>
      <c r="H7" s="341">
        <f t="shared" si="0"/>
        <v>0</v>
      </c>
      <c r="I7" s="341">
        <f t="shared" si="0"/>
        <v>0</v>
      </c>
      <c r="J7" s="341">
        <f t="shared" si="0"/>
        <v>0</v>
      </c>
      <c r="K7" s="455">
        <f>K8+K13+K16+K17</f>
        <v>929</v>
      </c>
      <c r="L7" s="341">
        <f>L8+L13+L16+L17</f>
        <v>929</v>
      </c>
      <c r="M7" s="341">
        <f t="shared" si="0"/>
        <v>0</v>
      </c>
      <c r="N7" s="341">
        <f t="shared" si="0"/>
        <v>0</v>
      </c>
      <c r="O7" s="341">
        <f t="shared" si="0"/>
        <v>0</v>
      </c>
      <c r="P7" s="341">
        <f t="shared" si="0"/>
        <v>0</v>
      </c>
      <c r="Q7" s="455">
        <v>671</v>
      </c>
      <c r="R7" s="341">
        <v>671</v>
      </c>
      <c r="S7" s="341">
        <f t="shared" si="0"/>
        <v>0</v>
      </c>
      <c r="T7" s="341">
        <f t="shared" si="0"/>
        <v>0</v>
      </c>
      <c r="U7" s="341">
        <f t="shared" si="0"/>
        <v>0</v>
      </c>
      <c r="V7" s="341">
        <f t="shared" si="0"/>
        <v>0</v>
      </c>
    </row>
    <row r="8" spans="1:22" ht="21.75" customHeight="1">
      <c r="A8" s="1033"/>
      <c r="B8" s="296" t="s">
        <v>43</v>
      </c>
      <c r="C8" s="1188" t="s">
        <v>461</v>
      </c>
      <c r="D8" s="1188"/>
      <c r="E8" s="592">
        <f aca="true" t="shared" si="1" ref="E8:J8">SUM(E9:E12)</f>
        <v>1250</v>
      </c>
      <c r="F8" s="593">
        <f t="shared" si="1"/>
        <v>1250</v>
      </c>
      <c r="G8" s="593">
        <f t="shared" si="1"/>
        <v>0</v>
      </c>
      <c r="H8" s="593">
        <f t="shared" si="1"/>
        <v>0</v>
      </c>
      <c r="I8" s="593">
        <f t="shared" si="1"/>
        <v>0</v>
      </c>
      <c r="J8" s="593">
        <f t="shared" si="1"/>
        <v>0</v>
      </c>
      <c r="K8" s="592">
        <v>579</v>
      </c>
      <c r="L8" s="593">
        <v>579</v>
      </c>
      <c r="M8" s="593">
        <f>SUM(M9:M12)</f>
        <v>0</v>
      </c>
      <c r="N8" s="593">
        <f>SUM(N9:N12)</f>
        <v>0</v>
      </c>
      <c r="O8" s="593">
        <f>SUM(O9:O12)</f>
        <v>0</v>
      </c>
      <c r="P8" s="593">
        <f>SUM(P9:P12)</f>
        <v>0</v>
      </c>
      <c r="Q8" s="592">
        <v>671</v>
      </c>
      <c r="R8" s="593">
        <v>671</v>
      </c>
      <c r="S8" s="342"/>
      <c r="T8" s="342"/>
      <c r="U8" s="342"/>
      <c r="V8" s="342"/>
    </row>
    <row r="9" spans="1:22" ht="21.75" customHeight="1">
      <c r="A9" s="144"/>
      <c r="B9" s="140"/>
      <c r="C9" s="140" t="s">
        <v>466</v>
      </c>
      <c r="D9" s="418" t="s">
        <v>462</v>
      </c>
      <c r="E9" s="457"/>
      <c r="F9" s="343"/>
      <c r="G9" s="343"/>
      <c r="H9" s="343"/>
      <c r="I9" s="343"/>
      <c r="J9" s="343"/>
      <c r="K9" s="457"/>
      <c r="L9" s="343"/>
      <c r="M9" s="343"/>
      <c r="N9" s="343"/>
      <c r="O9" s="343"/>
      <c r="P9" s="343"/>
      <c r="Q9" s="457"/>
      <c r="R9" s="343"/>
      <c r="S9" s="343"/>
      <c r="T9" s="343"/>
      <c r="U9" s="343"/>
      <c r="V9" s="343"/>
    </row>
    <row r="10" spans="1:22" ht="21.75" customHeight="1">
      <c r="A10" s="144"/>
      <c r="B10" s="140"/>
      <c r="C10" s="140" t="s">
        <v>467</v>
      </c>
      <c r="D10" s="418" t="s">
        <v>420</v>
      </c>
      <c r="E10" s="457"/>
      <c r="F10" s="343"/>
      <c r="G10" s="343"/>
      <c r="H10" s="343"/>
      <c r="I10" s="343"/>
      <c r="J10" s="343"/>
      <c r="K10" s="457"/>
      <c r="L10" s="343"/>
      <c r="M10" s="343"/>
      <c r="N10" s="343"/>
      <c r="O10" s="343"/>
      <c r="P10" s="343"/>
      <c r="Q10" s="457"/>
      <c r="R10" s="343"/>
      <c r="S10" s="343"/>
      <c r="T10" s="343"/>
      <c r="U10" s="343"/>
      <c r="V10" s="343"/>
    </row>
    <row r="11" spans="1:22" ht="21.75" customHeight="1">
      <c r="A11" s="144"/>
      <c r="B11" s="140"/>
      <c r="C11" s="140" t="s">
        <v>468</v>
      </c>
      <c r="D11" s="418" t="s">
        <v>417</v>
      </c>
      <c r="E11" s="457">
        <v>1250</v>
      </c>
      <c r="F11" s="343">
        <v>1250</v>
      </c>
      <c r="G11" s="343"/>
      <c r="H11" s="343"/>
      <c r="I11" s="343"/>
      <c r="J11" s="343"/>
      <c r="K11" s="457">
        <v>579</v>
      </c>
      <c r="L11" s="343">
        <v>579</v>
      </c>
      <c r="M11" s="343"/>
      <c r="N11" s="343"/>
      <c r="O11" s="343"/>
      <c r="P11" s="343"/>
      <c r="Q11" s="457">
        <v>671</v>
      </c>
      <c r="R11" s="343">
        <v>671</v>
      </c>
      <c r="S11" s="343"/>
      <c r="T11" s="343"/>
      <c r="U11" s="343"/>
      <c r="V11" s="343"/>
    </row>
    <row r="12" spans="1:32" ht="21.75" customHeight="1" hidden="1">
      <c r="A12" s="144"/>
      <c r="B12" s="140"/>
      <c r="C12" s="140"/>
      <c r="D12" s="418"/>
      <c r="E12" s="457"/>
      <c r="F12" s="343"/>
      <c r="G12" s="343"/>
      <c r="H12" s="343"/>
      <c r="I12" s="343"/>
      <c r="J12" s="343"/>
      <c r="K12" s="457"/>
      <c r="L12" s="343"/>
      <c r="M12" s="343"/>
      <c r="N12" s="343"/>
      <c r="O12" s="343"/>
      <c r="P12" s="343"/>
      <c r="Q12" s="457"/>
      <c r="R12" s="343"/>
      <c r="S12" s="343"/>
      <c r="T12" s="343"/>
      <c r="U12" s="343"/>
      <c r="V12" s="343"/>
      <c r="AF12" s="407" t="s">
        <v>305</v>
      </c>
    </row>
    <row r="13" spans="1:22" ht="21.75" customHeight="1">
      <c r="A13" s="144"/>
      <c r="B13" s="140" t="s">
        <v>44</v>
      </c>
      <c r="C13" s="1189" t="s">
        <v>463</v>
      </c>
      <c r="D13" s="1189"/>
      <c r="E13" s="457">
        <f>SUM(E14:E15)</f>
        <v>0</v>
      </c>
      <c r="F13" s="343">
        <f>SUM(F14:F15)</f>
        <v>0</v>
      </c>
      <c r="G13" s="343"/>
      <c r="H13" s="343"/>
      <c r="I13" s="343"/>
      <c r="J13" s="343"/>
      <c r="K13" s="457"/>
      <c r="L13" s="343"/>
      <c r="M13" s="343"/>
      <c r="N13" s="343"/>
      <c r="O13" s="343"/>
      <c r="P13" s="343"/>
      <c r="Q13" s="457"/>
      <c r="R13" s="343"/>
      <c r="S13" s="343"/>
      <c r="T13" s="343"/>
      <c r="U13" s="343"/>
      <c r="V13" s="343"/>
    </row>
    <row r="14" spans="1:22" ht="21.75" customHeight="1">
      <c r="A14" s="144"/>
      <c r="B14" s="140"/>
      <c r="C14" s="140" t="s">
        <v>464</v>
      </c>
      <c r="D14" s="790" t="s">
        <v>469</v>
      </c>
      <c r="E14" s="457"/>
      <c r="F14" s="343"/>
      <c r="G14" s="343"/>
      <c r="H14" s="343"/>
      <c r="I14" s="343"/>
      <c r="J14" s="343"/>
      <c r="K14" s="457"/>
      <c r="L14" s="343"/>
      <c r="M14" s="343"/>
      <c r="N14" s="343"/>
      <c r="O14" s="343"/>
      <c r="P14" s="343"/>
      <c r="Q14" s="457"/>
      <c r="R14" s="343"/>
      <c r="S14" s="458"/>
      <c r="T14" s="458"/>
      <c r="U14" s="458"/>
      <c r="V14" s="458"/>
    </row>
    <row r="15" spans="1:22" ht="21.75" customHeight="1">
      <c r="A15" s="144"/>
      <c r="B15" s="140"/>
      <c r="C15" s="140" t="s">
        <v>465</v>
      </c>
      <c r="D15" s="790" t="s">
        <v>470</v>
      </c>
      <c r="E15" s="457"/>
      <c r="F15" s="343"/>
      <c r="G15" s="343"/>
      <c r="H15" s="343"/>
      <c r="I15" s="343"/>
      <c r="J15" s="343"/>
      <c r="K15" s="457"/>
      <c r="L15" s="343"/>
      <c r="M15" s="343"/>
      <c r="N15" s="343"/>
      <c r="O15" s="343"/>
      <c r="P15" s="343"/>
      <c r="Q15" s="457"/>
      <c r="R15" s="343"/>
      <c r="S15" s="458"/>
      <c r="T15" s="458"/>
      <c r="U15" s="458"/>
      <c r="V15" s="458"/>
    </row>
    <row r="16" spans="1:22" ht="21.75" customHeight="1">
      <c r="A16" s="144"/>
      <c r="B16" s="140" t="s">
        <v>135</v>
      </c>
      <c r="C16" s="1189" t="s">
        <v>471</v>
      </c>
      <c r="D16" s="1189"/>
      <c r="E16" s="457">
        <v>250</v>
      </c>
      <c r="F16" s="343">
        <v>250</v>
      </c>
      <c r="G16" s="343"/>
      <c r="H16" s="1034"/>
      <c r="I16" s="1034"/>
      <c r="J16" s="1034"/>
      <c r="K16" s="457">
        <v>250</v>
      </c>
      <c r="L16" s="343">
        <v>250</v>
      </c>
      <c r="M16" s="343"/>
      <c r="N16" s="1034"/>
      <c r="O16" s="1034"/>
      <c r="P16" s="1034"/>
      <c r="Q16" s="457"/>
      <c r="R16" s="343"/>
      <c r="S16" s="458"/>
      <c r="T16" s="526"/>
      <c r="U16" s="526"/>
      <c r="V16" s="526"/>
    </row>
    <row r="17" spans="1:22" ht="21.75" customHeight="1">
      <c r="A17" s="144"/>
      <c r="B17" s="140" t="s">
        <v>59</v>
      </c>
      <c r="C17" s="1190" t="s">
        <v>472</v>
      </c>
      <c r="D17" s="1191"/>
      <c r="E17" s="457">
        <f>SUM(E18:E19)</f>
        <v>100</v>
      </c>
      <c r="F17" s="343">
        <f>SUM(F18:F19)</f>
        <v>100</v>
      </c>
      <c r="G17" s="343"/>
      <c r="H17" s="1034"/>
      <c r="I17" s="1034"/>
      <c r="J17" s="1034"/>
      <c r="K17" s="457">
        <v>100</v>
      </c>
      <c r="L17" s="343">
        <v>100</v>
      </c>
      <c r="M17" s="343"/>
      <c r="N17" s="1034"/>
      <c r="O17" s="1034"/>
      <c r="P17" s="1034"/>
      <c r="Q17" s="457"/>
      <c r="R17" s="343"/>
      <c r="S17" s="1031"/>
      <c r="T17" s="1032"/>
      <c r="U17" s="1032"/>
      <c r="V17" s="1032"/>
    </row>
    <row r="18" spans="1:22" ht="21.75" customHeight="1">
      <c r="A18" s="144"/>
      <c r="B18" s="140"/>
      <c r="C18" s="140" t="s">
        <v>473</v>
      </c>
      <c r="D18" s="790" t="s">
        <v>475</v>
      </c>
      <c r="E18" s="457"/>
      <c r="F18" s="343"/>
      <c r="G18" s="343"/>
      <c r="H18" s="1034"/>
      <c r="I18" s="1034"/>
      <c r="J18" s="1034"/>
      <c r="K18" s="457"/>
      <c r="L18" s="343"/>
      <c r="M18" s="343"/>
      <c r="N18" s="1034"/>
      <c r="O18" s="1034"/>
      <c r="P18" s="1034"/>
      <c r="Q18" s="457"/>
      <c r="R18" s="343"/>
      <c r="S18" s="1031"/>
      <c r="T18" s="1032"/>
      <c r="U18" s="1032"/>
      <c r="V18" s="1032"/>
    </row>
    <row r="19" spans="1:22" ht="21.75" customHeight="1">
      <c r="A19" s="144"/>
      <c r="B19" s="140"/>
      <c r="C19" s="140" t="s">
        <v>474</v>
      </c>
      <c r="D19" s="790" t="s">
        <v>421</v>
      </c>
      <c r="E19" s="457">
        <v>100</v>
      </c>
      <c r="F19" s="343">
        <v>100</v>
      </c>
      <c r="G19" s="343"/>
      <c r="H19" s="1034"/>
      <c r="I19" s="1034"/>
      <c r="J19" s="1034"/>
      <c r="K19" s="457">
        <v>100</v>
      </c>
      <c r="L19" s="343">
        <v>100</v>
      </c>
      <c r="M19" s="343"/>
      <c r="N19" s="1034"/>
      <c r="O19" s="1034"/>
      <c r="P19" s="1034"/>
      <c r="Q19" s="457"/>
      <c r="R19" s="343"/>
      <c r="S19" s="1031"/>
      <c r="T19" s="1032"/>
      <c r="U19" s="1032"/>
      <c r="V19" s="1032"/>
    </row>
    <row r="20" spans="1:22" ht="21.75" customHeight="1" thickBot="1">
      <c r="A20" s="596"/>
      <c r="B20" s="1035" t="s">
        <v>60</v>
      </c>
      <c r="C20" s="1192" t="s">
        <v>476</v>
      </c>
      <c r="D20" s="1193"/>
      <c r="E20" s="594"/>
      <c r="F20" s="595"/>
      <c r="G20" s="595"/>
      <c r="H20" s="1036"/>
      <c r="I20" s="1036"/>
      <c r="J20" s="1036"/>
      <c r="K20" s="594"/>
      <c r="L20" s="595"/>
      <c r="M20" s="595"/>
      <c r="N20" s="1036"/>
      <c r="O20" s="1036"/>
      <c r="P20" s="1036"/>
      <c r="Q20" s="594"/>
      <c r="R20" s="595"/>
      <c r="S20" s="1031"/>
      <c r="T20" s="1032"/>
      <c r="U20" s="1032"/>
      <c r="V20" s="1032"/>
    </row>
    <row r="21" spans="1:22" ht="21.75" customHeight="1" thickBot="1">
      <c r="A21" s="147" t="s">
        <v>477</v>
      </c>
      <c r="B21" s="1172" t="s">
        <v>478</v>
      </c>
      <c r="C21" s="1172"/>
      <c r="D21" s="1172"/>
      <c r="E21" s="455">
        <f>E22+E23+E24+E28+E29+E30+E31</f>
        <v>64</v>
      </c>
      <c r="F21" s="341">
        <f>F22+F23+F24+F28+F29+F30+F31</f>
        <v>64</v>
      </c>
      <c r="G21" s="341">
        <f aca="true" t="shared" si="2" ref="G21:V21">SUM(G22:G31)</f>
        <v>0</v>
      </c>
      <c r="H21" s="527">
        <f t="shared" si="2"/>
        <v>0</v>
      </c>
      <c r="I21" s="527">
        <f t="shared" si="2"/>
        <v>0</v>
      </c>
      <c r="J21" s="527">
        <f t="shared" si="2"/>
        <v>0</v>
      </c>
      <c r="K21" s="455">
        <f>K22+K23+K24+K28+K29+K30+K31</f>
        <v>64</v>
      </c>
      <c r="L21" s="341">
        <f>L22+L23+L24+L28+L29+L30+L31</f>
        <v>64</v>
      </c>
      <c r="M21" s="341">
        <f t="shared" si="2"/>
        <v>0</v>
      </c>
      <c r="N21" s="527">
        <f t="shared" si="2"/>
        <v>0</v>
      </c>
      <c r="O21" s="527">
        <f t="shared" si="2"/>
        <v>0</v>
      </c>
      <c r="P21" s="527">
        <f t="shared" si="2"/>
        <v>0</v>
      </c>
      <c r="Q21" s="455">
        <f t="shared" si="2"/>
        <v>0</v>
      </c>
      <c r="R21" s="341">
        <f>SUM(R22:R31)</f>
        <v>0</v>
      </c>
      <c r="S21" s="341">
        <f t="shared" si="2"/>
        <v>0</v>
      </c>
      <c r="T21" s="527">
        <f t="shared" si="2"/>
        <v>0</v>
      </c>
      <c r="U21" s="527">
        <f t="shared" si="2"/>
        <v>0</v>
      </c>
      <c r="V21" s="527">
        <f t="shared" si="2"/>
        <v>870</v>
      </c>
    </row>
    <row r="22" spans="1:22" ht="21.75" customHeight="1">
      <c r="A22" s="145"/>
      <c r="B22" s="146" t="s">
        <v>46</v>
      </c>
      <c r="C22" s="1178" t="s">
        <v>479</v>
      </c>
      <c r="D22" s="1178"/>
      <c r="E22" s="456"/>
      <c r="F22" s="342"/>
      <c r="G22" s="342"/>
      <c r="H22" s="528"/>
      <c r="I22" s="528"/>
      <c r="J22" s="528"/>
      <c r="K22" s="456"/>
      <c r="L22" s="342"/>
      <c r="M22" s="342"/>
      <c r="N22" s="528"/>
      <c r="O22" s="528"/>
      <c r="P22" s="528"/>
      <c r="Q22" s="456"/>
      <c r="R22" s="342"/>
      <c r="S22" s="342"/>
      <c r="T22" s="528"/>
      <c r="U22" s="528"/>
      <c r="V22" s="528">
        <v>600</v>
      </c>
    </row>
    <row r="23" spans="1:22" ht="21.75" customHeight="1">
      <c r="A23" s="144"/>
      <c r="B23" s="140" t="s">
        <v>47</v>
      </c>
      <c r="C23" s="1167" t="s">
        <v>516</v>
      </c>
      <c r="D23" s="1167"/>
      <c r="E23" s="462"/>
      <c r="F23" s="345"/>
      <c r="G23" s="345"/>
      <c r="H23" s="345"/>
      <c r="I23" s="345"/>
      <c r="J23" s="345"/>
      <c r="K23" s="462"/>
      <c r="L23" s="345"/>
      <c r="M23" s="345"/>
      <c r="N23" s="345"/>
      <c r="O23" s="345"/>
      <c r="P23" s="345"/>
      <c r="Q23" s="462"/>
      <c r="R23" s="345"/>
      <c r="S23" s="345"/>
      <c r="T23" s="345"/>
      <c r="U23" s="345"/>
      <c r="V23" s="345"/>
    </row>
    <row r="24" spans="1:22" ht="21.75" customHeight="1">
      <c r="A24" s="144"/>
      <c r="B24" s="140" t="s">
        <v>48</v>
      </c>
      <c r="C24" s="1167" t="s">
        <v>481</v>
      </c>
      <c r="D24" s="1167"/>
      <c r="E24" s="462">
        <f>SUM(E25:E27)</f>
        <v>34</v>
      </c>
      <c r="F24" s="345">
        <f>SUM(F25:F27)</f>
        <v>34</v>
      </c>
      <c r="G24" s="345"/>
      <c r="H24" s="345"/>
      <c r="I24" s="345"/>
      <c r="J24" s="345"/>
      <c r="K24" s="462">
        <v>34</v>
      </c>
      <c r="L24" s="345">
        <v>34</v>
      </c>
      <c r="M24" s="345"/>
      <c r="N24" s="345"/>
      <c r="O24" s="345"/>
      <c r="P24" s="345"/>
      <c r="Q24" s="462"/>
      <c r="R24" s="345"/>
      <c r="S24" s="345"/>
      <c r="T24" s="345"/>
      <c r="U24" s="345"/>
      <c r="V24" s="345"/>
    </row>
    <row r="25" spans="1:22" ht="21.75" customHeight="1">
      <c r="A25" s="144"/>
      <c r="B25" s="140"/>
      <c r="C25" s="140" t="s">
        <v>118</v>
      </c>
      <c r="D25" s="418" t="s">
        <v>482</v>
      </c>
      <c r="E25" s="462">
        <v>34</v>
      </c>
      <c r="F25" s="345">
        <v>34</v>
      </c>
      <c r="G25" s="345"/>
      <c r="H25" s="345"/>
      <c r="I25" s="345"/>
      <c r="J25" s="345"/>
      <c r="K25" s="462">
        <v>34</v>
      </c>
      <c r="L25" s="345">
        <v>34</v>
      </c>
      <c r="M25" s="345"/>
      <c r="N25" s="345"/>
      <c r="O25" s="345"/>
      <c r="P25" s="345"/>
      <c r="Q25" s="462"/>
      <c r="R25" s="345"/>
      <c r="S25" s="345"/>
      <c r="T25" s="345"/>
      <c r="U25" s="345"/>
      <c r="V25" s="345"/>
    </row>
    <row r="26" spans="1:22" ht="41.25" customHeight="1">
      <c r="A26" s="144"/>
      <c r="B26" s="140"/>
      <c r="C26" s="140" t="s">
        <v>119</v>
      </c>
      <c r="D26" s="418" t="s">
        <v>483</v>
      </c>
      <c r="E26" s="462"/>
      <c r="F26" s="345"/>
      <c r="G26" s="345"/>
      <c r="H26" s="345"/>
      <c r="I26" s="345"/>
      <c r="J26" s="345"/>
      <c r="K26" s="462"/>
      <c r="L26" s="345"/>
      <c r="M26" s="345"/>
      <c r="N26" s="345"/>
      <c r="O26" s="345"/>
      <c r="P26" s="345"/>
      <c r="Q26" s="462"/>
      <c r="R26" s="345"/>
      <c r="S26" s="345"/>
      <c r="T26" s="345"/>
      <c r="U26" s="345"/>
      <c r="V26" s="345"/>
    </row>
    <row r="27" spans="1:22" ht="21.75" customHeight="1">
      <c r="A27" s="144"/>
      <c r="B27" s="140"/>
      <c r="C27" s="140" t="s">
        <v>120</v>
      </c>
      <c r="D27" s="418" t="s">
        <v>484</v>
      </c>
      <c r="E27" s="462"/>
      <c r="F27" s="345"/>
      <c r="G27" s="345"/>
      <c r="H27" s="345"/>
      <c r="I27" s="345"/>
      <c r="J27" s="345"/>
      <c r="K27" s="462"/>
      <c r="L27" s="345"/>
      <c r="M27" s="345"/>
      <c r="N27" s="345"/>
      <c r="O27" s="345"/>
      <c r="P27" s="345"/>
      <c r="Q27" s="462"/>
      <c r="R27" s="345"/>
      <c r="S27" s="345"/>
      <c r="T27" s="345"/>
      <c r="U27" s="345"/>
      <c r="V27" s="345"/>
    </row>
    <row r="28" spans="1:22" ht="21.75" customHeight="1">
      <c r="A28" s="144"/>
      <c r="B28" s="140" t="s">
        <v>447</v>
      </c>
      <c r="C28" s="1167" t="s">
        <v>485</v>
      </c>
      <c r="D28" s="1167"/>
      <c r="E28" s="462">
        <v>30</v>
      </c>
      <c r="F28" s="345">
        <v>30</v>
      </c>
      <c r="G28" s="345"/>
      <c r="H28" s="345"/>
      <c r="I28" s="345"/>
      <c r="J28" s="345"/>
      <c r="K28" s="462">
        <v>30</v>
      </c>
      <c r="L28" s="345">
        <v>30</v>
      </c>
      <c r="M28" s="345"/>
      <c r="N28" s="345"/>
      <c r="O28" s="345"/>
      <c r="P28" s="345"/>
      <c r="Q28" s="462"/>
      <c r="R28" s="345"/>
      <c r="S28" s="345"/>
      <c r="T28" s="345"/>
      <c r="U28" s="345"/>
      <c r="V28" s="345">
        <v>270</v>
      </c>
    </row>
    <row r="29" spans="1:22" ht="21.75" customHeight="1">
      <c r="A29" s="148"/>
      <c r="B29" s="149" t="s">
        <v>486</v>
      </c>
      <c r="C29" s="1167" t="s">
        <v>487</v>
      </c>
      <c r="D29" s="1168"/>
      <c r="E29" s="462"/>
      <c r="F29" s="345"/>
      <c r="G29" s="345"/>
      <c r="H29" s="345"/>
      <c r="I29" s="345"/>
      <c r="J29" s="345"/>
      <c r="K29" s="462"/>
      <c r="L29" s="345"/>
      <c r="M29" s="345"/>
      <c r="N29" s="345"/>
      <c r="O29" s="345"/>
      <c r="P29" s="345"/>
      <c r="Q29" s="462"/>
      <c r="R29" s="345"/>
      <c r="S29" s="345"/>
      <c r="T29" s="345"/>
      <c r="U29" s="345"/>
      <c r="V29" s="345"/>
    </row>
    <row r="30" spans="1:22" ht="21.75" customHeight="1">
      <c r="A30" s="148"/>
      <c r="B30" s="149" t="s">
        <v>488</v>
      </c>
      <c r="C30" s="1167" t="s">
        <v>489</v>
      </c>
      <c r="D30" s="1168"/>
      <c r="E30" s="462"/>
      <c r="F30" s="345"/>
      <c r="G30" s="345"/>
      <c r="H30" s="345"/>
      <c r="I30" s="345"/>
      <c r="J30" s="345"/>
      <c r="K30" s="462"/>
      <c r="L30" s="345"/>
      <c r="M30" s="345"/>
      <c r="N30" s="345"/>
      <c r="O30" s="345"/>
      <c r="P30" s="345"/>
      <c r="Q30" s="462"/>
      <c r="R30" s="345"/>
      <c r="S30" s="345"/>
      <c r="T30" s="345"/>
      <c r="U30" s="345"/>
      <c r="V30" s="345"/>
    </row>
    <row r="31" spans="1:22" ht="21.75" customHeight="1" thickBot="1">
      <c r="A31" s="148"/>
      <c r="B31" s="149" t="s">
        <v>91</v>
      </c>
      <c r="C31" s="1182" t="s">
        <v>92</v>
      </c>
      <c r="D31" s="1182"/>
      <c r="E31" s="462"/>
      <c r="F31" s="345"/>
      <c r="G31" s="345"/>
      <c r="H31" s="345"/>
      <c r="I31" s="345"/>
      <c r="J31" s="345"/>
      <c r="K31" s="462"/>
      <c r="L31" s="345"/>
      <c r="M31" s="345"/>
      <c r="N31" s="345"/>
      <c r="O31" s="345"/>
      <c r="P31" s="345"/>
      <c r="Q31" s="462"/>
      <c r="R31" s="345"/>
      <c r="S31" s="345"/>
      <c r="T31" s="345"/>
      <c r="U31" s="345"/>
      <c r="V31" s="345"/>
    </row>
    <row r="32" spans="1:22" ht="21.75" customHeight="1" thickBot="1">
      <c r="A32" s="151" t="s">
        <v>10</v>
      </c>
      <c r="B32" s="1172" t="s">
        <v>490</v>
      </c>
      <c r="C32" s="1172"/>
      <c r="D32" s="1172"/>
      <c r="E32" s="450">
        <f>SUM(E33:E37)</f>
        <v>11450</v>
      </c>
      <c r="F32" s="154">
        <f>SUM(F33:F37)</f>
        <v>11518</v>
      </c>
      <c r="G32" s="450">
        <f aca="true" t="shared" si="3" ref="G32:L32">SUM(G33:G37)</f>
        <v>0</v>
      </c>
      <c r="H32" s="450">
        <f t="shared" si="3"/>
        <v>0</v>
      </c>
      <c r="I32" s="450">
        <f t="shared" si="3"/>
        <v>0</v>
      </c>
      <c r="J32" s="450">
        <f t="shared" si="3"/>
        <v>0</v>
      </c>
      <c r="K32" s="450">
        <f t="shared" si="3"/>
        <v>11450</v>
      </c>
      <c r="L32" s="154">
        <f t="shared" si="3"/>
        <v>11518</v>
      </c>
      <c r="M32" s="154"/>
      <c r="N32" s="154"/>
      <c r="O32" s="154"/>
      <c r="P32" s="154"/>
      <c r="Q32" s="450"/>
      <c r="R32" s="154"/>
      <c r="S32" s="154"/>
      <c r="T32" s="154"/>
      <c r="U32" s="154"/>
      <c r="V32" s="154"/>
    </row>
    <row r="33" spans="1:22" ht="21.75" customHeight="1" thickBot="1">
      <c r="A33" s="145"/>
      <c r="B33" s="149" t="s">
        <v>49</v>
      </c>
      <c r="C33" s="1186" t="s">
        <v>491</v>
      </c>
      <c r="D33" s="1187"/>
      <c r="E33" s="1071">
        <v>9380</v>
      </c>
      <c r="F33" s="1165">
        <v>9380</v>
      </c>
      <c r="G33" s="1165"/>
      <c r="H33" s="1165"/>
      <c r="I33" s="1165"/>
      <c r="J33" s="1165"/>
      <c r="K33" s="1071">
        <v>9380</v>
      </c>
      <c r="L33" s="1165">
        <v>9380</v>
      </c>
      <c r="M33" s="1165"/>
      <c r="N33" s="1165"/>
      <c r="O33" s="1165"/>
      <c r="P33" s="1165"/>
      <c r="Q33" s="1071"/>
      <c r="R33" s="1165"/>
      <c r="S33" s="154"/>
      <c r="T33" s="154"/>
      <c r="U33" s="154"/>
      <c r="V33" s="154"/>
    </row>
    <row r="34" spans="1:22" ht="21.75" customHeight="1" thickBot="1">
      <c r="A34" s="144"/>
      <c r="B34" s="149" t="s">
        <v>50</v>
      </c>
      <c r="C34" s="1167" t="s">
        <v>492</v>
      </c>
      <c r="D34" s="1168"/>
      <c r="E34" s="462">
        <v>3</v>
      </c>
      <c r="F34" s="345">
        <v>4</v>
      </c>
      <c r="G34" s="345"/>
      <c r="H34" s="345"/>
      <c r="I34" s="345"/>
      <c r="J34" s="345"/>
      <c r="K34" s="462">
        <v>3</v>
      </c>
      <c r="L34" s="345">
        <v>4</v>
      </c>
      <c r="M34" s="345"/>
      <c r="N34" s="345"/>
      <c r="O34" s="345"/>
      <c r="P34" s="345"/>
      <c r="Q34" s="462"/>
      <c r="R34" s="345"/>
      <c r="S34" s="154"/>
      <c r="T34" s="154"/>
      <c r="U34" s="154"/>
      <c r="V34" s="154"/>
    </row>
    <row r="35" spans="1:22" ht="21.75" customHeight="1" thickBot="1">
      <c r="A35" s="144"/>
      <c r="B35" s="149" t="s">
        <v>89</v>
      </c>
      <c r="C35" s="1167" t="s">
        <v>493</v>
      </c>
      <c r="D35" s="1168"/>
      <c r="E35" s="462">
        <v>383</v>
      </c>
      <c r="F35" s="345">
        <v>383</v>
      </c>
      <c r="G35" s="345"/>
      <c r="H35" s="345"/>
      <c r="I35" s="345"/>
      <c r="J35" s="345"/>
      <c r="K35" s="462">
        <v>383</v>
      </c>
      <c r="L35" s="345">
        <v>383</v>
      </c>
      <c r="M35" s="345"/>
      <c r="N35" s="345"/>
      <c r="O35" s="345"/>
      <c r="P35" s="345"/>
      <c r="Q35" s="462"/>
      <c r="R35" s="345"/>
      <c r="S35" s="154"/>
      <c r="T35" s="154"/>
      <c r="U35" s="154"/>
      <c r="V35" s="154"/>
    </row>
    <row r="36" spans="1:22" ht="21.75" customHeight="1" thickBot="1">
      <c r="A36" s="144"/>
      <c r="B36" s="149" t="s">
        <v>90</v>
      </c>
      <c r="C36" s="1167" t="s">
        <v>605</v>
      </c>
      <c r="D36" s="1168"/>
      <c r="E36" s="462"/>
      <c r="F36" s="345">
        <v>67</v>
      </c>
      <c r="G36" s="345"/>
      <c r="H36" s="345"/>
      <c r="I36" s="345"/>
      <c r="J36" s="345"/>
      <c r="K36" s="462"/>
      <c r="L36" s="345">
        <v>67</v>
      </c>
      <c r="M36" s="345"/>
      <c r="N36" s="345"/>
      <c r="O36" s="345"/>
      <c r="P36" s="345"/>
      <c r="Q36" s="462"/>
      <c r="R36" s="345"/>
      <c r="S36" s="154"/>
      <c r="T36" s="154"/>
      <c r="U36" s="154"/>
      <c r="V36" s="154"/>
    </row>
    <row r="37" spans="1:22" ht="21.75" customHeight="1" thickBot="1">
      <c r="A37" s="144"/>
      <c r="B37" s="149" t="s">
        <v>591</v>
      </c>
      <c r="C37" s="1167" t="s">
        <v>494</v>
      </c>
      <c r="D37" s="1168"/>
      <c r="E37" s="462">
        <f>SUM(E38:E40)</f>
        <v>1684</v>
      </c>
      <c r="F37" s="345">
        <f>SUM(F38:F40)</f>
        <v>1684</v>
      </c>
      <c r="G37" s="345"/>
      <c r="H37" s="345"/>
      <c r="I37" s="345"/>
      <c r="J37" s="345"/>
      <c r="K37" s="462">
        <v>1684</v>
      </c>
      <c r="L37" s="345">
        <v>1684</v>
      </c>
      <c r="M37" s="345"/>
      <c r="N37" s="345"/>
      <c r="O37" s="345"/>
      <c r="P37" s="345"/>
      <c r="Q37" s="462"/>
      <c r="R37" s="345"/>
      <c r="S37" s="154"/>
      <c r="T37" s="154"/>
      <c r="U37" s="154"/>
      <c r="V37" s="154"/>
    </row>
    <row r="38" spans="1:22" ht="21.75" customHeight="1" thickBot="1">
      <c r="A38" s="144"/>
      <c r="B38" s="149"/>
      <c r="C38" s="146" t="s">
        <v>592</v>
      </c>
      <c r="D38" s="1037" t="s">
        <v>38</v>
      </c>
      <c r="E38" s="462"/>
      <c r="F38" s="345"/>
      <c r="G38" s="345"/>
      <c r="H38" s="345"/>
      <c r="I38" s="345"/>
      <c r="J38" s="345"/>
      <c r="K38" s="462"/>
      <c r="L38" s="345"/>
      <c r="M38" s="345"/>
      <c r="N38" s="345"/>
      <c r="O38" s="345"/>
      <c r="P38" s="345"/>
      <c r="Q38" s="462"/>
      <c r="R38" s="345"/>
      <c r="S38" s="154"/>
      <c r="T38" s="154"/>
      <c r="U38" s="154"/>
      <c r="V38" s="154"/>
    </row>
    <row r="39" spans="1:22" ht="21.75" customHeight="1" thickBot="1">
      <c r="A39" s="144"/>
      <c r="B39" s="149"/>
      <c r="C39" s="140" t="s">
        <v>593</v>
      </c>
      <c r="D39" s="418" t="s">
        <v>37</v>
      </c>
      <c r="E39" s="462"/>
      <c r="F39" s="345"/>
      <c r="G39" s="345"/>
      <c r="H39" s="345"/>
      <c r="I39" s="345"/>
      <c r="J39" s="345"/>
      <c r="K39" s="462"/>
      <c r="L39" s="345"/>
      <c r="M39" s="345"/>
      <c r="N39" s="345"/>
      <c r="O39" s="345"/>
      <c r="P39" s="345"/>
      <c r="Q39" s="462"/>
      <c r="R39" s="345"/>
      <c r="S39" s="154"/>
      <c r="T39" s="154"/>
      <c r="U39" s="154"/>
      <c r="V39" s="154"/>
    </row>
    <row r="40" spans="1:22" ht="21.75" customHeight="1" thickBot="1">
      <c r="A40" s="144"/>
      <c r="B40" s="149"/>
      <c r="C40" s="140" t="s">
        <v>594</v>
      </c>
      <c r="D40" s="418" t="s">
        <v>39</v>
      </c>
      <c r="E40" s="792">
        <v>1684</v>
      </c>
      <c r="F40" s="793">
        <v>1684</v>
      </c>
      <c r="G40" s="793"/>
      <c r="H40" s="793"/>
      <c r="I40" s="793"/>
      <c r="J40" s="793"/>
      <c r="K40" s="792">
        <v>1684</v>
      </c>
      <c r="L40" s="793">
        <v>1684</v>
      </c>
      <c r="M40" s="793"/>
      <c r="N40" s="793"/>
      <c r="O40" s="793"/>
      <c r="P40" s="793"/>
      <c r="Q40" s="792"/>
      <c r="R40" s="793"/>
      <c r="S40" s="154"/>
      <c r="T40" s="154"/>
      <c r="U40" s="154"/>
      <c r="V40" s="154"/>
    </row>
    <row r="41" spans="1:22" ht="21.75" customHeight="1" thickBot="1">
      <c r="A41" s="151" t="s">
        <v>11</v>
      </c>
      <c r="B41" s="1183" t="s">
        <v>495</v>
      </c>
      <c r="C41" s="1183"/>
      <c r="D41" s="1183"/>
      <c r="E41" s="450">
        <f>SUM(E42:E43)</f>
        <v>10000</v>
      </c>
      <c r="F41" s="154">
        <f>SUM(F42:F43)</f>
        <v>14465</v>
      </c>
      <c r="G41" s="450">
        <f aca="true" t="shared" si="4" ref="G41:L41">SUM(G42:G43)</f>
        <v>0</v>
      </c>
      <c r="H41" s="450">
        <f t="shared" si="4"/>
        <v>0</v>
      </c>
      <c r="I41" s="450">
        <f t="shared" si="4"/>
        <v>0</v>
      </c>
      <c r="J41" s="450">
        <f t="shared" si="4"/>
        <v>0</v>
      </c>
      <c r="K41" s="450">
        <f t="shared" si="4"/>
        <v>10000</v>
      </c>
      <c r="L41" s="154">
        <f t="shared" si="4"/>
        <v>14465</v>
      </c>
      <c r="M41" s="154">
        <f>SUM(M42:M46)</f>
        <v>0</v>
      </c>
      <c r="N41" s="154">
        <f>SUM(N42:N46)</f>
        <v>0</v>
      </c>
      <c r="O41" s="154">
        <f>SUM(O42:O46)</f>
        <v>0</v>
      </c>
      <c r="P41" s="154">
        <f>SUM(P42:P48)</f>
        <v>0</v>
      </c>
      <c r="Q41" s="450"/>
      <c r="R41" s="154"/>
      <c r="S41" s="154"/>
      <c r="T41" s="154"/>
      <c r="U41" s="154"/>
      <c r="V41" s="154"/>
    </row>
    <row r="42" spans="1:22" ht="21.75" customHeight="1">
      <c r="A42" s="145"/>
      <c r="B42" s="152" t="s">
        <v>496</v>
      </c>
      <c r="C42" s="1178" t="s">
        <v>498</v>
      </c>
      <c r="D42" s="1178"/>
      <c r="E42" s="459"/>
      <c r="F42" s="460">
        <v>4465</v>
      </c>
      <c r="G42" s="460"/>
      <c r="H42" s="460"/>
      <c r="I42" s="460"/>
      <c r="J42" s="460"/>
      <c r="K42" s="459"/>
      <c r="L42" s="460">
        <v>4465</v>
      </c>
      <c r="M42" s="460"/>
      <c r="N42" s="460"/>
      <c r="O42" s="460"/>
      <c r="P42" s="460"/>
      <c r="Q42" s="459"/>
      <c r="R42" s="460"/>
      <c r="S42" s="460"/>
      <c r="T42" s="460"/>
      <c r="U42" s="460"/>
      <c r="V42" s="460"/>
    </row>
    <row r="43" spans="1:22" ht="21.75" customHeight="1">
      <c r="A43" s="144"/>
      <c r="B43" s="141" t="s">
        <v>497</v>
      </c>
      <c r="C43" s="1167" t="s">
        <v>499</v>
      </c>
      <c r="D43" s="1167"/>
      <c r="E43" s="462">
        <f>SUM(E44:E46)</f>
        <v>10000</v>
      </c>
      <c r="F43" s="345">
        <f>SUM(F44:F46)</f>
        <v>10000</v>
      </c>
      <c r="G43" s="345"/>
      <c r="H43" s="345"/>
      <c r="I43" s="345"/>
      <c r="J43" s="345"/>
      <c r="K43" s="462">
        <v>10000</v>
      </c>
      <c r="L43" s="345">
        <v>10000</v>
      </c>
      <c r="M43" s="345"/>
      <c r="N43" s="345"/>
      <c r="O43" s="345"/>
      <c r="P43" s="345"/>
      <c r="Q43" s="462"/>
      <c r="R43" s="345"/>
      <c r="S43" s="345"/>
      <c r="T43" s="345"/>
      <c r="U43" s="345"/>
      <c r="V43" s="345"/>
    </row>
    <row r="44" spans="1:22" ht="21.75" customHeight="1">
      <c r="A44" s="144"/>
      <c r="B44" s="152"/>
      <c r="C44" s="146" t="s">
        <v>500</v>
      </c>
      <c r="D44" s="1037" t="s">
        <v>38</v>
      </c>
      <c r="E44" s="462"/>
      <c r="F44" s="345"/>
      <c r="G44" s="345"/>
      <c r="H44" s="345"/>
      <c r="I44" s="345"/>
      <c r="J44" s="345"/>
      <c r="K44" s="462"/>
      <c r="L44" s="345"/>
      <c r="M44" s="345"/>
      <c r="N44" s="345"/>
      <c r="O44" s="345"/>
      <c r="P44" s="345"/>
      <c r="Q44" s="462"/>
      <c r="R44" s="345"/>
      <c r="S44" s="345"/>
      <c r="T44" s="345"/>
      <c r="U44" s="345"/>
      <c r="V44" s="345"/>
    </row>
    <row r="45" spans="1:22" ht="21.75" customHeight="1">
      <c r="A45" s="144"/>
      <c r="B45" s="141"/>
      <c r="C45" s="140" t="s">
        <v>501</v>
      </c>
      <c r="D45" s="1037" t="s">
        <v>37</v>
      </c>
      <c r="E45" s="462"/>
      <c r="F45" s="345"/>
      <c r="G45" s="345"/>
      <c r="H45" s="345"/>
      <c r="I45" s="345"/>
      <c r="J45" s="791"/>
      <c r="K45" s="462"/>
      <c r="L45" s="345"/>
      <c r="M45" s="345"/>
      <c r="N45" s="345"/>
      <c r="O45" s="345"/>
      <c r="P45" s="791"/>
      <c r="Q45" s="462"/>
      <c r="R45" s="345"/>
      <c r="S45" s="345"/>
      <c r="T45" s="345"/>
      <c r="U45" s="345"/>
      <c r="V45" s="345"/>
    </row>
    <row r="46" spans="1:22" ht="21.75" customHeight="1" thickBot="1">
      <c r="A46" s="148"/>
      <c r="B46" s="152"/>
      <c r="C46" s="146" t="s">
        <v>502</v>
      </c>
      <c r="D46" s="1037" t="s">
        <v>503</v>
      </c>
      <c r="E46" s="462">
        <v>10000</v>
      </c>
      <c r="F46" s="345">
        <v>10000</v>
      </c>
      <c r="G46" s="345"/>
      <c r="H46" s="345"/>
      <c r="I46" s="345"/>
      <c r="J46" s="791"/>
      <c r="K46" s="462">
        <v>10000</v>
      </c>
      <c r="L46" s="345">
        <v>10000</v>
      </c>
      <c r="M46" s="345"/>
      <c r="N46" s="345"/>
      <c r="O46" s="345"/>
      <c r="P46" s="791"/>
      <c r="Q46" s="524"/>
      <c r="R46" s="525"/>
      <c r="S46" s="525"/>
      <c r="T46" s="525"/>
      <c r="U46" s="525"/>
      <c r="V46" s="525"/>
    </row>
    <row r="47" spans="1:22" ht="21.75" customHeight="1" hidden="1">
      <c r="A47" s="471"/>
      <c r="B47" s="141"/>
      <c r="C47" s="1167"/>
      <c r="D47" s="1168"/>
      <c r="E47" s="462"/>
      <c r="F47" s="345"/>
      <c r="G47" s="345"/>
      <c r="H47" s="345"/>
      <c r="I47" s="345"/>
      <c r="J47" s="791"/>
      <c r="K47" s="462"/>
      <c r="L47" s="345"/>
      <c r="M47" s="345"/>
      <c r="N47" s="345"/>
      <c r="O47" s="345"/>
      <c r="P47" s="791"/>
      <c r="Q47" s="472"/>
      <c r="R47" s="473"/>
      <c r="S47" s="473"/>
      <c r="T47" s="473"/>
      <c r="U47" s="473"/>
      <c r="V47" s="473"/>
    </row>
    <row r="48" spans="1:22" ht="21.75" customHeight="1" hidden="1" thickBot="1">
      <c r="A48" s="471"/>
      <c r="B48" s="152"/>
      <c r="C48" s="1184"/>
      <c r="D48" s="1185"/>
      <c r="E48" s="792"/>
      <c r="F48" s="793"/>
      <c r="G48" s="793"/>
      <c r="H48" s="793"/>
      <c r="I48" s="793"/>
      <c r="J48" s="794"/>
      <c r="K48" s="792"/>
      <c r="L48" s="793"/>
      <c r="M48" s="793"/>
      <c r="N48" s="793"/>
      <c r="O48" s="793"/>
      <c r="P48" s="794"/>
      <c r="Q48" s="472"/>
      <c r="R48" s="473"/>
      <c r="S48" s="473"/>
      <c r="T48" s="473"/>
      <c r="U48" s="473"/>
      <c r="V48" s="473"/>
    </row>
    <row r="49" spans="1:22" ht="21.75" customHeight="1" thickBot="1">
      <c r="A49" s="151" t="s">
        <v>12</v>
      </c>
      <c r="B49" s="1172" t="s">
        <v>96</v>
      </c>
      <c r="C49" s="1172"/>
      <c r="D49" s="1172"/>
      <c r="E49" s="450">
        <f aca="true" t="shared" si="5" ref="E49:V49">E50+E51</f>
        <v>0</v>
      </c>
      <c r="F49" s="154">
        <f>F50+F51</f>
        <v>0</v>
      </c>
      <c r="G49" s="154">
        <f t="shared" si="5"/>
        <v>0</v>
      </c>
      <c r="H49" s="154">
        <f t="shared" si="5"/>
        <v>0</v>
      </c>
      <c r="I49" s="154">
        <f t="shared" si="5"/>
        <v>0</v>
      </c>
      <c r="J49" s="154">
        <f t="shared" si="5"/>
        <v>0</v>
      </c>
      <c r="K49" s="450">
        <f t="shared" si="5"/>
        <v>0</v>
      </c>
      <c r="L49" s="154">
        <f>L50+L51</f>
        <v>0</v>
      </c>
      <c r="M49" s="154">
        <f t="shared" si="5"/>
        <v>0</v>
      </c>
      <c r="N49" s="154">
        <f t="shared" si="5"/>
        <v>0</v>
      </c>
      <c r="O49" s="154">
        <f t="shared" si="5"/>
        <v>0</v>
      </c>
      <c r="P49" s="154">
        <f t="shared" si="5"/>
        <v>0</v>
      </c>
      <c r="Q49" s="450">
        <f t="shared" si="5"/>
        <v>0</v>
      </c>
      <c r="R49" s="154">
        <f>R50+R51</f>
        <v>0</v>
      </c>
      <c r="S49" s="154" t="e">
        <f t="shared" si="5"/>
        <v>#REF!</v>
      </c>
      <c r="T49" s="154" t="e">
        <f t="shared" si="5"/>
        <v>#REF!</v>
      </c>
      <c r="U49" s="154" t="e">
        <f t="shared" si="5"/>
        <v>#REF!</v>
      </c>
      <c r="V49" s="154" t="e">
        <f t="shared" si="5"/>
        <v>#REF!</v>
      </c>
    </row>
    <row r="50" spans="1:22" s="7" customFormat="1" ht="21.75" customHeight="1">
      <c r="A50" s="153"/>
      <c r="B50" s="152" t="s">
        <v>51</v>
      </c>
      <c r="C50" s="1178" t="s">
        <v>517</v>
      </c>
      <c r="D50" s="1178"/>
      <c r="E50" s="461"/>
      <c r="F50" s="344"/>
      <c r="G50" s="344"/>
      <c r="H50" s="344"/>
      <c r="I50" s="344"/>
      <c r="J50" s="344"/>
      <c r="K50" s="461"/>
      <c r="L50" s="344"/>
      <c r="M50" s="344"/>
      <c r="N50" s="344"/>
      <c r="O50" s="344"/>
      <c r="P50" s="344"/>
      <c r="Q50" s="461"/>
      <c r="R50" s="344"/>
      <c r="S50" s="344" t="e">
        <f>SUM(#REF!)</f>
        <v>#REF!</v>
      </c>
      <c r="T50" s="344" t="e">
        <f>SUM(#REF!)</f>
        <v>#REF!</v>
      </c>
      <c r="U50" s="344" t="e">
        <f>SUM(#REF!)</f>
        <v>#REF!</v>
      </c>
      <c r="V50" s="344" t="e">
        <f>SUM(#REF!)</f>
        <v>#REF!</v>
      </c>
    </row>
    <row r="51" spans="1:22" ht="21.75" customHeight="1" thickBot="1">
      <c r="A51" s="144"/>
      <c r="B51" s="140" t="s">
        <v>52</v>
      </c>
      <c r="C51" s="1167" t="s">
        <v>518</v>
      </c>
      <c r="D51" s="1167"/>
      <c r="E51" s="440"/>
      <c r="F51" s="346"/>
      <c r="G51" s="346"/>
      <c r="H51" s="346"/>
      <c r="I51" s="346"/>
      <c r="J51" s="346"/>
      <c r="K51" s="440"/>
      <c r="L51" s="346"/>
      <c r="M51" s="346"/>
      <c r="N51" s="346"/>
      <c r="O51" s="346"/>
      <c r="P51" s="346"/>
      <c r="Q51" s="440"/>
      <c r="R51" s="346"/>
      <c r="S51" s="346" t="e">
        <f>SUM(#REF!)</f>
        <v>#REF!</v>
      </c>
      <c r="T51" s="346" t="e">
        <f>SUM(#REF!)</f>
        <v>#REF!</v>
      </c>
      <c r="U51" s="346" t="e">
        <f>SUM(#REF!)</f>
        <v>#REF!</v>
      </c>
      <c r="V51" s="346" t="e">
        <f>SUM(#REF!)</f>
        <v>#REF!</v>
      </c>
    </row>
    <row r="52" spans="1:22" ht="21.75" customHeight="1" thickBot="1">
      <c r="A52" s="151" t="s">
        <v>13</v>
      </c>
      <c r="B52" s="1172" t="s">
        <v>504</v>
      </c>
      <c r="C52" s="1172"/>
      <c r="D52" s="1172"/>
      <c r="E52" s="445">
        <f aca="true" t="shared" si="6" ref="E52:V52">SUM(E53:E54)</f>
        <v>1658</v>
      </c>
      <c r="F52" s="348">
        <f>SUM(F53:F54)</f>
        <v>1658</v>
      </c>
      <c r="G52" s="348">
        <f t="shared" si="6"/>
        <v>0</v>
      </c>
      <c r="H52" s="348">
        <f t="shared" si="6"/>
        <v>0</v>
      </c>
      <c r="I52" s="348">
        <f t="shared" si="6"/>
        <v>0</v>
      </c>
      <c r="J52" s="348">
        <f t="shared" si="6"/>
        <v>0</v>
      </c>
      <c r="K52" s="445">
        <f t="shared" si="6"/>
        <v>1658</v>
      </c>
      <c r="L52" s="348">
        <f>SUM(L53:L54)</f>
        <v>1658</v>
      </c>
      <c r="M52" s="348">
        <f t="shared" si="6"/>
        <v>0</v>
      </c>
      <c r="N52" s="348">
        <f t="shared" si="6"/>
        <v>0</v>
      </c>
      <c r="O52" s="348">
        <f t="shared" si="6"/>
        <v>0</v>
      </c>
      <c r="P52" s="348">
        <f t="shared" si="6"/>
        <v>0</v>
      </c>
      <c r="Q52" s="445">
        <f t="shared" si="6"/>
        <v>0</v>
      </c>
      <c r="R52" s="348">
        <f>SUM(R53:R54)</f>
        <v>0</v>
      </c>
      <c r="S52" s="348">
        <f t="shared" si="6"/>
        <v>0</v>
      </c>
      <c r="T52" s="348">
        <f t="shared" si="6"/>
        <v>0</v>
      </c>
      <c r="U52" s="348">
        <f t="shared" si="6"/>
        <v>0</v>
      </c>
      <c r="V52" s="348">
        <f t="shared" si="6"/>
        <v>0</v>
      </c>
    </row>
    <row r="53" spans="1:22" s="7" customFormat="1" ht="21.75" customHeight="1">
      <c r="A53" s="153"/>
      <c r="B53" s="146" t="s">
        <v>53</v>
      </c>
      <c r="C53" s="1178" t="s">
        <v>506</v>
      </c>
      <c r="D53" s="1178"/>
      <c r="E53" s="465">
        <v>1658</v>
      </c>
      <c r="F53" s="349">
        <v>1658</v>
      </c>
      <c r="G53" s="349">
        <v>0</v>
      </c>
      <c r="H53" s="349">
        <v>0</v>
      </c>
      <c r="I53" s="349">
        <v>0</v>
      </c>
      <c r="J53" s="349">
        <v>0</v>
      </c>
      <c r="K53" s="465">
        <v>1658</v>
      </c>
      <c r="L53" s="349">
        <v>1658</v>
      </c>
      <c r="M53" s="349">
        <v>0</v>
      </c>
      <c r="N53" s="349">
        <v>0</v>
      </c>
      <c r="O53" s="349">
        <v>0</v>
      </c>
      <c r="P53" s="349">
        <v>0</v>
      </c>
      <c r="Q53" s="465"/>
      <c r="R53" s="349"/>
      <c r="S53" s="349"/>
      <c r="T53" s="349"/>
      <c r="U53" s="349"/>
      <c r="V53" s="349"/>
    </row>
    <row r="54" spans="1:22" ht="21.75" customHeight="1" thickBot="1">
      <c r="A54" s="148"/>
      <c r="B54" s="149" t="s">
        <v>505</v>
      </c>
      <c r="C54" s="1182" t="s">
        <v>507</v>
      </c>
      <c r="D54" s="1182"/>
      <c r="E54" s="463">
        <v>0</v>
      </c>
      <c r="F54" s="464">
        <v>0</v>
      </c>
      <c r="G54" s="464">
        <v>0</v>
      </c>
      <c r="H54" s="464">
        <v>0</v>
      </c>
      <c r="I54" s="464">
        <v>0</v>
      </c>
      <c r="J54" s="464">
        <v>0</v>
      </c>
      <c r="K54" s="463">
        <v>0</v>
      </c>
      <c r="L54" s="464">
        <v>0</v>
      </c>
      <c r="M54" s="464">
        <v>0</v>
      </c>
      <c r="N54" s="464">
        <v>0</v>
      </c>
      <c r="O54" s="464">
        <v>0</v>
      </c>
      <c r="P54" s="464">
        <v>0</v>
      </c>
      <c r="Q54" s="463"/>
      <c r="R54" s="464"/>
      <c r="S54" s="464"/>
      <c r="T54" s="464"/>
      <c r="U54" s="464"/>
      <c r="V54" s="464"/>
    </row>
    <row r="55" spans="1:22" ht="21.75" customHeight="1" thickBot="1">
      <c r="A55" s="151" t="s">
        <v>14</v>
      </c>
      <c r="B55" s="1179" t="s">
        <v>98</v>
      </c>
      <c r="C55" s="1179"/>
      <c r="D55" s="1179"/>
      <c r="E55" s="445">
        <f aca="true" t="shared" si="7" ref="E55:R55">E7+E21+E41+E49+E52+E32</f>
        <v>24772</v>
      </c>
      <c r="F55" s="348">
        <f t="shared" si="7"/>
        <v>29305</v>
      </c>
      <c r="G55" s="445">
        <f t="shared" si="7"/>
        <v>0</v>
      </c>
      <c r="H55" s="445">
        <f t="shared" si="7"/>
        <v>0</v>
      </c>
      <c r="I55" s="445">
        <f t="shared" si="7"/>
        <v>0</v>
      </c>
      <c r="J55" s="445">
        <f t="shared" si="7"/>
        <v>0</v>
      </c>
      <c r="K55" s="445">
        <f t="shared" si="7"/>
        <v>24101</v>
      </c>
      <c r="L55" s="348">
        <f t="shared" si="7"/>
        <v>28634</v>
      </c>
      <c r="M55" s="445">
        <f t="shared" si="7"/>
        <v>0</v>
      </c>
      <c r="N55" s="445">
        <f t="shared" si="7"/>
        <v>0</v>
      </c>
      <c r="O55" s="445">
        <f t="shared" si="7"/>
        <v>0</v>
      </c>
      <c r="P55" s="445">
        <f t="shared" si="7"/>
        <v>0</v>
      </c>
      <c r="Q55" s="445">
        <f t="shared" si="7"/>
        <v>671</v>
      </c>
      <c r="R55" s="348">
        <f t="shared" si="7"/>
        <v>671</v>
      </c>
      <c r="S55" s="348" t="e">
        <f>S7+S21+S41+S49+S52+#REF!+#REF!+S32</f>
        <v>#REF!</v>
      </c>
      <c r="T55" s="348" t="e">
        <f>T7+T21+T41+T49+T52+#REF!+#REF!+T32</f>
        <v>#REF!</v>
      </c>
      <c r="U55" s="348" t="e">
        <f>U7+U21+U41+U49+U52+#REF!+#REF!+U32</f>
        <v>#REF!</v>
      </c>
      <c r="V55" s="348" t="e">
        <f>V7+V21+V41+V49+V52+#REF!+#REF!+V32</f>
        <v>#REF!</v>
      </c>
    </row>
    <row r="56" spans="1:22" ht="24" customHeight="1" thickBot="1">
      <c r="A56" s="147" t="s">
        <v>72</v>
      </c>
      <c r="B56" s="1172" t="s">
        <v>508</v>
      </c>
      <c r="C56" s="1172"/>
      <c r="D56" s="1172"/>
      <c r="E56" s="445">
        <f>SUM(E57:E59)</f>
        <v>2555</v>
      </c>
      <c r="F56" s="348">
        <f>SUM(F57:F59)</f>
        <v>2555</v>
      </c>
      <c r="G56" s="445">
        <f aca="true" t="shared" si="8" ref="G56:Q56">SUM(G57:G59)</f>
        <v>0</v>
      </c>
      <c r="H56" s="445">
        <f t="shared" si="8"/>
        <v>0</v>
      </c>
      <c r="I56" s="445">
        <f t="shared" si="8"/>
        <v>0</v>
      </c>
      <c r="J56" s="445">
        <f t="shared" si="8"/>
        <v>0</v>
      </c>
      <c r="K56" s="445">
        <f t="shared" si="8"/>
        <v>2555</v>
      </c>
      <c r="L56" s="348">
        <f>SUM(L57:L59)</f>
        <v>2555</v>
      </c>
      <c r="M56" s="445">
        <f t="shared" si="8"/>
        <v>0</v>
      </c>
      <c r="N56" s="445">
        <f t="shared" si="8"/>
        <v>0</v>
      </c>
      <c r="O56" s="445">
        <f t="shared" si="8"/>
        <v>0</v>
      </c>
      <c r="P56" s="445">
        <f t="shared" si="8"/>
        <v>0</v>
      </c>
      <c r="Q56" s="445">
        <f t="shared" si="8"/>
        <v>0</v>
      </c>
      <c r="R56" s="348">
        <f>SUM(R57:R59)</f>
        <v>0</v>
      </c>
      <c r="S56" s="348" t="e">
        <f>S57+#REF!</f>
        <v>#REF!</v>
      </c>
      <c r="T56" s="348" t="e">
        <f>T57+#REF!</f>
        <v>#REF!</v>
      </c>
      <c r="U56" s="348" t="e">
        <f>U57+#REF!</f>
        <v>#REF!</v>
      </c>
      <c r="V56" s="348" t="e">
        <f>V57+#REF!</f>
        <v>#REF!</v>
      </c>
    </row>
    <row r="57" spans="1:22" ht="21.75" customHeight="1">
      <c r="A57" s="145"/>
      <c r="B57" s="146" t="s">
        <v>55</v>
      </c>
      <c r="C57" s="1178" t="s">
        <v>509</v>
      </c>
      <c r="D57" s="1178"/>
      <c r="E57" s="465">
        <v>1425</v>
      </c>
      <c r="F57" s="349">
        <v>1425</v>
      </c>
      <c r="G57" s="349"/>
      <c r="H57" s="349"/>
      <c r="I57" s="349"/>
      <c r="J57" s="349"/>
      <c r="K57" s="465">
        <v>1425</v>
      </c>
      <c r="L57" s="349">
        <v>1425</v>
      </c>
      <c r="M57" s="349"/>
      <c r="N57" s="349"/>
      <c r="O57" s="349"/>
      <c r="P57" s="349"/>
      <c r="Q57" s="465"/>
      <c r="R57" s="349"/>
      <c r="S57" s="349">
        <f>SUM(S58:S59)</f>
        <v>0</v>
      </c>
      <c r="T57" s="349">
        <f>SUM(T58:T59)</f>
        <v>0</v>
      </c>
      <c r="U57" s="349">
        <f>SUM(U58:U59)</f>
        <v>0</v>
      </c>
      <c r="V57" s="349">
        <f>SUM(V58:V59)</f>
        <v>0</v>
      </c>
    </row>
    <row r="58" spans="1:22" ht="21.75" customHeight="1">
      <c r="A58" s="144"/>
      <c r="B58" s="141" t="s">
        <v>56</v>
      </c>
      <c r="C58" s="1178" t="s">
        <v>510</v>
      </c>
      <c r="D58" s="1178"/>
      <c r="E58" s="441"/>
      <c r="F58" s="347"/>
      <c r="G58" s="347"/>
      <c r="H58" s="347"/>
      <c r="I58" s="347"/>
      <c r="J58" s="347"/>
      <c r="K58" s="441"/>
      <c r="L58" s="347"/>
      <c r="M58" s="347"/>
      <c r="N58" s="347"/>
      <c r="O58" s="347"/>
      <c r="P58" s="347"/>
      <c r="Q58" s="441"/>
      <c r="R58" s="347"/>
      <c r="S58" s="347"/>
      <c r="T58" s="347"/>
      <c r="U58" s="347"/>
      <c r="V58" s="347"/>
    </row>
    <row r="59" spans="1:22" ht="21.75" customHeight="1" thickBot="1">
      <c r="A59" s="144"/>
      <c r="B59" s="141" t="s">
        <v>97</v>
      </c>
      <c r="C59" s="1178" t="s">
        <v>511</v>
      </c>
      <c r="D59" s="1178"/>
      <c r="E59" s="441">
        <v>1130</v>
      </c>
      <c r="F59" s="347">
        <v>1130</v>
      </c>
      <c r="G59" s="347"/>
      <c r="H59" s="347"/>
      <c r="I59" s="347"/>
      <c r="J59" s="347"/>
      <c r="K59" s="441">
        <v>1130</v>
      </c>
      <c r="L59" s="347">
        <v>1130</v>
      </c>
      <c r="M59" s="347"/>
      <c r="N59" s="347"/>
      <c r="O59" s="347"/>
      <c r="P59" s="347"/>
      <c r="Q59" s="441"/>
      <c r="R59" s="347"/>
      <c r="S59" s="347"/>
      <c r="T59" s="347"/>
      <c r="U59" s="347"/>
      <c r="V59" s="347"/>
    </row>
    <row r="60" spans="1:22" ht="35.25" customHeight="1" thickBot="1">
      <c r="A60" s="151" t="s">
        <v>73</v>
      </c>
      <c r="B60" s="1177" t="s">
        <v>99</v>
      </c>
      <c r="C60" s="1177"/>
      <c r="D60" s="1177"/>
      <c r="E60" s="447">
        <f>E55+E56</f>
        <v>27327</v>
      </c>
      <c r="F60" s="99">
        <f>F55+F56</f>
        <v>31860</v>
      </c>
      <c r="G60" s="99">
        <f aca="true" t="shared" si="9" ref="G60:V60">G55+G56</f>
        <v>0</v>
      </c>
      <c r="H60" s="99">
        <f t="shared" si="9"/>
        <v>0</v>
      </c>
      <c r="I60" s="99">
        <f t="shared" si="9"/>
        <v>0</v>
      </c>
      <c r="J60" s="99">
        <f t="shared" si="9"/>
        <v>0</v>
      </c>
      <c r="K60" s="447">
        <f t="shared" si="9"/>
        <v>26656</v>
      </c>
      <c r="L60" s="99">
        <f>L55+L56</f>
        <v>31189</v>
      </c>
      <c r="M60" s="99">
        <f t="shared" si="9"/>
        <v>0</v>
      </c>
      <c r="N60" s="99">
        <f t="shared" si="9"/>
        <v>0</v>
      </c>
      <c r="O60" s="99">
        <f t="shared" si="9"/>
        <v>0</v>
      </c>
      <c r="P60" s="99">
        <f t="shared" si="9"/>
        <v>0</v>
      </c>
      <c r="Q60" s="447">
        <f t="shared" si="9"/>
        <v>671</v>
      </c>
      <c r="R60" s="99">
        <f>R55+R56</f>
        <v>671</v>
      </c>
      <c r="S60" s="99" t="e">
        <f t="shared" si="9"/>
        <v>#REF!</v>
      </c>
      <c r="T60" s="99" t="e">
        <f t="shared" si="9"/>
        <v>#REF!</v>
      </c>
      <c r="U60" s="99" t="e">
        <f t="shared" si="9"/>
        <v>#REF!</v>
      </c>
      <c r="V60" s="99" t="e">
        <f t="shared" si="9"/>
        <v>#REF!</v>
      </c>
    </row>
    <row r="61" spans="1:22" ht="21.75" customHeight="1" hidden="1" thickBot="1">
      <c r="A61" s="1180" t="s">
        <v>306</v>
      </c>
      <c r="B61" s="1181"/>
      <c r="C61" s="1181"/>
      <c r="D61" s="1181"/>
      <c r="E61" s="795"/>
      <c r="F61" s="796"/>
      <c r="G61" s="796"/>
      <c r="H61" s="796"/>
      <c r="I61" s="796"/>
      <c r="J61" s="797"/>
      <c r="K61" s="795"/>
      <c r="L61" s="796"/>
      <c r="M61" s="796"/>
      <c r="N61" s="796"/>
      <c r="O61" s="796"/>
      <c r="P61" s="797"/>
      <c r="Q61" s="795"/>
      <c r="R61" s="796"/>
      <c r="S61" s="796"/>
      <c r="T61" s="796"/>
      <c r="U61" s="796"/>
      <c r="V61" s="797"/>
    </row>
    <row r="62" spans="1:22" ht="21.75" customHeight="1" hidden="1" thickBot="1">
      <c r="A62" s="1176" t="s">
        <v>7</v>
      </c>
      <c r="B62" s="1177"/>
      <c r="C62" s="1177"/>
      <c r="D62" s="1177"/>
      <c r="E62" s="529"/>
      <c r="F62" s="530"/>
      <c r="G62" s="530"/>
      <c r="H62" s="530"/>
      <c r="I62" s="530"/>
      <c r="J62" s="531"/>
      <c r="K62" s="529"/>
      <c r="L62" s="530"/>
      <c r="M62" s="530"/>
      <c r="N62" s="530"/>
      <c r="O62" s="530"/>
      <c r="P62" s="531"/>
      <c r="Q62" s="529"/>
      <c r="R62" s="530"/>
      <c r="S62" s="530"/>
      <c r="T62" s="530"/>
      <c r="U62" s="530"/>
      <c r="V62" s="532"/>
    </row>
    <row r="63" spans="1:22" ht="21.75" customHeight="1">
      <c r="A63" s="798"/>
      <c r="B63" s="799"/>
      <c r="C63" s="799"/>
      <c r="D63" s="799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</row>
    <row r="64" spans="1:20" ht="21.75" customHeight="1">
      <c r="A64" s="129"/>
      <c r="B64" s="177"/>
      <c r="C64" s="177"/>
      <c r="D64" s="177"/>
      <c r="E64" s="407"/>
      <c r="F64" s="407"/>
      <c r="G64" s="407"/>
      <c r="H64" s="407"/>
      <c r="I64" s="407"/>
      <c r="J64" s="407"/>
      <c r="K64" s="407"/>
      <c r="R64" s="407"/>
      <c r="S64" s="407"/>
      <c r="T64" s="407"/>
    </row>
    <row r="65" spans="1:20" ht="35.25" customHeight="1">
      <c r="A65" s="129"/>
      <c r="B65" s="177"/>
      <c r="C65" s="177"/>
      <c r="D65" s="17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R65" s="407"/>
      <c r="S65" s="407"/>
      <c r="T65" s="407"/>
    </row>
    <row r="66" spans="1:20" ht="35.25" customHeight="1">
      <c r="A66" s="129"/>
      <c r="B66" s="177"/>
      <c r="C66" s="177"/>
      <c r="D66" s="17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R66" s="407"/>
      <c r="S66" s="407"/>
      <c r="T66" s="407"/>
    </row>
    <row r="67" spans="5:20" ht="12.75"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R67" s="407"/>
      <c r="S67" s="407"/>
      <c r="T67" s="407"/>
    </row>
    <row r="68" spans="5:20" ht="12.75"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R68" s="407"/>
      <c r="S68" s="407"/>
      <c r="T68" s="407"/>
    </row>
    <row r="69" spans="5:20" ht="12.75"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R69" s="407"/>
      <c r="S69" s="407"/>
      <c r="T69" s="407"/>
    </row>
    <row r="70" spans="4:20" ht="12.75">
      <c r="D70" s="138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R70" s="407"/>
      <c r="S70" s="407"/>
      <c r="T70" s="407"/>
    </row>
    <row r="71" spans="4:20" ht="48.75" customHeight="1">
      <c r="D71" s="138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R71" s="407"/>
      <c r="S71" s="407"/>
      <c r="T71" s="407"/>
    </row>
    <row r="72" spans="4:20" ht="46.5" customHeight="1">
      <c r="D72" s="138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R72" s="407"/>
      <c r="S72" s="407"/>
      <c r="T72" s="407"/>
    </row>
    <row r="73" spans="5:20" ht="41.25" customHeight="1"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R73" s="407"/>
      <c r="S73" s="407"/>
      <c r="T73" s="407"/>
    </row>
    <row r="74" spans="5:20" ht="12.75"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R74" s="407"/>
      <c r="S74" s="407"/>
      <c r="T74" s="407"/>
    </row>
    <row r="75" spans="5:20" ht="12.75"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R75" s="407"/>
      <c r="S75" s="407"/>
      <c r="T75" s="407"/>
    </row>
    <row r="76" spans="5:20" ht="12.75"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R76" s="407"/>
      <c r="S76" s="407"/>
      <c r="T76" s="407"/>
    </row>
    <row r="77" spans="5:20" ht="12.75"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R77" s="407"/>
      <c r="S77" s="407"/>
      <c r="T77" s="407"/>
    </row>
    <row r="78" spans="5:20" ht="12.75"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R78" s="407"/>
      <c r="S78" s="407"/>
      <c r="T78" s="407"/>
    </row>
    <row r="79" spans="5:20" ht="12.75"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R79" s="407"/>
      <c r="S79" s="407"/>
      <c r="T79" s="407"/>
    </row>
    <row r="80" spans="5:20" ht="12.75"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R80" s="407"/>
      <c r="S80" s="407"/>
      <c r="T80" s="407"/>
    </row>
    <row r="81" spans="5:20" ht="12.75"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R81" s="407"/>
      <c r="S81" s="407"/>
      <c r="T81" s="407"/>
    </row>
    <row r="82" spans="5:20" ht="12.75"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R82" s="407"/>
      <c r="S82" s="407"/>
      <c r="T82" s="407"/>
    </row>
    <row r="83" spans="5:20" ht="12.75"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R83" s="407"/>
      <c r="S83" s="407"/>
      <c r="T83" s="407"/>
    </row>
    <row r="84" spans="5:20" ht="12.75"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R84" s="407"/>
      <c r="S84" s="407"/>
      <c r="T84" s="407"/>
    </row>
    <row r="85" spans="5:20" ht="12.75"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R85" s="407"/>
      <c r="S85" s="407"/>
      <c r="T85" s="407"/>
    </row>
    <row r="86" spans="5:20" ht="12.75">
      <c r="E86" s="407"/>
      <c r="F86" s="407"/>
      <c r="G86" s="407"/>
      <c r="H86" s="407"/>
      <c r="I86" s="407"/>
      <c r="J86" s="407"/>
      <c r="K86" s="407"/>
      <c r="L86" s="407"/>
      <c r="M86" s="407"/>
      <c r="N86" s="407"/>
      <c r="O86" s="407"/>
      <c r="P86" s="407"/>
      <c r="R86" s="407"/>
      <c r="S86" s="407"/>
      <c r="T86" s="407"/>
    </row>
    <row r="87" spans="5:20" ht="12.75"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R87" s="407"/>
      <c r="S87" s="407"/>
      <c r="T87" s="407"/>
    </row>
    <row r="88" spans="5:20" ht="12.75"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R88" s="407"/>
      <c r="S88" s="407"/>
      <c r="T88" s="407"/>
    </row>
    <row r="89" spans="5:20" ht="12.75"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R89" s="407"/>
      <c r="S89" s="407"/>
      <c r="T89" s="407"/>
    </row>
    <row r="90" spans="5:20" ht="12.75"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R90" s="407"/>
      <c r="S90" s="407"/>
      <c r="T90" s="407"/>
    </row>
    <row r="91" spans="5:20" ht="12.75"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R91" s="407"/>
      <c r="S91" s="407"/>
      <c r="T91" s="407"/>
    </row>
    <row r="92" spans="5:20" ht="12.75"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R92" s="407"/>
      <c r="S92" s="407"/>
      <c r="T92" s="407"/>
    </row>
    <row r="93" spans="5:20" ht="12.75">
      <c r="E93" s="407"/>
      <c r="F93" s="407"/>
      <c r="G93" s="407"/>
      <c r="H93" s="407"/>
      <c r="I93" s="407"/>
      <c r="J93" s="407"/>
      <c r="K93" s="407"/>
      <c r="L93" s="407"/>
      <c r="M93" s="407"/>
      <c r="N93" s="407"/>
      <c r="O93" s="407"/>
      <c r="P93" s="407"/>
      <c r="R93" s="407"/>
      <c r="S93" s="407"/>
      <c r="T93" s="407"/>
    </row>
    <row r="94" spans="5:20" ht="12.75"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R94" s="407"/>
      <c r="S94" s="407"/>
      <c r="T94" s="407"/>
    </row>
    <row r="95" spans="5:20" ht="12.75"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R95" s="407"/>
      <c r="S95" s="407"/>
      <c r="T95" s="407"/>
    </row>
    <row r="96" spans="5:20" ht="12.75"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R96" s="407"/>
      <c r="S96" s="407"/>
      <c r="T96" s="407"/>
    </row>
    <row r="97" spans="5:20" ht="12.75"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R97" s="407"/>
      <c r="S97" s="407"/>
      <c r="T97" s="407"/>
    </row>
    <row r="98" spans="5:20" ht="12.75">
      <c r="E98" s="407"/>
      <c r="F98" s="407"/>
      <c r="G98" s="407"/>
      <c r="H98" s="407"/>
      <c r="I98" s="407"/>
      <c r="J98" s="407"/>
      <c r="K98" s="407"/>
      <c r="L98" s="407"/>
      <c r="M98" s="407"/>
      <c r="N98" s="407"/>
      <c r="O98" s="407"/>
      <c r="P98" s="407"/>
      <c r="R98" s="407"/>
      <c r="S98" s="407"/>
      <c r="T98" s="407"/>
    </row>
    <row r="99" spans="5:20" ht="12.75"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  <c r="P99" s="407"/>
      <c r="R99" s="407"/>
      <c r="S99" s="407"/>
      <c r="T99" s="407"/>
    </row>
    <row r="100" spans="5:20" ht="12.75"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R100" s="407"/>
      <c r="S100" s="407"/>
      <c r="T100" s="407"/>
    </row>
    <row r="101" spans="5:20" ht="12.75"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R101" s="407"/>
      <c r="S101" s="407"/>
      <c r="T101" s="407"/>
    </row>
    <row r="102" spans="5:20" ht="12.75"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R102" s="407"/>
      <c r="S102" s="407"/>
      <c r="T102" s="407"/>
    </row>
    <row r="103" spans="5:20" ht="12.75"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R103" s="407"/>
      <c r="S103" s="407"/>
      <c r="T103" s="407"/>
    </row>
    <row r="104" spans="5:20" ht="12.75"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R104" s="407"/>
      <c r="S104" s="407"/>
      <c r="T104" s="407"/>
    </row>
    <row r="105" spans="5:20" ht="12.75"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R105" s="407"/>
      <c r="S105" s="407"/>
      <c r="T105" s="407"/>
    </row>
    <row r="106" spans="5:20" ht="12.75"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R106" s="407"/>
      <c r="S106" s="407"/>
      <c r="T106" s="407"/>
    </row>
    <row r="107" spans="5:20" ht="12.75"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R107" s="407"/>
      <c r="S107" s="407"/>
      <c r="T107" s="407"/>
    </row>
    <row r="108" spans="5:20" ht="12.75"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R108" s="407"/>
      <c r="S108" s="407"/>
      <c r="T108" s="407"/>
    </row>
    <row r="109" spans="5:20" ht="12.75"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R109" s="407"/>
      <c r="S109" s="407"/>
      <c r="T109" s="407"/>
    </row>
    <row r="110" spans="5:20" ht="12.75"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R110" s="407"/>
      <c r="S110" s="407"/>
      <c r="T110" s="407"/>
    </row>
    <row r="111" spans="5:20" ht="12.75">
      <c r="E111" s="407"/>
      <c r="F111" s="407"/>
      <c r="G111" s="407"/>
      <c r="H111" s="407"/>
      <c r="I111" s="407"/>
      <c r="J111" s="407"/>
      <c r="K111" s="407"/>
      <c r="L111" s="407"/>
      <c r="M111" s="407"/>
      <c r="N111" s="407"/>
      <c r="O111" s="407"/>
      <c r="P111" s="407"/>
      <c r="R111" s="407"/>
      <c r="S111" s="407"/>
      <c r="T111" s="407"/>
    </row>
  </sheetData>
  <sheetProtection/>
  <mergeCells count="45">
    <mergeCell ref="C30:D30"/>
    <mergeCell ref="A2:Q2"/>
    <mergeCell ref="A4:C4"/>
    <mergeCell ref="B6:D6"/>
    <mergeCell ref="B7:D7"/>
    <mergeCell ref="E4:J4"/>
    <mergeCell ref="K4:P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B32:D32"/>
    <mergeCell ref="B41:D41"/>
    <mergeCell ref="C42:D42"/>
    <mergeCell ref="C43:D43"/>
    <mergeCell ref="C47:D47"/>
    <mergeCell ref="C33:D33"/>
    <mergeCell ref="C34:D34"/>
    <mergeCell ref="C35:D35"/>
    <mergeCell ref="C37:D37"/>
    <mergeCell ref="C48:D48"/>
    <mergeCell ref="C59:D59"/>
    <mergeCell ref="B55:D55"/>
    <mergeCell ref="B56:D56"/>
    <mergeCell ref="C57:D57"/>
    <mergeCell ref="C50:D50"/>
    <mergeCell ref="C51:D51"/>
    <mergeCell ref="B60:D60"/>
    <mergeCell ref="C36:D36"/>
    <mergeCell ref="A61:D61"/>
    <mergeCell ref="A62:D62"/>
    <mergeCell ref="Q4:V4"/>
    <mergeCell ref="C58:D58"/>
    <mergeCell ref="B49:D49"/>
    <mergeCell ref="B52:D52"/>
    <mergeCell ref="C53:D53"/>
    <mergeCell ref="C54:D5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view="pageBreakPreview" zoomScale="60" zoomScaleNormal="75" zoomScalePageLayoutView="0" workbookViewId="0" topLeftCell="A1">
      <selection activeCell="L24" sqref="L24"/>
    </sheetView>
  </sheetViews>
  <sheetFormatPr defaultColWidth="9.140625" defaultRowHeight="12.75"/>
  <cols>
    <col min="1" max="1" width="5.8515625" style="159" customWidth="1"/>
    <col min="2" max="2" width="8.140625" style="166" customWidth="1"/>
    <col min="3" max="3" width="6.8515625" style="166" customWidth="1"/>
    <col min="4" max="4" width="50.140625" style="167" bestFit="1" customWidth="1"/>
    <col min="5" max="5" width="21.57421875" style="1" customWidth="1"/>
    <col min="6" max="6" width="13.140625" style="1" customWidth="1"/>
    <col min="7" max="7" width="13.140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23.00390625" style="101" customWidth="1"/>
    <col min="12" max="12" width="13.140625" style="101" customWidth="1"/>
    <col min="13" max="13" width="13.140625" style="101" hidden="1" customWidth="1"/>
    <col min="14" max="16" width="10.8515625" style="101" hidden="1" customWidth="1"/>
    <col min="17" max="17" width="20.7109375" style="101" customWidth="1"/>
    <col min="18" max="18" width="11.421875" style="101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23" width="9.140625" style="1" hidden="1" customWidth="1"/>
    <col min="24" max="16384" width="9.140625" style="1" customWidth="1"/>
  </cols>
  <sheetData>
    <row r="1" spans="5:17" ht="15.75">
      <c r="E1" s="1238" t="s">
        <v>67</v>
      </c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</row>
    <row r="2" spans="1:18" ht="37.5" customHeight="1">
      <c r="A2" s="1237" t="s">
        <v>522</v>
      </c>
      <c r="B2" s="1237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295"/>
    </row>
    <row r="3" spans="1:17" ht="14.25" customHeight="1" thickBot="1">
      <c r="A3" s="129"/>
      <c r="B3" s="158"/>
      <c r="C3" s="158"/>
      <c r="D3" s="168"/>
      <c r="Q3" s="174" t="s">
        <v>2</v>
      </c>
    </row>
    <row r="4" spans="1:22" s="2" customFormat="1" ht="48.75" customHeight="1" thickBot="1">
      <c r="A4" s="1208" t="s">
        <v>4</v>
      </c>
      <c r="B4" s="1179"/>
      <c r="C4" s="1179"/>
      <c r="D4" s="1179"/>
      <c r="E4" s="365" t="s">
        <v>5</v>
      </c>
      <c r="F4" s="365"/>
      <c r="G4" s="365"/>
      <c r="H4" s="365"/>
      <c r="I4" s="365"/>
      <c r="J4" s="365"/>
      <c r="K4" s="365" t="s">
        <v>80</v>
      </c>
      <c r="L4" s="365"/>
      <c r="M4" s="365"/>
      <c r="N4" s="365"/>
      <c r="O4" s="365"/>
      <c r="P4" s="365"/>
      <c r="Q4" s="1208" t="s">
        <v>81</v>
      </c>
      <c r="R4" s="1179"/>
      <c r="S4" s="1179"/>
      <c r="T4" s="1179"/>
      <c r="U4" s="1179"/>
      <c r="V4" s="1211"/>
    </row>
    <row r="5" spans="1:22" s="2" customFormat="1" ht="16.5" thickBot="1">
      <c r="A5" s="361"/>
      <c r="B5" s="359"/>
      <c r="C5" s="359"/>
      <c r="D5" s="359"/>
      <c r="E5" s="515" t="s">
        <v>86</v>
      </c>
      <c r="F5" s="516" t="s">
        <v>274</v>
      </c>
      <c r="G5" s="516" t="s">
        <v>277</v>
      </c>
      <c r="H5" s="516" t="s">
        <v>284</v>
      </c>
      <c r="I5" s="516" t="s">
        <v>308</v>
      </c>
      <c r="J5" s="523" t="s">
        <v>352</v>
      </c>
      <c r="K5" s="515" t="s">
        <v>86</v>
      </c>
      <c r="L5" s="516" t="s">
        <v>274</v>
      </c>
      <c r="M5" s="516" t="s">
        <v>277</v>
      </c>
      <c r="N5" s="516" t="s">
        <v>284</v>
      </c>
      <c r="O5" s="516" t="s">
        <v>308</v>
      </c>
      <c r="P5" s="523" t="s">
        <v>352</v>
      </c>
      <c r="Q5" s="515" t="s">
        <v>86</v>
      </c>
      <c r="R5" s="516" t="s">
        <v>274</v>
      </c>
      <c r="S5" s="516" t="s">
        <v>277</v>
      </c>
      <c r="T5" s="516" t="s">
        <v>284</v>
      </c>
      <c r="U5" s="516" t="s">
        <v>308</v>
      </c>
      <c r="V5" s="523" t="s">
        <v>352</v>
      </c>
    </row>
    <row r="6" spans="1:23" s="100" customFormat="1" ht="22.5" customHeight="1" thickBot="1">
      <c r="A6" s="151" t="s">
        <v>32</v>
      </c>
      <c r="B6" s="1210" t="s">
        <v>100</v>
      </c>
      <c r="C6" s="1210"/>
      <c r="D6" s="1210"/>
      <c r="E6" s="445">
        <f aca="true" t="shared" si="0" ref="E6:W6">SUM(E7:E11)</f>
        <v>12690</v>
      </c>
      <c r="F6" s="348">
        <f t="shared" si="0"/>
        <v>12742</v>
      </c>
      <c r="G6" s="348">
        <f t="shared" si="0"/>
        <v>0</v>
      </c>
      <c r="H6" s="348">
        <f t="shared" si="0"/>
        <v>0</v>
      </c>
      <c r="I6" s="348">
        <f t="shared" si="0"/>
        <v>0</v>
      </c>
      <c r="J6" s="348">
        <f t="shared" si="0"/>
        <v>0</v>
      </c>
      <c r="K6" s="445">
        <f t="shared" si="0"/>
        <v>12319</v>
      </c>
      <c r="L6" s="348">
        <f t="shared" si="0"/>
        <v>12371</v>
      </c>
      <c r="M6" s="348">
        <f t="shared" si="0"/>
        <v>0</v>
      </c>
      <c r="N6" s="348">
        <f t="shared" si="0"/>
        <v>0</v>
      </c>
      <c r="O6" s="348">
        <f t="shared" si="0"/>
        <v>0</v>
      </c>
      <c r="P6" s="348">
        <f t="shared" si="0"/>
        <v>0</v>
      </c>
      <c r="Q6" s="445">
        <f t="shared" si="0"/>
        <v>371</v>
      </c>
      <c r="R6" s="348">
        <f t="shared" si="0"/>
        <v>371</v>
      </c>
      <c r="S6" s="348">
        <f t="shared" si="0"/>
        <v>0</v>
      </c>
      <c r="T6" s="348">
        <f t="shared" si="0"/>
        <v>0</v>
      </c>
      <c r="U6" s="348">
        <f t="shared" si="0"/>
        <v>0</v>
      </c>
      <c r="V6" s="348">
        <f t="shared" si="0"/>
        <v>0</v>
      </c>
      <c r="W6" s="348">
        <f t="shared" si="0"/>
        <v>0</v>
      </c>
    </row>
    <row r="7" spans="1:23" s="5" customFormat="1" ht="22.5" customHeight="1">
      <c r="A7" s="150"/>
      <c r="B7" s="155" t="s">
        <v>43</v>
      </c>
      <c r="C7" s="155"/>
      <c r="D7" s="435" t="s">
        <v>0</v>
      </c>
      <c r="E7" s="446">
        <v>4950</v>
      </c>
      <c r="F7" s="350">
        <v>5004</v>
      </c>
      <c r="G7" s="350"/>
      <c r="H7" s="350"/>
      <c r="I7" s="350"/>
      <c r="J7" s="350"/>
      <c r="K7" s="446">
        <v>4950</v>
      </c>
      <c r="L7" s="350">
        <v>5004</v>
      </c>
      <c r="M7" s="350"/>
      <c r="N7" s="350"/>
      <c r="O7" s="350"/>
      <c r="P7" s="350"/>
      <c r="Q7" s="446"/>
      <c r="R7" s="350"/>
      <c r="S7" s="350"/>
      <c r="T7" s="350"/>
      <c r="U7" s="350"/>
      <c r="V7" s="350"/>
      <c r="W7" s="350"/>
    </row>
    <row r="8" spans="1:23" s="5" customFormat="1" ht="22.5" customHeight="1">
      <c r="A8" s="133"/>
      <c r="B8" s="142" t="s">
        <v>44</v>
      </c>
      <c r="C8" s="142"/>
      <c r="D8" s="436" t="s">
        <v>101</v>
      </c>
      <c r="E8" s="518">
        <v>1093</v>
      </c>
      <c r="F8" s="519">
        <v>1107</v>
      </c>
      <c r="G8" s="519"/>
      <c r="H8" s="519"/>
      <c r="I8" s="519"/>
      <c r="J8" s="519"/>
      <c r="K8" s="518">
        <v>1093</v>
      </c>
      <c r="L8" s="519">
        <v>1107</v>
      </c>
      <c r="M8" s="519"/>
      <c r="N8" s="519"/>
      <c r="O8" s="520"/>
      <c r="P8" s="350"/>
      <c r="Q8" s="518"/>
      <c r="R8" s="519"/>
      <c r="S8" s="519"/>
      <c r="T8" s="519"/>
      <c r="U8" s="520"/>
      <c r="V8" s="520"/>
      <c r="W8" s="520"/>
    </row>
    <row r="9" spans="1:23" s="5" customFormat="1" ht="22.5" customHeight="1">
      <c r="A9" s="133"/>
      <c r="B9" s="142" t="s">
        <v>45</v>
      </c>
      <c r="C9" s="142"/>
      <c r="D9" s="436" t="s">
        <v>102</v>
      </c>
      <c r="E9" s="518">
        <v>5781</v>
      </c>
      <c r="F9" s="518">
        <f>5781-16</f>
        <v>5765</v>
      </c>
      <c r="G9" s="519"/>
      <c r="H9" s="519"/>
      <c r="I9" s="519"/>
      <c r="J9" s="519"/>
      <c r="K9" s="518">
        <v>5781</v>
      </c>
      <c r="L9" s="518">
        <f>5781-16</f>
        <v>5765</v>
      </c>
      <c r="M9" s="519"/>
      <c r="N9" s="519"/>
      <c r="O9" s="520"/>
      <c r="P9" s="350"/>
      <c r="Q9" s="518"/>
      <c r="R9" s="519"/>
      <c r="S9" s="519"/>
      <c r="T9" s="519"/>
      <c r="U9" s="520"/>
      <c r="V9" s="520"/>
      <c r="W9" s="520"/>
    </row>
    <row r="10" spans="1:23" s="5" customFormat="1" ht="22.5" customHeight="1">
      <c r="A10" s="133"/>
      <c r="B10" s="142" t="s">
        <v>59</v>
      </c>
      <c r="C10" s="142"/>
      <c r="D10" s="436" t="s">
        <v>103</v>
      </c>
      <c r="E10" s="441">
        <v>708</v>
      </c>
      <c r="F10" s="441">
        <v>708</v>
      </c>
      <c r="G10" s="347"/>
      <c r="H10" s="347"/>
      <c r="I10" s="347"/>
      <c r="J10" s="347"/>
      <c r="K10" s="441">
        <v>466</v>
      </c>
      <c r="L10" s="441">
        <v>466</v>
      </c>
      <c r="M10" s="347"/>
      <c r="N10" s="347"/>
      <c r="O10" s="350"/>
      <c r="P10" s="350"/>
      <c r="Q10" s="441">
        <v>242</v>
      </c>
      <c r="R10" s="441">
        <v>242</v>
      </c>
      <c r="S10" s="347"/>
      <c r="T10" s="347"/>
      <c r="U10" s="350"/>
      <c r="V10" s="350"/>
      <c r="W10" s="350"/>
    </row>
    <row r="11" spans="1:23" s="5" customFormat="1" ht="22.5" customHeight="1">
      <c r="A11" s="133"/>
      <c r="B11" s="142" t="s">
        <v>60</v>
      </c>
      <c r="C11" s="142"/>
      <c r="D11" s="437" t="s">
        <v>105</v>
      </c>
      <c r="E11" s="518">
        <f>SUM(E12:E16)</f>
        <v>158</v>
      </c>
      <c r="F11" s="518">
        <f aca="true" t="shared" si="1" ref="F11:R11">SUM(F12:F16)</f>
        <v>158</v>
      </c>
      <c r="G11" s="518">
        <f t="shared" si="1"/>
        <v>0</v>
      </c>
      <c r="H11" s="518">
        <f t="shared" si="1"/>
        <v>0</v>
      </c>
      <c r="I11" s="518">
        <f t="shared" si="1"/>
        <v>0</v>
      </c>
      <c r="J11" s="518">
        <f t="shared" si="1"/>
        <v>0</v>
      </c>
      <c r="K11" s="518">
        <f t="shared" si="1"/>
        <v>29</v>
      </c>
      <c r="L11" s="518">
        <f t="shared" si="1"/>
        <v>29</v>
      </c>
      <c r="M11" s="518">
        <f t="shared" si="1"/>
        <v>0</v>
      </c>
      <c r="N11" s="518">
        <f t="shared" si="1"/>
        <v>0</v>
      </c>
      <c r="O11" s="518">
        <f t="shared" si="1"/>
        <v>0</v>
      </c>
      <c r="P11" s="518">
        <f t="shared" si="1"/>
        <v>0</v>
      </c>
      <c r="Q11" s="518">
        <f t="shared" si="1"/>
        <v>129</v>
      </c>
      <c r="R11" s="518">
        <f t="shared" si="1"/>
        <v>129</v>
      </c>
      <c r="S11" s="519">
        <f>SUM(S12:S16)</f>
        <v>0</v>
      </c>
      <c r="T11" s="519">
        <f>SUM(T12:T16)</f>
        <v>0</v>
      </c>
      <c r="U11" s="519"/>
      <c r="V11" s="519"/>
      <c r="W11" s="519"/>
    </row>
    <row r="12" spans="1:23" s="5" customFormat="1" ht="22.5" customHeight="1">
      <c r="A12" s="133"/>
      <c r="B12" s="165"/>
      <c r="C12" s="142" t="s">
        <v>104</v>
      </c>
      <c r="D12" s="438" t="s">
        <v>453</v>
      </c>
      <c r="E12" s="441"/>
      <c r="F12" s="441"/>
      <c r="G12" s="347"/>
      <c r="H12" s="347"/>
      <c r="I12" s="347"/>
      <c r="J12" s="347"/>
      <c r="K12" s="441"/>
      <c r="L12" s="347"/>
      <c r="M12" s="347"/>
      <c r="N12" s="347"/>
      <c r="O12" s="350"/>
      <c r="P12" s="350"/>
      <c r="Q12" s="441"/>
      <c r="R12" s="347"/>
      <c r="S12" s="347"/>
      <c r="T12" s="347"/>
      <c r="U12" s="350"/>
      <c r="V12" s="350"/>
      <c r="W12" s="350"/>
    </row>
    <row r="13" spans="1:23" s="5" customFormat="1" ht="31.5" customHeight="1">
      <c r="A13" s="133"/>
      <c r="B13" s="142"/>
      <c r="C13" s="142" t="s">
        <v>106</v>
      </c>
      <c r="D13" s="436" t="s">
        <v>454</v>
      </c>
      <c r="E13" s="441">
        <v>109</v>
      </c>
      <c r="F13" s="441">
        <v>109</v>
      </c>
      <c r="G13" s="347"/>
      <c r="H13" s="347"/>
      <c r="I13" s="347"/>
      <c r="J13" s="347"/>
      <c r="K13" s="441">
        <v>29</v>
      </c>
      <c r="L13" s="441">
        <v>29</v>
      </c>
      <c r="M13" s="347"/>
      <c r="N13" s="347"/>
      <c r="O13" s="350"/>
      <c r="P13" s="350"/>
      <c r="Q13" s="441">
        <v>80</v>
      </c>
      <c r="R13" s="441">
        <v>80</v>
      </c>
      <c r="S13" s="347"/>
      <c r="T13" s="347"/>
      <c r="U13" s="350"/>
      <c r="V13" s="350"/>
      <c r="W13" s="350"/>
    </row>
    <row r="14" spans="1:23" s="5" customFormat="1" ht="36.75" customHeight="1" thickBot="1">
      <c r="A14" s="161"/>
      <c r="B14" s="162"/>
      <c r="C14" s="142" t="s">
        <v>107</v>
      </c>
      <c r="D14" s="436" t="s">
        <v>455</v>
      </c>
      <c r="E14" s="441">
        <v>49</v>
      </c>
      <c r="F14" s="441">
        <v>49</v>
      </c>
      <c r="G14" s="347"/>
      <c r="H14" s="347"/>
      <c r="I14" s="347"/>
      <c r="J14" s="857"/>
      <c r="K14" s="441"/>
      <c r="L14" s="347"/>
      <c r="M14" s="347"/>
      <c r="N14" s="347"/>
      <c r="O14" s="350"/>
      <c r="P14" s="350"/>
      <c r="Q14" s="441">
        <v>49</v>
      </c>
      <c r="R14" s="441">
        <v>49</v>
      </c>
      <c r="S14" s="347"/>
      <c r="T14" s="347"/>
      <c r="U14" s="350"/>
      <c r="V14" s="350"/>
      <c r="W14" s="350"/>
    </row>
    <row r="15" spans="1:23" s="5" customFormat="1" ht="22.5" customHeight="1" hidden="1">
      <c r="A15" s="133"/>
      <c r="B15" s="142"/>
      <c r="C15" s="142" t="s">
        <v>110</v>
      </c>
      <c r="D15" s="436" t="s">
        <v>112</v>
      </c>
      <c r="E15" s="518"/>
      <c r="F15" s="519"/>
      <c r="G15" s="519"/>
      <c r="H15" s="519"/>
      <c r="I15" s="519"/>
      <c r="J15" s="519"/>
      <c r="K15" s="518"/>
      <c r="L15" s="519"/>
      <c r="M15" s="519"/>
      <c r="N15" s="519"/>
      <c r="O15" s="520"/>
      <c r="P15" s="350"/>
      <c r="Q15" s="518"/>
      <c r="R15" s="519"/>
      <c r="S15" s="519"/>
      <c r="T15" s="519"/>
      <c r="U15" s="520"/>
      <c r="V15" s="520"/>
      <c r="W15" s="520"/>
    </row>
    <row r="16" spans="1:23" s="5" customFormat="1" ht="22.5" customHeight="1" hidden="1" thickBot="1">
      <c r="A16" s="169"/>
      <c r="B16" s="156"/>
      <c r="C16" s="156" t="s">
        <v>111</v>
      </c>
      <c r="D16" s="439" t="s">
        <v>113</v>
      </c>
      <c r="E16" s="451"/>
      <c r="F16" s="172"/>
      <c r="G16" s="172"/>
      <c r="H16" s="172"/>
      <c r="I16" s="172"/>
      <c r="J16" s="172"/>
      <c r="K16" s="451"/>
      <c r="L16" s="172"/>
      <c r="M16" s="172"/>
      <c r="N16" s="172"/>
      <c r="O16" s="521"/>
      <c r="P16" s="350"/>
      <c r="Q16" s="451"/>
      <c r="R16" s="172"/>
      <c r="S16" s="172"/>
      <c r="T16" s="172"/>
      <c r="U16" s="521"/>
      <c r="V16" s="521"/>
      <c r="W16" s="521"/>
    </row>
    <row r="17" spans="1:23" s="5" customFormat="1" ht="22.5" customHeight="1" thickBot="1">
      <c r="A17" s="151" t="s">
        <v>33</v>
      </c>
      <c r="B17" s="1210" t="s">
        <v>114</v>
      </c>
      <c r="C17" s="1210"/>
      <c r="D17" s="1210"/>
      <c r="E17" s="447">
        <f aca="true" t="shared" si="2" ref="E17:V17">SUM(E18:E20)</f>
        <v>13000</v>
      </c>
      <c r="F17" s="99">
        <f t="shared" si="2"/>
        <v>15965</v>
      </c>
      <c r="G17" s="99">
        <f t="shared" si="2"/>
        <v>0</v>
      </c>
      <c r="H17" s="99">
        <f t="shared" si="2"/>
        <v>0</v>
      </c>
      <c r="I17" s="99">
        <f t="shared" si="2"/>
        <v>0</v>
      </c>
      <c r="J17" s="99">
        <f t="shared" si="2"/>
        <v>0</v>
      </c>
      <c r="K17" s="447">
        <f t="shared" si="2"/>
        <v>12700</v>
      </c>
      <c r="L17" s="99">
        <f t="shared" si="2"/>
        <v>15665</v>
      </c>
      <c r="M17" s="99">
        <f t="shared" si="2"/>
        <v>0</v>
      </c>
      <c r="N17" s="99">
        <f t="shared" si="2"/>
        <v>0</v>
      </c>
      <c r="O17" s="99">
        <f t="shared" si="2"/>
        <v>0</v>
      </c>
      <c r="P17" s="99">
        <f t="shared" si="2"/>
        <v>0</v>
      </c>
      <c r="Q17" s="447">
        <f t="shared" si="2"/>
        <v>300</v>
      </c>
      <c r="R17" s="99">
        <f t="shared" si="2"/>
        <v>300</v>
      </c>
      <c r="S17" s="99">
        <f t="shared" si="2"/>
        <v>0</v>
      </c>
      <c r="T17" s="99">
        <f t="shared" si="2"/>
        <v>0</v>
      </c>
      <c r="U17" s="99">
        <f t="shared" si="2"/>
        <v>0</v>
      </c>
      <c r="V17" s="99">
        <f t="shared" si="2"/>
        <v>0</v>
      </c>
      <c r="W17" s="99"/>
    </row>
    <row r="18" spans="1:23" s="5" customFormat="1" ht="22.5" customHeight="1">
      <c r="A18" s="150"/>
      <c r="B18" s="155" t="s">
        <v>46</v>
      </c>
      <c r="C18" s="1215" t="s">
        <v>115</v>
      </c>
      <c r="D18" s="1215"/>
      <c r="E18" s="446">
        <v>12700</v>
      </c>
      <c r="F18" s="350">
        <v>15650</v>
      </c>
      <c r="G18" s="350"/>
      <c r="H18" s="350"/>
      <c r="I18" s="350"/>
      <c r="J18" s="350"/>
      <c r="K18" s="446">
        <v>12700</v>
      </c>
      <c r="L18" s="350">
        <v>15650</v>
      </c>
      <c r="M18" s="350"/>
      <c r="N18" s="350"/>
      <c r="O18" s="350"/>
      <c r="P18" s="350"/>
      <c r="Q18" s="446"/>
      <c r="R18" s="350"/>
      <c r="S18" s="350"/>
      <c r="T18" s="350"/>
      <c r="U18" s="350"/>
      <c r="V18" s="350"/>
      <c r="W18" s="350"/>
    </row>
    <row r="19" spans="1:23" s="5" customFormat="1" ht="22.5" customHeight="1">
      <c r="A19" s="133"/>
      <c r="B19" s="142" t="s">
        <v>47</v>
      </c>
      <c r="C19" s="1216" t="s">
        <v>116</v>
      </c>
      <c r="D19" s="1216"/>
      <c r="E19" s="441"/>
      <c r="F19" s="347"/>
      <c r="G19" s="347"/>
      <c r="H19" s="347"/>
      <c r="I19" s="347"/>
      <c r="J19" s="347"/>
      <c r="K19" s="441"/>
      <c r="L19" s="347"/>
      <c r="M19" s="347"/>
      <c r="N19" s="347"/>
      <c r="O19" s="347"/>
      <c r="P19" s="347"/>
      <c r="Q19" s="441"/>
      <c r="R19" s="347"/>
      <c r="S19" s="347"/>
      <c r="T19" s="347"/>
      <c r="U19" s="347"/>
      <c r="V19" s="347"/>
      <c r="W19" s="347"/>
    </row>
    <row r="20" spans="1:23" s="5" customFormat="1" ht="22.5" customHeight="1">
      <c r="A20" s="163"/>
      <c r="B20" s="142" t="s">
        <v>48</v>
      </c>
      <c r="C20" s="1229" t="s">
        <v>117</v>
      </c>
      <c r="D20" s="1229"/>
      <c r="E20" s="518">
        <f aca="true" t="shared" si="3" ref="E20:N20">SUM(E21:E24)</f>
        <v>300</v>
      </c>
      <c r="F20" s="519">
        <f t="shared" si="3"/>
        <v>315</v>
      </c>
      <c r="G20" s="519">
        <f t="shared" si="3"/>
        <v>0</v>
      </c>
      <c r="H20" s="519">
        <f t="shared" si="3"/>
        <v>0</v>
      </c>
      <c r="I20" s="519">
        <f t="shared" si="3"/>
        <v>0</v>
      </c>
      <c r="J20" s="519">
        <f t="shared" si="3"/>
        <v>0</v>
      </c>
      <c r="K20" s="518">
        <f t="shared" si="3"/>
        <v>0</v>
      </c>
      <c r="L20" s="519">
        <f t="shared" si="3"/>
        <v>15</v>
      </c>
      <c r="M20" s="519">
        <f t="shared" si="3"/>
        <v>0</v>
      </c>
      <c r="N20" s="519">
        <f t="shared" si="3"/>
        <v>0</v>
      </c>
      <c r="O20" s="519"/>
      <c r="P20" s="519"/>
      <c r="Q20" s="518">
        <f>SUM(Q21:Q24)</f>
        <v>300</v>
      </c>
      <c r="R20" s="518">
        <f>SUM(R21:R24)</f>
        <v>300</v>
      </c>
      <c r="S20" s="519">
        <f>SUM(S21:S24)</f>
        <v>0</v>
      </c>
      <c r="T20" s="519">
        <f>SUM(T21:T24)</f>
        <v>0</v>
      </c>
      <c r="U20" s="519"/>
      <c r="V20" s="519"/>
      <c r="W20" s="519"/>
    </row>
    <row r="21" spans="1:23" s="5" customFormat="1" ht="22.5" customHeight="1">
      <c r="A21" s="139"/>
      <c r="B21" s="143"/>
      <c r="C21" s="143" t="s">
        <v>118</v>
      </c>
      <c r="D21" s="298" t="s">
        <v>108</v>
      </c>
      <c r="E21" s="441">
        <v>300</v>
      </c>
      <c r="F21" s="347">
        <v>300</v>
      </c>
      <c r="G21" s="347"/>
      <c r="H21" s="347"/>
      <c r="I21" s="347"/>
      <c r="J21" s="347"/>
      <c r="K21" s="441"/>
      <c r="L21" s="347"/>
      <c r="M21" s="347"/>
      <c r="N21" s="347"/>
      <c r="O21" s="350"/>
      <c r="P21" s="350"/>
      <c r="Q21" s="441">
        <v>300</v>
      </c>
      <c r="R21" s="441">
        <v>300</v>
      </c>
      <c r="S21" s="347"/>
      <c r="T21" s="347"/>
      <c r="U21" s="350"/>
      <c r="V21" s="350"/>
      <c r="W21" s="350"/>
    </row>
    <row r="22" spans="1:23" s="5" customFormat="1" ht="22.5" customHeight="1">
      <c r="A22" s="139"/>
      <c r="B22" s="143"/>
      <c r="C22" s="143" t="s">
        <v>119</v>
      </c>
      <c r="D22" s="298" t="s">
        <v>109</v>
      </c>
      <c r="E22" s="441">
        <v>0</v>
      </c>
      <c r="F22" s="347">
        <v>0</v>
      </c>
      <c r="G22" s="347">
        <v>0</v>
      </c>
      <c r="H22" s="347">
        <v>0</v>
      </c>
      <c r="I22" s="347">
        <v>0</v>
      </c>
      <c r="J22" s="347">
        <v>0</v>
      </c>
      <c r="K22" s="441">
        <v>0</v>
      </c>
      <c r="L22" s="347">
        <v>0</v>
      </c>
      <c r="M22" s="347">
        <v>0</v>
      </c>
      <c r="N22" s="347">
        <v>0</v>
      </c>
      <c r="O22" s="347">
        <v>0</v>
      </c>
      <c r="P22" s="347">
        <v>0</v>
      </c>
      <c r="Q22" s="441">
        <v>0</v>
      </c>
      <c r="R22" s="347">
        <v>0</v>
      </c>
      <c r="S22" s="347">
        <v>0</v>
      </c>
      <c r="T22" s="347">
        <v>0</v>
      </c>
      <c r="U22" s="347">
        <v>0</v>
      </c>
      <c r="V22" s="347">
        <v>0</v>
      </c>
      <c r="W22" s="347"/>
    </row>
    <row r="23" spans="1:23" s="5" customFormat="1" ht="22.5" customHeight="1">
      <c r="A23" s="163"/>
      <c r="B23" s="298"/>
      <c r="C23" s="143" t="s">
        <v>120</v>
      </c>
      <c r="D23" s="298" t="s">
        <v>112</v>
      </c>
      <c r="E23" s="518">
        <v>0</v>
      </c>
      <c r="F23" s="519">
        <v>15</v>
      </c>
      <c r="G23" s="519">
        <v>0</v>
      </c>
      <c r="H23" s="519">
        <v>0</v>
      </c>
      <c r="I23" s="519">
        <v>0</v>
      </c>
      <c r="J23" s="519">
        <v>0</v>
      </c>
      <c r="K23" s="518">
        <v>0</v>
      </c>
      <c r="L23" s="519">
        <v>15</v>
      </c>
      <c r="M23" s="519">
        <v>0</v>
      </c>
      <c r="N23" s="519">
        <v>0</v>
      </c>
      <c r="O23" s="519">
        <v>0</v>
      </c>
      <c r="P23" s="519">
        <v>0</v>
      </c>
      <c r="Q23" s="518">
        <v>0</v>
      </c>
      <c r="R23" s="519">
        <v>0</v>
      </c>
      <c r="S23" s="519">
        <v>0</v>
      </c>
      <c r="T23" s="519">
        <v>0</v>
      </c>
      <c r="U23" s="519">
        <v>0</v>
      </c>
      <c r="V23" s="519">
        <v>0</v>
      </c>
      <c r="W23" s="519"/>
    </row>
    <row r="24" spans="1:23" s="5" customFormat="1" ht="22.5" customHeight="1" thickBot="1">
      <c r="A24" s="328"/>
      <c r="B24" s="329"/>
      <c r="C24" s="330" t="s">
        <v>249</v>
      </c>
      <c r="D24" s="329" t="s">
        <v>250</v>
      </c>
      <c r="E24" s="522">
        <v>0</v>
      </c>
      <c r="F24" s="521">
        <v>0</v>
      </c>
      <c r="G24" s="521">
        <v>0</v>
      </c>
      <c r="H24" s="521">
        <v>0</v>
      </c>
      <c r="I24" s="521">
        <v>0</v>
      </c>
      <c r="J24" s="521">
        <v>0</v>
      </c>
      <c r="K24" s="522">
        <v>0</v>
      </c>
      <c r="L24" s="521">
        <v>0</v>
      </c>
      <c r="M24" s="521">
        <v>0</v>
      </c>
      <c r="N24" s="521">
        <v>0</v>
      </c>
      <c r="O24" s="521">
        <v>0</v>
      </c>
      <c r="P24" s="521">
        <v>0</v>
      </c>
      <c r="Q24" s="522">
        <v>0</v>
      </c>
      <c r="R24" s="521">
        <v>0</v>
      </c>
      <c r="S24" s="521">
        <v>0</v>
      </c>
      <c r="T24" s="521">
        <v>0</v>
      </c>
      <c r="U24" s="521">
        <v>0</v>
      </c>
      <c r="V24" s="521">
        <v>0</v>
      </c>
      <c r="W24" s="521"/>
    </row>
    <row r="25" spans="1:23" s="5" customFormat="1" ht="22.5" customHeight="1" thickBot="1">
      <c r="A25" s="151" t="s">
        <v>10</v>
      </c>
      <c r="B25" s="1210" t="s">
        <v>121</v>
      </c>
      <c r="C25" s="1210"/>
      <c r="D25" s="1210"/>
      <c r="E25" s="447">
        <f aca="true" t="shared" si="4" ref="E25:V25">SUM(E26:E28)</f>
        <v>1554</v>
      </c>
      <c r="F25" s="99">
        <f t="shared" si="4"/>
        <v>1653</v>
      </c>
      <c r="G25" s="99">
        <f t="shared" si="4"/>
        <v>0</v>
      </c>
      <c r="H25" s="99">
        <f t="shared" si="4"/>
        <v>0</v>
      </c>
      <c r="I25" s="99">
        <f t="shared" si="4"/>
        <v>0</v>
      </c>
      <c r="J25" s="99">
        <f t="shared" si="4"/>
        <v>0</v>
      </c>
      <c r="K25" s="447">
        <f t="shared" si="4"/>
        <v>1554</v>
      </c>
      <c r="L25" s="99">
        <f t="shared" si="4"/>
        <v>1653</v>
      </c>
      <c r="M25" s="99">
        <f t="shared" si="4"/>
        <v>0</v>
      </c>
      <c r="N25" s="99">
        <f t="shared" si="4"/>
        <v>0</v>
      </c>
      <c r="O25" s="99">
        <f t="shared" si="4"/>
        <v>0</v>
      </c>
      <c r="P25" s="99">
        <f t="shared" si="4"/>
        <v>0</v>
      </c>
      <c r="Q25" s="447">
        <f t="shared" si="4"/>
        <v>0</v>
      </c>
      <c r="R25" s="99">
        <f t="shared" si="4"/>
        <v>0</v>
      </c>
      <c r="S25" s="99">
        <f t="shared" si="4"/>
        <v>0</v>
      </c>
      <c r="T25" s="99">
        <f t="shared" si="4"/>
        <v>0</v>
      </c>
      <c r="U25" s="99">
        <f t="shared" si="4"/>
        <v>0</v>
      </c>
      <c r="V25" s="99">
        <f t="shared" si="4"/>
        <v>0</v>
      </c>
      <c r="W25" s="99"/>
    </row>
    <row r="26" spans="1:23" s="5" customFormat="1" ht="22.5" customHeight="1">
      <c r="A26" s="150"/>
      <c r="B26" s="155" t="s">
        <v>49</v>
      </c>
      <c r="C26" s="1215" t="s">
        <v>3</v>
      </c>
      <c r="D26" s="1215"/>
      <c r="E26" s="446">
        <v>1554</v>
      </c>
      <c r="F26" s="350">
        <f>1554+99</f>
        <v>1653</v>
      </c>
      <c r="G26" s="350"/>
      <c r="H26" s="350"/>
      <c r="I26" s="350"/>
      <c r="J26" s="350"/>
      <c r="K26" s="446">
        <v>1554</v>
      </c>
      <c r="L26" s="350">
        <f>1554+99</f>
        <v>1653</v>
      </c>
      <c r="M26" s="350"/>
      <c r="N26" s="350"/>
      <c r="O26" s="350"/>
      <c r="P26" s="350"/>
      <c r="Q26" s="446">
        <v>0</v>
      </c>
      <c r="R26" s="350">
        <v>0</v>
      </c>
      <c r="S26" s="350">
        <v>0</v>
      </c>
      <c r="T26" s="350">
        <v>0</v>
      </c>
      <c r="U26" s="350">
        <v>0</v>
      </c>
      <c r="V26" s="350">
        <v>0</v>
      </c>
      <c r="W26" s="350"/>
    </row>
    <row r="27" spans="1:23" s="9" customFormat="1" ht="22.5" customHeight="1">
      <c r="A27" s="164"/>
      <c r="B27" s="142" t="s">
        <v>50</v>
      </c>
      <c r="C27" s="1217" t="s">
        <v>456</v>
      </c>
      <c r="D27" s="1217"/>
      <c r="E27" s="441">
        <v>0</v>
      </c>
      <c r="F27" s="347">
        <v>0</v>
      </c>
      <c r="G27" s="347">
        <v>0</v>
      </c>
      <c r="H27" s="347">
        <v>0</v>
      </c>
      <c r="I27" s="347">
        <v>0</v>
      </c>
      <c r="J27" s="347">
        <v>0</v>
      </c>
      <c r="K27" s="441">
        <v>0</v>
      </c>
      <c r="L27" s="347">
        <v>0</v>
      </c>
      <c r="M27" s="347">
        <v>0</v>
      </c>
      <c r="N27" s="347">
        <v>0</v>
      </c>
      <c r="O27" s="347">
        <v>0</v>
      </c>
      <c r="P27" s="347">
        <v>0</v>
      </c>
      <c r="Q27" s="441">
        <v>0</v>
      </c>
      <c r="R27" s="347">
        <v>0</v>
      </c>
      <c r="S27" s="347">
        <v>0</v>
      </c>
      <c r="T27" s="347">
        <v>0</v>
      </c>
      <c r="U27" s="347">
        <v>0</v>
      </c>
      <c r="V27" s="347">
        <v>0</v>
      </c>
      <c r="W27" s="347"/>
    </row>
    <row r="28" spans="1:23" s="9" customFormat="1" ht="22.5" customHeight="1" thickBot="1">
      <c r="A28" s="170"/>
      <c r="B28" s="156" t="s">
        <v>89</v>
      </c>
      <c r="C28" s="171" t="s">
        <v>122</v>
      </c>
      <c r="D28" s="171"/>
      <c r="E28" s="463">
        <v>0</v>
      </c>
      <c r="F28" s="464">
        <v>0</v>
      </c>
      <c r="G28" s="464">
        <v>0</v>
      </c>
      <c r="H28" s="464">
        <v>0</v>
      </c>
      <c r="I28" s="464">
        <v>0</v>
      </c>
      <c r="J28" s="464">
        <v>0</v>
      </c>
      <c r="K28" s="463">
        <v>0</v>
      </c>
      <c r="L28" s="464">
        <v>0</v>
      </c>
      <c r="M28" s="464">
        <v>0</v>
      </c>
      <c r="N28" s="464">
        <v>0</v>
      </c>
      <c r="O28" s="464">
        <v>0</v>
      </c>
      <c r="P28" s="464">
        <v>0</v>
      </c>
      <c r="Q28" s="463">
        <v>0</v>
      </c>
      <c r="R28" s="464">
        <v>0</v>
      </c>
      <c r="S28" s="464">
        <v>0</v>
      </c>
      <c r="T28" s="464">
        <v>0</v>
      </c>
      <c r="U28" s="464">
        <v>0</v>
      </c>
      <c r="V28" s="464">
        <v>0</v>
      </c>
      <c r="W28" s="464"/>
    </row>
    <row r="29" spans="1:23" s="100" customFormat="1" ht="22.5" customHeight="1" hidden="1" thickBot="1">
      <c r="A29" s="130" t="s">
        <v>11</v>
      </c>
      <c r="B29" s="157" t="s">
        <v>123</v>
      </c>
      <c r="C29" s="157"/>
      <c r="D29" s="157"/>
      <c r="E29" s="448">
        <v>0</v>
      </c>
      <c r="F29" s="449">
        <v>0</v>
      </c>
      <c r="G29" s="449">
        <v>0</v>
      </c>
      <c r="H29" s="449">
        <v>0</v>
      </c>
      <c r="I29" s="449">
        <v>0</v>
      </c>
      <c r="J29" s="449">
        <v>0</v>
      </c>
      <c r="K29" s="448">
        <v>0</v>
      </c>
      <c r="L29" s="449">
        <v>0</v>
      </c>
      <c r="M29" s="449">
        <v>0</v>
      </c>
      <c r="N29" s="449">
        <v>0</v>
      </c>
      <c r="O29" s="449">
        <v>0</v>
      </c>
      <c r="P29" s="449">
        <v>0</v>
      </c>
      <c r="Q29" s="448">
        <v>0</v>
      </c>
      <c r="R29" s="449">
        <v>0</v>
      </c>
      <c r="S29" s="449">
        <v>0</v>
      </c>
      <c r="T29" s="449">
        <v>0</v>
      </c>
      <c r="U29" s="449">
        <v>0</v>
      </c>
      <c r="V29" s="449">
        <v>0</v>
      </c>
      <c r="W29" s="449"/>
    </row>
    <row r="30" spans="1:23" s="100" customFormat="1" ht="22.5" customHeight="1" hidden="1" thickBot="1">
      <c r="A30" s="151"/>
      <c r="B30" s="1210"/>
      <c r="C30" s="1210"/>
      <c r="D30" s="1210"/>
      <c r="R30" s="348">
        <v>0</v>
      </c>
      <c r="S30" s="348">
        <v>0</v>
      </c>
      <c r="T30" s="348">
        <v>0</v>
      </c>
      <c r="U30" s="348">
        <v>0</v>
      </c>
      <c r="V30" s="348">
        <v>0</v>
      </c>
      <c r="W30" s="348"/>
    </row>
    <row r="31" spans="1:23" s="100" customFormat="1" ht="22.5" customHeight="1" thickBot="1">
      <c r="A31" s="151" t="s">
        <v>11</v>
      </c>
      <c r="B31" s="1177" t="s">
        <v>124</v>
      </c>
      <c r="C31" s="1177"/>
      <c r="D31" s="1177"/>
      <c r="E31" s="445">
        <f>E6+E17+E25+E29</f>
        <v>27244</v>
      </c>
      <c r="F31" s="348">
        <f aca="true" t="shared" si="5" ref="F31:Q31">F6+F17+F25+F29+F35</f>
        <v>30360</v>
      </c>
      <c r="G31" s="348">
        <f t="shared" si="5"/>
        <v>0</v>
      </c>
      <c r="H31" s="348">
        <f t="shared" si="5"/>
        <v>0</v>
      </c>
      <c r="I31" s="348">
        <f t="shared" si="5"/>
        <v>0</v>
      </c>
      <c r="J31" s="348">
        <f t="shared" si="5"/>
        <v>0</v>
      </c>
      <c r="K31" s="445">
        <f t="shared" si="5"/>
        <v>26573</v>
      </c>
      <c r="L31" s="348">
        <f t="shared" si="5"/>
        <v>29689</v>
      </c>
      <c r="M31" s="348">
        <f t="shared" si="5"/>
        <v>0</v>
      </c>
      <c r="N31" s="348">
        <f t="shared" si="5"/>
        <v>0</v>
      </c>
      <c r="O31" s="348">
        <f t="shared" si="5"/>
        <v>0</v>
      </c>
      <c r="P31" s="348">
        <f t="shared" si="5"/>
        <v>0</v>
      </c>
      <c r="Q31" s="445">
        <f t="shared" si="5"/>
        <v>671</v>
      </c>
      <c r="R31" s="348">
        <f>R6+R17+R25+R29+R30</f>
        <v>671</v>
      </c>
      <c r="S31" s="348">
        <f>S6+S17+S25+S29+S30</f>
        <v>0</v>
      </c>
      <c r="T31" s="348">
        <f>T6+T17+T25+T29+T30</f>
        <v>0</v>
      </c>
      <c r="U31" s="348">
        <f>U6+U17+U25+U29+U30</f>
        <v>0</v>
      </c>
      <c r="V31" s="348">
        <f>V6+V17+V25+V29+V30</f>
        <v>0</v>
      </c>
      <c r="W31" s="348"/>
    </row>
    <row r="32" spans="1:23" s="100" customFormat="1" ht="22.5" customHeight="1" thickBot="1">
      <c r="A32" s="128">
        <v>5</v>
      </c>
      <c r="B32" s="1218" t="s">
        <v>125</v>
      </c>
      <c r="C32" s="1218"/>
      <c r="D32" s="1218"/>
      <c r="E32" s="450">
        <f aca="true" t="shared" si="6" ref="E32:Q32">SUM(E33:E35)</f>
        <v>83</v>
      </c>
      <c r="F32" s="450">
        <f t="shared" si="6"/>
        <v>1500</v>
      </c>
      <c r="G32" s="450">
        <f t="shared" si="6"/>
        <v>0</v>
      </c>
      <c r="H32" s="450">
        <f t="shared" si="6"/>
        <v>0</v>
      </c>
      <c r="I32" s="450">
        <f t="shared" si="6"/>
        <v>0</v>
      </c>
      <c r="J32" s="450">
        <f t="shared" si="6"/>
        <v>0</v>
      </c>
      <c r="K32" s="450">
        <f t="shared" si="6"/>
        <v>83</v>
      </c>
      <c r="L32" s="450">
        <f t="shared" si="6"/>
        <v>1500</v>
      </c>
      <c r="M32" s="450">
        <f t="shared" si="6"/>
        <v>0</v>
      </c>
      <c r="N32" s="450">
        <f t="shared" si="6"/>
        <v>0</v>
      </c>
      <c r="O32" s="450">
        <f t="shared" si="6"/>
        <v>0</v>
      </c>
      <c r="P32" s="450">
        <f t="shared" si="6"/>
        <v>0</v>
      </c>
      <c r="Q32" s="450">
        <f t="shared" si="6"/>
        <v>0</v>
      </c>
      <c r="R32" s="154"/>
      <c r="S32" s="154"/>
      <c r="T32" s="154"/>
      <c r="U32" s="154"/>
      <c r="V32" s="154"/>
      <c r="W32" s="154"/>
    </row>
    <row r="33" spans="1:23" s="5" customFormat="1" ht="22.5" customHeight="1">
      <c r="A33" s="173"/>
      <c r="B33" s="155" t="s">
        <v>51</v>
      </c>
      <c r="C33" s="1239" t="s">
        <v>458</v>
      </c>
      <c r="D33" s="1239"/>
      <c r="E33" s="446">
        <v>83</v>
      </c>
      <c r="F33" s="350">
        <f>83+1500-83</f>
        <v>1500</v>
      </c>
      <c r="G33" s="350"/>
      <c r="H33" s="350"/>
      <c r="I33" s="350"/>
      <c r="J33" s="350"/>
      <c r="K33" s="446">
        <v>83</v>
      </c>
      <c r="L33" s="350">
        <f>83+1500-83</f>
        <v>1500</v>
      </c>
      <c r="M33" s="350"/>
      <c r="N33" s="350"/>
      <c r="O33" s="350"/>
      <c r="P33" s="350"/>
      <c r="Q33" s="446"/>
      <c r="R33" s="350"/>
      <c r="S33" s="350"/>
      <c r="T33" s="350"/>
      <c r="U33" s="350"/>
      <c r="V33" s="350"/>
      <c r="W33" s="350"/>
    </row>
    <row r="34" spans="1:23" s="5" customFormat="1" ht="22.5" customHeight="1" thickBot="1">
      <c r="A34" s="169"/>
      <c r="B34" s="156" t="s">
        <v>52</v>
      </c>
      <c r="C34" s="1231" t="s">
        <v>459</v>
      </c>
      <c r="D34" s="1231"/>
      <c r="E34" s="451"/>
      <c r="F34" s="172"/>
      <c r="G34" s="172"/>
      <c r="H34" s="172"/>
      <c r="I34" s="172"/>
      <c r="J34" s="172"/>
      <c r="K34" s="451"/>
      <c r="L34" s="172"/>
      <c r="M34" s="172"/>
      <c r="N34" s="172"/>
      <c r="O34" s="172"/>
      <c r="P34" s="172"/>
      <c r="Q34" s="451"/>
      <c r="R34" s="172"/>
      <c r="S34" s="172"/>
      <c r="T34" s="172"/>
      <c r="U34" s="172"/>
      <c r="V34" s="172"/>
      <c r="W34" s="172"/>
    </row>
    <row r="35" spans="1:23" s="5" customFormat="1" ht="22.5" customHeight="1" thickBot="1">
      <c r="A35" s="1030"/>
      <c r="B35" s="85"/>
      <c r="C35" s="80" t="s">
        <v>457</v>
      </c>
      <c r="D35" s="80"/>
      <c r="E35" s="1045"/>
      <c r="F35" s="348"/>
      <c r="G35" s="348"/>
      <c r="H35" s="348"/>
      <c r="I35" s="348"/>
      <c r="J35" s="348"/>
      <c r="K35" s="445"/>
      <c r="L35" s="348"/>
      <c r="M35" s="348"/>
      <c r="N35" s="348"/>
      <c r="O35" s="348"/>
      <c r="P35" s="348"/>
      <c r="Q35" s="445">
        <v>0</v>
      </c>
      <c r="R35" s="521"/>
      <c r="S35" s="521"/>
      <c r="T35" s="521"/>
      <c r="U35" s="521"/>
      <c r="V35" s="521"/>
      <c r="W35" s="521"/>
    </row>
    <row r="36" spans="1:23" s="5" customFormat="1" ht="22.5" customHeight="1" thickBot="1">
      <c r="A36" s="151" t="s">
        <v>13</v>
      </c>
      <c r="B36" s="1177" t="s">
        <v>290</v>
      </c>
      <c r="C36" s="1177"/>
      <c r="D36" s="1177"/>
      <c r="E36" s="447">
        <f>E31+E32</f>
        <v>27327</v>
      </c>
      <c r="F36" s="99">
        <f aca="true" t="shared" si="7" ref="F36:V36">F31+F32</f>
        <v>31860</v>
      </c>
      <c r="G36" s="99">
        <f t="shared" si="7"/>
        <v>0</v>
      </c>
      <c r="H36" s="99">
        <f t="shared" si="7"/>
        <v>0</v>
      </c>
      <c r="I36" s="99">
        <f t="shared" si="7"/>
        <v>0</v>
      </c>
      <c r="J36" s="99">
        <f t="shared" si="7"/>
        <v>0</v>
      </c>
      <c r="K36" s="447">
        <f t="shared" si="7"/>
        <v>26656</v>
      </c>
      <c r="L36" s="99">
        <f t="shared" si="7"/>
        <v>31189</v>
      </c>
      <c r="M36" s="99">
        <f t="shared" si="7"/>
        <v>0</v>
      </c>
      <c r="N36" s="99">
        <f t="shared" si="7"/>
        <v>0</v>
      </c>
      <c r="O36" s="99">
        <f t="shared" si="7"/>
        <v>0</v>
      </c>
      <c r="P36" s="99">
        <f t="shared" si="7"/>
        <v>0</v>
      </c>
      <c r="Q36" s="447">
        <f t="shared" si="7"/>
        <v>671</v>
      </c>
      <c r="R36" s="99">
        <f t="shared" si="7"/>
        <v>671</v>
      </c>
      <c r="S36" s="99">
        <f t="shared" si="7"/>
        <v>0</v>
      </c>
      <c r="T36" s="99">
        <f t="shared" si="7"/>
        <v>0</v>
      </c>
      <c r="U36" s="99">
        <f t="shared" si="7"/>
        <v>0</v>
      </c>
      <c r="V36" s="99">
        <f t="shared" si="7"/>
        <v>0</v>
      </c>
      <c r="W36" s="477"/>
    </row>
    <row r="37" spans="1:22" s="5" customFormat="1" ht="19.5" customHeight="1" hidden="1" thickBot="1">
      <c r="A37" s="1180" t="s">
        <v>291</v>
      </c>
      <c r="B37" s="1181"/>
      <c r="C37" s="1181"/>
      <c r="D37" s="1181"/>
      <c r="E37" s="795"/>
      <c r="F37" s="796"/>
      <c r="G37" s="796"/>
      <c r="H37" s="796"/>
      <c r="I37" s="796"/>
      <c r="J37" s="797"/>
      <c r="K37" s="795"/>
      <c r="L37" s="796"/>
      <c r="M37" s="796"/>
      <c r="N37" s="796"/>
      <c r="O37" s="796"/>
      <c r="P37" s="797"/>
      <c r="Q37" s="795"/>
      <c r="R37" s="796"/>
      <c r="S37" s="796"/>
      <c r="T37" s="796"/>
      <c r="U37" s="796"/>
      <c r="V37" s="801"/>
    </row>
    <row r="38" spans="1:22" s="5" customFormat="1" ht="19.5" customHeight="1" hidden="1" thickBot="1">
      <c r="A38" s="1176" t="s">
        <v>8</v>
      </c>
      <c r="B38" s="1177"/>
      <c r="C38" s="1177"/>
      <c r="D38" s="1177"/>
      <c r="E38" s="529">
        <f>SUM(E36:E37)</f>
        <v>27327</v>
      </c>
      <c r="F38" s="530">
        <f>SUM(F36:F37)</f>
        <v>31860</v>
      </c>
      <c r="G38" s="530">
        <f>SUM(G36:G37)</f>
        <v>0</v>
      </c>
      <c r="H38" s="530">
        <f>SUM(H36:H37)</f>
        <v>0</v>
      </c>
      <c r="I38" s="530">
        <f>SUM(I36:I37)</f>
        <v>0</v>
      </c>
      <c r="J38" s="531"/>
      <c r="K38" s="529">
        <f>SUM(K36:K37)</f>
        <v>26656</v>
      </c>
      <c r="L38" s="530">
        <f>SUM(L36:L37)</f>
        <v>31189</v>
      </c>
      <c r="M38" s="530">
        <f>SUM(M36:M37)</f>
        <v>0</v>
      </c>
      <c r="N38" s="530">
        <f>SUM(N36:N37)</f>
        <v>0</v>
      </c>
      <c r="O38" s="530">
        <f>SUM(O36:O37)</f>
        <v>0</v>
      </c>
      <c r="P38" s="531"/>
      <c r="Q38" s="529">
        <f>SUM(Q36:Q37)</f>
        <v>671</v>
      </c>
      <c r="R38" s="530">
        <f>SUM(R36:R37)</f>
        <v>671</v>
      </c>
      <c r="S38" s="530">
        <f>SUM(S36:S37)</f>
        <v>0</v>
      </c>
      <c r="T38" s="530">
        <f>SUM(T36:T37)</f>
        <v>0</v>
      </c>
      <c r="U38" s="530">
        <f>SUM(U36:U37)</f>
        <v>0</v>
      </c>
      <c r="V38" s="532"/>
    </row>
    <row r="39" spans="1:22" s="5" customFormat="1" ht="19.5" customHeight="1">
      <c r="A39" s="616"/>
      <c r="B39" s="802"/>
      <c r="C39" s="616"/>
      <c r="D39" s="616"/>
      <c r="E39" s="803"/>
      <c r="F39" s="803"/>
      <c r="G39" s="803"/>
      <c r="H39" s="803"/>
      <c r="I39" s="803"/>
      <c r="J39" s="803"/>
      <c r="K39" s="804"/>
      <c r="L39" s="804"/>
      <c r="M39" s="804"/>
      <c r="N39" s="804"/>
      <c r="O39" s="804"/>
      <c r="P39" s="804"/>
      <c r="Q39" s="804"/>
      <c r="R39" s="804"/>
      <c r="S39" s="805"/>
      <c r="T39" s="805"/>
      <c r="U39" s="805"/>
      <c r="V39" s="805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/>
      <c r="I40" s="6"/>
      <c r="J40" s="6"/>
      <c r="K40" s="175"/>
      <c r="L40" s="175"/>
      <c r="M40" s="175"/>
      <c r="N40" s="175"/>
      <c r="O40" s="175"/>
      <c r="P40" s="175">
        <f>P36+W36</f>
        <v>0</v>
      </c>
      <c r="Q40" s="175"/>
      <c r="R40" s="175"/>
    </row>
    <row r="41" spans="1:10" ht="15.75">
      <c r="A41" s="160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60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60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60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60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60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60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60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60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60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60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60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60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60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60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60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60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60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60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0"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view="pageBreakPreview" zoomScale="60" zoomScalePageLayoutView="0" workbookViewId="0" topLeftCell="A1">
      <selection activeCell="D3" sqref="D3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250" t="s">
        <v>558</v>
      </c>
      <c r="E2" s="1250"/>
      <c r="F2" s="469"/>
      <c r="G2" s="469"/>
      <c r="H2" s="469"/>
      <c r="I2" s="469"/>
    </row>
    <row r="4" spans="1:9" ht="19.5">
      <c r="A4" s="1254" t="s">
        <v>372</v>
      </c>
      <c r="B4" s="1254"/>
      <c r="C4" s="1254"/>
      <c r="D4" s="1254"/>
      <c r="E4" s="1254"/>
      <c r="F4" s="470"/>
      <c r="G4" s="470"/>
      <c r="H4" s="470"/>
      <c r="I4" s="470"/>
    </row>
    <row r="5" spans="1:9" ht="19.5">
      <c r="A5" s="470"/>
      <c r="B5" s="470"/>
      <c r="C5" s="470"/>
      <c r="D5" s="470"/>
      <c r="E5" s="470"/>
      <c r="F5" s="470"/>
      <c r="G5" s="470"/>
      <c r="H5" s="470"/>
      <c r="I5" s="470"/>
    </row>
    <row r="6" spans="2:11" ht="20.25" customHeight="1" thickBot="1">
      <c r="B6" s="1245" t="s">
        <v>5</v>
      </c>
      <c r="C6" s="1245"/>
      <c r="D6" s="1245"/>
      <c r="E6" s="1245"/>
      <c r="F6" s="1245"/>
      <c r="G6" s="1245"/>
      <c r="H6" s="1245"/>
      <c r="I6" s="1245"/>
      <c r="J6" s="1246" t="s">
        <v>287</v>
      </c>
      <c r="K6" s="1246"/>
    </row>
    <row r="7" spans="1:11" ht="36.75" customHeight="1">
      <c r="A7" s="1252" t="s">
        <v>4</v>
      </c>
      <c r="B7" s="1251" t="s">
        <v>552</v>
      </c>
      <c r="C7" s="1243"/>
      <c r="D7" s="1243"/>
      <c r="E7" s="1244"/>
      <c r="F7" s="1242" t="s">
        <v>313</v>
      </c>
      <c r="G7" s="1243"/>
      <c r="H7" s="1243"/>
      <c r="I7" s="1244"/>
      <c r="J7" s="1240" t="s">
        <v>293</v>
      </c>
      <c r="K7" s="1241"/>
    </row>
    <row r="8" spans="1:11" ht="41.25" customHeight="1" thickBot="1">
      <c r="A8" s="1253"/>
      <c r="B8" s="31" t="s">
        <v>34</v>
      </c>
      <c r="C8" s="31" t="s">
        <v>242</v>
      </c>
      <c r="D8" s="31" t="s">
        <v>243</v>
      </c>
      <c r="E8" s="32" t="s">
        <v>1</v>
      </c>
      <c r="F8" s="707" t="s">
        <v>34</v>
      </c>
      <c r="G8" s="31" t="s">
        <v>242</v>
      </c>
      <c r="H8" s="31" t="s">
        <v>243</v>
      </c>
      <c r="I8" s="32" t="s">
        <v>1</v>
      </c>
      <c r="J8" s="488" t="s">
        <v>287</v>
      </c>
      <c r="K8" s="489" t="s">
        <v>288</v>
      </c>
    </row>
    <row r="9" spans="1:11" ht="30" customHeight="1" thickBot="1">
      <c r="A9" s="26" t="s">
        <v>254</v>
      </c>
      <c r="B9" s="181">
        <v>1</v>
      </c>
      <c r="C9" s="181"/>
      <c r="D9" s="182"/>
      <c r="E9" s="354">
        <f>SUM(B9:C9)</f>
        <v>1</v>
      </c>
      <c r="F9" s="708"/>
      <c r="G9" s="181"/>
      <c r="H9" s="182"/>
      <c r="I9" s="353"/>
      <c r="J9" s="486"/>
      <c r="K9" s="487">
        <f>J9/E9</f>
        <v>0</v>
      </c>
    </row>
    <row r="10" spans="1:11" ht="30" customHeight="1" hidden="1" thickBot="1">
      <c r="A10" s="26"/>
      <c r="B10" s="181"/>
      <c r="C10" s="181"/>
      <c r="D10" s="181"/>
      <c r="E10" s="354"/>
      <c r="F10" s="708"/>
      <c r="G10" s="181"/>
      <c r="H10" s="181"/>
      <c r="I10" s="354"/>
      <c r="J10" s="484"/>
      <c r="K10" s="485" t="e">
        <f>J10/E10</f>
        <v>#DIV/0!</v>
      </c>
    </row>
    <row r="11" spans="1:11" ht="54.75" customHeight="1" thickBot="1">
      <c r="A11" s="180" t="s">
        <v>29</v>
      </c>
      <c r="B11" s="304">
        <f aca="true" t="shared" si="0" ref="B11:J11">SUM(B9:B10)</f>
        <v>1</v>
      </c>
      <c r="C11" s="304">
        <f t="shared" si="0"/>
        <v>0</v>
      </c>
      <c r="D11" s="304">
        <f t="shared" si="0"/>
        <v>0</v>
      </c>
      <c r="E11" s="355">
        <f t="shared" si="0"/>
        <v>1</v>
      </c>
      <c r="F11" s="709">
        <f t="shared" si="0"/>
        <v>0</v>
      </c>
      <c r="G11" s="304">
        <f t="shared" si="0"/>
        <v>0</v>
      </c>
      <c r="H11" s="304">
        <f t="shared" si="0"/>
        <v>0</v>
      </c>
      <c r="I11" s="355">
        <f t="shared" si="0"/>
        <v>0</v>
      </c>
      <c r="J11" s="492">
        <f t="shared" si="0"/>
        <v>0</v>
      </c>
      <c r="K11" s="493">
        <f>J11/E11</f>
        <v>0</v>
      </c>
    </row>
    <row r="12" ht="13.5" thickBot="1">
      <c r="K12" s="480"/>
    </row>
    <row r="13" spans="1:11" ht="30.75" customHeight="1" thickBot="1">
      <c r="A13" s="1247" t="s">
        <v>62</v>
      </c>
      <c r="B13" s="1248"/>
      <c r="C13" s="1248"/>
      <c r="D13" s="1249"/>
      <c r="E13" s="356">
        <v>2</v>
      </c>
      <c r="F13" s="482"/>
      <c r="G13" s="483"/>
      <c r="H13" s="481"/>
      <c r="I13" s="481"/>
      <c r="J13" s="490"/>
      <c r="K13" s="491">
        <f>J13/E13</f>
        <v>0</v>
      </c>
    </row>
    <row r="15" ht="12.75">
      <c r="A15" s="54" t="s">
        <v>128</v>
      </c>
    </row>
    <row r="17" spans="5:9" ht="12.75">
      <c r="E17" s="352"/>
      <c r="F17" s="352"/>
      <c r="G17" s="352"/>
      <c r="H17" s="352"/>
      <c r="I17" s="352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60" zoomScalePageLayoutView="0" workbookViewId="0" topLeftCell="A1">
      <selection activeCell="I39" sqref="I39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5" customWidth="1"/>
    <col min="4" max="5" width="14.140625" style="98" customWidth="1"/>
    <col min="6" max="7" width="14.140625" style="98" hidden="1" customWidth="1"/>
    <col min="8" max="8" width="17.57421875" style="37" customWidth="1"/>
    <col min="9" max="9" width="15.28125" style="37" customWidth="1"/>
    <col min="10" max="11" width="15.28125" style="37" hidden="1" customWidth="1"/>
    <col min="12" max="12" width="18.28125" style="37" customWidth="1"/>
    <col min="13" max="13" width="11.8515625" style="37" customWidth="1"/>
    <col min="14" max="16384" width="9.140625" style="37" customWidth="1"/>
  </cols>
  <sheetData>
    <row r="1" spans="1:13" ht="15.75">
      <c r="A1" s="1257" t="s">
        <v>77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2</v>
      </c>
      <c r="M2" s="76"/>
    </row>
    <row r="3" spans="1:14" s="90" customFormat="1" ht="31.5" customHeight="1" thickBot="1">
      <c r="A3" s="28" t="s">
        <v>6</v>
      </c>
      <c r="B3" s="29" t="s">
        <v>42</v>
      </c>
      <c r="C3" s="615" t="s">
        <v>373</v>
      </c>
      <c r="D3" s="1258" t="s">
        <v>5</v>
      </c>
      <c r="E3" s="1259"/>
      <c r="F3" s="1261"/>
      <c r="G3" s="1261"/>
      <c r="H3" s="1262" t="s">
        <v>374</v>
      </c>
      <c r="I3" s="1263"/>
      <c r="J3" s="1263"/>
      <c r="K3" s="1264"/>
      <c r="L3" s="1260" t="s">
        <v>31</v>
      </c>
      <c r="M3" s="1260"/>
      <c r="N3" s="860"/>
    </row>
    <row r="4" spans="1:14" s="90" customFormat="1" ht="31.5" customHeight="1">
      <c r="A4" s="372"/>
      <c r="B4" s="373"/>
      <c r="C4" s="710"/>
      <c r="D4" s="729" t="s">
        <v>86</v>
      </c>
      <c r="E4" s="730" t="s">
        <v>274</v>
      </c>
      <c r="F4" s="721" t="s">
        <v>287</v>
      </c>
      <c r="G4" s="714" t="s">
        <v>288</v>
      </c>
      <c r="H4" s="729" t="s">
        <v>86</v>
      </c>
      <c r="I4" s="730" t="s">
        <v>274</v>
      </c>
      <c r="J4" s="374"/>
      <c r="K4" s="737"/>
      <c r="L4" s="861" t="s">
        <v>86</v>
      </c>
      <c r="M4" s="730" t="s">
        <v>274</v>
      </c>
      <c r="N4" s="860"/>
    </row>
    <row r="5" spans="1:14" ht="29.25" customHeight="1">
      <c r="A5" s="75">
        <v>1</v>
      </c>
      <c r="B5" s="120" t="s">
        <v>550</v>
      </c>
      <c r="C5" s="711" t="s">
        <v>248</v>
      </c>
      <c r="D5" s="731">
        <v>12700</v>
      </c>
      <c r="E5" s="732">
        <v>12700</v>
      </c>
      <c r="F5" s="722"/>
      <c r="G5" s="715"/>
      <c r="H5" s="731">
        <v>10000</v>
      </c>
      <c r="I5" s="732">
        <v>12700</v>
      </c>
      <c r="J5" s="92"/>
      <c r="K5" s="738"/>
      <c r="L5" s="862">
        <v>2700</v>
      </c>
      <c r="M5" s="862">
        <v>2700</v>
      </c>
      <c r="N5" s="863"/>
    </row>
    <row r="6" spans="1:14" ht="29.25" customHeight="1" thickBot="1">
      <c r="A6" s="75">
        <v>2</v>
      </c>
      <c r="B6" s="120" t="s">
        <v>595</v>
      </c>
      <c r="C6" s="711" t="s">
        <v>248</v>
      </c>
      <c r="D6" s="733"/>
      <c r="E6" s="377">
        <v>2950</v>
      </c>
      <c r="F6" s="723"/>
      <c r="G6" s="715"/>
      <c r="H6" s="739"/>
      <c r="I6" s="377">
        <v>2950</v>
      </c>
      <c r="J6" s="91"/>
      <c r="K6" s="738"/>
      <c r="L6" s="862">
        <v>0</v>
      </c>
      <c r="M6" s="862">
        <v>0</v>
      </c>
      <c r="N6" s="863"/>
    </row>
    <row r="7" spans="1:14" ht="29.25" customHeight="1" hidden="1">
      <c r="A7" s="75">
        <v>6</v>
      </c>
      <c r="B7" s="120"/>
      <c r="C7" s="712"/>
      <c r="D7" s="734"/>
      <c r="E7" s="94"/>
      <c r="F7" s="724"/>
      <c r="G7" s="715" t="e">
        <f aca="true" t="shared" si="0" ref="G7:G12">F7/E7</f>
        <v>#DIV/0!</v>
      </c>
      <c r="H7" s="740"/>
      <c r="I7" s="94"/>
      <c r="J7" s="93"/>
      <c r="K7" s="738" t="e">
        <f>J7/I7</f>
        <v>#DIV/0!</v>
      </c>
      <c r="L7" s="864"/>
      <c r="M7" s="864"/>
      <c r="N7" s="863"/>
    </row>
    <row r="8" spans="1:14" ht="29.25" customHeight="1" hidden="1">
      <c r="A8" s="75">
        <v>7</v>
      </c>
      <c r="B8" s="123"/>
      <c r="C8" s="712"/>
      <c r="D8" s="734"/>
      <c r="E8" s="94"/>
      <c r="F8" s="724"/>
      <c r="G8" s="715" t="e">
        <f t="shared" si="0"/>
        <v>#DIV/0!</v>
      </c>
      <c r="H8" s="740"/>
      <c r="I8" s="94"/>
      <c r="J8" s="93"/>
      <c r="K8" s="738" t="e">
        <f>J8/I8</f>
        <v>#DIV/0!</v>
      </c>
      <c r="L8" s="864"/>
      <c r="M8" s="864"/>
      <c r="N8" s="865"/>
    </row>
    <row r="9" spans="1:14" ht="29.25" customHeight="1" hidden="1">
      <c r="A9" s="75">
        <v>8</v>
      </c>
      <c r="B9" s="120"/>
      <c r="C9" s="712"/>
      <c r="D9" s="734"/>
      <c r="E9" s="94"/>
      <c r="F9" s="724"/>
      <c r="G9" s="715" t="e">
        <f t="shared" si="0"/>
        <v>#DIV/0!</v>
      </c>
      <c r="H9" s="740"/>
      <c r="I9" s="94"/>
      <c r="J9" s="93"/>
      <c r="K9" s="738" t="e">
        <f>J9/I9</f>
        <v>#DIV/0!</v>
      </c>
      <c r="L9" s="864"/>
      <c r="M9" s="864"/>
      <c r="N9" s="865"/>
    </row>
    <row r="10" spans="1:14" ht="29.25" customHeight="1" hidden="1">
      <c r="A10" s="75">
        <v>9</v>
      </c>
      <c r="B10" s="122"/>
      <c r="C10" s="712"/>
      <c r="D10" s="734"/>
      <c r="E10" s="94"/>
      <c r="F10" s="724"/>
      <c r="G10" s="715" t="e">
        <f t="shared" si="0"/>
        <v>#DIV/0!</v>
      </c>
      <c r="H10" s="740"/>
      <c r="I10" s="94"/>
      <c r="J10" s="93"/>
      <c r="K10" s="738" t="e">
        <f>J10/I10</f>
        <v>#DIV/0!</v>
      </c>
      <c r="L10" s="864"/>
      <c r="M10" s="864"/>
      <c r="N10" s="863"/>
    </row>
    <row r="11" spans="1:14" ht="29.25" customHeight="1" hidden="1" thickBot="1">
      <c r="A11" s="75">
        <v>10</v>
      </c>
      <c r="B11" s="122"/>
      <c r="C11" s="712"/>
      <c r="D11" s="734"/>
      <c r="E11" s="94"/>
      <c r="F11" s="724"/>
      <c r="G11" s="715" t="e">
        <f t="shared" si="0"/>
        <v>#DIV/0!</v>
      </c>
      <c r="H11" s="740"/>
      <c r="I11" s="94"/>
      <c r="J11" s="93"/>
      <c r="K11" s="738" t="e">
        <f>J11/I11</f>
        <v>#DIV/0!</v>
      </c>
      <c r="L11" s="866"/>
      <c r="M11" s="866"/>
      <c r="N11" s="863"/>
    </row>
    <row r="12" spans="1:14" ht="31.5" customHeight="1" thickBot="1">
      <c r="A12" s="1255" t="s">
        <v>1</v>
      </c>
      <c r="B12" s="1265"/>
      <c r="C12" s="713"/>
      <c r="D12" s="735">
        <f>SUM(D5:D6)</f>
        <v>12700</v>
      </c>
      <c r="E12" s="736">
        <f>SUM(E5:E11)</f>
        <v>15650</v>
      </c>
      <c r="F12" s="725">
        <f>SUM(F5:F11)</f>
        <v>0</v>
      </c>
      <c r="G12" s="716">
        <f t="shared" si="0"/>
        <v>0</v>
      </c>
      <c r="H12" s="735">
        <f aca="true" t="shared" si="1" ref="H12:M12">SUM(H5:H11)</f>
        <v>10000</v>
      </c>
      <c r="I12" s="736">
        <f t="shared" si="1"/>
        <v>15650</v>
      </c>
      <c r="J12" s="735">
        <f t="shared" si="1"/>
        <v>0</v>
      </c>
      <c r="K12" s="735" t="e">
        <f t="shared" si="1"/>
        <v>#DIV/0!</v>
      </c>
      <c r="L12" s="735">
        <f t="shared" si="1"/>
        <v>2700</v>
      </c>
      <c r="M12" s="735">
        <f t="shared" si="1"/>
        <v>2700</v>
      </c>
      <c r="N12" s="863"/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 hidden="1">
      <c r="A14" s="1257" t="s">
        <v>78</v>
      </c>
      <c r="B14" s="1257"/>
      <c r="C14" s="1257"/>
      <c r="D14" s="1257"/>
      <c r="E14" s="1257"/>
      <c r="F14" s="1257"/>
      <c r="G14" s="1257"/>
      <c r="H14" s="1257"/>
      <c r="I14" s="1257"/>
      <c r="J14" s="1257"/>
      <c r="K14" s="1257"/>
      <c r="L14" s="1257"/>
    </row>
    <row r="15" spans="1:12" ht="13.5" hidden="1" thickBot="1">
      <c r="A15" s="95"/>
      <c r="B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4" ht="29.25" customHeight="1" hidden="1" thickBot="1">
      <c r="A16" s="28" t="s">
        <v>6</v>
      </c>
      <c r="B16" s="29" t="s">
        <v>36</v>
      </c>
      <c r="C16" s="615" t="s">
        <v>373</v>
      </c>
      <c r="D16" s="1258" t="s">
        <v>5</v>
      </c>
      <c r="E16" s="1259"/>
      <c r="F16" s="1261"/>
      <c r="G16" s="1261"/>
      <c r="H16" s="1262" t="s">
        <v>374</v>
      </c>
      <c r="I16" s="1263"/>
      <c r="J16" s="1263"/>
      <c r="K16" s="1264"/>
      <c r="L16" s="1260" t="s">
        <v>31</v>
      </c>
      <c r="M16" s="1260"/>
      <c r="N16" s="867"/>
    </row>
    <row r="17" spans="1:14" ht="28.5" customHeight="1" hidden="1" thickBot="1">
      <c r="A17" s="375"/>
      <c r="B17" s="376"/>
      <c r="C17" s="717"/>
      <c r="D17" s="729" t="s">
        <v>86</v>
      </c>
      <c r="E17" s="730" t="s">
        <v>354</v>
      </c>
      <c r="F17" s="721" t="s">
        <v>287</v>
      </c>
      <c r="G17" s="714" t="s">
        <v>288</v>
      </c>
      <c r="H17" s="729" t="s">
        <v>86</v>
      </c>
      <c r="I17" s="730" t="s">
        <v>354</v>
      </c>
      <c r="J17" s="374" t="s">
        <v>287</v>
      </c>
      <c r="K17" s="737" t="s">
        <v>288</v>
      </c>
      <c r="L17" s="868" t="s">
        <v>86</v>
      </c>
      <c r="M17" s="869" t="s">
        <v>354</v>
      </c>
      <c r="N17" s="867"/>
    </row>
    <row r="18" spans="1:14" ht="29.25" customHeight="1" hidden="1">
      <c r="A18" s="96"/>
      <c r="B18" s="124"/>
      <c r="C18" s="718"/>
      <c r="D18" s="741"/>
      <c r="E18" s="742"/>
      <c r="F18" s="726"/>
      <c r="G18" s="715"/>
      <c r="H18" s="746"/>
      <c r="I18" s="106"/>
      <c r="J18" s="97"/>
      <c r="K18" s="738"/>
      <c r="L18" s="870"/>
      <c r="M18" s="870"/>
      <c r="N18" s="863"/>
    </row>
    <row r="19" spans="1:14" ht="29.25" customHeight="1" hidden="1">
      <c r="A19" s="74"/>
      <c r="B19" s="125"/>
      <c r="C19" s="719"/>
      <c r="D19" s="743"/>
      <c r="E19" s="744"/>
      <c r="F19" s="727"/>
      <c r="G19" s="715"/>
      <c r="H19" s="747"/>
      <c r="I19" s="97"/>
      <c r="J19" s="97"/>
      <c r="K19" s="738"/>
      <c r="L19" s="864"/>
      <c r="M19" s="864"/>
      <c r="N19" s="863"/>
    </row>
    <row r="20" spans="1:14" ht="29.25" customHeight="1" hidden="1">
      <c r="A20" s="74"/>
      <c r="B20" s="121"/>
      <c r="C20" s="712"/>
      <c r="D20" s="734"/>
      <c r="E20" s="94"/>
      <c r="F20" s="724"/>
      <c r="G20" s="715"/>
      <c r="H20" s="740"/>
      <c r="I20" s="93"/>
      <c r="J20" s="93"/>
      <c r="K20" s="738"/>
      <c r="L20" s="864"/>
      <c r="M20" s="864"/>
      <c r="N20" s="863"/>
    </row>
    <row r="21" spans="1:14" ht="29.25" customHeight="1" hidden="1">
      <c r="A21" s="74"/>
      <c r="B21" s="120"/>
      <c r="C21" s="711"/>
      <c r="D21" s="733"/>
      <c r="E21" s="377"/>
      <c r="F21" s="723"/>
      <c r="G21" s="715"/>
      <c r="H21" s="740"/>
      <c r="I21" s="91"/>
      <c r="J21" s="91"/>
      <c r="K21" s="738"/>
      <c r="L21" s="870"/>
      <c r="M21" s="870"/>
      <c r="N21" s="863"/>
    </row>
    <row r="22" spans="1:14" ht="29.25" customHeight="1" hidden="1">
      <c r="A22" s="74"/>
      <c r="B22" s="120"/>
      <c r="C22" s="711"/>
      <c r="D22" s="733"/>
      <c r="E22" s="377"/>
      <c r="F22" s="723"/>
      <c r="G22" s="715"/>
      <c r="H22" s="740"/>
      <c r="I22" s="91"/>
      <c r="J22" s="91"/>
      <c r="K22" s="738"/>
      <c r="L22" s="870"/>
      <c r="M22" s="870"/>
      <c r="N22" s="863"/>
    </row>
    <row r="23" spans="1:14" ht="29.25" customHeight="1" hidden="1">
      <c r="A23" s="74"/>
      <c r="B23" s="120"/>
      <c r="C23" s="720"/>
      <c r="D23" s="733"/>
      <c r="E23" s="377"/>
      <c r="F23" s="723"/>
      <c r="G23" s="715"/>
      <c r="H23" s="739"/>
      <c r="I23" s="91"/>
      <c r="J23" s="97"/>
      <c r="K23" s="738"/>
      <c r="L23" s="870"/>
      <c r="M23" s="870"/>
      <c r="N23" s="867"/>
    </row>
    <row r="24" spans="1:14" ht="29.25" customHeight="1" hidden="1" thickBot="1">
      <c r="A24" s="74"/>
      <c r="B24" s="120"/>
      <c r="C24" s="720"/>
      <c r="D24" s="733"/>
      <c r="E24" s="377"/>
      <c r="F24" s="723"/>
      <c r="G24" s="715"/>
      <c r="H24" s="739"/>
      <c r="I24" s="91"/>
      <c r="J24" s="97"/>
      <c r="K24" s="738"/>
      <c r="L24" s="870"/>
      <c r="M24" s="870"/>
      <c r="N24" s="867"/>
    </row>
    <row r="25" spans="1:14" ht="29.25" customHeight="1" hidden="1">
      <c r="A25" s="74"/>
      <c r="B25" s="120"/>
      <c r="C25" s="720"/>
      <c r="D25" s="733"/>
      <c r="E25" s="377"/>
      <c r="F25" s="723"/>
      <c r="G25" s="715"/>
      <c r="H25" s="739"/>
      <c r="I25" s="91"/>
      <c r="J25" s="97"/>
      <c r="K25" s="738"/>
      <c r="L25" s="870"/>
      <c r="M25" s="870"/>
      <c r="N25" s="867"/>
    </row>
    <row r="26" spans="1:14" ht="29.25" customHeight="1" hidden="1">
      <c r="A26" s="74"/>
      <c r="B26" s="120"/>
      <c r="C26" s="720"/>
      <c r="D26" s="733"/>
      <c r="E26" s="377"/>
      <c r="F26" s="723"/>
      <c r="G26" s="715"/>
      <c r="H26" s="739"/>
      <c r="I26" s="91"/>
      <c r="J26" s="91"/>
      <c r="K26" s="738"/>
      <c r="L26" s="871"/>
      <c r="M26" s="871"/>
      <c r="N26" s="867"/>
    </row>
    <row r="27" spans="1:14" ht="29.25" customHeight="1" hidden="1" thickBot="1">
      <c r="A27" s="74"/>
      <c r="B27" s="126"/>
      <c r="C27" s="711"/>
      <c r="D27" s="733"/>
      <c r="E27" s="377"/>
      <c r="F27" s="723"/>
      <c r="G27" s="715"/>
      <c r="H27" s="739"/>
      <c r="I27" s="91"/>
      <c r="J27" s="91"/>
      <c r="K27" s="738"/>
      <c r="L27" s="871"/>
      <c r="M27" s="871"/>
      <c r="N27" s="867"/>
    </row>
    <row r="28" spans="1:14" ht="29.25" customHeight="1" hidden="1" thickBot="1">
      <c r="A28" s="1255"/>
      <c r="B28" s="1256"/>
      <c r="C28" s="713"/>
      <c r="D28" s="745"/>
      <c r="E28" s="357"/>
      <c r="F28" s="728"/>
      <c r="G28" s="716"/>
      <c r="H28" s="745"/>
      <c r="I28" s="745"/>
      <c r="J28" s="745"/>
      <c r="K28" s="745"/>
      <c r="L28" s="745"/>
      <c r="M28" s="872"/>
      <c r="N28" s="867"/>
    </row>
    <row r="29" ht="12.75" hidden="1">
      <c r="D29" s="98">
        <v>72226</v>
      </c>
    </row>
    <row r="30" spans="8:12" ht="12.75">
      <c r="H30" s="98"/>
      <c r="I30" s="98"/>
      <c r="J30" s="98"/>
      <c r="K30" s="98"/>
      <c r="L30" s="98"/>
    </row>
  </sheetData>
  <sheetProtection/>
  <mergeCells count="12">
    <mergeCell ref="A1:L1"/>
    <mergeCell ref="A12:B12"/>
    <mergeCell ref="A28:B28"/>
    <mergeCell ref="A14:L14"/>
    <mergeCell ref="D3:E3"/>
    <mergeCell ref="L3:M3"/>
    <mergeCell ref="D16:E16"/>
    <mergeCell ref="L16:M16"/>
    <mergeCell ref="F3:G3"/>
    <mergeCell ref="F16:G16"/>
    <mergeCell ref="H16:K16"/>
    <mergeCell ref="H3:K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2014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view="pageBreakPreview" zoomScale="60" zoomScalePageLayoutView="0" workbookViewId="0" topLeftCell="A1">
      <selection activeCell="AG61" sqref="AG61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8.421875" style="55" customWidth="1"/>
    <col min="6" max="6" width="9.00390625" style="55" hidden="1" customWidth="1"/>
    <col min="7" max="9" width="9.7109375" style="55" hidden="1" customWidth="1"/>
    <col min="10" max="10" width="14.421875" style="104" customWidth="1"/>
    <col min="11" max="11" width="11.57421875" style="104" customWidth="1"/>
    <col min="12" max="12" width="9.00390625" style="104" hidden="1" customWidth="1"/>
    <col min="13" max="14" width="8.8515625" style="104" hidden="1" customWidth="1"/>
    <col min="15" max="15" width="10.421875" style="104" hidden="1" customWidth="1"/>
    <col min="16" max="16" width="13.00390625" style="104" customWidth="1"/>
    <col min="17" max="17" width="8.140625" style="104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31"/>
      <c r="E1" s="131"/>
      <c r="F1" s="131"/>
      <c r="G1" s="131"/>
      <c r="H1" s="131"/>
      <c r="I1" s="131"/>
      <c r="J1" s="1266" t="s">
        <v>559</v>
      </c>
      <c r="K1" s="1266"/>
      <c r="L1" s="1266"/>
      <c r="M1" s="1266"/>
      <c r="N1" s="1266"/>
      <c r="O1" s="1266"/>
      <c r="P1" s="1266"/>
      <c r="Q1" s="403"/>
    </row>
    <row r="2" spans="1:17" ht="16.5" customHeight="1">
      <c r="A2" s="1269" t="s">
        <v>41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401"/>
    </row>
    <row r="3" spans="1:17" ht="15" customHeight="1">
      <c r="A3" s="1270" t="s">
        <v>376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  <c r="N3" s="1270"/>
      <c r="O3" s="1270"/>
      <c r="P3" s="1270"/>
      <c r="Q3" s="402"/>
    </row>
    <row r="4" spans="1:17" ht="15" customHeight="1">
      <c r="A4" s="1267" t="s">
        <v>223</v>
      </c>
      <c r="B4" s="1267"/>
      <c r="C4" s="1267"/>
      <c r="D4" s="1267"/>
      <c r="E4" s="1267"/>
      <c r="F4" s="1267"/>
      <c r="G4" s="1267"/>
      <c r="H4" s="1267"/>
      <c r="I4" s="1267"/>
      <c r="J4" s="1267"/>
      <c r="K4" s="1267"/>
      <c r="L4" s="1267"/>
      <c r="M4" s="1267"/>
      <c r="N4" s="1267"/>
      <c r="O4" s="1267"/>
      <c r="P4" s="1267"/>
      <c r="Q4" s="404"/>
    </row>
    <row r="5" spans="2:3" ht="13.5" thickBot="1">
      <c r="B5" s="14"/>
      <c r="C5" s="14"/>
    </row>
    <row r="6" spans="1:22" s="179" customFormat="1" ht="41.25" customHeight="1" thickBot="1">
      <c r="A6" s="178" t="s">
        <v>6</v>
      </c>
      <c r="B6" s="1275" t="s">
        <v>4</v>
      </c>
      <c r="C6" s="1275"/>
      <c r="D6" s="1271" t="s">
        <v>5</v>
      </c>
      <c r="E6" s="1272"/>
      <c r="F6" s="1272"/>
      <c r="G6" s="1272"/>
      <c r="H6" s="1272"/>
      <c r="I6" s="1272"/>
      <c r="J6" s="1272" t="s">
        <v>82</v>
      </c>
      <c r="K6" s="1272"/>
      <c r="L6" s="1272"/>
      <c r="M6" s="1272"/>
      <c r="N6" s="1272"/>
      <c r="O6" s="1272"/>
      <c r="P6" s="1273" t="s">
        <v>83</v>
      </c>
      <c r="Q6" s="1274"/>
      <c r="R6" s="1274"/>
      <c r="S6" s="1274"/>
      <c r="T6" s="1274"/>
      <c r="U6" s="1274"/>
      <c r="V6" s="806"/>
    </row>
    <row r="7" spans="1:22" s="179" customFormat="1" ht="41.25" customHeight="1" thickBot="1">
      <c r="A7" s="378"/>
      <c r="B7" s="379"/>
      <c r="C7" s="379"/>
      <c r="D7" s="597" t="s">
        <v>86</v>
      </c>
      <c r="E7" s="598" t="s">
        <v>274</v>
      </c>
      <c r="F7" s="598" t="s">
        <v>277</v>
      </c>
      <c r="G7" s="598" t="s">
        <v>356</v>
      </c>
      <c r="H7" s="598" t="s">
        <v>287</v>
      </c>
      <c r="I7" s="598" t="s">
        <v>294</v>
      </c>
      <c r="J7" s="598" t="s">
        <v>86</v>
      </c>
      <c r="K7" s="598" t="s">
        <v>274</v>
      </c>
      <c r="L7" s="598" t="s">
        <v>277</v>
      </c>
      <c r="M7" s="598" t="s">
        <v>356</v>
      </c>
      <c r="N7" s="598" t="s">
        <v>287</v>
      </c>
      <c r="O7" s="598" t="s">
        <v>294</v>
      </c>
      <c r="P7" s="599" t="s">
        <v>86</v>
      </c>
      <c r="Q7" s="1154" t="s">
        <v>274</v>
      </c>
      <c r="R7" s="1154" t="s">
        <v>277</v>
      </c>
      <c r="S7" s="1154" t="s">
        <v>356</v>
      </c>
      <c r="T7" s="1154" t="s">
        <v>287</v>
      </c>
      <c r="U7" s="1154" t="s">
        <v>294</v>
      </c>
      <c r="V7" s="806"/>
    </row>
    <row r="8" spans="1:22" ht="27.75" customHeight="1">
      <c r="A8" s="74">
        <v>1</v>
      </c>
      <c r="B8" s="1276" t="s">
        <v>539</v>
      </c>
      <c r="C8" s="1277"/>
      <c r="D8" s="600">
        <v>348</v>
      </c>
      <c r="E8" s="600">
        <v>348</v>
      </c>
      <c r="F8" s="601"/>
      <c r="G8" s="601"/>
      <c r="H8" s="601"/>
      <c r="I8" s="1147"/>
      <c r="J8" s="601">
        <v>348</v>
      </c>
      <c r="K8" s="600">
        <v>348</v>
      </c>
      <c r="L8" s="601"/>
      <c r="M8" s="601"/>
      <c r="N8" s="601"/>
      <c r="O8" s="1147"/>
      <c r="P8" s="602"/>
      <c r="Q8" s="1155"/>
      <c r="R8" s="1155"/>
      <c r="S8" s="1155"/>
      <c r="T8" s="1155"/>
      <c r="U8" s="1155"/>
      <c r="V8" s="1156"/>
    </row>
    <row r="9" spans="1:22" ht="27.75" customHeight="1">
      <c r="A9" s="75">
        <v>2</v>
      </c>
      <c r="B9" s="1268" t="s">
        <v>540</v>
      </c>
      <c r="C9" s="1268"/>
      <c r="D9" s="603">
        <v>405</v>
      </c>
      <c r="E9" s="603">
        <v>405</v>
      </c>
      <c r="F9" s="604"/>
      <c r="G9" s="604"/>
      <c r="H9" s="604"/>
      <c r="I9" s="1148"/>
      <c r="J9" s="604">
        <v>405</v>
      </c>
      <c r="K9" s="603">
        <v>405</v>
      </c>
      <c r="L9" s="604"/>
      <c r="M9" s="604"/>
      <c r="N9" s="604"/>
      <c r="O9" s="1148"/>
      <c r="P9" s="605"/>
      <c r="Q9" s="1157"/>
      <c r="R9" s="1157"/>
      <c r="S9" s="1157"/>
      <c r="T9" s="1157"/>
      <c r="U9" s="1157"/>
      <c r="V9" s="1156"/>
    </row>
    <row r="10" spans="1:22" ht="27.75" customHeight="1">
      <c r="A10" s="75">
        <v>3</v>
      </c>
      <c r="B10" s="1268" t="s">
        <v>530</v>
      </c>
      <c r="C10" s="1268"/>
      <c r="D10" s="603">
        <v>743</v>
      </c>
      <c r="E10" s="603">
        <v>743</v>
      </c>
      <c r="F10" s="604"/>
      <c r="G10" s="604"/>
      <c r="H10" s="604"/>
      <c r="I10" s="1148"/>
      <c r="J10" s="604">
        <v>743</v>
      </c>
      <c r="K10" s="603">
        <v>743</v>
      </c>
      <c r="L10" s="604"/>
      <c r="M10" s="604"/>
      <c r="N10" s="604"/>
      <c r="O10" s="1148"/>
      <c r="P10" s="605"/>
      <c r="Q10" s="1157"/>
      <c r="R10" s="1157"/>
      <c r="S10" s="1157"/>
      <c r="T10" s="1157"/>
      <c r="U10" s="1158"/>
      <c r="V10" s="1156"/>
    </row>
    <row r="11" spans="1:22" ht="27.75" customHeight="1">
      <c r="A11" s="75">
        <v>4</v>
      </c>
      <c r="B11" s="1268" t="s">
        <v>590</v>
      </c>
      <c r="C11" s="1268"/>
      <c r="D11" s="603">
        <v>510</v>
      </c>
      <c r="E11" s="603">
        <v>510</v>
      </c>
      <c r="F11" s="604"/>
      <c r="G11" s="604"/>
      <c r="H11" s="604"/>
      <c r="I11" s="1148"/>
      <c r="J11" s="604">
        <v>510</v>
      </c>
      <c r="K11" s="603">
        <v>510</v>
      </c>
      <c r="L11" s="604"/>
      <c r="M11" s="604"/>
      <c r="N11" s="604"/>
      <c r="O11" s="1148"/>
      <c r="P11" s="605"/>
      <c r="Q11" s="1157"/>
      <c r="R11" s="1157"/>
      <c r="S11" s="1157"/>
      <c r="T11" s="1157"/>
      <c r="U11" s="1157"/>
      <c r="V11" s="1156"/>
    </row>
    <row r="12" spans="1:22" ht="27.75" customHeight="1">
      <c r="A12" s="75">
        <v>5</v>
      </c>
      <c r="B12" s="1268" t="s">
        <v>541</v>
      </c>
      <c r="C12" s="1268"/>
      <c r="D12" s="603">
        <v>1939</v>
      </c>
      <c r="E12" s="603">
        <f>1939-16</f>
        <v>1923</v>
      </c>
      <c r="F12" s="604"/>
      <c r="G12" s="604"/>
      <c r="H12" s="604"/>
      <c r="I12" s="1148"/>
      <c r="J12" s="604">
        <v>1939</v>
      </c>
      <c r="K12" s="603">
        <f>1939-16</f>
        <v>1923</v>
      </c>
      <c r="L12" s="604"/>
      <c r="M12" s="604"/>
      <c r="N12" s="604"/>
      <c r="O12" s="1148"/>
      <c r="P12" s="605"/>
      <c r="Q12" s="1157"/>
      <c r="R12" s="1157"/>
      <c r="S12" s="1157"/>
      <c r="T12" s="1157"/>
      <c r="U12" s="1157"/>
      <c r="V12" s="1156"/>
    </row>
    <row r="13" spans="1:22" ht="27.75" customHeight="1">
      <c r="A13" s="75">
        <v>6</v>
      </c>
      <c r="B13" s="127" t="s">
        <v>542</v>
      </c>
      <c r="C13" s="127"/>
      <c r="D13" s="603">
        <v>90</v>
      </c>
      <c r="E13" s="603">
        <v>90</v>
      </c>
      <c r="F13" s="604"/>
      <c r="G13" s="604"/>
      <c r="H13" s="604"/>
      <c r="I13" s="1148"/>
      <c r="J13" s="604">
        <v>90</v>
      </c>
      <c r="K13" s="603">
        <v>90</v>
      </c>
      <c r="L13" s="604"/>
      <c r="M13" s="604"/>
      <c r="N13" s="604"/>
      <c r="O13" s="1148"/>
      <c r="P13" s="605"/>
      <c r="Q13" s="1157"/>
      <c r="R13" s="1157"/>
      <c r="S13" s="1157"/>
      <c r="T13" s="1157"/>
      <c r="U13" s="1157"/>
      <c r="V13" s="1156"/>
    </row>
    <row r="14" spans="1:22" ht="27.75" customHeight="1">
      <c r="A14" s="75">
        <v>7</v>
      </c>
      <c r="B14" s="1268" t="s">
        <v>543</v>
      </c>
      <c r="C14" s="1268"/>
      <c r="D14" s="603">
        <v>280</v>
      </c>
      <c r="E14" s="603">
        <v>280</v>
      </c>
      <c r="F14" s="604"/>
      <c r="G14" s="604"/>
      <c r="H14" s="604"/>
      <c r="I14" s="1148"/>
      <c r="J14" s="604">
        <v>280</v>
      </c>
      <c r="K14" s="603">
        <v>280</v>
      </c>
      <c r="L14" s="604"/>
      <c r="M14" s="604"/>
      <c r="N14" s="604"/>
      <c r="O14" s="1148"/>
      <c r="P14" s="605"/>
      <c r="Q14" s="1157"/>
      <c r="R14" s="1157"/>
      <c r="S14" s="1157"/>
      <c r="T14" s="1157"/>
      <c r="U14" s="1157"/>
      <c r="V14" s="1156"/>
    </row>
    <row r="15" spans="1:22" ht="27.75" customHeight="1">
      <c r="A15" s="75">
        <v>8</v>
      </c>
      <c r="B15" s="1268" t="s">
        <v>544</v>
      </c>
      <c r="C15" s="1268"/>
      <c r="D15" s="603">
        <v>1341</v>
      </c>
      <c r="E15" s="603">
        <v>1341</v>
      </c>
      <c r="F15" s="604"/>
      <c r="G15" s="604"/>
      <c r="H15" s="604"/>
      <c r="I15" s="1148"/>
      <c r="J15" s="604">
        <v>1341</v>
      </c>
      <c r="K15" s="603">
        <v>1341</v>
      </c>
      <c r="L15" s="604"/>
      <c r="M15" s="604"/>
      <c r="N15" s="604"/>
      <c r="O15" s="1148"/>
      <c r="P15" s="605"/>
      <c r="Q15" s="1157"/>
      <c r="R15" s="1157"/>
      <c r="S15" s="1157"/>
      <c r="T15" s="1157"/>
      <c r="U15" s="1157"/>
      <c r="V15" s="1156"/>
    </row>
    <row r="16" spans="1:22" ht="36" customHeight="1">
      <c r="A16" s="75">
        <v>9</v>
      </c>
      <c r="B16" s="1281" t="s">
        <v>545</v>
      </c>
      <c r="C16" s="1283"/>
      <c r="D16" s="1054">
        <v>25</v>
      </c>
      <c r="E16" s="1054">
        <v>25</v>
      </c>
      <c r="F16" s="1055"/>
      <c r="G16" s="1055"/>
      <c r="H16" s="1055"/>
      <c r="I16" s="1149"/>
      <c r="J16" s="1055">
        <v>25</v>
      </c>
      <c r="K16" s="1054">
        <v>25</v>
      </c>
      <c r="L16" s="604"/>
      <c r="M16" s="604"/>
      <c r="N16" s="604"/>
      <c r="O16" s="1148"/>
      <c r="P16" s="605"/>
      <c r="Q16" s="1157"/>
      <c r="R16" s="1157"/>
      <c r="S16" s="1157"/>
      <c r="T16" s="1157"/>
      <c r="U16" s="1157"/>
      <c r="V16" s="1156"/>
    </row>
    <row r="17" spans="1:22" ht="27.75" customHeight="1" thickBot="1">
      <c r="A17" s="75">
        <v>10</v>
      </c>
      <c r="B17" s="1279" t="s">
        <v>546</v>
      </c>
      <c r="C17" s="1279"/>
      <c r="D17" s="606">
        <v>100</v>
      </c>
      <c r="E17" s="606">
        <v>100</v>
      </c>
      <c r="F17" s="607"/>
      <c r="G17" s="607"/>
      <c r="H17" s="607"/>
      <c r="I17" s="1148"/>
      <c r="J17" s="607">
        <v>100</v>
      </c>
      <c r="K17" s="606">
        <v>100</v>
      </c>
      <c r="L17" s="607"/>
      <c r="M17" s="607"/>
      <c r="N17" s="607"/>
      <c r="O17" s="1148"/>
      <c r="P17" s="608"/>
      <c r="Q17" s="1159"/>
      <c r="R17" s="1159"/>
      <c r="S17" s="1159"/>
      <c r="T17" s="1159"/>
      <c r="U17" s="1159"/>
      <c r="V17" s="1156"/>
    </row>
    <row r="18" spans="1:22" ht="27.75" customHeight="1" hidden="1">
      <c r="A18" s="75"/>
      <c r="B18" s="1280" t="s">
        <v>295</v>
      </c>
      <c r="C18" s="1279"/>
      <c r="D18" s="606"/>
      <c r="E18" s="607"/>
      <c r="F18" s="607"/>
      <c r="G18" s="607"/>
      <c r="H18" s="607"/>
      <c r="I18" s="1148"/>
      <c r="J18" s="607"/>
      <c r="K18" s="607"/>
      <c r="L18" s="607"/>
      <c r="M18" s="607"/>
      <c r="N18" s="607"/>
      <c r="O18" s="1148"/>
      <c r="P18" s="608"/>
      <c r="Q18" s="1159"/>
      <c r="R18" s="1159"/>
      <c r="S18" s="1159"/>
      <c r="T18" s="1159"/>
      <c r="U18" s="1159"/>
      <c r="V18" s="1156"/>
    </row>
    <row r="19" spans="1:22" ht="27.75" customHeight="1" hidden="1" thickBot="1">
      <c r="A19" s="611"/>
      <c r="B19" s="1281" t="s">
        <v>296</v>
      </c>
      <c r="C19" s="1282"/>
      <c r="D19" s="1072"/>
      <c r="E19" s="613"/>
      <c r="F19" s="613"/>
      <c r="G19" s="613"/>
      <c r="H19" s="613"/>
      <c r="I19" s="1150"/>
      <c r="J19" s="613"/>
      <c r="K19" s="613"/>
      <c r="L19" s="613"/>
      <c r="M19" s="613"/>
      <c r="N19" s="613"/>
      <c r="O19" s="1150"/>
      <c r="P19" s="614"/>
      <c r="Q19" s="1160"/>
      <c r="R19" s="1160"/>
      <c r="S19" s="1160"/>
      <c r="T19" s="1160"/>
      <c r="U19" s="1160"/>
      <c r="V19" s="1156"/>
    </row>
    <row r="20" spans="1:22" ht="27.75" customHeight="1" hidden="1" thickBot="1">
      <c r="A20" s="1053">
        <v>11</v>
      </c>
      <c r="B20" s="1286"/>
      <c r="C20" s="1287"/>
      <c r="D20" s="1151"/>
      <c r="E20" s="1152"/>
      <c r="F20" s="1152"/>
      <c r="G20" s="1152"/>
      <c r="H20" s="1152"/>
      <c r="I20" s="1152"/>
      <c r="J20" s="1152"/>
      <c r="K20" s="1152"/>
      <c r="L20" s="1055"/>
      <c r="M20" s="1055"/>
      <c r="N20" s="1055"/>
      <c r="O20" s="1149"/>
      <c r="P20" s="1161"/>
      <c r="Q20" s="1162"/>
      <c r="R20" s="1162"/>
      <c r="S20" s="1162"/>
      <c r="T20" s="1162"/>
      <c r="U20" s="1162"/>
      <c r="V20" s="1156"/>
    </row>
    <row r="21" spans="1:22" ht="27.75" customHeight="1" hidden="1" thickBot="1">
      <c r="A21" s="611">
        <v>12</v>
      </c>
      <c r="B21" s="1284"/>
      <c r="C21" s="1285"/>
      <c r="D21" s="612"/>
      <c r="E21" s="613"/>
      <c r="F21" s="613"/>
      <c r="G21" s="613"/>
      <c r="H21" s="613"/>
      <c r="I21" s="1150"/>
      <c r="J21" s="613"/>
      <c r="K21" s="613"/>
      <c r="L21" s="613"/>
      <c r="M21" s="613"/>
      <c r="N21" s="613"/>
      <c r="O21" s="1150"/>
      <c r="P21" s="614"/>
      <c r="Q21" s="1162"/>
      <c r="R21" s="1162"/>
      <c r="S21" s="1162"/>
      <c r="T21" s="1162"/>
      <c r="U21" s="1162"/>
      <c r="V21" s="1156"/>
    </row>
    <row r="22" spans="1:22" ht="32.25" customHeight="1" thickBot="1">
      <c r="A22" s="297"/>
      <c r="B22" s="1278" t="s">
        <v>21</v>
      </c>
      <c r="C22" s="1278"/>
      <c r="D22" s="609">
        <f aca="true" t="shared" si="0" ref="D22:K22">SUM(D8:D21)</f>
        <v>5781</v>
      </c>
      <c r="E22" s="609">
        <f t="shared" si="0"/>
        <v>5765</v>
      </c>
      <c r="F22" s="609">
        <f t="shared" si="0"/>
        <v>0</v>
      </c>
      <c r="G22" s="609">
        <f t="shared" si="0"/>
        <v>0</v>
      </c>
      <c r="H22" s="609">
        <f t="shared" si="0"/>
        <v>0</v>
      </c>
      <c r="I22" s="609">
        <f t="shared" si="0"/>
        <v>0</v>
      </c>
      <c r="J22" s="609">
        <f t="shared" si="0"/>
        <v>5781</v>
      </c>
      <c r="K22" s="609">
        <f t="shared" si="0"/>
        <v>5765</v>
      </c>
      <c r="L22" s="610">
        <f>SUM(L8:L17)</f>
        <v>0</v>
      </c>
      <c r="M22" s="610">
        <f>SUM(M8:M17)</f>
        <v>0</v>
      </c>
      <c r="N22" s="610"/>
      <c r="O22" s="1153"/>
      <c r="P22" s="807">
        <f>SUM(P8:P17)</f>
        <v>0</v>
      </c>
      <c r="Q22" s="1163">
        <f>SUM(Q8:Q17)</f>
        <v>0</v>
      </c>
      <c r="R22" s="1163">
        <f>SUM(R8:R17)</f>
        <v>0</v>
      </c>
      <c r="S22" s="1163">
        <f>SUM(S8:S17)</f>
        <v>0</v>
      </c>
      <c r="T22" s="1163"/>
      <c r="U22" s="1164"/>
      <c r="V22" s="1156"/>
    </row>
    <row r="24" spans="4:17" ht="12.75">
      <c r="D24" s="10">
        <v>5781</v>
      </c>
      <c r="E24" s="10"/>
      <c r="F24" s="10"/>
      <c r="G24" s="10"/>
      <c r="H24" s="10"/>
      <c r="I24" s="10"/>
      <c r="J24" s="10"/>
      <c r="K24" s="10"/>
      <c r="P24" s="10"/>
      <c r="Q24" s="10"/>
    </row>
    <row r="25" spans="4:17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4:17" ht="12.75">
      <c r="D26" s="10"/>
      <c r="E26" s="10"/>
      <c r="F26" s="10"/>
      <c r="G26" s="10"/>
      <c r="H26" s="104">
        <f>G26-H22</f>
        <v>0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/>
  <mergeCells count="22">
    <mergeCell ref="B15:C15"/>
    <mergeCell ref="B16:C16"/>
    <mergeCell ref="B21:C21"/>
    <mergeCell ref="B20:C20"/>
    <mergeCell ref="B11:C11"/>
    <mergeCell ref="B10:C10"/>
    <mergeCell ref="B6:C6"/>
    <mergeCell ref="B8:C8"/>
    <mergeCell ref="B22:C22"/>
    <mergeCell ref="B12:C12"/>
    <mergeCell ref="B14:C14"/>
    <mergeCell ref="B17:C17"/>
    <mergeCell ref="B18:C18"/>
    <mergeCell ref="B19:C19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60" zoomScaleNormal="75" zoomScalePageLayoutView="0" workbookViewId="0" topLeftCell="A1">
      <selection activeCell="T19" sqref="T19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22.140625" style="36" customWidth="1"/>
    <col min="4" max="5" width="17.00390625" style="36" hidden="1" customWidth="1"/>
    <col min="6" max="6" width="12.7109375" style="36" hidden="1" customWidth="1"/>
    <col min="7" max="7" width="17.00390625" style="36" hidden="1" customWidth="1"/>
    <col min="8" max="8" width="25.421875" style="36" customWidth="1"/>
    <col min="9" max="10" width="17.00390625" style="36" hidden="1" customWidth="1"/>
    <col min="11" max="11" width="12.7109375" style="36" hidden="1" customWidth="1"/>
    <col min="12" max="12" width="12.57421875" style="36" hidden="1" customWidth="1"/>
    <col min="13" max="13" width="24.28125" style="36" customWidth="1"/>
    <col min="14" max="14" width="14.28125" style="15" hidden="1" customWidth="1"/>
    <col min="15" max="15" width="10.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288" t="s">
        <v>229</v>
      </c>
      <c r="I1" s="1288"/>
      <c r="J1" s="1288"/>
      <c r="K1" s="1288"/>
      <c r="L1" s="1288"/>
      <c r="M1" s="1288"/>
    </row>
    <row r="2" spans="1:13" ht="37.5" customHeight="1">
      <c r="A2" s="1292" t="s">
        <v>247</v>
      </c>
      <c r="B2" s="1292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</row>
    <row r="3" spans="1:13" ht="18.75" customHeight="1">
      <c r="A3" s="1294" t="s">
        <v>376</v>
      </c>
      <c r="B3" s="1294"/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</row>
    <row r="4" spans="1:13" ht="15.75">
      <c r="A4" s="1298" t="s">
        <v>79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</row>
    <row r="5" spans="1:13" ht="19.5" thickBot="1">
      <c r="A5" s="56"/>
      <c r="B5" s="56"/>
      <c r="M5" s="115" t="s">
        <v>2</v>
      </c>
    </row>
    <row r="6" spans="1:18" ht="19.5" customHeight="1">
      <c r="A6" s="1295" t="s">
        <v>30</v>
      </c>
      <c r="B6" s="1289" t="s">
        <v>245</v>
      </c>
      <c r="C6" s="1299" t="s">
        <v>596</v>
      </c>
      <c r="D6" s="1300"/>
      <c r="E6" s="1300"/>
      <c r="F6" s="1300"/>
      <c r="G6" s="1301"/>
      <c r="H6" s="1299" t="s">
        <v>289</v>
      </c>
      <c r="I6" s="1300"/>
      <c r="J6" s="1300"/>
      <c r="K6" s="1300"/>
      <c r="L6" s="1301"/>
      <c r="M6" s="1299" t="s">
        <v>31</v>
      </c>
      <c r="N6" s="1300"/>
      <c r="O6" s="1300"/>
      <c r="P6" s="1300"/>
      <c r="Q6" s="1310"/>
      <c r="R6" s="753"/>
    </row>
    <row r="7" spans="1:18" ht="12.75" customHeight="1">
      <c r="A7" s="1296"/>
      <c r="B7" s="1290"/>
      <c r="C7" s="1302"/>
      <c r="D7" s="1303"/>
      <c r="E7" s="1303"/>
      <c r="F7" s="1303"/>
      <c r="G7" s="1304"/>
      <c r="H7" s="1302"/>
      <c r="I7" s="1303"/>
      <c r="J7" s="1303"/>
      <c r="K7" s="1303"/>
      <c r="L7" s="1304"/>
      <c r="M7" s="1302"/>
      <c r="N7" s="1303"/>
      <c r="O7" s="1303"/>
      <c r="P7" s="1303"/>
      <c r="Q7" s="1311"/>
      <c r="R7" s="754"/>
    </row>
    <row r="8" spans="1:18" ht="20.25" customHeight="1" thickBot="1">
      <c r="A8" s="1297"/>
      <c r="B8" s="1291"/>
      <c r="C8" s="1305"/>
      <c r="D8" s="1306"/>
      <c r="E8" s="1306"/>
      <c r="F8" s="1306"/>
      <c r="G8" s="1307"/>
      <c r="H8" s="1305"/>
      <c r="I8" s="1306"/>
      <c r="J8" s="1306"/>
      <c r="K8" s="1306"/>
      <c r="L8" s="1307"/>
      <c r="M8" s="1305"/>
      <c r="N8" s="1306"/>
      <c r="O8" s="1306"/>
      <c r="P8" s="1306"/>
      <c r="Q8" s="1312"/>
      <c r="R8" s="754"/>
    </row>
    <row r="9" spans="1:18" ht="57" hidden="1" thickTop="1">
      <c r="A9" s="380"/>
      <c r="B9" s="381"/>
      <c r="C9" s="503" t="s">
        <v>86</v>
      </c>
      <c r="D9" s="503" t="s">
        <v>279</v>
      </c>
      <c r="E9" s="503" t="s">
        <v>356</v>
      </c>
      <c r="F9" s="466" t="s">
        <v>287</v>
      </c>
      <c r="G9" s="466" t="s">
        <v>288</v>
      </c>
      <c r="H9" s="503" t="s">
        <v>86</v>
      </c>
      <c r="I9" s="503" t="s">
        <v>279</v>
      </c>
      <c r="J9" s="503" t="s">
        <v>356</v>
      </c>
      <c r="K9" s="466" t="s">
        <v>287</v>
      </c>
      <c r="L9" s="466" t="s">
        <v>288</v>
      </c>
      <c r="M9" s="503" t="s">
        <v>86</v>
      </c>
      <c r="N9" s="503" t="s">
        <v>279</v>
      </c>
      <c r="O9" s="503" t="s">
        <v>356</v>
      </c>
      <c r="P9" s="466" t="s">
        <v>287</v>
      </c>
      <c r="Q9" s="748" t="s">
        <v>288</v>
      </c>
      <c r="R9" s="754"/>
    </row>
    <row r="10" spans="1:18" ht="27" customHeight="1" thickBot="1" thickTop="1">
      <c r="A10" s="107" t="s">
        <v>377</v>
      </c>
      <c r="B10" s="324" t="s">
        <v>246</v>
      </c>
      <c r="C10" s="30">
        <v>242</v>
      </c>
      <c r="D10" s="30"/>
      <c r="E10" s="30"/>
      <c r="F10" s="395"/>
      <c r="G10" s="500"/>
      <c r="H10" s="30">
        <v>0</v>
      </c>
      <c r="I10" s="30"/>
      <c r="J10" s="30"/>
      <c r="K10" s="395"/>
      <c r="L10" s="500"/>
      <c r="M10" s="30">
        <v>242</v>
      </c>
      <c r="N10" s="30"/>
      <c r="O10" s="30"/>
      <c r="P10" s="395"/>
      <c r="Q10" s="749"/>
      <c r="R10" s="754"/>
    </row>
    <row r="11" spans="1:18" ht="15.75" customHeight="1" hidden="1">
      <c r="A11" s="107" t="s">
        <v>256</v>
      </c>
      <c r="B11" s="324" t="s">
        <v>246</v>
      </c>
      <c r="C11" s="30"/>
      <c r="D11" s="30"/>
      <c r="E11" s="30"/>
      <c r="F11" s="30"/>
      <c r="G11" s="501"/>
      <c r="H11" s="30"/>
      <c r="I11" s="30"/>
      <c r="J11" s="30"/>
      <c r="K11" s="30"/>
      <c r="L11" s="501"/>
      <c r="M11" s="30"/>
      <c r="N11" s="30"/>
      <c r="O11" s="30"/>
      <c r="P11" s="30"/>
      <c r="Q11" s="750"/>
      <c r="R11" s="754"/>
    </row>
    <row r="12" spans="1:18" ht="27" customHeight="1" hidden="1">
      <c r="A12" s="107" t="s">
        <v>40</v>
      </c>
      <c r="B12" s="324" t="s">
        <v>246</v>
      </c>
      <c r="C12" s="30"/>
      <c r="D12" s="30"/>
      <c r="E12" s="30"/>
      <c r="F12" s="30"/>
      <c r="G12" s="501"/>
      <c r="H12" s="30"/>
      <c r="I12" s="30"/>
      <c r="J12" s="30"/>
      <c r="K12" s="30"/>
      <c r="L12" s="501"/>
      <c r="M12" s="30"/>
      <c r="N12" s="30"/>
      <c r="O12" s="30"/>
      <c r="P12" s="30"/>
      <c r="Q12" s="750"/>
      <c r="R12" s="754"/>
    </row>
    <row r="13" spans="1:18" ht="28.5" customHeight="1" hidden="1" thickBot="1">
      <c r="A13" s="107" t="s">
        <v>531</v>
      </c>
      <c r="B13" s="324" t="s">
        <v>246</v>
      </c>
      <c r="C13" s="30"/>
      <c r="D13" s="30"/>
      <c r="E13" s="30"/>
      <c r="F13" s="30"/>
      <c r="G13" s="501"/>
      <c r="H13" s="30">
        <v>0</v>
      </c>
      <c r="I13" s="30"/>
      <c r="J13" s="30"/>
      <c r="K13" s="30"/>
      <c r="L13" s="501"/>
      <c r="M13" s="30"/>
      <c r="N13" s="30"/>
      <c r="O13" s="30"/>
      <c r="P13" s="30"/>
      <c r="Q13" s="750"/>
      <c r="R13" s="754"/>
    </row>
    <row r="14" spans="1:18" ht="32.25" customHeight="1" hidden="1">
      <c r="A14" s="107" t="s">
        <v>525</v>
      </c>
      <c r="B14" s="324" t="s">
        <v>246</v>
      </c>
      <c r="C14" s="30"/>
      <c r="D14" s="30"/>
      <c r="E14" s="30"/>
      <c r="F14" s="30"/>
      <c r="G14" s="501"/>
      <c r="H14" s="30">
        <v>0</v>
      </c>
      <c r="I14" s="30"/>
      <c r="J14" s="30"/>
      <c r="K14" s="30"/>
      <c r="L14" s="501"/>
      <c r="M14" s="30"/>
      <c r="N14" s="30"/>
      <c r="O14" s="30"/>
      <c r="P14" s="30"/>
      <c r="Q14" s="750"/>
      <c r="R14" s="754"/>
    </row>
    <row r="15" spans="1:18" ht="33" customHeight="1" hidden="1" thickBot="1">
      <c r="A15" s="107" t="s">
        <v>524</v>
      </c>
      <c r="B15" s="324" t="s">
        <v>246</v>
      </c>
      <c r="C15" s="114"/>
      <c r="D15" s="114"/>
      <c r="E15" s="114"/>
      <c r="F15" s="114"/>
      <c r="G15" s="501"/>
      <c r="H15" s="114"/>
      <c r="I15" s="114"/>
      <c r="J15" s="114"/>
      <c r="K15" s="114"/>
      <c r="L15" s="501"/>
      <c r="M15" s="114"/>
      <c r="N15" s="114"/>
      <c r="O15" s="114"/>
      <c r="P15" s="114"/>
      <c r="Q15" s="750"/>
      <c r="R15" s="754"/>
    </row>
    <row r="16" spans="1:18" ht="39" customHeight="1" thickBot="1" thickTop="1">
      <c r="A16" s="116" t="s">
        <v>23</v>
      </c>
      <c r="B16" s="323"/>
      <c r="C16" s="117">
        <f>SUM(C10:C15)</f>
        <v>242</v>
      </c>
      <c r="D16" s="117">
        <f>SUM(D10:D15)</f>
        <v>0</v>
      </c>
      <c r="E16" s="117">
        <f>SUM(E10:E15)</f>
        <v>0</v>
      </c>
      <c r="F16" s="117">
        <f>SUM(F10:F15)</f>
        <v>0</v>
      </c>
      <c r="G16" s="502" t="e">
        <f>F16/E16</f>
        <v>#DIV/0!</v>
      </c>
      <c r="H16" s="117">
        <f>SUM(H10:H15)</f>
        <v>0</v>
      </c>
      <c r="I16" s="117">
        <f>SUM(I10:I15)</f>
        <v>0</v>
      </c>
      <c r="J16" s="117">
        <f>SUM(J10:J15)</f>
        <v>0</v>
      </c>
      <c r="K16" s="117"/>
      <c r="L16" s="502"/>
      <c r="M16" s="117">
        <f>SUM(M10:M15)</f>
        <v>242</v>
      </c>
      <c r="N16" s="117">
        <f>SUM(N10:N15)</f>
        <v>0</v>
      </c>
      <c r="O16" s="117">
        <f>SUM(O10:O15)</f>
        <v>0</v>
      </c>
      <c r="P16" s="117"/>
      <c r="Q16" s="751"/>
      <c r="R16" s="754"/>
    </row>
    <row r="17" spans="1:18" ht="19.5" customHeight="1">
      <c r="A17" s="108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R17" s="57"/>
    </row>
    <row r="18" spans="1:13" ht="66" customHeight="1" thickBot="1">
      <c r="A18" s="1308" t="s">
        <v>532</v>
      </c>
      <c r="B18" s="1308"/>
      <c r="C18" s="1309"/>
      <c r="D18" s="1309"/>
      <c r="E18" s="1309"/>
      <c r="F18" s="1309"/>
      <c r="G18" s="1309"/>
      <c r="H18" s="1309"/>
      <c r="I18" s="1309"/>
      <c r="J18" s="1309"/>
      <c r="K18" s="1309"/>
      <c r="L18" s="1309"/>
      <c r="M18" s="1309"/>
    </row>
    <row r="19" spans="1:18" ht="19.5" customHeight="1">
      <c r="A19" s="1295" t="s">
        <v>30</v>
      </c>
      <c r="B19" s="1289" t="s">
        <v>245</v>
      </c>
      <c r="C19" s="1299" t="s">
        <v>596</v>
      </c>
      <c r="D19" s="1300"/>
      <c r="E19" s="1300"/>
      <c r="F19" s="1300"/>
      <c r="G19" s="1301"/>
      <c r="H19" s="1299" t="s">
        <v>289</v>
      </c>
      <c r="I19" s="1300"/>
      <c r="J19" s="1300"/>
      <c r="K19" s="1300"/>
      <c r="L19" s="1301"/>
      <c r="M19" s="1299" t="s">
        <v>31</v>
      </c>
      <c r="N19" s="1300"/>
      <c r="O19" s="1300"/>
      <c r="P19" s="1300"/>
      <c r="Q19" s="1310"/>
      <c r="R19" s="754"/>
    </row>
    <row r="20" spans="1:18" s="110" customFormat="1" ht="19.5" customHeight="1">
      <c r="A20" s="1296"/>
      <c r="B20" s="1290"/>
      <c r="C20" s="1302"/>
      <c r="D20" s="1303"/>
      <c r="E20" s="1303"/>
      <c r="F20" s="1303"/>
      <c r="G20" s="1304"/>
      <c r="H20" s="1302"/>
      <c r="I20" s="1303"/>
      <c r="J20" s="1303"/>
      <c r="K20" s="1303"/>
      <c r="L20" s="1304"/>
      <c r="M20" s="1302"/>
      <c r="N20" s="1303"/>
      <c r="O20" s="1303"/>
      <c r="P20" s="1303"/>
      <c r="Q20" s="1311"/>
      <c r="R20" s="755"/>
    </row>
    <row r="21" spans="1:18" s="110" customFormat="1" ht="19.5" customHeight="1" thickBot="1">
      <c r="A21" s="1297"/>
      <c r="B21" s="1291"/>
      <c r="C21" s="1305"/>
      <c r="D21" s="1306"/>
      <c r="E21" s="1306"/>
      <c r="F21" s="1306"/>
      <c r="G21" s="1307"/>
      <c r="H21" s="1305"/>
      <c r="I21" s="1306"/>
      <c r="J21" s="1306"/>
      <c r="K21" s="1306"/>
      <c r="L21" s="1307"/>
      <c r="M21" s="1305"/>
      <c r="N21" s="1306"/>
      <c r="O21" s="1306"/>
      <c r="P21" s="1306"/>
      <c r="Q21" s="1312"/>
      <c r="R21" s="755"/>
    </row>
    <row r="22" spans="1:18" s="110" customFormat="1" ht="57.75" customHeight="1" hidden="1" thickTop="1">
      <c r="A22" s="467"/>
      <c r="B22" s="468"/>
      <c r="C22" s="466" t="s">
        <v>86</v>
      </c>
      <c r="D22" s="466" t="s">
        <v>279</v>
      </c>
      <c r="E22" s="466" t="s">
        <v>356</v>
      </c>
      <c r="F22" s="466" t="s">
        <v>287</v>
      </c>
      <c r="G22" s="466" t="s">
        <v>288</v>
      </c>
      <c r="H22" s="466" t="s">
        <v>86</v>
      </c>
      <c r="I22" s="466" t="s">
        <v>279</v>
      </c>
      <c r="J22" s="466" t="s">
        <v>356</v>
      </c>
      <c r="K22" s="466" t="s">
        <v>287</v>
      </c>
      <c r="L22" s="466" t="s">
        <v>288</v>
      </c>
      <c r="M22" s="466" t="s">
        <v>86</v>
      </c>
      <c r="N22" s="466" t="s">
        <v>279</v>
      </c>
      <c r="O22" s="466" t="s">
        <v>356</v>
      </c>
      <c r="P22" s="466" t="s">
        <v>287</v>
      </c>
      <c r="Q22" s="752" t="s">
        <v>288</v>
      </c>
      <c r="R22" s="755"/>
    </row>
    <row r="23" spans="1:18" s="110" customFormat="1" ht="34.5" customHeight="1" hidden="1" thickTop="1">
      <c r="A23" s="382" t="s">
        <v>87</v>
      </c>
      <c r="B23" s="383" t="s">
        <v>248</v>
      </c>
      <c r="C23" s="384"/>
      <c r="D23" s="384"/>
      <c r="E23" s="384"/>
      <c r="F23" s="384"/>
      <c r="G23" s="500"/>
      <c r="H23" s="384"/>
      <c r="I23" s="384"/>
      <c r="J23" s="384"/>
      <c r="K23" s="384"/>
      <c r="L23" s="500"/>
      <c r="M23" s="384">
        <f>C23-H23</f>
        <v>0</v>
      </c>
      <c r="N23" s="384"/>
      <c r="O23" s="384"/>
      <c r="P23" s="112">
        <f aca="true" t="shared" si="0" ref="P23:P30">F23-K23</f>
        <v>0</v>
      </c>
      <c r="Q23" s="750" t="e">
        <f>P23/O23</f>
        <v>#DIV/0!</v>
      </c>
      <c r="R23" s="755"/>
    </row>
    <row r="24" spans="1:18" s="110" customFormat="1" ht="30" hidden="1">
      <c r="A24" s="111" t="s">
        <v>257</v>
      </c>
      <c r="B24" s="325" t="s">
        <v>248</v>
      </c>
      <c r="C24" s="112"/>
      <c r="D24" s="112"/>
      <c r="E24" s="112"/>
      <c r="F24" s="112"/>
      <c r="G24" s="501"/>
      <c r="H24" s="112"/>
      <c r="I24" s="112"/>
      <c r="J24" s="112"/>
      <c r="K24" s="112"/>
      <c r="L24" s="501"/>
      <c r="M24" s="384">
        <f>C24-H24</f>
        <v>0</v>
      </c>
      <c r="N24" s="112"/>
      <c r="O24" s="112"/>
      <c r="P24" s="112">
        <f t="shared" si="0"/>
        <v>0</v>
      </c>
      <c r="Q24" s="750" t="e">
        <f>P24/O24</f>
        <v>#DIV/0!</v>
      </c>
      <c r="R24" s="755"/>
    </row>
    <row r="25" spans="1:18" s="110" customFormat="1" ht="30.75" customHeight="1" thickTop="1">
      <c r="A25" s="111" t="s">
        <v>258</v>
      </c>
      <c r="B25" s="325" t="s">
        <v>248</v>
      </c>
      <c r="C25" s="112">
        <v>365</v>
      </c>
      <c r="D25" s="112"/>
      <c r="E25" s="112"/>
      <c r="F25" s="112"/>
      <c r="G25" s="501"/>
      <c r="H25" s="112">
        <v>292</v>
      </c>
      <c r="I25" s="112"/>
      <c r="J25" s="112"/>
      <c r="K25" s="112"/>
      <c r="L25" s="501"/>
      <c r="M25" s="384">
        <f>C25-H25</f>
        <v>73</v>
      </c>
      <c r="N25" s="112"/>
      <c r="O25" s="112"/>
      <c r="P25" s="112">
        <f t="shared" si="0"/>
        <v>0</v>
      </c>
      <c r="Q25" s="750" t="e">
        <f>P25/O25</f>
        <v>#DIV/0!</v>
      </c>
      <c r="R25" s="755"/>
    </row>
    <row r="26" spans="1:18" s="110" customFormat="1" ht="31.5" customHeight="1" thickBot="1">
      <c r="A26" s="111" t="s">
        <v>57</v>
      </c>
      <c r="B26" s="325" t="s">
        <v>248</v>
      </c>
      <c r="C26" s="112">
        <v>101</v>
      </c>
      <c r="D26" s="112"/>
      <c r="E26" s="112"/>
      <c r="F26" s="112"/>
      <c r="G26" s="501"/>
      <c r="H26" s="112">
        <v>91</v>
      </c>
      <c r="I26" s="112"/>
      <c r="J26" s="112"/>
      <c r="K26" s="112"/>
      <c r="L26" s="501"/>
      <c r="M26" s="384">
        <f>C26-H26</f>
        <v>10</v>
      </c>
      <c r="N26" s="112"/>
      <c r="O26" s="112"/>
      <c r="P26" s="112">
        <f t="shared" si="0"/>
        <v>0</v>
      </c>
      <c r="Q26" s="750" t="e">
        <f>P26/O26</f>
        <v>#DIV/0!</v>
      </c>
      <c r="R26" s="755"/>
    </row>
    <row r="27" spans="1:18" s="110" customFormat="1" ht="31.5" customHeight="1" hidden="1" thickTop="1">
      <c r="A27" s="111" t="s">
        <v>58</v>
      </c>
      <c r="B27" s="325" t="s">
        <v>248</v>
      </c>
      <c r="C27" s="114"/>
      <c r="D27" s="114"/>
      <c r="E27" s="114"/>
      <c r="F27" s="114"/>
      <c r="G27" s="501"/>
      <c r="H27" s="114"/>
      <c r="I27" s="114"/>
      <c r="J27" s="114"/>
      <c r="K27" s="114"/>
      <c r="L27" s="501"/>
      <c r="M27" s="114"/>
      <c r="N27" s="114"/>
      <c r="O27" s="114"/>
      <c r="P27" s="114">
        <f t="shared" si="0"/>
        <v>0</v>
      </c>
      <c r="Q27" s="750" t="e">
        <f>P27/O27</f>
        <v>#DIV/0!</v>
      </c>
      <c r="R27" s="755"/>
    </row>
    <row r="28" spans="1:18" s="110" customFormat="1" ht="27.75" customHeight="1" hidden="1">
      <c r="A28" s="111" t="s">
        <v>298</v>
      </c>
      <c r="B28" s="325" t="s">
        <v>248</v>
      </c>
      <c r="C28" s="114"/>
      <c r="D28" s="114"/>
      <c r="E28" s="114"/>
      <c r="F28" s="114"/>
      <c r="G28" s="501"/>
      <c r="H28" s="114"/>
      <c r="I28" s="114"/>
      <c r="J28" s="114"/>
      <c r="K28" s="114"/>
      <c r="L28" s="501"/>
      <c r="M28" s="114"/>
      <c r="N28" s="114"/>
      <c r="O28" s="114"/>
      <c r="P28" s="114">
        <f t="shared" si="0"/>
        <v>0</v>
      </c>
      <c r="Q28" s="750">
        <v>0</v>
      </c>
      <c r="R28" s="755"/>
    </row>
    <row r="29" spans="1:18" ht="33" customHeight="1" hidden="1" thickBot="1">
      <c r="A29" s="113" t="s">
        <v>297</v>
      </c>
      <c r="B29" s="326" t="s">
        <v>248</v>
      </c>
      <c r="C29" s="504"/>
      <c r="D29" s="504"/>
      <c r="E29" s="504"/>
      <c r="F29" s="504"/>
      <c r="G29" s="501"/>
      <c r="H29" s="504"/>
      <c r="I29" s="504"/>
      <c r="J29" s="504"/>
      <c r="K29" s="504"/>
      <c r="L29" s="501"/>
      <c r="M29" s="504"/>
      <c r="N29" s="504"/>
      <c r="O29" s="504"/>
      <c r="P29" s="504">
        <f t="shared" si="0"/>
        <v>0</v>
      </c>
      <c r="Q29" s="750">
        <v>0</v>
      </c>
      <c r="R29" s="754"/>
    </row>
    <row r="30" spans="1:18" ht="33" customHeight="1" hidden="1" thickBot="1" thickTop="1">
      <c r="A30" s="497"/>
      <c r="B30" s="498"/>
      <c r="C30" s="499"/>
      <c r="D30" s="499"/>
      <c r="E30" s="499"/>
      <c r="F30" s="499"/>
      <c r="G30" s="501"/>
      <c r="H30" s="499"/>
      <c r="I30" s="499"/>
      <c r="J30" s="499"/>
      <c r="K30" s="499"/>
      <c r="L30" s="501"/>
      <c r="M30" s="499"/>
      <c r="N30" s="499"/>
      <c r="O30" s="499"/>
      <c r="P30" s="499">
        <f t="shared" si="0"/>
        <v>0</v>
      </c>
      <c r="Q30" s="750">
        <v>0</v>
      </c>
      <c r="R30" s="754"/>
    </row>
    <row r="31" spans="1:18" ht="33" customHeight="1" thickBot="1" thickTop="1">
      <c r="A31" s="116" t="s">
        <v>23</v>
      </c>
      <c r="B31" s="323"/>
      <c r="C31" s="117">
        <f>SUM(C23:C29)</f>
        <v>466</v>
      </c>
      <c r="D31" s="117">
        <f>SUM(D23:D29)</f>
        <v>0</v>
      </c>
      <c r="E31" s="117">
        <f>SUM(E23:E29)</f>
        <v>0</v>
      </c>
      <c r="F31" s="117"/>
      <c r="G31" s="502"/>
      <c r="H31" s="117">
        <f>SUM(H23:H29)</f>
        <v>383</v>
      </c>
      <c r="I31" s="117">
        <f>SUM(I23:I29)</f>
        <v>0</v>
      </c>
      <c r="J31" s="117">
        <f>SUM(J23:J29)</f>
        <v>0</v>
      </c>
      <c r="K31" s="117"/>
      <c r="L31" s="502"/>
      <c r="M31" s="117">
        <f>SUM(M23:M29)</f>
        <v>83</v>
      </c>
      <c r="N31" s="117">
        <f>SUM(N23:N29)</f>
        <v>0</v>
      </c>
      <c r="O31" s="117">
        <f>SUM(O23:O29)</f>
        <v>0</v>
      </c>
      <c r="P31" s="117">
        <f>SUM(P23:P29)</f>
        <v>0</v>
      </c>
      <c r="Q31" s="751" t="e">
        <f>P31/O31</f>
        <v>#DIV/0!</v>
      </c>
      <c r="R31" s="754"/>
    </row>
    <row r="32" ht="12.75">
      <c r="P32" s="15">
        <v>292</v>
      </c>
    </row>
    <row r="34" ht="12.75">
      <c r="I34" s="479"/>
    </row>
    <row r="35" ht="12.75">
      <c r="I35" s="479"/>
    </row>
    <row r="36" ht="12.75">
      <c r="I36" s="479"/>
    </row>
    <row r="37" ht="12.75">
      <c r="I37" s="479"/>
    </row>
  </sheetData>
  <sheetProtection/>
  <mergeCells count="15">
    <mergeCell ref="C19:G21"/>
    <mergeCell ref="H19:L21"/>
    <mergeCell ref="A18:M18"/>
    <mergeCell ref="M6:Q8"/>
    <mergeCell ref="M19:Q21"/>
    <mergeCell ref="H1:M1"/>
    <mergeCell ref="B6:B8"/>
    <mergeCell ref="B19:B21"/>
    <mergeCell ref="A2:M2"/>
    <mergeCell ref="A3:M3"/>
    <mergeCell ref="A19:A21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takacs</cp:lastModifiedBy>
  <cp:lastPrinted>2014-08-07T08:34:14Z</cp:lastPrinted>
  <dcterms:created xsi:type="dcterms:W3CDTF">2000-01-07T08:44:52Z</dcterms:created>
  <dcterms:modified xsi:type="dcterms:W3CDTF">2014-08-07T08:35:00Z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652552478</vt:i4>
  </property>
  <property fmtid="{D5CDD505-2E9C-101B-9397-08002B2CF9AE}" pid="3" name="_EmailSubject">
    <vt:lpwstr>Edve 2014. évi ktgv</vt:lpwstr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Község Önkormányzata</vt:lpwstr>
  </property>
  <property fmtid="{D5CDD505-2E9C-101B-9397-08002B2CF9AE}" pid="6" name="_ReviewingToolsShownOnce">
    <vt:lpwstr/>
  </property>
</Properties>
</file>