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5800" windowHeight="12300"/>
  </bookViews>
  <sheets>
    <sheet name="3_melléklet" sheetId="1" r:id="rId1"/>
  </sheets>
  <definedNames>
    <definedName name="_xlnm._FilterDatabase" localSheetId="0" hidden="1">'3_melléklet'!$A$44:$A$56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0" i="1" s="1"/>
  <c r="B14" i="1"/>
  <c r="B16" i="1"/>
  <c r="B20" i="1"/>
  <c r="B18" i="1" s="1"/>
  <c r="B22" i="1"/>
  <c r="B26" i="1"/>
  <c r="B29" i="1"/>
  <c r="B33" i="1"/>
  <c r="B31" i="1" s="1"/>
  <c r="B37" i="1"/>
  <c r="B45" i="1"/>
  <c r="B49" i="1" s="1"/>
  <c r="B48" i="1"/>
  <c r="B44" i="1" s="1"/>
  <c r="B62" i="1"/>
  <c r="B65" i="1" s="1"/>
  <c r="B69" i="1"/>
  <c r="B72" i="1"/>
  <c r="B81" i="1"/>
  <c r="B78" i="1" s="1"/>
  <c r="B85" i="1"/>
  <c r="B83" i="1" s="1"/>
  <c r="B86" i="1"/>
  <c r="B88" i="1"/>
  <c r="B90" i="1"/>
  <c r="B98" i="1"/>
  <c r="B96" i="1" s="1"/>
  <c r="B92" i="1" s="1"/>
  <c r="B101" i="1"/>
  <c r="B100" i="1" s="1"/>
  <c r="B105" i="1"/>
  <c r="B103" i="1" s="1"/>
  <c r="B74" i="1" l="1"/>
  <c r="B57" i="1"/>
  <c r="B6" i="1"/>
  <c r="B61" i="1"/>
</calcChain>
</file>

<file path=xl/sharedStrings.xml><?xml version="1.0" encoding="utf-8"?>
<sst xmlns="http://schemas.openxmlformats.org/spreadsheetml/2006/main" count="71" uniqueCount="56">
  <si>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</si>
  <si>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</si>
  <si>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</si>
  <si>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Áfa visszatérülés</t>
  </si>
  <si>
    <t>091140  Óvodai nevelés, ellátás működtetési feladatai</t>
  </si>
  <si>
    <t xml:space="preserve">           Intézményi ellátási díjak</t>
  </si>
  <si>
    <t>096010 Gyermekétkeztetés köznevelési intézményekben</t>
  </si>
  <si>
    <t>Kötelező önkormányzati feladatok</t>
  </si>
  <si>
    <t>Nagyszénási Önkormányzati Óvoda és Könyvtár</t>
  </si>
  <si>
    <t>104035 Gyermekétkeztetés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</si>
  <si>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</si>
  <si>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</si>
  <si>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</si>
  <si>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</si>
  <si>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</si>
  <si>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</si>
  <si>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 xml:space="preserve">            Idősek klubja kazáncsere továbbszámlázása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</si>
  <si>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</si>
  <si>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</si>
  <si>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</si>
  <si>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</si>
  <si>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</si>
  <si>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</si>
  <si>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</si>
  <si>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Egyéb intézményi bev. (gépjármű használat )</t>
  </si>
  <si>
    <t xml:space="preserve">            Egyéb intézményi bev. (közműdíjak megtérülése )</t>
  </si>
  <si>
    <t xml:space="preserve">            Konyhai és iskolai gáz továbbszámlázása</t>
  </si>
  <si>
    <t xml:space="preserve">066020 Város-, és községgazdálkodási egyéb szolgáltatások </t>
  </si>
  <si>
    <t>Polgármesteri Hivatal</t>
  </si>
  <si>
    <t xml:space="preserve">             Rezsi költségek megtérítése (közvetített szolgáltatás)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</si>
  <si>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</si>
  <si>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</si>
  <si>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</si>
  <si>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</si>
  <si>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</si>
  <si>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ÁFA visszatérülés</t>
  </si>
  <si>
    <t xml:space="preserve">             Víziközmű Társulat követeléseinek megtérülése</t>
  </si>
  <si>
    <t xml:space="preserve">             Kamatbevétel, hozadék</t>
  </si>
  <si>
    <t xml:space="preserve">            Lakástámogatás visszafizetése</t>
  </si>
  <si>
    <t xml:space="preserve">            Köztemetés, hagyaték</t>
  </si>
  <si>
    <t>107060 Egyéb szociális és pénzbeli ellátások</t>
  </si>
  <si>
    <t xml:space="preserve">            Anyageladás</t>
  </si>
  <si>
    <t xml:space="preserve">            Kertészeti tevékenység</t>
  </si>
  <si>
    <t xml:space="preserve">            Területalapú és gázolaj támogatás</t>
  </si>
  <si>
    <t xml:space="preserve">            Termények értékesítési bevétele </t>
  </si>
  <si>
    <t xml:space="preserve">            Földhasználati díjak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</si>
  <si>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</si>
  <si>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</si>
  <si>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</si>
  <si>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072112 Házi orvosi alapellátás</t>
  </si>
  <si>
    <t xml:space="preserve">             Kiszámlázott termékek Áfá-ja</t>
  </si>
  <si>
    <t xml:space="preserve">             Bérleti díjak</t>
  </si>
  <si>
    <t>013350 Önkormányzati vagyonnal kapcsolatos gazdálkodási feladatok</t>
  </si>
  <si>
    <t>Nagyszénás Nagyközség Önkormányzata</t>
  </si>
  <si>
    <t>2018. évi működési bevételek kormányzati funkciónként (adatok Ft-ban)</t>
  </si>
  <si>
    <t>"3. melléklet az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</si>
</sst>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u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ill="0" applyBorder="0" applyAlignment="0" applyProtection="0"/>
    <xf numFmtId="9" fontId="3" fillId="0" borderId="0" applyFill="0" applyBorder="0" applyAlignment="0" applyProtection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3"/>
    <xf numFmtId="0" fontId="2" fillId="0" borderId="0" xfId="3" applyFont="1"/>
    <xf numFmtId="0" fontId="1" fillId="0" borderId="0" xfId="3" applyFont="1"/>
    <xf numFmtId="0" fontId="2" fillId="0" borderId="0" xfId="3" applyFont="1" applyAlignment="1">
      <alignment horizontal="right"/>
    </xf>
    <xf numFmtId="3" fontId="2" fillId="0" borderId="0" xfId="3" applyNumberFormat="1" applyFont="1" applyAlignment="1">
      <alignment horizontal="right"/>
    </xf>
    <xf numFmtId="0" fontId="2" fillId="0" borderId="0" xfId="3" applyFont="1" applyBorder="1"/>
    <xf numFmtId="0" fontId="4" fillId="0" borderId="0" xfId="4" applyFont="1" applyFill="1" applyBorder="1"/>
    <xf numFmtId="3" fontId="5" fillId="0" borderId="0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4" applyFont="1" applyBorder="1"/>
    <xf numFmtId="165" fontId="6" fillId="0" borderId="0" xfId="1" applyNumberFormat="1"/>
    <xf numFmtId="3" fontId="4" fillId="0" borderId="0" xfId="1" applyNumberFormat="1" applyFont="1"/>
    <xf numFmtId="0" fontId="4" fillId="0" borderId="0" xfId="4" applyFont="1" applyFill="1" applyBorder="1" applyAlignment="1">
      <alignment horizontal="left"/>
    </xf>
    <xf numFmtId="3" fontId="7" fillId="0" borderId="0" xfId="3" applyNumberFormat="1" applyFont="1"/>
    <xf numFmtId="0" fontId="8" fillId="0" borderId="0" xfId="4" applyFont="1" applyFill="1" applyBorder="1" applyAlignment="1">
      <alignment horizontal="left"/>
    </xf>
    <xf numFmtId="3" fontId="1" fillId="0" borderId="0" xfId="3" applyNumberFormat="1"/>
    <xf numFmtId="0" fontId="9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4" applyFont="1" applyFill="1" applyAlignment="1">
      <alignment horizontal="left"/>
    </xf>
    <xf numFmtId="3" fontId="8" fillId="2" borderId="1" xfId="4" applyNumberFormat="1" applyFont="1" applyFill="1" applyBorder="1" applyAlignment="1">
      <alignment horizontal="right"/>
    </xf>
    <xf numFmtId="0" fontId="8" fillId="2" borderId="1" xfId="4" applyFont="1" applyFill="1" applyBorder="1" applyAlignment="1">
      <alignment horizontal="left"/>
    </xf>
    <xf numFmtId="3" fontId="2" fillId="0" borderId="0" xfId="3" applyNumberFormat="1" applyFont="1" applyBorder="1"/>
    <xf numFmtId="1" fontId="1" fillId="0" borderId="0" xfId="3" applyNumberFormat="1"/>
    <xf numFmtId="3" fontId="10" fillId="0" borderId="0" xfId="3" applyNumberFormat="1" applyFont="1" applyBorder="1"/>
    <xf numFmtId="0" fontId="11" fillId="0" borderId="0" xfId="0" applyFont="1" applyFill="1" applyBorder="1" applyAlignment="1">
      <alignment horizontal="left"/>
    </xf>
    <xf numFmtId="3" fontId="10" fillId="0" borderId="0" xfId="3" applyNumberFormat="1" applyFont="1" applyFill="1" applyBorder="1"/>
    <xf numFmtId="0" fontId="10" fillId="0" borderId="0" xfId="3" applyFont="1" applyFill="1" applyBorder="1"/>
    <xf numFmtId="0" fontId="12" fillId="0" borderId="0" xfId="3" applyFont="1" applyFill="1" applyBorder="1" applyAlignment="1">
      <alignment horizontal="center"/>
    </xf>
    <xf numFmtId="3" fontId="10" fillId="3" borderId="2" xfId="3" applyNumberFormat="1" applyFont="1" applyFill="1" applyBorder="1"/>
    <xf numFmtId="0" fontId="10" fillId="3" borderId="3" xfId="3" applyFont="1" applyFill="1" applyBorder="1"/>
    <xf numFmtId="0" fontId="2" fillId="0" borderId="0" xfId="3" applyFont="1" applyFill="1" applyBorder="1"/>
    <xf numFmtId="3" fontId="10" fillId="0" borderId="0" xfId="3" applyNumberFormat="1" applyFont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3" applyFont="1" applyBorder="1" applyAlignment="1">
      <alignment horizontal="center"/>
    </xf>
    <xf numFmtId="0" fontId="14" fillId="0" borderId="0" xfId="3" applyFont="1"/>
    <xf numFmtId="3" fontId="15" fillId="0" borderId="0" xfId="3" applyNumberFormat="1" applyFont="1" applyBorder="1"/>
    <xf numFmtId="3" fontId="7" fillId="0" borderId="0" xfId="3" applyNumberFormat="1" applyFont="1" applyFill="1" applyBorder="1"/>
    <xf numFmtId="3" fontId="7" fillId="2" borderId="2" xfId="3" applyNumberFormat="1" applyFont="1" applyFill="1" applyBorder="1"/>
    <xf numFmtId="165" fontId="8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3" fontId="7" fillId="0" borderId="0" xfId="3" applyNumberFormat="1" applyFont="1" applyBorder="1"/>
    <xf numFmtId="0" fontId="11" fillId="0" borderId="0" xfId="3" applyFont="1" applyBorder="1"/>
    <xf numFmtId="9" fontId="6" fillId="0" borderId="0" xfId="2" applyFont="1"/>
    <xf numFmtId="0" fontId="15" fillId="0" borderId="0" xfId="3" applyFont="1" applyBorder="1"/>
    <xf numFmtId="3" fontId="16" fillId="0" borderId="0" xfId="3" applyNumberFormat="1" applyFont="1"/>
    <xf numFmtId="3" fontId="10" fillId="3" borderId="4" xfId="3" applyNumberFormat="1" applyFont="1" applyFill="1" applyBorder="1"/>
    <xf numFmtId="0" fontId="10" fillId="3" borderId="5" xfId="3" applyFont="1" applyFill="1" applyBorder="1"/>
    <xf numFmtId="3" fontId="17" fillId="0" borderId="0" xfId="3" applyNumberFormat="1" applyFont="1"/>
    <xf numFmtId="3" fontId="2" fillId="0" borderId="6" xfId="3" applyNumberFormat="1" applyFont="1" applyBorder="1" applyAlignment="1">
      <alignment horizontal="right"/>
    </xf>
    <xf numFmtId="0" fontId="2" fillId="0" borderId="6" xfId="3" applyFont="1" applyBorder="1"/>
    <xf numFmtId="0" fontId="18" fillId="0" borderId="0" xfId="3" applyFont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_ktgvetés2007_végleges" xfId="3"/>
    <cellStyle name="Normál_mellékletek testületnek-végleges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08"/>
  <sheetViews>
    <sheetView tabSelected="1" workbookViewId="0">
      <selection sqref="A1:B1"/>
    </sheetView>
  </sheetViews>
  <sheetFormatPr defaultRowHeight="12.75" x14ac:dyDescent="0.2"/>
  <cols>
    <col min="1" max="1" width="66.42578125" style="2" customWidth="1"/>
    <col min="2" max="2" width="17" style="2" customWidth="1"/>
    <col min="3" max="3" width="11.140625" style="1" customWidth="1"/>
    <col min="4" max="4" width="16.7109375" style="1" customWidth="1"/>
    <col min="5" max="5" width="22.7109375" style="1" customWidth="1"/>
    <col min="6" max="9" width="9.140625" style="1" customWidth="1"/>
    <col min="10" max="10" width="10" style="1" customWidth="1"/>
    <col min="11" max="11" width="16.42578125" style="1" customWidth="1"/>
    <col min="12" max="12" width="13.7109375" style="1" customWidth="1"/>
    <col min="13" max="13" width="10.28515625" style="1" customWidth="1"/>
    <col min="14" max="14" width="7.28515625" style="1" customWidth="1"/>
    <col min="15" max="15" width="11.140625" style="1" customWidth="1"/>
    <col min="16" max="17" width="9.140625" style="1" customWidth="1"/>
    <col min="18" max="18" width="11.28515625" style="1" customWidth="1"/>
    <col min="19" max="20" width="9.140625" style="1" customWidth="1"/>
    <col min="21" max="16384" width="9.140625" style="1"/>
  </cols>
  <sheetData>
    <row r="1" spans="1:21" x14ac:dyDescent="0.2">
      <c r="A1" s="53"/>
      <c r="B1" s="53"/>
      <c r="U1" s="3"/>
    </row>
    <row r="2" spans="1:21" x14ac:dyDescent="0.2">
      <c r="A2" s="54" t="s">
        <v>55</v>
      </c>
      <c r="B2" s="55"/>
      <c r="U2" s="3"/>
    </row>
    <row r="3" spans="1:21" x14ac:dyDescent="0.2">
      <c r="A3" s="6"/>
      <c r="B3" s="6"/>
      <c r="U3" s="3"/>
    </row>
    <row r="4" spans="1:21" x14ac:dyDescent="0.2">
      <c r="A4" s="52" t="s">
        <v>54</v>
      </c>
      <c r="B4" s="52"/>
      <c r="U4" s="3"/>
    </row>
    <row r="5" spans="1:21" ht="13.5" thickBot="1" x14ac:dyDescent="0.25">
      <c r="A5" s="51"/>
      <c r="B5" s="50"/>
      <c r="K5" s="17"/>
      <c r="L5" s="49"/>
      <c r="M5" s="49"/>
      <c r="U5" s="3"/>
    </row>
    <row r="6" spans="1:21" ht="13.5" thickBot="1" x14ac:dyDescent="0.25">
      <c r="A6" s="48" t="s">
        <v>53</v>
      </c>
      <c r="B6" s="47">
        <f>B10+B14+B18+B22+B31+B37+B44</f>
        <v>80761380</v>
      </c>
      <c r="C6" s="46"/>
      <c r="J6" s="17"/>
      <c r="K6" s="17"/>
      <c r="U6" s="3"/>
    </row>
    <row r="7" spans="1:21" x14ac:dyDescent="0.2">
      <c r="A7" s="28"/>
      <c r="B7" s="27"/>
      <c r="K7" s="17"/>
      <c r="U7" s="3"/>
    </row>
    <row r="8" spans="1:21" x14ac:dyDescent="0.2">
      <c r="A8" s="29" t="s">
        <v>7</v>
      </c>
      <c r="B8" s="27"/>
      <c r="U8" s="3"/>
    </row>
    <row r="9" spans="1:21" x14ac:dyDescent="0.2">
      <c r="A9" s="6"/>
      <c r="B9" s="23"/>
      <c r="U9" s="3"/>
    </row>
    <row r="10" spans="1:21" x14ac:dyDescent="0.2">
      <c r="A10" s="43" t="s">
        <v>52</v>
      </c>
      <c r="B10" s="25">
        <f>SUM(B11:B12)</f>
        <v>14884400</v>
      </c>
      <c r="U10" s="3"/>
    </row>
    <row r="11" spans="1:21" x14ac:dyDescent="0.2">
      <c r="A11" s="45" t="s">
        <v>51</v>
      </c>
      <c r="B11" s="23">
        <v>11720000</v>
      </c>
      <c r="D11" s="12"/>
      <c r="E11" s="12"/>
      <c r="K11" s="17"/>
      <c r="R11" s="17"/>
      <c r="U11" s="3"/>
    </row>
    <row r="12" spans="1:21" x14ac:dyDescent="0.2">
      <c r="A12" s="6" t="s">
        <v>50</v>
      </c>
      <c r="B12" s="23">
        <f>B11*0.27</f>
        <v>3164400</v>
      </c>
      <c r="D12" s="12"/>
      <c r="E12" s="12"/>
      <c r="U12" s="3"/>
    </row>
    <row r="13" spans="1:21" x14ac:dyDescent="0.2">
      <c r="A13" s="6"/>
      <c r="B13" s="23"/>
      <c r="D13" s="12"/>
      <c r="E13" s="12"/>
      <c r="U13" s="3"/>
    </row>
    <row r="14" spans="1:21" x14ac:dyDescent="0.2">
      <c r="A14" s="26" t="s">
        <v>49</v>
      </c>
      <c r="B14" s="25">
        <f>B15+B16</f>
        <v>457200</v>
      </c>
      <c r="D14" s="12"/>
      <c r="E14" s="12"/>
      <c r="U14" s="3"/>
    </row>
    <row r="15" spans="1:21" x14ac:dyDescent="0.2">
      <c r="A15" s="6" t="s">
        <v>47</v>
      </c>
      <c r="B15" s="23">
        <v>360000</v>
      </c>
      <c r="D15" s="12"/>
      <c r="E15" s="12"/>
      <c r="U15" s="3"/>
    </row>
    <row r="16" spans="1:21" x14ac:dyDescent="0.2">
      <c r="A16" s="6" t="s">
        <v>19</v>
      </c>
      <c r="B16" s="23">
        <f>B15*0.27</f>
        <v>97200</v>
      </c>
      <c r="C16" s="44"/>
      <c r="D16" s="44"/>
      <c r="E16" s="44"/>
      <c r="F16" s="44"/>
      <c r="G16" s="44"/>
      <c r="H16" s="44"/>
      <c r="I16" s="44"/>
      <c r="U16" s="3"/>
    </row>
    <row r="17" spans="1:21" x14ac:dyDescent="0.2">
      <c r="A17" s="6"/>
      <c r="B17" s="23"/>
      <c r="C17" s="44"/>
      <c r="D17" s="44"/>
      <c r="E17" s="44"/>
      <c r="F17" s="44"/>
      <c r="G17" s="44"/>
      <c r="H17" s="44"/>
      <c r="I17" s="44"/>
      <c r="U17" s="3"/>
    </row>
    <row r="18" spans="1:21" x14ac:dyDescent="0.2">
      <c r="A18" s="26" t="s">
        <v>48</v>
      </c>
      <c r="B18" s="25">
        <f>B19+B20</f>
        <v>190500</v>
      </c>
      <c r="U18" s="3"/>
    </row>
    <row r="19" spans="1:21" x14ac:dyDescent="0.2">
      <c r="A19" s="6" t="s">
        <v>47</v>
      </c>
      <c r="B19" s="23">
        <v>150000</v>
      </c>
      <c r="U19" s="3"/>
    </row>
    <row r="20" spans="1:21" x14ac:dyDescent="0.2">
      <c r="A20" s="6" t="s">
        <v>19</v>
      </c>
      <c r="B20" s="23">
        <f>B19*0.27</f>
        <v>40500</v>
      </c>
      <c r="U20" s="3"/>
    </row>
    <row r="21" spans="1:21" x14ac:dyDescent="0.2">
      <c r="A21" s="6"/>
      <c r="B21" s="23"/>
      <c r="U21" s="3"/>
    </row>
    <row r="22" spans="1:21" x14ac:dyDescent="0.2">
      <c r="A22" s="26" t="s">
        <v>27</v>
      </c>
      <c r="B22" s="25">
        <f>SUBTOTAL(9,B23:B29)</f>
        <v>18977550</v>
      </c>
      <c r="U22" s="3"/>
    </row>
    <row r="23" spans="1:21" x14ac:dyDescent="0.2">
      <c r="A23" s="6" t="s">
        <v>46</v>
      </c>
      <c r="B23" s="23">
        <v>600000</v>
      </c>
      <c r="C23" s="2"/>
      <c r="U23" s="3"/>
    </row>
    <row r="24" spans="1:21" x14ac:dyDescent="0.2">
      <c r="A24" s="6" t="s">
        <v>45</v>
      </c>
      <c r="B24" s="23">
        <v>3580000</v>
      </c>
      <c r="D24" s="6"/>
      <c r="U24" s="3"/>
    </row>
    <row r="25" spans="1:21" x14ac:dyDescent="0.2">
      <c r="A25" s="6" t="s">
        <v>44</v>
      </c>
      <c r="B25" s="23">
        <v>10500000</v>
      </c>
      <c r="U25" s="3"/>
    </row>
    <row r="26" spans="1:21" x14ac:dyDescent="0.2">
      <c r="A26" s="6" t="s">
        <v>43</v>
      </c>
      <c r="B26" s="23">
        <f>60000*38+400000</f>
        <v>2680000</v>
      </c>
      <c r="K26" s="12"/>
      <c r="U26" s="3"/>
    </row>
    <row r="27" spans="1:21" x14ac:dyDescent="0.2">
      <c r="A27" s="6" t="s">
        <v>42</v>
      </c>
      <c r="B27" s="23">
        <v>335000</v>
      </c>
      <c r="K27" s="12"/>
      <c r="U27" s="3"/>
    </row>
    <row r="28" spans="1:21" x14ac:dyDescent="0.2">
      <c r="A28" s="6" t="s">
        <v>41</v>
      </c>
      <c r="B28" s="23">
        <v>50000</v>
      </c>
      <c r="U28" s="3"/>
    </row>
    <row r="29" spans="1:21" x14ac:dyDescent="0.2">
      <c r="A29" s="6" t="s">
        <v>14</v>
      </c>
      <c r="B29" s="23">
        <f>(B23+B28+B24+B27)*0.27</f>
        <v>1232550</v>
      </c>
      <c r="U29" s="3"/>
    </row>
    <row r="30" spans="1:21" x14ac:dyDescent="0.2">
      <c r="A30" s="6"/>
      <c r="B30" s="23"/>
      <c r="U30" s="3"/>
    </row>
    <row r="31" spans="1:21" x14ac:dyDescent="0.2">
      <c r="A31" s="43" t="s">
        <v>40</v>
      </c>
      <c r="B31" s="25">
        <f>B32+B33</f>
        <v>3634600</v>
      </c>
      <c r="U31" s="3"/>
    </row>
    <row r="32" spans="1:21" x14ac:dyDescent="0.2">
      <c r="A32" s="6" t="s">
        <v>39</v>
      </c>
      <c r="B32" s="23">
        <v>500000</v>
      </c>
      <c r="K32" s="12"/>
      <c r="U32" s="3"/>
    </row>
    <row r="33" spans="1:21" x14ac:dyDescent="0.2">
      <c r="A33" s="6" t="s">
        <v>38</v>
      </c>
      <c r="B33" s="23">
        <f>16*168800+110800+240000+83000</f>
        <v>3134600</v>
      </c>
      <c r="U33" s="3"/>
    </row>
    <row r="34" spans="1:21" x14ac:dyDescent="0.2">
      <c r="A34" s="6"/>
      <c r="B34" s="23"/>
      <c r="U34" s="3"/>
    </row>
    <row r="35" spans="1:21" x14ac:dyDescent="0.2">
      <c r="A35" s="35" t="s">
        <v>23</v>
      </c>
      <c r="B35" s="23"/>
      <c r="U35" s="3"/>
    </row>
    <row r="36" spans="1:21" x14ac:dyDescent="0.2">
      <c r="A36" s="6"/>
      <c r="B36" s="23"/>
      <c r="U36" s="3"/>
    </row>
    <row r="37" spans="1:21" ht="21.75" customHeight="1" x14ac:dyDescent="0.2">
      <c r="A37" s="34" t="s">
        <v>22</v>
      </c>
      <c r="B37" s="42">
        <f>SUM(B38:B40)</f>
        <v>14744020</v>
      </c>
      <c r="U37" s="3"/>
    </row>
    <row r="38" spans="1:21" x14ac:dyDescent="0.2">
      <c r="A38" s="6" t="s">
        <v>37</v>
      </c>
      <c r="B38" s="37">
        <v>13500000</v>
      </c>
      <c r="U38" s="3"/>
    </row>
    <row r="39" spans="1:21" x14ac:dyDescent="0.2">
      <c r="A39" s="6" t="s">
        <v>36</v>
      </c>
      <c r="B39" s="37">
        <v>1000000</v>
      </c>
      <c r="U39" s="3"/>
    </row>
    <row r="40" spans="1:21" x14ac:dyDescent="0.2">
      <c r="A40" s="6" t="s">
        <v>35</v>
      </c>
      <c r="B40" s="37">
        <v>244020</v>
      </c>
      <c r="U40" s="3"/>
    </row>
    <row r="41" spans="1:21" x14ac:dyDescent="0.2">
      <c r="A41" s="6"/>
      <c r="B41" s="23"/>
      <c r="U41" s="3"/>
    </row>
    <row r="42" spans="1:21" x14ac:dyDescent="0.2">
      <c r="A42" s="35" t="s">
        <v>34</v>
      </c>
      <c r="B42" s="23"/>
      <c r="U42" s="3"/>
    </row>
    <row r="43" spans="1:21" x14ac:dyDescent="0.2">
      <c r="A43" s="6"/>
      <c r="B43" s="23"/>
      <c r="U43" s="3"/>
    </row>
    <row r="44" spans="1:21" x14ac:dyDescent="0.2">
      <c r="A44" s="41" t="s">
        <v>33</v>
      </c>
      <c r="B44" s="40">
        <f>SUBTOTAL(9,B45:B49)</f>
        <v>27873110</v>
      </c>
      <c r="U44" s="3"/>
    </row>
    <row r="45" spans="1:21" x14ac:dyDescent="0.2">
      <c r="A45" s="6" t="s">
        <v>32</v>
      </c>
      <c r="B45" s="23">
        <f>9500000</f>
        <v>9500000</v>
      </c>
      <c r="C45" s="17"/>
      <c r="D45" s="17"/>
      <c r="U45" s="3"/>
    </row>
    <row r="46" spans="1:21" x14ac:dyDescent="0.2">
      <c r="A46" s="6" t="s">
        <v>31</v>
      </c>
      <c r="B46" s="23">
        <v>13300000</v>
      </c>
      <c r="U46" s="3"/>
    </row>
    <row r="47" spans="1:21" x14ac:dyDescent="0.2">
      <c r="A47" s="6" t="s">
        <v>30</v>
      </c>
      <c r="B47" s="23">
        <v>533000</v>
      </c>
      <c r="U47" s="3"/>
    </row>
    <row r="48" spans="1:21" x14ac:dyDescent="0.2">
      <c r="A48" s="6" t="s">
        <v>29</v>
      </c>
      <c r="B48" s="23">
        <f>260000</f>
        <v>260000</v>
      </c>
      <c r="U48" s="3"/>
    </row>
    <row r="49" spans="1:21" x14ac:dyDescent="0.2">
      <c r="A49" s="6" t="s">
        <v>19</v>
      </c>
      <c r="B49" s="23">
        <f>B45*0.05+(B46+B47+B48)*0.27</f>
        <v>4280110</v>
      </c>
      <c r="D49" s="17"/>
      <c r="U49" s="3"/>
    </row>
    <row r="50" spans="1:21" x14ac:dyDescent="0.2">
      <c r="A50" s="6"/>
      <c r="B50" s="23"/>
      <c r="D50" s="17"/>
      <c r="U50" s="3"/>
    </row>
    <row r="51" spans="1:21" x14ac:dyDescent="0.2">
      <c r="A51" s="6"/>
      <c r="B51" s="23"/>
      <c r="D51" s="17"/>
      <c r="U51" s="3"/>
    </row>
    <row r="52" spans="1:21" x14ac:dyDescent="0.2">
      <c r="A52" s="6"/>
      <c r="B52" s="23"/>
      <c r="D52" s="17"/>
      <c r="U52" s="3"/>
    </row>
    <row r="53" spans="1:21" x14ac:dyDescent="0.2">
      <c r="A53" s="6"/>
      <c r="B53" s="23"/>
      <c r="D53" s="17"/>
      <c r="U53" s="3"/>
    </row>
    <row r="54" spans="1:21" x14ac:dyDescent="0.2">
      <c r="A54" s="6"/>
      <c r="B54" s="23"/>
      <c r="D54" s="17"/>
      <c r="U54" s="3"/>
    </row>
    <row r="55" spans="1:21" x14ac:dyDescent="0.2">
      <c r="A55" s="6"/>
      <c r="B55" s="23"/>
      <c r="D55" s="17"/>
      <c r="U55" s="3"/>
    </row>
    <row r="56" spans="1:21" ht="13.5" thickBot="1" x14ac:dyDescent="0.25">
      <c r="A56" s="6"/>
      <c r="B56" s="23"/>
      <c r="D56" s="17"/>
      <c r="U56" s="3"/>
    </row>
    <row r="57" spans="1:21" ht="13.5" thickBot="1" x14ac:dyDescent="0.25">
      <c r="A57" s="31" t="s">
        <v>28</v>
      </c>
      <c r="B57" s="39">
        <f>B69+B61</f>
        <v>9337980</v>
      </c>
      <c r="J57" s="17"/>
      <c r="U57" s="3"/>
    </row>
    <row r="58" spans="1:21" x14ac:dyDescent="0.2">
      <c r="A58" s="28"/>
      <c r="B58" s="38"/>
      <c r="U58" s="3"/>
    </row>
    <row r="59" spans="1:21" x14ac:dyDescent="0.2">
      <c r="A59" s="29" t="s">
        <v>7</v>
      </c>
      <c r="B59" s="38"/>
      <c r="U59" s="3"/>
    </row>
    <row r="60" spans="1:21" x14ac:dyDescent="0.2">
      <c r="A60" s="6"/>
      <c r="B60" s="23"/>
      <c r="U60" s="3"/>
    </row>
    <row r="61" spans="1:21" x14ac:dyDescent="0.2">
      <c r="A61" s="26" t="s">
        <v>27</v>
      </c>
      <c r="B61" s="25">
        <f>SUM(B62:B65)</f>
        <v>5935980</v>
      </c>
      <c r="U61" s="3"/>
    </row>
    <row r="62" spans="1:21" x14ac:dyDescent="0.2">
      <c r="A62" s="6" t="s">
        <v>26</v>
      </c>
      <c r="B62" s="37">
        <f>3274000-100000</f>
        <v>3174000</v>
      </c>
      <c r="Q62" s="36"/>
      <c r="U62" s="3"/>
    </row>
    <row r="63" spans="1:21" x14ac:dyDescent="0.2">
      <c r="A63" s="6" t="s">
        <v>25</v>
      </c>
      <c r="B63" s="23">
        <v>300000</v>
      </c>
      <c r="U63" s="3"/>
    </row>
    <row r="64" spans="1:21" x14ac:dyDescent="0.2">
      <c r="A64" s="6" t="s">
        <v>24</v>
      </c>
      <c r="B64" s="23">
        <v>1200000</v>
      </c>
      <c r="U64" s="3"/>
    </row>
    <row r="65" spans="1:21" x14ac:dyDescent="0.2">
      <c r="A65" s="6" t="s">
        <v>14</v>
      </c>
      <c r="B65" s="23">
        <f>B63*0.27+B64*0.27+B62*0.27</f>
        <v>1261980</v>
      </c>
      <c r="U65" s="3"/>
    </row>
    <row r="66" spans="1:21" x14ac:dyDescent="0.2">
      <c r="A66" s="6"/>
      <c r="B66" s="23"/>
      <c r="U66" s="3"/>
    </row>
    <row r="67" spans="1:21" x14ac:dyDescent="0.2">
      <c r="A67" s="35" t="s">
        <v>23</v>
      </c>
      <c r="B67" s="23"/>
      <c r="U67" s="3"/>
    </row>
    <row r="68" spans="1:21" x14ac:dyDescent="0.2">
      <c r="A68" s="6"/>
      <c r="B68" s="23"/>
      <c r="U68" s="3"/>
    </row>
    <row r="69" spans="1:21" ht="21" x14ac:dyDescent="0.2">
      <c r="A69" s="34" t="s">
        <v>22</v>
      </c>
      <c r="B69" s="33">
        <f>SUM(B70:B72)</f>
        <v>3402000</v>
      </c>
      <c r="U69" s="3"/>
    </row>
    <row r="70" spans="1:21" x14ac:dyDescent="0.2">
      <c r="A70" s="6" t="s">
        <v>21</v>
      </c>
      <c r="B70" s="23">
        <v>100000</v>
      </c>
      <c r="U70" s="3"/>
    </row>
    <row r="71" spans="1:21" x14ac:dyDescent="0.2">
      <c r="A71" s="32" t="s">
        <v>20</v>
      </c>
      <c r="B71" s="23">
        <v>2600000</v>
      </c>
      <c r="U71" s="3"/>
    </row>
    <row r="72" spans="1:21" x14ac:dyDescent="0.2">
      <c r="A72" s="6" t="s">
        <v>19</v>
      </c>
      <c r="B72" s="23">
        <f>(B71)*0.27</f>
        <v>702000</v>
      </c>
      <c r="U72" s="3"/>
    </row>
    <row r="73" spans="1:21" ht="13.5" thickBot="1" x14ac:dyDescent="0.25">
      <c r="A73" s="6"/>
      <c r="B73" s="23"/>
      <c r="U73" s="3"/>
    </row>
    <row r="74" spans="1:21" ht="13.5" thickBot="1" x14ac:dyDescent="0.25">
      <c r="A74" s="31" t="s">
        <v>18</v>
      </c>
      <c r="B74" s="30">
        <f>B78+B88+B83</f>
        <v>18218530</v>
      </c>
      <c r="J74" s="17"/>
      <c r="U74" s="3"/>
    </row>
    <row r="75" spans="1:21" x14ac:dyDescent="0.2">
      <c r="A75" s="28"/>
      <c r="B75" s="27"/>
      <c r="U75" s="3"/>
    </row>
    <row r="76" spans="1:21" x14ac:dyDescent="0.2">
      <c r="A76" s="29" t="s">
        <v>7</v>
      </c>
      <c r="B76" s="27"/>
      <c r="U76" s="3"/>
    </row>
    <row r="77" spans="1:21" x14ac:dyDescent="0.2">
      <c r="A77" s="28"/>
      <c r="B77" s="27"/>
      <c r="U77" s="3"/>
    </row>
    <row r="78" spans="1:21" x14ac:dyDescent="0.2">
      <c r="A78" s="26" t="s">
        <v>17</v>
      </c>
      <c r="B78" s="25">
        <f>SUM(B79:B81)</f>
        <v>3365500</v>
      </c>
      <c r="U78" s="3"/>
    </row>
    <row r="79" spans="1:21" x14ac:dyDescent="0.2">
      <c r="A79" s="2" t="s">
        <v>16</v>
      </c>
      <c r="B79" s="23">
        <v>450000</v>
      </c>
      <c r="U79" s="3"/>
    </row>
    <row r="80" spans="1:21" x14ac:dyDescent="0.2">
      <c r="A80" s="6" t="s">
        <v>15</v>
      </c>
      <c r="B80" s="23">
        <v>2200000</v>
      </c>
      <c r="U80" s="3"/>
    </row>
    <row r="81" spans="1:21" x14ac:dyDescent="0.2">
      <c r="A81" s="6" t="s">
        <v>14</v>
      </c>
      <c r="B81" s="23">
        <f>(B80+B79)*0.27</f>
        <v>715500</v>
      </c>
      <c r="U81" s="3"/>
    </row>
    <row r="82" spans="1:21" x14ac:dyDescent="0.2">
      <c r="A82" s="6"/>
      <c r="B82" s="23"/>
      <c r="U82" s="3"/>
    </row>
    <row r="83" spans="1:21" x14ac:dyDescent="0.2">
      <c r="A83" s="26" t="s">
        <v>13</v>
      </c>
      <c r="B83" s="25">
        <f>SUM(B84:B86)</f>
        <v>14464410</v>
      </c>
      <c r="U83" s="3"/>
    </row>
    <row r="84" spans="1:21" x14ac:dyDescent="0.2">
      <c r="A84" s="6" t="s">
        <v>12</v>
      </c>
      <c r="B84" s="23">
        <v>10183000</v>
      </c>
      <c r="U84" s="3"/>
    </row>
    <row r="85" spans="1:21" x14ac:dyDescent="0.2">
      <c r="A85" s="6" t="s">
        <v>11</v>
      </c>
      <c r="B85" s="23">
        <f>B84*0.27</f>
        <v>2749410</v>
      </c>
      <c r="U85" s="3"/>
    </row>
    <row r="86" spans="1:21" x14ac:dyDescent="0.2">
      <c r="A86" s="6" t="s">
        <v>10</v>
      </c>
      <c r="B86" s="23">
        <f>1150000+382000</f>
        <v>1532000</v>
      </c>
      <c r="U86" s="3"/>
    </row>
    <row r="87" spans="1:21" x14ac:dyDescent="0.2">
      <c r="A87" s="6"/>
      <c r="B87" s="23"/>
      <c r="U87" s="3"/>
    </row>
    <row r="88" spans="1:21" x14ac:dyDescent="0.2">
      <c r="A88" s="26" t="s">
        <v>9</v>
      </c>
      <c r="B88" s="25">
        <f>B89+B90</f>
        <v>388620</v>
      </c>
      <c r="L88" s="24"/>
      <c r="U88" s="3"/>
    </row>
    <row r="89" spans="1:21" x14ac:dyDescent="0.2">
      <c r="A89" s="6" t="s">
        <v>5</v>
      </c>
      <c r="B89" s="23">
        <v>306000</v>
      </c>
      <c r="U89" s="3"/>
    </row>
    <row r="90" spans="1:21" x14ac:dyDescent="0.2">
      <c r="A90" s="6" t="s">
        <v>0</v>
      </c>
      <c r="B90" s="23">
        <f>B89*0.27</f>
        <v>82620</v>
      </c>
      <c r="U90" s="3"/>
    </row>
    <row r="91" spans="1:21" x14ac:dyDescent="0.2">
      <c r="U91" s="3"/>
    </row>
    <row r="92" spans="1:21" x14ac:dyDescent="0.2">
      <c r="A92" s="22" t="s">
        <v>8</v>
      </c>
      <c r="B92" s="21">
        <f>B96+B100+B103</f>
        <v>16732210</v>
      </c>
      <c r="U92" s="3"/>
    </row>
    <row r="93" spans="1:21" ht="8.25" customHeight="1" x14ac:dyDescent="0.2">
      <c r="A93" s="20"/>
      <c r="B93" s="19"/>
      <c r="U93" s="3"/>
    </row>
    <row r="94" spans="1:21" x14ac:dyDescent="0.2">
      <c r="A94" s="18" t="s">
        <v>7</v>
      </c>
      <c r="B94" s="18"/>
      <c r="J94" s="17"/>
      <c r="U94" s="3"/>
    </row>
    <row r="95" spans="1:21" x14ac:dyDescent="0.2">
      <c r="A95" s="16"/>
      <c r="B95" s="16"/>
      <c r="U95" s="3"/>
    </row>
    <row r="96" spans="1:21" x14ac:dyDescent="0.2">
      <c r="A96" s="9" t="s">
        <v>6</v>
      </c>
      <c r="B96" s="15">
        <f>B97+B98</f>
        <v>11027410</v>
      </c>
      <c r="U96" s="3"/>
    </row>
    <row r="97" spans="1:21" x14ac:dyDescent="0.2">
      <c r="A97" s="14" t="s">
        <v>5</v>
      </c>
      <c r="B97" s="13">
        <v>8683000</v>
      </c>
      <c r="K97" s="12"/>
      <c r="L97" s="12"/>
      <c r="M97" s="12"/>
      <c r="N97" s="12"/>
      <c r="U97" s="3"/>
    </row>
    <row r="98" spans="1:21" x14ac:dyDescent="0.2">
      <c r="A98" s="6" t="s">
        <v>0</v>
      </c>
      <c r="B98" s="10">
        <f>B97*0.27</f>
        <v>2344410</v>
      </c>
      <c r="K98" s="12"/>
      <c r="L98" s="12"/>
      <c r="M98" s="12"/>
      <c r="N98" s="12"/>
      <c r="U98" s="3"/>
    </row>
    <row r="99" spans="1:21" x14ac:dyDescent="0.2">
      <c r="A99" s="6"/>
      <c r="B99" s="10"/>
      <c r="K99" s="12"/>
      <c r="L99" s="12"/>
      <c r="M99" s="12"/>
      <c r="N99" s="12"/>
      <c r="U99" s="3"/>
    </row>
    <row r="100" spans="1:21" x14ac:dyDescent="0.2">
      <c r="A100" s="9" t="s">
        <v>4</v>
      </c>
      <c r="B100" s="8">
        <f>B101</f>
        <v>5400000</v>
      </c>
      <c r="K100" s="12"/>
      <c r="L100" s="12"/>
      <c r="M100" s="12"/>
      <c r="N100" s="12"/>
      <c r="U100" s="3"/>
    </row>
    <row r="101" spans="1:21" x14ac:dyDescent="0.2">
      <c r="A101" s="11" t="s">
        <v>3</v>
      </c>
      <c r="B101" s="10">
        <f>4035000+1365000</f>
        <v>5400000</v>
      </c>
      <c r="K101" s="12"/>
      <c r="L101" s="12"/>
      <c r="M101" s="12"/>
      <c r="N101" s="12"/>
      <c r="U101" s="3"/>
    </row>
    <row r="102" spans="1:21" x14ac:dyDescent="0.2">
      <c r="A102" s="11"/>
      <c r="B102" s="10"/>
      <c r="U102" s="3"/>
    </row>
    <row r="103" spans="1:21" x14ac:dyDescent="0.2">
      <c r="A103" s="9" t="s">
        <v>2</v>
      </c>
      <c r="B103" s="8">
        <f>SUM(B104:B105)</f>
        <v>304800</v>
      </c>
      <c r="U103" s="3"/>
    </row>
    <row r="104" spans="1:21" x14ac:dyDescent="0.2">
      <c r="A104" s="7" t="s">
        <v>1</v>
      </c>
      <c r="B104" s="5">
        <v>240000</v>
      </c>
      <c r="U104" s="3"/>
    </row>
    <row r="105" spans="1:21" x14ac:dyDescent="0.2">
      <c r="A105" s="6" t="s">
        <v>0</v>
      </c>
      <c r="B105" s="5">
        <f>B104*0.27</f>
        <v>64800.000000000007</v>
      </c>
      <c r="U105" s="3"/>
    </row>
    <row r="106" spans="1:21" x14ac:dyDescent="0.2">
      <c r="B106" s="4"/>
      <c r="U106" s="3"/>
    </row>
    <row r="107" spans="1:21" x14ac:dyDescent="0.2">
      <c r="U107" s="3"/>
    </row>
    <row r="108" spans="1:21" x14ac:dyDescent="0.2">
      <c r="U108" s="3"/>
    </row>
  </sheetData>
  <autoFilter ref="A44:A56">
    <filterColumn colId="0">
      <iconFilter iconSet="3Arrows"/>
    </filterColumn>
  </autoFilter>
  <mergeCells count="3">
    <mergeCell ref="A4:B4"/>
    <mergeCell ref="A1:B1"/>
    <mergeCell ref="A2:B2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2018-05-22T07:26:09Z</dcterms:created>
  <dcterms:modified xsi:type="dcterms:W3CDTF">2018-05-22T08:07:45Z</dcterms:modified>
</cp:coreProperties>
</file>