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2.sz.Összesítő" sheetId="5" r:id="rId1"/>
    <sheet name="7.sz.Műv.Ház" sheetId="6" r:id="rId2"/>
    <sheet name="8.sz.CSSK" sheetId="4" r:id="rId3"/>
    <sheet name="11. Pályázatok" sheetId="2" r:id="rId4"/>
    <sheet name="Gondozási" sheetId="1" r:id="rId5"/>
  </sheets>
  <externalReferences>
    <externalReference r:id="rId6"/>
  </externalReferences>
  <definedNames>
    <definedName name="_xlnm.Print_Area" localSheetId="0">'2.sz.Összesítő'!$A$1:$W$50</definedName>
  </definedNames>
  <calcPr calcId="124519"/>
</workbook>
</file>

<file path=xl/calcChain.xml><?xml version="1.0" encoding="utf-8"?>
<calcChain xmlns="http://schemas.openxmlformats.org/spreadsheetml/2006/main">
  <c r="S41" i="5"/>
  <c r="R34"/>
  <c r="D22" i="1" l="1"/>
  <c r="N12" i="5"/>
  <c r="R23"/>
  <c r="S39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N6"/>
  <c r="O6"/>
  <c r="P6"/>
  <c r="Q6"/>
  <c r="R6"/>
  <c r="T6" s="1"/>
  <c r="M6"/>
  <c r="P38"/>
  <c r="S6"/>
  <c r="S7"/>
  <c r="R33"/>
  <c r="R35"/>
  <c r="R36"/>
  <c r="R32"/>
  <c r="P33"/>
  <c r="P34"/>
  <c r="P35"/>
  <c r="P36"/>
  <c r="P37"/>
  <c r="P32"/>
  <c r="N13"/>
  <c r="N38"/>
  <c r="M38"/>
  <c r="N36"/>
  <c r="N33"/>
  <c r="N32"/>
  <c r="N31"/>
  <c r="N29"/>
  <c r="M27"/>
  <c r="N27"/>
  <c r="R27"/>
  <c r="R28"/>
  <c r="P27"/>
  <c r="P29"/>
  <c r="P28"/>
  <c r="N20"/>
  <c r="N18"/>
  <c r="N19"/>
  <c r="N21"/>
  <c r="N23"/>
  <c r="N22"/>
  <c r="R24"/>
  <c r="R25"/>
  <c r="P24"/>
  <c r="P25"/>
  <c r="I9" i="2"/>
  <c r="I10"/>
  <c r="I11"/>
  <c r="I12"/>
  <c r="I13"/>
  <c r="I14"/>
  <c r="I15"/>
  <c r="I16"/>
  <c r="I18"/>
  <c r="G18"/>
  <c r="G16"/>
  <c r="E18"/>
  <c r="E16"/>
  <c r="H10"/>
  <c r="H11"/>
  <c r="H12"/>
  <c r="H13"/>
  <c r="H14"/>
  <c r="H15"/>
  <c r="H9"/>
  <c r="B54" i="1"/>
  <c r="P23" i="5"/>
  <c r="P18"/>
  <c r="P12"/>
  <c r="P13"/>
  <c r="P11"/>
  <c r="P7"/>
  <c r="N9"/>
  <c r="N8"/>
  <c r="H9"/>
  <c r="H19"/>
  <c r="F22"/>
  <c r="F23"/>
  <c r="F21"/>
  <c r="F17"/>
  <c r="F18"/>
  <c r="F19"/>
  <c r="F16"/>
  <c r="F14"/>
  <c r="F11"/>
  <c r="F10"/>
  <c r="F8"/>
  <c r="F7"/>
  <c r="D20"/>
  <c r="D23"/>
  <c r="F32"/>
  <c r="F33"/>
  <c r="D33"/>
  <c r="S6" i="6"/>
  <c r="Q6"/>
  <c r="O6"/>
  <c r="M7"/>
  <c r="N7"/>
  <c r="O7"/>
  <c r="P7"/>
  <c r="Q7"/>
  <c r="S7"/>
  <c r="M6"/>
  <c r="K6"/>
  <c r="K7"/>
  <c r="F6"/>
  <c r="D7"/>
  <c r="E7"/>
  <c r="F7"/>
  <c r="G7"/>
  <c r="H7"/>
  <c r="H33" i="5" s="1"/>
  <c r="D6" i="6"/>
  <c r="J7"/>
  <c r="J6"/>
  <c r="V7"/>
  <c r="U7"/>
  <c r="T7"/>
  <c r="L7"/>
  <c r="I7"/>
  <c r="C7"/>
  <c r="R6"/>
  <c r="R7" s="1"/>
  <c r="F6" i="5"/>
  <c r="I6"/>
  <c r="J6"/>
  <c r="J38"/>
  <c r="H34"/>
  <c r="F34"/>
  <c r="D34"/>
  <c r="L34" s="1"/>
  <c r="H20"/>
  <c r="H6" s="1"/>
  <c r="L8"/>
  <c r="L9"/>
  <c r="L10"/>
  <c r="L11"/>
  <c r="L12"/>
  <c r="L13"/>
  <c r="L14"/>
  <c r="L15"/>
  <c r="L16"/>
  <c r="L17"/>
  <c r="L18"/>
  <c r="L20"/>
  <c r="L23"/>
  <c r="L7"/>
  <c r="K9"/>
  <c r="K12"/>
  <c r="K13"/>
  <c r="K14"/>
  <c r="K15"/>
  <c r="W38"/>
  <c r="V38"/>
  <c r="K37"/>
  <c r="O36"/>
  <c r="M36"/>
  <c r="E36"/>
  <c r="F36" s="1"/>
  <c r="C36"/>
  <c r="D36" s="1"/>
  <c r="L36" s="1"/>
  <c r="Q35"/>
  <c r="O35"/>
  <c r="E35"/>
  <c r="F35" s="1"/>
  <c r="C35"/>
  <c r="D35" s="1"/>
  <c r="L35" s="1"/>
  <c r="Q34"/>
  <c r="O34"/>
  <c r="G34"/>
  <c r="E34"/>
  <c r="C34"/>
  <c r="K34" s="1"/>
  <c r="Q33"/>
  <c r="O33"/>
  <c r="M33"/>
  <c r="G33"/>
  <c r="E33"/>
  <c r="C33"/>
  <c r="K33" s="1"/>
  <c r="Q32"/>
  <c r="O32"/>
  <c r="M32"/>
  <c r="C32"/>
  <c r="D32" s="1"/>
  <c r="L32" s="1"/>
  <c r="M31"/>
  <c r="E31"/>
  <c r="F31" s="1"/>
  <c r="C31"/>
  <c r="C30"/>
  <c r="D30" s="1"/>
  <c r="L30" s="1"/>
  <c r="O29"/>
  <c r="M29"/>
  <c r="G29"/>
  <c r="H29" s="1"/>
  <c r="H27" s="1"/>
  <c r="E29"/>
  <c r="F29" s="1"/>
  <c r="F27" s="1"/>
  <c r="C29"/>
  <c r="D29" s="1"/>
  <c r="L29" s="1"/>
  <c r="Q28"/>
  <c r="O28"/>
  <c r="C28"/>
  <c r="D28" s="1"/>
  <c r="U27"/>
  <c r="U38" s="1"/>
  <c r="Q27"/>
  <c r="O27"/>
  <c r="C26"/>
  <c r="D26" s="1"/>
  <c r="L26" s="1"/>
  <c r="Q25"/>
  <c r="O25"/>
  <c r="E25"/>
  <c r="C25"/>
  <c r="Q24"/>
  <c r="O24"/>
  <c r="Q23"/>
  <c r="M23"/>
  <c r="E23"/>
  <c r="K23" s="1"/>
  <c r="M22"/>
  <c r="E22"/>
  <c r="C22"/>
  <c r="D22" s="1"/>
  <c r="L22" s="1"/>
  <c r="M21"/>
  <c r="E21"/>
  <c r="C21"/>
  <c r="D21" s="1"/>
  <c r="L21" s="1"/>
  <c r="M20"/>
  <c r="G20"/>
  <c r="M19"/>
  <c r="G19"/>
  <c r="E19"/>
  <c r="C19"/>
  <c r="O18"/>
  <c r="M18"/>
  <c r="E18"/>
  <c r="K18" s="1"/>
  <c r="E17"/>
  <c r="K17" s="1"/>
  <c r="E16"/>
  <c r="K16" s="1"/>
  <c r="O13"/>
  <c r="M13"/>
  <c r="O12"/>
  <c r="M12"/>
  <c r="O11"/>
  <c r="E11"/>
  <c r="K11" s="1"/>
  <c r="E10"/>
  <c r="K10" s="1"/>
  <c r="M8"/>
  <c r="E8"/>
  <c r="O7"/>
  <c r="E7"/>
  <c r="O38"/>
  <c r="I38"/>
  <c r="R9" i="4"/>
  <c r="R7"/>
  <c r="R8"/>
  <c r="R6"/>
  <c r="Q7"/>
  <c r="Q8"/>
  <c r="Q6"/>
  <c r="P9"/>
  <c r="P6"/>
  <c r="N9"/>
  <c r="F9"/>
  <c r="F6"/>
  <c r="K7"/>
  <c r="K8"/>
  <c r="K6"/>
  <c r="J7"/>
  <c r="J8"/>
  <c r="J6"/>
  <c r="K9"/>
  <c r="H9"/>
  <c r="D9"/>
  <c r="S9"/>
  <c r="O9"/>
  <c r="M9"/>
  <c r="G9"/>
  <c r="E9"/>
  <c r="C9"/>
  <c r="Q9"/>
  <c r="J9"/>
  <c r="C18" i="2"/>
  <c r="B18"/>
  <c r="F16"/>
  <c r="D16"/>
  <c r="H16"/>
  <c r="C16"/>
  <c r="B16"/>
  <c r="C10"/>
  <c r="F18"/>
  <c r="D18"/>
  <c r="B10"/>
  <c r="D56" i="1"/>
  <c r="D55"/>
  <c r="D23"/>
  <c r="D24"/>
  <c r="C21"/>
  <c r="B21"/>
  <c r="B17"/>
  <c r="C46"/>
  <c r="D46" s="1"/>
  <c r="D45"/>
  <c r="D44"/>
  <c r="C36"/>
  <c r="C39" s="1"/>
  <c r="D39" s="1"/>
  <c r="D35"/>
  <c r="D34"/>
  <c r="D33"/>
  <c r="D32"/>
  <c r="C15"/>
  <c r="D15" s="1"/>
  <c r="D14"/>
  <c r="D13"/>
  <c r="C10"/>
  <c r="D10" s="1"/>
  <c r="D21" l="1"/>
  <c r="R38" i="5"/>
  <c r="T38" s="1"/>
  <c r="L28"/>
  <c r="C6"/>
  <c r="K7"/>
  <c r="K21"/>
  <c r="K20"/>
  <c r="K19"/>
  <c r="K8"/>
  <c r="K22"/>
  <c r="K25"/>
  <c r="K26"/>
  <c r="K28"/>
  <c r="K31"/>
  <c r="K30"/>
  <c r="K29"/>
  <c r="K32"/>
  <c r="K36"/>
  <c r="K35"/>
  <c r="G6"/>
  <c r="E6"/>
  <c r="D19"/>
  <c r="C24"/>
  <c r="E24"/>
  <c r="C27"/>
  <c r="G27"/>
  <c r="E27"/>
  <c r="D31"/>
  <c r="L31" s="1"/>
  <c r="D25"/>
  <c r="F25"/>
  <c r="F24" s="1"/>
  <c r="F38" s="1"/>
  <c r="H38"/>
  <c r="L33"/>
  <c r="H18" i="2"/>
  <c r="D17" i="1"/>
  <c r="D36"/>
  <c r="C49"/>
  <c r="D49" s="1"/>
  <c r="C17"/>
  <c r="C19" s="1"/>
  <c r="D19" s="1"/>
  <c r="C52" l="1"/>
  <c r="D52" s="1"/>
  <c r="C57" s="1"/>
  <c r="D24" i="5"/>
  <c r="L24" s="1"/>
  <c r="L25"/>
  <c r="D6"/>
  <c r="L19"/>
  <c r="K6"/>
  <c r="C38"/>
  <c r="Q36"/>
  <c r="K27"/>
  <c r="K24"/>
  <c r="E38"/>
  <c r="G38"/>
  <c r="D27"/>
  <c r="L27" s="1"/>
  <c r="D57" i="1" l="1"/>
  <c r="D54" s="1"/>
  <c r="C54"/>
  <c r="Q38" i="5"/>
  <c r="D38"/>
  <c r="L38" s="1"/>
  <c r="T39" s="1"/>
  <c r="T40" s="1"/>
  <c r="T41" s="1"/>
  <c r="L6"/>
  <c r="K38"/>
</calcChain>
</file>

<file path=xl/sharedStrings.xml><?xml version="1.0" encoding="utf-8"?>
<sst xmlns="http://schemas.openxmlformats.org/spreadsheetml/2006/main" count="257" uniqueCount="107">
  <si>
    <t>Cibakháza székhely</t>
  </si>
  <si>
    <t>Nagyközségi Szociális Gondozási Központ Intézmény Cibakháza és Tiszainoka</t>
  </si>
  <si>
    <t>Eredeti előirányzat</t>
  </si>
  <si>
    <t>Módosított előirányzat</t>
  </si>
  <si>
    <t xml:space="preserve">Módosítás </t>
  </si>
  <si>
    <t>Jubileumi jutalom</t>
  </si>
  <si>
    <t>adatok ezer forintban</t>
  </si>
  <si>
    <t>Szoc.hozzájárulási adó</t>
  </si>
  <si>
    <t>Személyi+járulék</t>
  </si>
  <si>
    <t>Gyógyszerbeszerzés</t>
  </si>
  <si>
    <t>Áfa</t>
  </si>
  <si>
    <t>Dologi</t>
  </si>
  <si>
    <t>Tiszainoka Telephely</t>
  </si>
  <si>
    <t>102021 - Időskorúak, demens betegek tartós bentlakásos ellátása</t>
  </si>
  <si>
    <t>107051 - Szociális étkeztetés</t>
  </si>
  <si>
    <t>Vásárolt élelmezés</t>
  </si>
  <si>
    <t>Kiadás</t>
  </si>
  <si>
    <t>Bevétel</t>
  </si>
  <si>
    <t>Önkormányzati kieg.</t>
  </si>
  <si>
    <t>Normatíva</t>
  </si>
  <si>
    <t>Intézményi/egyéb</t>
  </si>
  <si>
    <t>Kiadás összesen</t>
  </si>
  <si>
    <t>Bevétel összesen</t>
  </si>
  <si>
    <t>11. számú melléklet</t>
  </si>
  <si>
    <t>Pályázati kiadások és bevételek</t>
  </si>
  <si>
    <t>Megnevezés</t>
  </si>
  <si>
    <t>EU-s forrásból</t>
  </si>
  <si>
    <t xml:space="preserve"> Hazai forrásból</t>
  </si>
  <si>
    <t>ÖSSZESEN</t>
  </si>
  <si>
    <t>Rendkívüli Önkormányzati támogatás</t>
  </si>
  <si>
    <t>Parlagfű pályázat</t>
  </si>
  <si>
    <t xml:space="preserve">Piactér </t>
  </si>
  <si>
    <t>Könyvtár</t>
  </si>
  <si>
    <t>Egyéb pályázati kiadások( saját erő)</t>
  </si>
  <si>
    <t>Tanyagondnokokkal a minőségért el nem költött</t>
  </si>
  <si>
    <t>Összesen</t>
  </si>
  <si>
    <t>Mindösszesen pályázati soron</t>
  </si>
  <si>
    <t>adatok ezer Ft-ban</t>
  </si>
  <si>
    <t>Cibakháza, 2015. június 24.</t>
  </si>
  <si>
    <t>Parkosítás Czibak Imre tér, hrsz: 340/4</t>
  </si>
  <si>
    <t>ezer forint</t>
  </si>
  <si>
    <t>8. számú melléklet</t>
  </si>
  <si>
    <t>Intézmény megnevezése/Kormányzati funkció</t>
  </si>
  <si>
    <t>Létszám</t>
  </si>
  <si>
    <t>Feladat</t>
  </si>
  <si>
    <t>Családsegítő Központ és Gyermekjóléti Szolgálat</t>
  </si>
  <si>
    <t>Személyi+
járulék</t>
  </si>
  <si>
    <t>Felhalmozási</t>
  </si>
  <si>
    <t>Intézménynek/Társulásnak átadott összeg</t>
  </si>
  <si>
    <t>Összesen Kiadás</t>
  </si>
  <si>
    <t>Intézményi bevétel / Egyéb támogatás</t>
  </si>
  <si>
    <t>Normatíva
Bevétel</t>
  </si>
  <si>
    <t>Önk. Kiegészítés</t>
  </si>
  <si>
    <t>Összesen Bevétel</t>
  </si>
  <si>
    <t>teljes
munkaidős</t>
  </si>
  <si>
    <t>rész-
munkaidős</t>
  </si>
  <si>
    <t>közfoglalkoztatott</t>
  </si>
  <si>
    <t>K</t>
  </si>
  <si>
    <t>107055-Falugondnoki,tanyagondnoki szolgáltatás</t>
  </si>
  <si>
    <t>104042-Gyermekjóléti szolgáltatások</t>
  </si>
  <si>
    <t>107054-Családsegítés</t>
  </si>
  <si>
    <t>Családsegítő Központ és Gyermekjóléti szolgálat 2015. évi költségvetéshez szakfeladatok összesítése (I.módosítás 2015.06.24.)</t>
  </si>
  <si>
    <t>eredeti</t>
  </si>
  <si>
    <t>módosított</t>
  </si>
  <si>
    <t>2.számú melléklet</t>
  </si>
  <si>
    <t>Önkormányzat</t>
  </si>
  <si>
    <t>045160-Közutak, hidak, alagutak üzemeltetése, fenntartása</t>
  </si>
  <si>
    <t>Ö</t>
  </si>
  <si>
    <t>013350-Az önk. Vagyonnal való gazd.kapcs.feladatok-Lakások</t>
  </si>
  <si>
    <t>013350-Az önk. Vagyonnal való gazd.kapcs.feladatok-Nem lakó ing.</t>
  </si>
  <si>
    <t>013390-Egyéb kiegészítő szolgáltatások</t>
  </si>
  <si>
    <t>064010-Közvilágítás</t>
  </si>
  <si>
    <t>018010-Önkormányzatok elszámolásai a központi költségvetéssel (Szoc. Társulásnak átadott összeg</t>
  </si>
  <si>
    <t>018010-Önkormányzatok elszámolásai a központi költségvetéssel ADÓ bevétel</t>
  </si>
  <si>
    <t>018020-Központi költségvetési befizetések</t>
  </si>
  <si>
    <t>018030-Támogatási célú finanszírozási műveletek (Int. Átadott összeg)</t>
  </si>
  <si>
    <t>072111-Házi orvosi alapellátás</t>
  </si>
  <si>
    <t>081045-Sport támogatás</t>
  </si>
  <si>
    <t>Segélyezés</t>
  </si>
  <si>
    <t>Közfoglalkoztatás</t>
  </si>
  <si>
    <t>Pályázatok</t>
  </si>
  <si>
    <t>072311-Fogorvosi alapellátás</t>
  </si>
  <si>
    <t>074031-Védőnők</t>
  </si>
  <si>
    <t>013350-Az önk. Vagyonnal való gazd.kapcs.feladatok- Iskola üzem.</t>
  </si>
  <si>
    <t>Cibakházi Közös Önkormányzati Hivatal</t>
  </si>
  <si>
    <t>Á</t>
  </si>
  <si>
    <t>011130-Önkormányzatok és önkormányzati hivatalok jogalkotó és általános igazgatási tevékenysége</t>
  </si>
  <si>
    <t>Polgármester, Alpolgármester, Képviselők, Bizottsági tagok</t>
  </si>
  <si>
    <t>Cibakházi Napsugár Óvoda</t>
  </si>
  <si>
    <t>091110-Óvodai nevelés, ellátás szakmai feladatai</t>
  </si>
  <si>
    <t>091140-Óvodai nevelés, ellátás működési feladatai</t>
  </si>
  <si>
    <t>091120-Sajátos nevelési igényű gyermekek szakmai feladatai</t>
  </si>
  <si>
    <t>091110-Óvodai pályázat</t>
  </si>
  <si>
    <t>Művelődési Ház</t>
  </si>
  <si>
    <t>Családsegítő Központ és Gyermekjóléti Központ</t>
  </si>
  <si>
    <t>Bölcsőde</t>
  </si>
  <si>
    <t>Kommunális Szolgáltató és Közfogl. Intézmény</t>
  </si>
  <si>
    <t>Cibakházi Vízmű</t>
  </si>
  <si>
    <t>Különbözet</t>
  </si>
  <si>
    <t>Helyi önkormányzatok kiegészítő támogatása</t>
  </si>
  <si>
    <t>Önkormányzati főösszeg</t>
  </si>
  <si>
    <t>2015. évi költségvetés összesítése kormányzati funkció szerinti bontásban (I. módosítás 2015.06.24.)</t>
  </si>
  <si>
    <t>7. számú melléklet</t>
  </si>
  <si>
    <t>082091-Közművelődés – közösségi és társadalmi részvétel fejlesztése</t>
  </si>
  <si>
    <t>Nagyközségi Művelődési Ház 2015. évi költségvetéshez szakfeladatok összesítése (I. módosítás 2015.06.24.)</t>
  </si>
  <si>
    <t>2015. évi költségvetés I. módosítása (2015.06.24.)</t>
  </si>
  <si>
    <t>Cibakháza, 2015.06.24.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</si>
</sst>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18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165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0" fillId="2" borderId="7" xfId="1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5" fillId="2" borderId="7" xfId="2" applyNumberFormat="1" applyFont="1" applyFill="1" applyBorder="1" applyAlignment="1">
      <alignment vertical="center"/>
    </xf>
    <xf numFmtId="164" fontId="5" fillId="3" borderId="7" xfId="2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6" fillId="2" borderId="7" xfId="1" applyNumberFormat="1" applyFont="1" applyFill="1" applyBorder="1" applyAlignment="1">
      <alignment vertical="center"/>
    </xf>
    <xf numFmtId="165" fontId="0" fillId="2" borderId="7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65" fontId="3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9" fillId="2" borderId="3" xfId="2" applyNumberFormat="1" applyFont="1" applyFill="1" applyBorder="1" applyAlignment="1">
      <alignment horizontal="right"/>
    </xf>
    <xf numFmtId="164" fontId="9" fillId="2" borderId="4" xfId="2" applyNumberFormat="1" applyFont="1" applyFill="1" applyBorder="1" applyAlignment="1">
      <alignment horizontal="right"/>
    </xf>
    <xf numFmtId="164" fontId="9" fillId="2" borderId="5" xfId="2" applyNumberFormat="1" applyFont="1" applyFill="1" applyBorder="1" applyAlignment="1">
      <alignment horizontal="right"/>
    </xf>
    <xf numFmtId="164" fontId="9" fillId="2" borderId="5" xfId="2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center" vertical="center"/>
    </xf>
    <xf numFmtId="164" fontId="8" fillId="2" borderId="4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vertical="center" wrapText="1"/>
    </xf>
    <xf numFmtId="164" fontId="8" fillId="2" borderId="8" xfId="2" applyNumberFormat="1" applyFont="1" applyFill="1" applyBorder="1" applyAlignment="1">
      <alignment horizontal="center" vertical="center"/>
    </xf>
    <xf numFmtId="164" fontId="8" fillId="2" borderId="14" xfId="2" applyNumberFormat="1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center" vertical="center" wrapText="1"/>
    </xf>
    <xf numFmtId="164" fontId="8" fillId="2" borderId="5" xfId="2" applyNumberFormat="1" applyFont="1" applyFill="1" applyBorder="1" applyAlignment="1">
      <alignment horizontal="center" vertical="center" wrapText="1"/>
    </xf>
    <xf numFmtId="164" fontId="8" fillId="2" borderId="8" xfId="2" applyNumberFormat="1" applyFont="1" applyFill="1" applyBorder="1" applyAlignment="1">
      <alignment horizontal="center" vertical="center" wrapText="1"/>
    </xf>
    <xf numFmtId="164" fontId="8" fillId="2" borderId="19" xfId="2" applyNumberFormat="1" applyFont="1" applyFill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horizontal="center" vertical="center" wrapText="1"/>
    </xf>
    <xf numFmtId="164" fontId="8" fillId="2" borderId="14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vertical="center" wrapText="1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/>
    </xf>
    <xf numFmtId="164" fontId="8" fillId="2" borderId="6" xfId="2" applyNumberFormat="1" applyFont="1" applyFill="1" applyBorder="1" applyAlignment="1">
      <alignment horizontal="center" vertical="center"/>
    </xf>
    <xf numFmtId="164" fontId="8" fillId="2" borderId="6" xfId="2" applyNumberFormat="1" applyFont="1" applyFill="1" applyBorder="1" applyAlignment="1">
      <alignment vertical="center" wrapText="1"/>
    </xf>
    <xf numFmtId="164" fontId="8" fillId="2" borderId="0" xfId="0" applyNumberFormat="1" applyFont="1" applyFill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164" fontId="5" fillId="2" borderId="7" xfId="2" applyNumberFormat="1" applyFont="1" applyFill="1" applyBorder="1" applyAlignment="1">
      <alignment horizontal="left" vertical="center"/>
    </xf>
    <xf numFmtId="164" fontId="5" fillId="2" borderId="3" xfId="2" applyNumberFormat="1" applyFont="1" applyFill="1" applyBorder="1" applyAlignment="1">
      <alignment vertical="center"/>
    </xf>
    <xf numFmtId="164" fontId="5" fillId="2" borderId="11" xfId="2" applyNumberFormat="1" applyFont="1" applyFill="1" applyBorder="1" applyAlignment="1">
      <alignment vertical="center"/>
    </xf>
    <xf numFmtId="164" fontId="5" fillId="2" borderId="4" xfId="2" applyNumberFormat="1" applyFont="1" applyFill="1" applyBorder="1" applyAlignment="1">
      <alignment vertical="center"/>
    </xf>
    <xf numFmtId="164" fontId="5" fillId="2" borderId="6" xfId="2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vertical="center"/>
    </xf>
    <xf numFmtId="164" fontId="8" fillId="2" borderId="3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/>
    </xf>
    <xf numFmtId="164" fontId="8" fillId="2" borderId="4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164" fontId="8" fillId="2" borderId="19" xfId="2" applyNumberFormat="1" applyFont="1" applyFill="1" applyBorder="1" applyAlignment="1">
      <alignment horizontal="center" vertical="center"/>
    </xf>
    <xf numFmtId="164" fontId="8" fillId="2" borderId="0" xfId="2" applyNumberFormat="1" applyFont="1" applyFill="1" applyAlignment="1">
      <alignment vertical="center"/>
    </xf>
    <xf numFmtId="164" fontId="8" fillId="2" borderId="4" xfId="2" applyNumberFormat="1" applyFont="1" applyFill="1" applyBorder="1" applyAlignment="1">
      <alignment horizontal="center" vertical="center" wrapText="1"/>
    </xf>
    <xf numFmtId="164" fontId="8" fillId="2" borderId="5" xfId="2" applyNumberFormat="1" applyFont="1" applyFill="1" applyBorder="1" applyAlignment="1">
      <alignment horizontal="center" vertical="center" wrapText="1"/>
    </xf>
    <xf numFmtId="164" fontId="8" fillId="2" borderId="0" xfId="2" applyNumberFormat="1" applyFont="1" applyFill="1" applyBorder="1" applyAlignment="1">
      <alignment horizontal="center" vertical="center"/>
    </xf>
    <xf numFmtId="164" fontId="8" fillId="2" borderId="27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164" fontId="8" fillId="2" borderId="23" xfId="2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64" fontId="8" fillId="2" borderId="0" xfId="2" applyNumberFormat="1" applyFont="1" applyFill="1" applyBorder="1" applyAlignment="1">
      <alignment horizontal="center" vertical="center"/>
    </xf>
    <xf numFmtId="164" fontId="8" fillId="2" borderId="0" xfId="2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4" fontId="5" fillId="2" borderId="0" xfId="2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5" fillId="3" borderId="3" xfId="2" applyNumberFormat="1" applyFont="1" applyFill="1" applyBorder="1" applyAlignment="1">
      <alignment vertical="center"/>
    </xf>
    <xf numFmtId="164" fontId="8" fillId="3" borderId="7" xfId="2" applyNumberFormat="1" applyFont="1" applyFill="1" applyBorder="1" applyAlignment="1">
      <alignment vertical="center"/>
    </xf>
    <xf numFmtId="164" fontId="5" fillId="3" borderId="11" xfId="2" applyNumberFormat="1" applyFont="1" applyFill="1" applyBorder="1" applyAlignment="1">
      <alignment vertical="center"/>
    </xf>
    <xf numFmtId="164" fontId="5" fillId="3" borderId="4" xfId="2" applyNumberFormat="1" applyFont="1" applyFill="1" applyBorder="1" applyAlignment="1">
      <alignment vertical="center"/>
    </xf>
    <xf numFmtId="164" fontId="8" fillId="3" borderId="6" xfId="2" applyNumberFormat="1" applyFont="1" applyFill="1" applyBorder="1" applyAlignment="1">
      <alignment horizontal="center" vertical="center"/>
    </xf>
    <xf numFmtId="164" fontId="8" fillId="3" borderId="26" xfId="2" applyNumberFormat="1" applyFont="1" applyFill="1" applyBorder="1" applyAlignment="1">
      <alignment vertical="center" wrapText="1"/>
    </xf>
    <xf numFmtId="164" fontId="8" fillId="3" borderId="1" xfId="2" applyNumberFormat="1" applyFont="1" applyFill="1" applyBorder="1" applyAlignment="1">
      <alignment vertical="center" wrapText="1"/>
    </xf>
    <xf numFmtId="164" fontId="5" fillId="3" borderId="6" xfId="2" applyNumberFormat="1" applyFont="1" applyFill="1" applyBorder="1" applyAlignment="1">
      <alignment vertical="center" wrapText="1"/>
    </xf>
    <xf numFmtId="164" fontId="8" fillId="3" borderId="6" xfId="2" applyNumberFormat="1" applyFont="1" applyFill="1" applyBorder="1" applyAlignment="1">
      <alignment vertical="center" wrapText="1"/>
    </xf>
    <xf numFmtId="164" fontId="8" fillId="3" borderId="11" xfId="2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 vertical="center"/>
    </xf>
    <xf numFmtId="0" fontId="16" fillId="0" borderId="7" xfId="0" applyFont="1" applyBorder="1" applyAlignment="1">
      <alignment vertical="center"/>
    </xf>
    <xf numFmtId="164" fontId="16" fillId="0" borderId="7" xfId="1" applyNumberFormat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64" fontId="15" fillId="0" borderId="7" xfId="1" applyNumberFormat="1" applyFont="1" applyBorder="1" applyAlignment="1">
      <alignment vertical="center"/>
    </xf>
    <xf numFmtId="164" fontId="15" fillId="0" borderId="7" xfId="0" applyNumberFormat="1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164" fontId="15" fillId="0" borderId="0" xfId="1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8" fillId="2" borderId="4" xfId="2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textRotation="90"/>
    </xf>
    <xf numFmtId="0" fontId="3" fillId="2" borderId="7" xfId="0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textRotation="90"/>
    </xf>
    <xf numFmtId="0" fontId="3" fillId="2" borderId="2" xfId="0" applyFont="1" applyFill="1" applyBorder="1" applyAlignment="1">
      <alignment horizontal="center" vertical="center"/>
    </xf>
    <xf numFmtId="164" fontId="8" fillId="2" borderId="2" xfId="2" applyNumberFormat="1" applyFont="1" applyFill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2" applyNumberFormat="1" applyFont="1" applyFill="1" applyBorder="1" applyAlignment="1">
      <alignment vertical="center"/>
    </xf>
    <xf numFmtId="164" fontId="5" fillId="2" borderId="8" xfId="2" applyNumberFormat="1" applyFont="1" applyFill="1" applyBorder="1" applyAlignment="1">
      <alignment vertical="center"/>
    </xf>
    <xf numFmtId="164" fontId="5" fillId="2" borderId="14" xfId="2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0" fontId="3" fillId="2" borderId="0" xfId="0" applyFont="1" applyFill="1"/>
    <xf numFmtId="0" fontId="0" fillId="2" borderId="0" xfId="0" applyFont="1" applyFill="1"/>
    <xf numFmtId="164" fontId="5" fillId="3" borderId="2" xfId="2" applyNumberFormat="1" applyFont="1" applyFill="1" applyBorder="1" applyAlignment="1">
      <alignment vertical="center"/>
    </xf>
    <xf numFmtId="164" fontId="3" fillId="3" borderId="16" xfId="0" applyNumberFormat="1" applyFont="1" applyFill="1" applyBorder="1"/>
    <xf numFmtId="164" fontId="9" fillId="2" borderId="8" xfId="2" applyNumberFormat="1" applyFont="1" applyFill="1" applyBorder="1" applyAlignment="1">
      <alignment horizontal="right"/>
    </xf>
    <xf numFmtId="164" fontId="9" fillId="2" borderId="19" xfId="2" applyNumberFormat="1" applyFont="1" applyFill="1" applyBorder="1" applyAlignment="1">
      <alignment horizontal="right"/>
    </xf>
    <xf numFmtId="164" fontId="9" fillId="2" borderId="14" xfId="2" applyNumberFormat="1" applyFont="1" applyFill="1" applyBorder="1" applyAlignment="1">
      <alignment horizontal="right"/>
    </xf>
    <xf numFmtId="0" fontId="8" fillId="2" borderId="2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164" fontId="8" fillId="2" borderId="21" xfId="2" applyNumberFormat="1" applyFont="1" applyFill="1" applyBorder="1" applyAlignment="1">
      <alignment horizontal="center" vertical="center" wrapText="1"/>
    </xf>
    <xf numFmtId="164" fontId="8" fillId="2" borderId="22" xfId="2" applyNumberFormat="1" applyFont="1" applyFill="1" applyBorder="1" applyAlignment="1">
      <alignment horizontal="center" vertical="center" wrapText="1"/>
    </xf>
    <xf numFmtId="164" fontId="8" fillId="2" borderId="22" xfId="2" applyNumberFormat="1" applyFont="1" applyFill="1" applyBorder="1" applyAlignment="1">
      <alignment horizontal="center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64" fontId="8" fillId="2" borderId="3" xfId="2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/>
    <xf numFmtId="164" fontId="0" fillId="2" borderId="7" xfId="2" applyNumberFormat="1" applyFont="1" applyFill="1" applyBorder="1"/>
    <xf numFmtId="164" fontId="0" fillId="2" borderId="11" xfId="2" applyNumberFormat="1" applyFont="1" applyFill="1" applyBorder="1"/>
    <xf numFmtId="0" fontId="0" fillId="2" borderId="12" xfId="0" applyFont="1" applyFill="1" applyBorder="1"/>
    <xf numFmtId="164" fontId="0" fillId="2" borderId="2" xfId="2" applyNumberFormat="1" applyFont="1" applyFill="1" applyBorder="1"/>
    <xf numFmtId="164" fontId="0" fillId="2" borderId="8" xfId="2" applyNumberFormat="1" applyFont="1" applyFill="1" applyBorder="1"/>
    <xf numFmtId="0" fontId="5" fillId="2" borderId="5" xfId="0" applyFont="1" applyFill="1" applyBorder="1" applyAlignment="1">
      <alignment vertical="center" wrapText="1"/>
    </xf>
    <xf numFmtId="0" fontId="0" fillId="2" borderId="2" xfId="0" applyFont="1" applyFill="1" applyBorder="1"/>
    <xf numFmtId="0" fontId="0" fillId="2" borderId="13" xfId="0" applyFont="1" applyFill="1" applyBorder="1"/>
    <xf numFmtId="0" fontId="0" fillId="2" borderId="14" xfId="0" applyFont="1" applyFill="1" applyBorder="1" applyAlignment="1"/>
    <xf numFmtId="164" fontId="3" fillId="2" borderId="15" xfId="0" applyNumberFormat="1" applyFont="1" applyFill="1" applyBorder="1"/>
    <xf numFmtId="0" fontId="3" fillId="2" borderId="18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164" fontId="0" fillId="3" borderId="7" xfId="2" applyNumberFormat="1" applyFont="1" applyFill="1" applyBorder="1"/>
    <xf numFmtId="164" fontId="0" fillId="3" borderId="11" xfId="2" applyNumberFormat="1" applyFont="1" applyFill="1" applyBorder="1"/>
    <xf numFmtId="164" fontId="3" fillId="3" borderId="17" xfId="0" applyNumberFormat="1" applyFont="1" applyFill="1" applyBorder="1"/>
    <xf numFmtId="164" fontId="0" fillId="3" borderId="2" xfId="2" applyNumberFormat="1" applyFont="1" applyFill="1" applyBorder="1"/>
    <xf numFmtId="164" fontId="0" fillId="3" borderId="8" xfId="2" applyNumberFormat="1" applyFont="1" applyFill="1" applyBorder="1"/>
    <xf numFmtId="0" fontId="5" fillId="3" borderId="7" xfId="0" applyFont="1" applyFill="1" applyBorder="1" applyAlignment="1">
      <alignment vertical="center"/>
    </xf>
    <xf numFmtId="164" fontId="5" fillId="3" borderId="7" xfId="1" applyNumberFormat="1" applyFont="1" applyFill="1" applyBorder="1" applyAlignment="1">
      <alignment vertical="center"/>
    </xf>
    <xf numFmtId="164" fontId="6" fillId="3" borderId="7" xfId="1" applyNumberFormat="1" applyFont="1" applyFill="1" applyBorder="1" applyAlignment="1">
      <alignment vertical="center"/>
    </xf>
    <xf numFmtId="164" fontId="0" fillId="3" borderId="7" xfId="1" applyNumberFormat="1" applyFont="1" applyFill="1" applyBorder="1" applyAlignment="1">
      <alignment vertical="center"/>
    </xf>
    <xf numFmtId="165" fontId="2" fillId="3" borderId="7" xfId="0" applyNumberFormat="1" applyFont="1" applyFill="1" applyBorder="1" applyAlignment="1">
      <alignment vertical="center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ikotitkarsag\A%20KT%20&#246;nk.%20rendeletek\2015.%20&#233;vi%20rendeletek\1-2015.02.26.%20K&#246;lts&#233;gvet&#233;si%20t&#225;bl&#225;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1.sz.Mérleg"/>
      <sheetName val="2.sz.Összesítő"/>
      <sheetName val="3.sz.Önkormányzat"/>
      <sheetName val="4.sz.Cházi Közös Önk.Hiv."/>
      <sheetName val="5.sz.Óvoda"/>
      <sheetName val="6.sz.Könyvtár"/>
      <sheetName val="7.sz.Műv.Ház"/>
      <sheetName val="8.sz.CSSK"/>
      <sheetName val="9.sz.Bölcsőde"/>
      <sheetName val="10.sz.KSZKI"/>
      <sheetName val="11.sz.Pályázatok"/>
      <sheetName val="12.sz.Kedvezmény"/>
      <sheetName val="13.sz.Ei.felhasználás"/>
    </sheetNames>
    <sheetDataSet>
      <sheetData sheetId="0" refreshError="1"/>
      <sheetData sheetId="1" refreshError="1"/>
      <sheetData sheetId="2" refreshError="1"/>
      <sheetData sheetId="3">
        <row r="5">
          <cell r="J5">
            <v>17523</v>
          </cell>
        </row>
        <row r="6">
          <cell r="D6">
            <v>15960</v>
          </cell>
          <cell r="I6">
            <v>10610</v>
          </cell>
        </row>
        <row r="7">
          <cell r="D7">
            <v>356</v>
          </cell>
          <cell r="H7">
            <v>356</v>
          </cell>
        </row>
        <row r="9">
          <cell r="D9">
            <v>11635</v>
          </cell>
        </row>
        <row r="10">
          <cell r="D10">
            <v>15616</v>
          </cell>
          <cell r="I10">
            <v>15616</v>
          </cell>
        </row>
        <row r="11">
          <cell r="H11">
            <v>71986</v>
          </cell>
          <cell r="I11">
            <v>58503</v>
          </cell>
        </row>
        <row r="12">
          <cell r="H12">
            <v>102894</v>
          </cell>
          <cell r="I12">
            <v>11564</v>
          </cell>
        </row>
        <row r="15">
          <cell r="D15">
            <v>3566</v>
          </cell>
        </row>
        <row r="16">
          <cell r="D16">
            <v>12054</v>
          </cell>
        </row>
        <row r="17">
          <cell r="D17">
            <v>38610</v>
          </cell>
          <cell r="H17">
            <v>28742</v>
          </cell>
          <cell r="I17">
            <v>47226</v>
          </cell>
        </row>
        <row r="18">
          <cell r="C18">
            <v>184204</v>
          </cell>
          <cell r="D18">
            <v>24077</v>
          </cell>
          <cell r="E18">
            <v>19500</v>
          </cell>
          <cell r="H18">
            <v>221245</v>
          </cell>
        </row>
        <row r="19">
          <cell r="E19">
            <v>18264</v>
          </cell>
          <cell r="H19">
            <v>15400</v>
          </cell>
        </row>
        <row r="20">
          <cell r="C20">
            <v>7146</v>
          </cell>
          <cell r="D20">
            <v>1673</v>
          </cell>
          <cell r="H20">
            <v>6000</v>
          </cell>
        </row>
        <row r="21">
          <cell r="C21">
            <v>6873</v>
          </cell>
          <cell r="D21">
            <v>1610</v>
          </cell>
          <cell r="H21">
            <v>8184</v>
          </cell>
        </row>
        <row r="22">
          <cell r="D22">
            <v>16205</v>
          </cell>
          <cell r="H22">
            <v>0</v>
          </cell>
        </row>
      </sheetData>
      <sheetData sheetId="4">
        <row r="6">
          <cell r="C6">
            <v>61602</v>
          </cell>
          <cell r="D6">
            <v>8604</v>
          </cell>
          <cell r="I6">
            <v>62609</v>
          </cell>
          <cell r="J6">
            <v>20975</v>
          </cell>
        </row>
        <row r="7">
          <cell r="C7">
            <v>13378</v>
          </cell>
        </row>
      </sheetData>
      <sheetData sheetId="5">
        <row r="6">
          <cell r="C6">
            <v>60785</v>
          </cell>
          <cell r="I6">
            <v>50283</v>
          </cell>
          <cell r="J6">
            <v>10276</v>
          </cell>
        </row>
        <row r="7">
          <cell r="C7">
            <v>4358</v>
          </cell>
          <cell r="D7">
            <v>5325</v>
          </cell>
          <cell r="E7">
            <v>1200</v>
          </cell>
          <cell r="H7">
            <v>5144</v>
          </cell>
          <cell r="I7">
            <v>7210</v>
          </cell>
        </row>
        <row r="8">
          <cell r="C8">
            <v>1245</v>
          </cell>
        </row>
        <row r="9">
          <cell r="C9">
            <v>7085</v>
          </cell>
          <cell r="D9">
            <v>2418</v>
          </cell>
          <cell r="H9">
            <v>9503</v>
          </cell>
        </row>
      </sheetData>
      <sheetData sheetId="6">
        <row r="6">
          <cell r="C6">
            <v>5692</v>
          </cell>
          <cell r="H6">
            <v>500</v>
          </cell>
          <cell r="I6">
            <v>2469</v>
          </cell>
          <cell r="J6">
            <v>3931</v>
          </cell>
        </row>
      </sheetData>
      <sheetData sheetId="7">
        <row r="6">
          <cell r="C6">
            <v>8456</v>
          </cell>
          <cell r="D6">
            <v>7930</v>
          </cell>
          <cell r="E6">
            <v>500</v>
          </cell>
          <cell r="H6">
            <v>1800</v>
          </cell>
          <cell r="I6">
            <v>2469</v>
          </cell>
          <cell r="J6">
            <v>12617</v>
          </cell>
        </row>
      </sheetData>
      <sheetData sheetId="8">
        <row r="8">
          <cell r="C8">
            <v>14912</v>
          </cell>
          <cell r="D8">
            <v>2944</v>
          </cell>
          <cell r="E8">
            <v>800</v>
          </cell>
          <cell r="I8">
            <v>11537</v>
          </cell>
          <cell r="J8">
            <v>7119</v>
          </cell>
        </row>
      </sheetData>
      <sheetData sheetId="9">
        <row r="6">
          <cell r="C6">
            <v>20959</v>
          </cell>
          <cell r="D6">
            <v>2145</v>
          </cell>
          <cell r="I6">
            <v>13551</v>
          </cell>
          <cell r="J6">
            <v>9553</v>
          </cell>
        </row>
      </sheetData>
      <sheetData sheetId="10">
        <row r="15">
          <cell r="C15">
            <v>37814</v>
          </cell>
          <cell r="D15">
            <v>51500</v>
          </cell>
          <cell r="H15">
            <v>25912</v>
          </cell>
          <cell r="I15">
            <v>41617</v>
          </cell>
          <cell r="J15">
            <v>21785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3"/>
  <sheetViews>
    <sheetView tabSelected="1" topLeftCell="D1" workbookViewId="0">
      <selection activeCell="H49" sqref="H49"/>
    </sheetView>
  </sheetViews>
  <sheetFormatPr defaultRowHeight="15"/>
  <cols>
    <col min="1" max="1" width="6.5703125" style="34" bestFit="1" customWidth="1"/>
    <col min="2" max="2" width="57.5703125" style="106" bestFit="1" customWidth="1"/>
    <col min="3" max="3" width="13.7109375" style="105" bestFit="1" customWidth="1"/>
    <col min="4" max="4" width="12.28515625" style="105" bestFit="1" customWidth="1"/>
    <col min="5" max="5" width="11" style="105" bestFit="1" customWidth="1"/>
    <col min="6" max="6" width="12.28515625" style="105" bestFit="1" customWidth="1"/>
    <col min="7" max="7" width="10" style="105" bestFit="1" customWidth="1"/>
    <col min="8" max="8" width="12.28515625" style="105" bestFit="1" customWidth="1"/>
    <col min="9" max="9" width="11" style="105" bestFit="1" customWidth="1"/>
    <col min="10" max="10" width="12.28515625" style="105" bestFit="1" customWidth="1"/>
    <col min="11" max="11" width="11" style="105" bestFit="1" customWidth="1"/>
    <col min="12" max="12" width="12.28515625" style="105" bestFit="1" customWidth="1"/>
    <col min="13" max="13" width="11" style="105" bestFit="1" customWidth="1"/>
    <col min="14" max="14" width="12.28515625" style="105" bestFit="1" customWidth="1"/>
    <col min="15" max="15" width="11" style="105" bestFit="1" customWidth="1"/>
    <col min="16" max="16" width="12.28515625" style="105" bestFit="1" customWidth="1"/>
    <col min="17" max="17" width="11" style="105" bestFit="1" customWidth="1"/>
    <col min="18" max="18" width="12.28515625" style="105" bestFit="1" customWidth="1"/>
    <col min="19" max="19" width="12.42578125" style="105" bestFit="1" customWidth="1"/>
    <col min="20" max="20" width="12.28515625" style="105" bestFit="1" customWidth="1"/>
    <col min="21" max="22" width="10.7109375" style="34" bestFit="1" customWidth="1"/>
    <col min="23" max="23" width="17.28515625" style="34" bestFit="1" customWidth="1"/>
    <col min="24" max="24" width="10" style="34" bestFit="1" customWidth="1"/>
    <col min="25" max="16384" width="9.140625" style="34"/>
  </cols>
  <sheetData>
    <row r="1" spans="1:24">
      <c r="A1" s="33" t="s">
        <v>101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4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7"/>
      <c r="T2" s="38"/>
      <c r="U2" s="33" t="s">
        <v>64</v>
      </c>
      <c r="V2" s="33"/>
      <c r="W2" s="33"/>
    </row>
    <row r="3" spans="1:24" s="47" customFormat="1" ht="15" customHeight="1">
      <c r="A3" s="39" t="s">
        <v>42</v>
      </c>
      <c r="B3" s="39"/>
      <c r="C3" s="40" t="s">
        <v>16</v>
      </c>
      <c r="D3" s="41"/>
      <c r="E3" s="41"/>
      <c r="F3" s="41"/>
      <c r="G3" s="41"/>
      <c r="H3" s="41"/>
      <c r="I3" s="41"/>
      <c r="J3" s="41"/>
      <c r="K3" s="41"/>
      <c r="L3" s="42"/>
      <c r="M3" s="43" t="s">
        <v>17</v>
      </c>
      <c r="N3" s="44"/>
      <c r="O3" s="44"/>
      <c r="P3" s="44"/>
      <c r="Q3" s="44"/>
      <c r="R3" s="44"/>
      <c r="S3" s="45"/>
      <c r="T3" s="46"/>
      <c r="U3" s="33" t="s">
        <v>43</v>
      </c>
      <c r="V3" s="33"/>
      <c r="W3" s="33"/>
    </row>
    <row r="4" spans="1:24" s="47" customFormat="1" ht="30">
      <c r="A4" s="48" t="s">
        <v>44</v>
      </c>
      <c r="B4" s="49"/>
      <c r="C4" s="50" t="s">
        <v>8</v>
      </c>
      <c r="D4" s="51"/>
      <c r="E4" s="50" t="s">
        <v>11</v>
      </c>
      <c r="F4" s="51"/>
      <c r="G4" s="50" t="s">
        <v>47</v>
      </c>
      <c r="H4" s="51"/>
      <c r="I4" s="52" t="s">
        <v>48</v>
      </c>
      <c r="J4" s="53"/>
      <c r="K4" s="54" t="s">
        <v>49</v>
      </c>
      <c r="L4" s="55"/>
      <c r="M4" s="56" t="s">
        <v>50</v>
      </c>
      <c r="N4" s="56"/>
      <c r="O4" s="54" t="s">
        <v>51</v>
      </c>
      <c r="P4" s="57"/>
      <c r="Q4" s="54" t="s">
        <v>52</v>
      </c>
      <c r="R4" s="57"/>
      <c r="S4" s="54" t="s">
        <v>53</v>
      </c>
      <c r="T4" s="57"/>
      <c r="U4" s="58" t="s">
        <v>54</v>
      </c>
      <c r="V4" s="58" t="s">
        <v>55</v>
      </c>
      <c r="W4" s="59" t="s">
        <v>56</v>
      </c>
    </row>
    <row r="5" spans="1:24" s="64" customFormat="1">
      <c r="A5" s="60"/>
      <c r="B5" s="61"/>
      <c r="C5" s="62" t="s">
        <v>62</v>
      </c>
      <c r="D5" s="62" t="s">
        <v>63</v>
      </c>
      <c r="E5" s="62" t="s">
        <v>62</v>
      </c>
      <c r="F5" s="62" t="s">
        <v>63</v>
      </c>
      <c r="G5" s="62" t="s">
        <v>62</v>
      </c>
      <c r="H5" s="62" t="s">
        <v>63</v>
      </c>
      <c r="I5" s="62" t="s">
        <v>62</v>
      </c>
      <c r="J5" s="62" t="s">
        <v>63</v>
      </c>
      <c r="K5" s="62" t="s">
        <v>62</v>
      </c>
      <c r="L5" s="62" t="s">
        <v>63</v>
      </c>
      <c r="M5" s="62" t="s">
        <v>62</v>
      </c>
      <c r="N5" s="62" t="s">
        <v>63</v>
      </c>
      <c r="O5" s="62" t="s">
        <v>62</v>
      </c>
      <c r="P5" s="62" t="s">
        <v>63</v>
      </c>
      <c r="Q5" s="62" t="s">
        <v>62</v>
      </c>
      <c r="R5" s="62" t="s">
        <v>63</v>
      </c>
      <c r="S5" s="62" t="s">
        <v>62</v>
      </c>
      <c r="T5" s="62" t="s">
        <v>63</v>
      </c>
      <c r="U5" s="63"/>
      <c r="V5" s="63"/>
    </row>
    <row r="6" spans="1:24" s="47" customFormat="1" ht="18" customHeight="1">
      <c r="A6" s="65"/>
      <c r="B6" s="66" t="s">
        <v>65</v>
      </c>
      <c r="C6" s="67">
        <f>SUM(C7:C23)</f>
        <v>198223</v>
      </c>
      <c r="D6" s="67">
        <f t="shared" ref="D6:J6" si="0">SUM(D7:D23)</f>
        <v>198223</v>
      </c>
      <c r="E6" s="67">
        <f t="shared" si="0"/>
        <v>145773</v>
      </c>
      <c r="F6" s="67">
        <f t="shared" si="0"/>
        <v>145773</v>
      </c>
      <c r="G6" s="111">
        <f t="shared" si="0"/>
        <v>46664</v>
      </c>
      <c r="H6" s="111">
        <f t="shared" si="0"/>
        <v>50464</v>
      </c>
      <c r="I6" s="111">
        <f t="shared" si="0"/>
        <v>234266</v>
      </c>
      <c r="J6" s="111">
        <f t="shared" si="0"/>
        <v>236024</v>
      </c>
      <c r="K6" s="112">
        <f>SUM(C6,E6,G6,I6)</f>
        <v>624926</v>
      </c>
      <c r="L6" s="113">
        <f>SUM(D6,F6,H6,J6)</f>
        <v>630484</v>
      </c>
      <c r="M6" s="111">
        <f>SUM(M7:M23)</f>
        <v>464431</v>
      </c>
      <c r="N6" s="111">
        <f t="shared" ref="N6:R6" si="1">SUM(N7:N23)</f>
        <v>468331</v>
      </c>
      <c r="O6" s="67">
        <f t="shared" si="1"/>
        <v>145319</v>
      </c>
      <c r="P6" s="67">
        <f t="shared" si="1"/>
        <v>145319</v>
      </c>
      <c r="Q6" s="67">
        <f t="shared" si="1"/>
        <v>17523</v>
      </c>
      <c r="R6" s="67">
        <f t="shared" si="1"/>
        <v>17523</v>
      </c>
      <c r="S6" s="115">
        <f>SUM(M6,O6,Q6)</f>
        <v>627273</v>
      </c>
      <c r="T6" s="115">
        <f>SUM(N6,P6,R6)</f>
        <v>631173</v>
      </c>
      <c r="U6" s="67">
        <v>5</v>
      </c>
      <c r="V6" s="67">
        <v>0</v>
      </c>
      <c r="W6" s="67">
        <v>185</v>
      </c>
      <c r="X6" s="69"/>
    </row>
    <row r="7" spans="1:24" s="78" customFormat="1">
      <c r="A7" s="70" t="s">
        <v>57</v>
      </c>
      <c r="B7" s="71" t="s">
        <v>66</v>
      </c>
      <c r="C7" s="23"/>
      <c r="D7" s="23"/>
      <c r="E7" s="72">
        <f>'[1]3.sz.Önkormányzat'!D6</f>
        <v>15960</v>
      </c>
      <c r="F7" s="72">
        <f>E7</f>
        <v>15960</v>
      </c>
      <c r="G7" s="23"/>
      <c r="H7" s="23"/>
      <c r="I7" s="23"/>
      <c r="J7" s="73"/>
      <c r="K7" s="74">
        <f>SUM(C7,E7,G7,I7)</f>
        <v>15960</v>
      </c>
      <c r="L7" s="75">
        <f>SUM(D7,F7,H7,J7)</f>
        <v>15960</v>
      </c>
      <c r="M7" s="72"/>
      <c r="N7" s="72"/>
      <c r="O7" s="23">
        <f>'[1]3.sz.Önkormányzat'!I6</f>
        <v>10610</v>
      </c>
      <c r="P7" s="23">
        <f>O7</f>
        <v>10610</v>
      </c>
      <c r="Q7" s="23"/>
      <c r="R7" s="23"/>
      <c r="S7" s="23">
        <f>SUM(M7,O7,Q7)</f>
        <v>10610</v>
      </c>
      <c r="T7" s="76">
        <f t="shared" ref="T7:T38" si="2">SUM(N7,P7,R7)</f>
        <v>10610</v>
      </c>
      <c r="U7" s="72"/>
      <c r="V7" s="72"/>
      <c r="W7" s="72"/>
      <c r="X7" s="77"/>
    </row>
    <row r="8" spans="1:24">
      <c r="A8" s="79" t="s">
        <v>67</v>
      </c>
      <c r="B8" s="71" t="s">
        <v>68</v>
      </c>
      <c r="C8" s="23"/>
      <c r="D8" s="23"/>
      <c r="E8" s="23">
        <f>'[1]3.sz.Önkormányzat'!D7</f>
        <v>356</v>
      </c>
      <c r="F8" s="72">
        <f>E8</f>
        <v>356</v>
      </c>
      <c r="G8" s="23"/>
      <c r="H8" s="23"/>
      <c r="I8" s="23"/>
      <c r="J8" s="73"/>
      <c r="K8" s="74">
        <f t="shared" ref="K8:K23" si="3">SUM(C8,E8,G8,I8)</f>
        <v>356</v>
      </c>
      <c r="L8" s="75">
        <f t="shared" ref="L8:L23" si="4">SUM(D8,F8,H8,J8)</f>
        <v>356</v>
      </c>
      <c r="M8" s="23">
        <f>'[1]3.sz.Önkormányzat'!H7</f>
        <v>356</v>
      </c>
      <c r="N8" s="23">
        <f>M8</f>
        <v>356</v>
      </c>
      <c r="O8" s="23"/>
      <c r="P8" s="23"/>
      <c r="Q8" s="23"/>
      <c r="R8" s="23"/>
      <c r="S8" s="23">
        <f t="shared" ref="S8:S38" si="5">SUM(M8,O8,Q8)</f>
        <v>356</v>
      </c>
      <c r="T8" s="76">
        <f t="shared" si="2"/>
        <v>356</v>
      </c>
      <c r="U8" s="23">
        <v>0</v>
      </c>
      <c r="V8" s="23">
        <v>0</v>
      </c>
      <c r="W8" s="23">
        <v>0</v>
      </c>
    </row>
    <row r="9" spans="1:24">
      <c r="A9" s="79" t="s">
        <v>67</v>
      </c>
      <c r="B9" s="71" t="s">
        <v>69</v>
      </c>
      <c r="C9" s="23"/>
      <c r="D9" s="23"/>
      <c r="E9" s="23"/>
      <c r="F9" s="23"/>
      <c r="G9" s="23">
        <v>8900</v>
      </c>
      <c r="H9" s="23">
        <f>G9</f>
        <v>8900</v>
      </c>
      <c r="I9" s="23"/>
      <c r="J9" s="73"/>
      <c r="K9" s="74">
        <f t="shared" si="3"/>
        <v>8900</v>
      </c>
      <c r="L9" s="75">
        <f t="shared" si="4"/>
        <v>8900</v>
      </c>
      <c r="M9" s="23">
        <v>9624</v>
      </c>
      <c r="N9" s="23">
        <f>M9</f>
        <v>9624</v>
      </c>
      <c r="O9" s="23"/>
      <c r="P9" s="23"/>
      <c r="Q9" s="23"/>
      <c r="R9" s="23"/>
      <c r="S9" s="23">
        <f t="shared" si="5"/>
        <v>9624</v>
      </c>
      <c r="T9" s="76">
        <f t="shared" si="2"/>
        <v>9624</v>
      </c>
      <c r="U9" s="23">
        <v>0</v>
      </c>
      <c r="V9" s="23">
        <v>0</v>
      </c>
      <c r="W9" s="23">
        <v>0</v>
      </c>
    </row>
    <row r="10" spans="1:24">
      <c r="A10" s="79" t="s">
        <v>67</v>
      </c>
      <c r="B10" s="71" t="s">
        <v>70</v>
      </c>
      <c r="C10" s="23"/>
      <c r="D10" s="23"/>
      <c r="E10" s="23">
        <f>'[1]3.sz.Önkormányzat'!D9</f>
        <v>11635</v>
      </c>
      <c r="F10" s="23">
        <f>E10</f>
        <v>11635</v>
      </c>
      <c r="G10" s="23"/>
      <c r="H10" s="23"/>
      <c r="I10" s="23"/>
      <c r="J10" s="73"/>
      <c r="K10" s="74">
        <f t="shared" si="3"/>
        <v>11635</v>
      </c>
      <c r="L10" s="75">
        <f t="shared" si="4"/>
        <v>11635</v>
      </c>
      <c r="M10" s="23"/>
      <c r="N10" s="23"/>
      <c r="O10" s="23"/>
      <c r="P10" s="23"/>
      <c r="Q10" s="23"/>
      <c r="R10" s="23"/>
      <c r="S10" s="23">
        <f t="shared" si="5"/>
        <v>0</v>
      </c>
      <c r="T10" s="76">
        <f t="shared" si="2"/>
        <v>0</v>
      </c>
      <c r="U10" s="23">
        <v>0</v>
      </c>
      <c r="V10" s="23">
        <v>0</v>
      </c>
      <c r="W10" s="23">
        <v>0</v>
      </c>
    </row>
    <row r="11" spans="1:24">
      <c r="A11" s="79" t="s">
        <v>57</v>
      </c>
      <c r="B11" s="71" t="s">
        <v>71</v>
      </c>
      <c r="C11" s="23"/>
      <c r="D11" s="23"/>
      <c r="E11" s="23">
        <f>'[1]3.sz.Önkormányzat'!D10</f>
        <v>15616</v>
      </c>
      <c r="F11" s="23">
        <f>E11</f>
        <v>15616</v>
      </c>
      <c r="G11" s="23"/>
      <c r="H11" s="23"/>
      <c r="I11" s="23"/>
      <c r="J11" s="73"/>
      <c r="K11" s="74">
        <f t="shared" si="3"/>
        <v>15616</v>
      </c>
      <c r="L11" s="75">
        <f t="shared" si="4"/>
        <v>15616</v>
      </c>
      <c r="M11" s="23"/>
      <c r="N11" s="23"/>
      <c r="O11" s="23">
        <f>'[1]3.sz.Önkormányzat'!I10</f>
        <v>15616</v>
      </c>
      <c r="P11" s="23">
        <f>O11</f>
        <v>15616</v>
      </c>
      <c r="Q11" s="23"/>
      <c r="R11" s="23"/>
      <c r="S11" s="23">
        <f t="shared" si="5"/>
        <v>15616</v>
      </c>
      <c r="T11" s="76">
        <f t="shared" si="2"/>
        <v>15616</v>
      </c>
      <c r="U11" s="23">
        <v>0</v>
      </c>
      <c r="V11" s="23">
        <v>0</v>
      </c>
      <c r="W11" s="23">
        <v>0</v>
      </c>
    </row>
    <row r="12" spans="1:24" ht="25.5">
      <c r="A12" s="79" t="s">
        <v>57</v>
      </c>
      <c r="B12" s="80" t="s">
        <v>72</v>
      </c>
      <c r="C12" s="23"/>
      <c r="D12" s="23"/>
      <c r="E12" s="23"/>
      <c r="F12" s="23"/>
      <c r="G12" s="23"/>
      <c r="H12" s="23"/>
      <c r="I12" s="24">
        <v>130487</v>
      </c>
      <c r="J12" s="107">
        <v>132245</v>
      </c>
      <c r="K12" s="109">
        <f t="shared" si="3"/>
        <v>130487</v>
      </c>
      <c r="L12" s="110">
        <f t="shared" si="4"/>
        <v>132245</v>
      </c>
      <c r="M12" s="23">
        <f>'[1]3.sz.Önkormányzat'!H11</f>
        <v>71986</v>
      </c>
      <c r="N12" s="23">
        <f>M12</f>
        <v>71986</v>
      </c>
      <c r="O12" s="23">
        <f>'[1]3.sz.Önkormányzat'!I11</f>
        <v>58503</v>
      </c>
      <c r="P12" s="23">
        <f t="shared" ref="P12:P13" si="6">O12</f>
        <v>58503</v>
      </c>
      <c r="Q12" s="23"/>
      <c r="R12" s="23"/>
      <c r="S12" s="23">
        <f t="shared" si="5"/>
        <v>130489</v>
      </c>
      <c r="T12" s="76">
        <f t="shared" si="2"/>
        <v>130489</v>
      </c>
      <c r="U12" s="23">
        <v>0</v>
      </c>
      <c r="V12" s="23">
        <v>0</v>
      </c>
      <c r="W12" s="23">
        <v>0</v>
      </c>
    </row>
    <row r="13" spans="1:24" ht="25.5">
      <c r="A13" s="79"/>
      <c r="B13" s="80" t="s">
        <v>73</v>
      </c>
      <c r="C13" s="23"/>
      <c r="D13" s="23"/>
      <c r="E13" s="23"/>
      <c r="F13" s="23"/>
      <c r="G13" s="23"/>
      <c r="H13" s="23"/>
      <c r="I13" s="23"/>
      <c r="J13" s="73"/>
      <c r="K13" s="74">
        <f t="shared" si="3"/>
        <v>0</v>
      </c>
      <c r="L13" s="75">
        <f t="shared" si="4"/>
        <v>0</v>
      </c>
      <c r="M13" s="23">
        <f>'[1]3.sz.Önkormányzat'!H12</f>
        <v>102894</v>
      </c>
      <c r="N13" s="23">
        <f>M13</f>
        <v>102894</v>
      </c>
      <c r="O13" s="23">
        <f>'[1]3.sz.Önkormányzat'!I12</f>
        <v>11564</v>
      </c>
      <c r="P13" s="23">
        <f t="shared" si="6"/>
        <v>11564</v>
      </c>
      <c r="Q13" s="23"/>
      <c r="R13" s="23"/>
      <c r="S13" s="23">
        <f t="shared" si="5"/>
        <v>114458</v>
      </c>
      <c r="T13" s="76">
        <f t="shared" si="2"/>
        <v>114458</v>
      </c>
      <c r="U13" s="23"/>
      <c r="V13" s="23"/>
      <c r="W13" s="23"/>
    </row>
    <row r="14" spans="1:24">
      <c r="A14" s="79" t="s">
        <v>57</v>
      </c>
      <c r="B14" s="71" t="s">
        <v>74</v>
      </c>
      <c r="C14" s="23"/>
      <c r="D14" s="23"/>
      <c r="E14" s="23">
        <v>4411</v>
      </c>
      <c r="F14" s="23">
        <f>E14</f>
        <v>4411</v>
      </c>
      <c r="G14" s="23"/>
      <c r="H14" s="23"/>
      <c r="I14" s="23"/>
      <c r="J14" s="73"/>
      <c r="K14" s="74">
        <f t="shared" si="3"/>
        <v>4411</v>
      </c>
      <c r="L14" s="75">
        <f t="shared" si="4"/>
        <v>4411</v>
      </c>
      <c r="M14" s="23"/>
      <c r="N14" s="23"/>
      <c r="O14" s="23"/>
      <c r="P14" s="23"/>
      <c r="Q14" s="23"/>
      <c r="R14" s="23"/>
      <c r="S14" s="23">
        <f t="shared" si="5"/>
        <v>0</v>
      </c>
      <c r="T14" s="76">
        <f t="shared" si="2"/>
        <v>0</v>
      </c>
      <c r="U14" s="23">
        <v>0</v>
      </c>
      <c r="V14" s="23">
        <v>0</v>
      </c>
      <c r="W14" s="23">
        <v>0</v>
      </c>
    </row>
    <row r="15" spans="1:24">
      <c r="A15" s="79" t="s">
        <v>57</v>
      </c>
      <c r="B15" s="71" t="s">
        <v>75</v>
      </c>
      <c r="C15" s="23"/>
      <c r="D15" s="23"/>
      <c r="E15" s="23"/>
      <c r="F15" s="23"/>
      <c r="G15" s="23"/>
      <c r="H15" s="23"/>
      <c r="I15" s="24">
        <v>103779</v>
      </c>
      <c r="J15" s="107">
        <v>103779</v>
      </c>
      <c r="K15" s="109">
        <f t="shared" si="3"/>
        <v>103779</v>
      </c>
      <c r="L15" s="110">
        <f t="shared" si="4"/>
        <v>103779</v>
      </c>
      <c r="M15" s="23"/>
      <c r="N15" s="23"/>
      <c r="O15" s="23"/>
      <c r="P15" s="23"/>
      <c r="Q15" s="23"/>
      <c r="R15" s="23"/>
      <c r="S15" s="23">
        <f t="shared" si="5"/>
        <v>0</v>
      </c>
      <c r="T15" s="76">
        <f t="shared" si="2"/>
        <v>0</v>
      </c>
      <c r="U15" s="23"/>
      <c r="V15" s="23"/>
      <c r="W15" s="23"/>
    </row>
    <row r="16" spans="1:24">
      <c r="A16" s="79" t="s">
        <v>57</v>
      </c>
      <c r="B16" s="71" t="s">
        <v>76</v>
      </c>
      <c r="C16" s="23"/>
      <c r="D16" s="23"/>
      <c r="E16" s="23">
        <f>'[1]3.sz.Önkormányzat'!D15</f>
        <v>3566</v>
      </c>
      <c r="F16" s="23">
        <f>E16</f>
        <v>3566</v>
      </c>
      <c r="G16" s="23"/>
      <c r="H16" s="23"/>
      <c r="I16" s="23"/>
      <c r="J16" s="73"/>
      <c r="K16" s="74">
        <f t="shared" si="3"/>
        <v>3566</v>
      </c>
      <c r="L16" s="75">
        <f t="shared" si="4"/>
        <v>3566</v>
      </c>
      <c r="M16" s="23"/>
      <c r="N16" s="23"/>
      <c r="O16" s="79"/>
      <c r="P16" s="79"/>
      <c r="Q16" s="79"/>
      <c r="R16" s="79"/>
      <c r="S16" s="23">
        <f t="shared" si="5"/>
        <v>0</v>
      </c>
      <c r="T16" s="76">
        <f t="shared" si="2"/>
        <v>0</v>
      </c>
      <c r="U16" s="23">
        <v>0</v>
      </c>
      <c r="V16" s="23">
        <v>0</v>
      </c>
      <c r="W16" s="23">
        <v>0</v>
      </c>
    </row>
    <row r="17" spans="1:23">
      <c r="A17" s="79" t="s">
        <v>67</v>
      </c>
      <c r="B17" s="71" t="s">
        <v>77</v>
      </c>
      <c r="C17" s="23"/>
      <c r="D17" s="23"/>
      <c r="E17" s="23">
        <f>'[1]3.sz.Önkormányzat'!D16</f>
        <v>12054</v>
      </c>
      <c r="F17" s="23">
        <f t="shared" ref="F17:F19" si="7">E17</f>
        <v>12054</v>
      </c>
      <c r="G17" s="23"/>
      <c r="H17" s="23"/>
      <c r="I17" s="23"/>
      <c r="J17" s="73"/>
      <c r="K17" s="74">
        <f t="shared" si="3"/>
        <v>12054</v>
      </c>
      <c r="L17" s="75">
        <f t="shared" si="4"/>
        <v>12054</v>
      </c>
      <c r="M17" s="23"/>
      <c r="N17" s="23"/>
      <c r="O17" s="23"/>
      <c r="P17" s="23"/>
      <c r="Q17" s="23"/>
      <c r="R17" s="23"/>
      <c r="S17" s="23">
        <f t="shared" si="5"/>
        <v>0</v>
      </c>
      <c r="T17" s="76">
        <f t="shared" si="2"/>
        <v>0</v>
      </c>
      <c r="U17" s="23">
        <v>0</v>
      </c>
      <c r="V17" s="23">
        <v>0</v>
      </c>
      <c r="W17" s="23">
        <v>0</v>
      </c>
    </row>
    <row r="18" spans="1:23">
      <c r="A18" s="79" t="s">
        <v>57</v>
      </c>
      <c r="B18" s="71" t="s">
        <v>78</v>
      </c>
      <c r="C18" s="23"/>
      <c r="D18" s="23"/>
      <c r="E18" s="23">
        <f>'[1]3.sz.Önkormányzat'!D17</f>
        <v>38610</v>
      </c>
      <c r="F18" s="23">
        <f t="shared" si="7"/>
        <v>38610</v>
      </c>
      <c r="G18" s="23"/>
      <c r="H18" s="23"/>
      <c r="I18" s="23"/>
      <c r="J18" s="73"/>
      <c r="K18" s="74">
        <f t="shared" si="3"/>
        <v>38610</v>
      </c>
      <c r="L18" s="75">
        <f t="shared" si="4"/>
        <v>38610</v>
      </c>
      <c r="M18" s="23">
        <f>'[1]3.sz.Önkormányzat'!H17</f>
        <v>28742</v>
      </c>
      <c r="N18" s="23">
        <f t="shared" ref="N18:N21" si="8">M18</f>
        <v>28742</v>
      </c>
      <c r="O18" s="23">
        <f>'[1]3.sz.Önkormányzat'!I17</f>
        <v>47226</v>
      </c>
      <c r="P18" s="23">
        <f>O18</f>
        <v>47226</v>
      </c>
      <c r="Q18" s="23"/>
      <c r="R18" s="23"/>
      <c r="S18" s="23">
        <f t="shared" si="5"/>
        <v>75968</v>
      </c>
      <c r="T18" s="76">
        <f t="shared" si="2"/>
        <v>75968</v>
      </c>
      <c r="U18" s="23">
        <v>0</v>
      </c>
      <c r="V18" s="23">
        <v>0</v>
      </c>
      <c r="W18" s="23">
        <v>0</v>
      </c>
    </row>
    <row r="19" spans="1:23">
      <c r="A19" s="79" t="s">
        <v>57</v>
      </c>
      <c r="B19" s="71" t="s">
        <v>79</v>
      </c>
      <c r="C19" s="23">
        <f>'[1]3.sz.Önkormányzat'!C18</f>
        <v>184204</v>
      </c>
      <c r="D19" s="23">
        <f>C19</f>
        <v>184204</v>
      </c>
      <c r="E19" s="23">
        <f>'[1]3.sz.Önkormányzat'!D18</f>
        <v>24077</v>
      </c>
      <c r="F19" s="23">
        <f t="shared" si="7"/>
        <v>24077</v>
      </c>
      <c r="G19" s="23">
        <f>'[1]3.sz.Önkormányzat'!E18</f>
        <v>19500</v>
      </c>
      <c r="H19" s="23">
        <f>G19</f>
        <v>19500</v>
      </c>
      <c r="I19" s="23"/>
      <c r="J19" s="73"/>
      <c r="K19" s="74">
        <f t="shared" si="3"/>
        <v>227781</v>
      </c>
      <c r="L19" s="75">
        <f t="shared" si="4"/>
        <v>227781</v>
      </c>
      <c r="M19" s="23">
        <f>'[1]3.sz.Önkormányzat'!H18</f>
        <v>221245</v>
      </c>
      <c r="N19" s="23">
        <f t="shared" si="8"/>
        <v>221245</v>
      </c>
      <c r="O19" s="23"/>
      <c r="P19" s="23"/>
      <c r="Q19" s="23"/>
      <c r="R19" s="23"/>
      <c r="S19" s="23">
        <f t="shared" si="5"/>
        <v>221245</v>
      </c>
      <c r="T19" s="76">
        <f t="shared" si="2"/>
        <v>221245</v>
      </c>
      <c r="U19" s="23">
        <v>0</v>
      </c>
      <c r="V19" s="23">
        <v>0</v>
      </c>
      <c r="W19" s="23">
        <v>185</v>
      </c>
    </row>
    <row r="20" spans="1:23">
      <c r="A20" s="79" t="s">
        <v>67</v>
      </c>
      <c r="B20" s="71" t="s">
        <v>80</v>
      </c>
      <c r="C20" s="23"/>
      <c r="D20" s="23">
        <f t="shared" ref="D20:D23" si="9">C20</f>
        <v>0</v>
      </c>
      <c r="E20" s="23"/>
      <c r="F20" s="23"/>
      <c r="G20" s="24">
        <f>'[1]3.sz.Önkormányzat'!E19</f>
        <v>18264</v>
      </c>
      <c r="H20" s="24">
        <f>'11. Pályázatok'!C18</f>
        <v>22064</v>
      </c>
      <c r="I20" s="23"/>
      <c r="J20" s="73"/>
      <c r="K20" s="109">
        <f t="shared" si="3"/>
        <v>18264</v>
      </c>
      <c r="L20" s="110">
        <f t="shared" si="4"/>
        <v>22064</v>
      </c>
      <c r="M20" s="24">
        <f>'[1]3.sz.Önkormányzat'!H19</f>
        <v>15400</v>
      </c>
      <c r="N20" s="24">
        <f>'11. Pályázatok'!I16</f>
        <v>19300</v>
      </c>
      <c r="O20" s="23"/>
      <c r="P20" s="23"/>
      <c r="Q20" s="23"/>
      <c r="R20" s="23"/>
      <c r="S20" s="24">
        <f t="shared" si="5"/>
        <v>15400</v>
      </c>
      <c r="T20" s="114">
        <f t="shared" si="2"/>
        <v>19300</v>
      </c>
      <c r="U20" s="23">
        <v>0</v>
      </c>
      <c r="V20" s="23">
        <v>0</v>
      </c>
      <c r="W20" s="23">
        <v>0</v>
      </c>
    </row>
    <row r="21" spans="1:23">
      <c r="A21" s="79" t="s">
        <v>57</v>
      </c>
      <c r="B21" s="81" t="s">
        <v>81</v>
      </c>
      <c r="C21" s="23">
        <f>'[1]3.sz.Önkormányzat'!C20</f>
        <v>7146</v>
      </c>
      <c r="D21" s="23">
        <f t="shared" si="9"/>
        <v>7146</v>
      </c>
      <c r="E21" s="23">
        <f>'[1]3.sz.Önkormányzat'!D20</f>
        <v>1673</v>
      </c>
      <c r="F21" s="23">
        <f>E21</f>
        <v>1673</v>
      </c>
      <c r="G21" s="23"/>
      <c r="H21" s="23"/>
      <c r="I21" s="23"/>
      <c r="J21" s="73"/>
      <c r="K21" s="74">
        <f t="shared" si="3"/>
        <v>8819</v>
      </c>
      <c r="L21" s="75">
        <f t="shared" si="4"/>
        <v>8819</v>
      </c>
      <c r="M21" s="23">
        <f>'[1]3.sz.Önkormányzat'!H20</f>
        <v>6000</v>
      </c>
      <c r="N21" s="23">
        <f t="shared" si="8"/>
        <v>6000</v>
      </c>
      <c r="O21" s="23">
        <v>0</v>
      </c>
      <c r="P21" s="23"/>
      <c r="Q21" s="23"/>
      <c r="R21" s="23"/>
      <c r="S21" s="23">
        <f t="shared" si="5"/>
        <v>6000</v>
      </c>
      <c r="T21" s="76">
        <f t="shared" si="2"/>
        <v>6000</v>
      </c>
      <c r="U21" s="23">
        <v>3</v>
      </c>
      <c r="V21" s="23">
        <v>0</v>
      </c>
      <c r="W21" s="23">
        <v>0</v>
      </c>
    </row>
    <row r="22" spans="1:23">
      <c r="A22" s="79" t="s">
        <v>57</v>
      </c>
      <c r="B22" s="81" t="s">
        <v>82</v>
      </c>
      <c r="C22" s="23">
        <f>'[1]3.sz.Önkormányzat'!C21</f>
        <v>6873</v>
      </c>
      <c r="D22" s="23">
        <f t="shared" si="9"/>
        <v>6873</v>
      </c>
      <c r="E22" s="23">
        <f>'[1]3.sz.Önkormányzat'!D21</f>
        <v>1610</v>
      </c>
      <c r="F22" s="23">
        <f t="shared" ref="F22:F23" si="10">E22</f>
        <v>1610</v>
      </c>
      <c r="G22" s="23"/>
      <c r="H22" s="23"/>
      <c r="I22" s="23"/>
      <c r="J22" s="73"/>
      <c r="K22" s="74">
        <f>SUM(C22,E22,G22,I22)</f>
        <v>8483</v>
      </c>
      <c r="L22" s="75">
        <f t="shared" si="4"/>
        <v>8483</v>
      </c>
      <c r="M22" s="23">
        <f>'[1]3.sz.Önkormányzat'!H21</f>
        <v>8184</v>
      </c>
      <c r="N22" s="23">
        <f>M22</f>
        <v>8184</v>
      </c>
      <c r="O22" s="23">
        <v>0</v>
      </c>
      <c r="P22" s="23"/>
      <c r="Q22" s="23"/>
      <c r="R22" s="23"/>
      <c r="S22" s="23">
        <f t="shared" si="5"/>
        <v>8184</v>
      </c>
      <c r="T22" s="76">
        <f t="shared" si="2"/>
        <v>8184</v>
      </c>
      <c r="U22" s="23">
        <v>2</v>
      </c>
      <c r="V22" s="23">
        <v>0</v>
      </c>
      <c r="W22" s="23">
        <v>0</v>
      </c>
    </row>
    <row r="23" spans="1:23">
      <c r="A23" s="79" t="s">
        <v>67</v>
      </c>
      <c r="B23" s="71" t="s">
        <v>83</v>
      </c>
      <c r="C23" s="23">
        <v>0</v>
      </c>
      <c r="D23" s="23">
        <f t="shared" si="9"/>
        <v>0</v>
      </c>
      <c r="E23" s="23">
        <f>'[1]3.sz.Önkormányzat'!D22</f>
        <v>16205</v>
      </c>
      <c r="F23" s="23">
        <f t="shared" si="10"/>
        <v>16205</v>
      </c>
      <c r="G23" s="23"/>
      <c r="H23" s="23"/>
      <c r="I23" s="23"/>
      <c r="J23" s="73"/>
      <c r="K23" s="74">
        <f t="shared" si="3"/>
        <v>16205</v>
      </c>
      <c r="L23" s="75">
        <f t="shared" si="4"/>
        <v>16205</v>
      </c>
      <c r="M23" s="23">
        <f>'[1]3.sz.Önkormányzat'!H22</f>
        <v>0</v>
      </c>
      <c r="N23" s="23">
        <f>M23</f>
        <v>0</v>
      </c>
      <c r="O23" s="23">
        <v>1800</v>
      </c>
      <c r="P23" s="23">
        <f>O23</f>
        <v>1800</v>
      </c>
      <c r="Q23" s="23">
        <f>'[1]3.sz.Önkormányzat'!J5</f>
        <v>17523</v>
      </c>
      <c r="R23" s="23">
        <f>Q23</f>
        <v>17523</v>
      </c>
      <c r="S23" s="23">
        <f t="shared" si="5"/>
        <v>19323</v>
      </c>
      <c r="T23" s="76">
        <f t="shared" si="2"/>
        <v>19323</v>
      </c>
      <c r="U23" s="23">
        <v>0</v>
      </c>
      <c r="V23" s="23">
        <v>0</v>
      </c>
      <c r="W23" s="23">
        <v>0</v>
      </c>
    </row>
    <row r="24" spans="1:23" s="87" customFormat="1">
      <c r="A24" s="82"/>
      <c r="B24" s="83" t="s">
        <v>84</v>
      </c>
      <c r="C24" s="84">
        <f>SUM(C25:C26)</f>
        <v>74980</v>
      </c>
      <c r="D24" s="84">
        <f t="shared" ref="D24:F24" si="11">SUM(D25:D26)</f>
        <v>74980</v>
      </c>
      <c r="E24" s="84">
        <f t="shared" si="11"/>
        <v>8604</v>
      </c>
      <c r="F24" s="84">
        <f t="shared" si="11"/>
        <v>8604</v>
      </c>
      <c r="G24" s="84"/>
      <c r="H24" s="84"/>
      <c r="I24" s="84"/>
      <c r="J24" s="85"/>
      <c r="K24" s="86">
        <f t="shared" ref="K24:L28" si="12">SUM(C24,E24,G24,I24)</f>
        <v>83584</v>
      </c>
      <c r="L24" s="86">
        <f t="shared" si="12"/>
        <v>83584</v>
      </c>
      <c r="M24" s="84"/>
      <c r="N24" s="84"/>
      <c r="O24" s="84">
        <f>SUM(O25:O26)</f>
        <v>62609</v>
      </c>
      <c r="P24" s="84">
        <f>SUM(P25:P26)</f>
        <v>62609</v>
      </c>
      <c r="Q24" s="84">
        <f>SUM(Q25:Q26)</f>
        <v>20975</v>
      </c>
      <c r="R24" s="84">
        <f>SUM(R25:R26)</f>
        <v>20975</v>
      </c>
      <c r="S24" s="84">
        <f t="shared" si="5"/>
        <v>83584</v>
      </c>
      <c r="T24" s="68">
        <f t="shared" si="2"/>
        <v>83584</v>
      </c>
      <c r="U24" s="84">
        <v>20</v>
      </c>
      <c r="V24" s="84">
        <v>0</v>
      </c>
      <c r="W24" s="84">
        <v>0</v>
      </c>
    </row>
    <row r="25" spans="1:23" ht="25.5">
      <c r="A25" s="79" t="s">
        <v>85</v>
      </c>
      <c r="B25" s="88" t="s">
        <v>86</v>
      </c>
      <c r="C25" s="23">
        <f>'[1]4.sz.Cházi Közös Önk.Hiv.'!C6</f>
        <v>61602</v>
      </c>
      <c r="D25" s="23">
        <f>C25</f>
        <v>61602</v>
      </c>
      <c r="E25" s="23">
        <f>'[1]4.sz.Cházi Közös Önk.Hiv.'!D6</f>
        <v>8604</v>
      </c>
      <c r="F25" s="23">
        <f>E25</f>
        <v>8604</v>
      </c>
      <c r="G25" s="23"/>
      <c r="H25" s="23"/>
      <c r="I25" s="23"/>
      <c r="J25" s="73"/>
      <c r="K25" s="74">
        <f t="shared" si="12"/>
        <v>70206</v>
      </c>
      <c r="L25" s="74">
        <f t="shared" si="12"/>
        <v>70206</v>
      </c>
      <c r="M25" s="23"/>
      <c r="N25" s="23"/>
      <c r="O25" s="23">
        <f>'[1]4.sz.Cházi Közös Önk.Hiv.'!I6</f>
        <v>62609</v>
      </c>
      <c r="P25" s="23">
        <f>O25</f>
        <v>62609</v>
      </c>
      <c r="Q25" s="23">
        <f>'[1]4.sz.Cházi Közös Önk.Hiv.'!J6</f>
        <v>20975</v>
      </c>
      <c r="R25" s="23">
        <f>Q25</f>
        <v>20975</v>
      </c>
      <c r="S25" s="23">
        <f t="shared" si="5"/>
        <v>83584</v>
      </c>
      <c r="T25" s="76">
        <f t="shared" si="2"/>
        <v>83584</v>
      </c>
      <c r="U25" s="23">
        <v>18</v>
      </c>
      <c r="V25" s="23">
        <v>0</v>
      </c>
      <c r="W25" s="23">
        <v>0</v>
      </c>
    </row>
    <row r="26" spans="1:23">
      <c r="A26" s="79" t="s">
        <v>57</v>
      </c>
      <c r="B26" s="81" t="s">
        <v>87</v>
      </c>
      <c r="C26" s="23">
        <f>'[1]4.sz.Cházi Közös Önk.Hiv.'!C7</f>
        <v>13378</v>
      </c>
      <c r="D26" s="23">
        <f>C26</f>
        <v>13378</v>
      </c>
      <c r="E26" s="23"/>
      <c r="F26" s="23"/>
      <c r="G26" s="23"/>
      <c r="H26" s="23"/>
      <c r="I26" s="23"/>
      <c r="J26" s="73"/>
      <c r="K26" s="74">
        <f t="shared" si="12"/>
        <v>13378</v>
      </c>
      <c r="L26" s="74">
        <f t="shared" si="12"/>
        <v>13378</v>
      </c>
      <c r="M26" s="23"/>
      <c r="N26" s="23"/>
      <c r="O26" s="23"/>
      <c r="P26" s="23"/>
      <c r="Q26" s="23"/>
      <c r="R26" s="23"/>
      <c r="S26" s="23">
        <f t="shared" si="5"/>
        <v>0</v>
      </c>
      <c r="T26" s="68">
        <f t="shared" si="2"/>
        <v>0</v>
      </c>
      <c r="U26" s="23">
        <v>2</v>
      </c>
      <c r="V26" s="23">
        <v>0</v>
      </c>
      <c r="W26" s="23">
        <v>0</v>
      </c>
    </row>
    <row r="27" spans="1:23" s="87" customFormat="1">
      <c r="A27" s="82"/>
      <c r="B27" s="83" t="s">
        <v>88</v>
      </c>
      <c r="C27" s="84">
        <f>SUM(C28:C31)</f>
        <v>73473</v>
      </c>
      <c r="D27" s="84">
        <f t="shared" ref="D27:G27" si="13">SUM(D28:D31)</f>
        <v>73473</v>
      </c>
      <c r="E27" s="84">
        <f t="shared" si="13"/>
        <v>7743</v>
      </c>
      <c r="F27" s="84">
        <f t="shared" si="13"/>
        <v>7743</v>
      </c>
      <c r="G27" s="84">
        <f t="shared" si="13"/>
        <v>1200</v>
      </c>
      <c r="H27" s="84">
        <f>SUM(H28:H31)</f>
        <v>1200</v>
      </c>
      <c r="I27" s="84"/>
      <c r="J27" s="84"/>
      <c r="K27" s="86">
        <f t="shared" si="12"/>
        <v>82416</v>
      </c>
      <c r="L27" s="86">
        <f t="shared" si="12"/>
        <v>82416</v>
      </c>
      <c r="M27" s="84">
        <f>SUM(M28,M31)</f>
        <v>9503</v>
      </c>
      <c r="N27" s="84">
        <f>SUM(N28,N31)</f>
        <v>9503</v>
      </c>
      <c r="O27" s="84">
        <f>SUM(O28:O31)</f>
        <v>57493</v>
      </c>
      <c r="P27" s="84">
        <f>SUM(P28:P31)</f>
        <v>57493</v>
      </c>
      <c r="Q27" s="84">
        <f>SUM(Q28:Q31)</f>
        <v>10276</v>
      </c>
      <c r="R27" s="84">
        <f>SUM(R28:R31)</f>
        <v>10276</v>
      </c>
      <c r="S27" s="84">
        <f t="shared" si="5"/>
        <v>77272</v>
      </c>
      <c r="T27" s="68">
        <f t="shared" si="2"/>
        <v>77272</v>
      </c>
      <c r="U27" s="84">
        <f>SUM(U28:U29)</f>
        <v>18</v>
      </c>
      <c r="V27" s="84">
        <v>0</v>
      </c>
      <c r="W27" s="84">
        <v>0</v>
      </c>
    </row>
    <row r="28" spans="1:23">
      <c r="A28" s="79" t="s">
        <v>57</v>
      </c>
      <c r="B28" s="71" t="s">
        <v>89</v>
      </c>
      <c r="C28" s="23">
        <f>'[1]5.sz.Óvoda'!C6</f>
        <v>60785</v>
      </c>
      <c r="D28" s="23">
        <f>C28</f>
        <v>60785</v>
      </c>
      <c r="E28" s="23"/>
      <c r="F28" s="23"/>
      <c r="G28" s="23"/>
      <c r="H28" s="23"/>
      <c r="I28" s="23"/>
      <c r="J28" s="73"/>
      <c r="K28" s="74">
        <f t="shared" si="12"/>
        <v>60785</v>
      </c>
      <c r="L28" s="74">
        <f t="shared" si="12"/>
        <v>60785</v>
      </c>
      <c r="M28" s="23"/>
      <c r="N28" s="23"/>
      <c r="O28" s="23">
        <f>'[1]5.sz.Óvoda'!I6</f>
        <v>50283</v>
      </c>
      <c r="P28" s="23">
        <f>O28</f>
        <v>50283</v>
      </c>
      <c r="Q28" s="23">
        <f>'[1]5.sz.Óvoda'!J6</f>
        <v>10276</v>
      </c>
      <c r="R28" s="23">
        <f>Q28</f>
        <v>10276</v>
      </c>
      <c r="S28" s="23">
        <f t="shared" si="5"/>
        <v>60559</v>
      </c>
      <c r="T28" s="76">
        <f t="shared" si="2"/>
        <v>60559</v>
      </c>
      <c r="U28" s="23">
        <v>16</v>
      </c>
      <c r="V28" s="23">
        <v>0</v>
      </c>
      <c r="W28" s="23">
        <v>0</v>
      </c>
    </row>
    <row r="29" spans="1:23">
      <c r="A29" s="79" t="s">
        <v>57</v>
      </c>
      <c r="B29" s="71" t="s">
        <v>90</v>
      </c>
      <c r="C29" s="23">
        <f>'[1]5.sz.Óvoda'!C7</f>
        <v>4358</v>
      </c>
      <c r="D29" s="23">
        <f t="shared" ref="D29:D31" si="14">C29</f>
        <v>4358</v>
      </c>
      <c r="E29" s="23">
        <f>'[1]5.sz.Óvoda'!D7</f>
        <v>5325</v>
      </c>
      <c r="F29" s="23">
        <f>E29</f>
        <v>5325</v>
      </c>
      <c r="G29" s="23">
        <f>'[1]5.sz.Óvoda'!E7</f>
        <v>1200</v>
      </c>
      <c r="H29" s="23">
        <f>G29</f>
        <v>1200</v>
      </c>
      <c r="I29" s="23"/>
      <c r="J29" s="73"/>
      <c r="K29" s="74">
        <f t="shared" ref="K29:L31" si="15">SUM(C29,E29,G29,I29)</f>
        <v>10883</v>
      </c>
      <c r="L29" s="74">
        <f t="shared" si="15"/>
        <v>10883</v>
      </c>
      <c r="M29" s="23">
        <f>'[1]5.sz.Óvoda'!H7</f>
        <v>5144</v>
      </c>
      <c r="N29" s="23">
        <f>M29</f>
        <v>5144</v>
      </c>
      <c r="O29" s="23">
        <f>'[1]5.sz.Óvoda'!I7</f>
        <v>7210</v>
      </c>
      <c r="P29" s="23">
        <f>O29</f>
        <v>7210</v>
      </c>
      <c r="Q29" s="23"/>
      <c r="R29" s="23"/>
      <c r="S29" s="23">
        <f t="shared" si="5"/>
        <v>12354</v>
      </c>
      <c r="T29" s="76">
        <f t="shared" si="2"/>
        <v>12354</v>
      </c>
      <c r="U29" s="23">
        <v>2</v>
      </c>
      <c r="V29" s="23">
        <v>0</v>
      </c>
      <c r="W29" s="23">
        <v>0</v>
      </c>
    </row>
    <row r="30" spans="1:23">
      <c r="A30" s="79" t="s">
        <v>57</v>
      </c>
      <c r="B30" s="71" t="s">
        <v>91</v>
      </c>
      <c r="C30" s="23">
        <f>'[1]5.sz.Óvoda'!C8</f>
        <v>1245</v>
      </c>
      <c r="D30" s="23">
        <f t="shared" si="14"/>
        <v>1245</v>
      </c>
      <c r="E30" s="23"/>
      <c r="F30" s="23"/>
      <c r="G30" s="23"/>
      <c r="H30" s="23"/>
      <c r="I30" s="23"/>
      <c r="J30" s="73"/>
      <c r="K30" s="74">
        <f t="shared" si="15"/>
        <v>1245</v>
      </c>
      <c r="L30" s="74">
        <f t="shared" si="15"/>
        <v>1245</v>
      </c>
      <c r="M30" s="23"/>
      <c r="N30" s="23"/>
      <c r="O30" s="23"/>
      <c r="P30" s="23"/>
      <c r="Q30" s="23"/>
      <c r="R30" s="23"/>
      <c r="S30" s="23">
        <f t="shared" si="5"/>
        <v>0</v>
      </c>
      <c r="T30" s="76">
        <f t="shared" si="2"/>
        <v>0</v>
      </c>
      <c r="U30" s="23">
        <v>0</v>
      </c>
      <c r="V30" s="23">
        <v>0</v>
      </c>
      <c r="W30" s="23">
        <v>0</v>
      </c>
    </row>
    <row r="31" spans="1:23">
      <c r="A31" s="79" t="s">
        <v>67</v>
      </c>
      <c r="B31" s="89" t="s">
        <v>92</v>
      </c>
      <c r="C31" s="23">
        <f>'[1]5.sz.Óvoda'!C9</f>
        <v>7085</v>
      </c>
      <c r="D31" s="23">
        <f t="shared" si="14"/>
        <v>7085</v>
      </c>
      <c r="E31" s="23">
        <f>'[1]5.sz.Óvoda'!D9</f>
        <v>2418</v>
      </c>
      <c r="F31" s="23">
        <f>E31</f>
        <v>2418</v>
      </c>
      <c r="G31" s="23"/>
      <c r="H31" s="23"/>
      <c r="I31" s="23"/>
      <c r="J31" s="73"/>
      <c r="K31" s="74">
        <f t="shared" si="15"/>
        <v>9503</v>
      </c>
      <c r="L31" s="74">
        <f t="shared" si="15"/>
        <v>9503</v>
      </c>
      <c r="M31" s="23">
        <f>'[1]5.sz.Óvoda'!H9</f>
        <v>9503</v>
      </c>
      <c r="N31" s="23">
        <f>M31</f>
        <v>9503</v>
      </c>
      <c r="O31" s="23"/>
      <c r="P31" s="23"/>
      <c r="Q31" s="23"/>
      <c r="R31" s="23"/>
      <c r="S31" s="23">
        <f t="shared" si="5"/>
        <v>9503</v>
      </c>
      <c r="T31" s="76">
        <f t="shared" si="2"/>
        <v>9503</v>
      </c>
      <c r="U31" s="23"/>
      <c r="V31" s="23">
        <v>0</v>
      </c>
      <c r="W31" s="23">
        <v>0</v>
      </c>
    </row>
    <row r="32" spans="1:23" s="87" customFormat="1">
      <c r="A32" s="82" t="s">
        <v>57</v>
      </c>
      <c r="B32" s="83" t="s">
        <v>32</v>
      </c>
      <c r="C32" s="84">
        <f>'[1]6.sz.Könyvtár'!C6</f>
        <v>5692</v>
      </c>
      <c r="D32" s="84">
        <f>C32</f>
        <v>5692</v>
      </c>
      <c r="E32" s="84">
        <v>1208</v>
      </c>
      <c r="F32" s="84">
        <f>E32</f>
        <v>1208</v>
      </c>
      <c r="G32" s="84"/>
      <c r="H32" s="84"/>
      <c r="I32" s="84"/>
      <c r="J32" s="85"/>
      <c r="K32" s="86">
        <f>SUM(C32,E32,G32,I32)</f>
        <v>6900</v>
      </c>
      <c r="L32" s="86">
        <f>SUM(D32,F32,H32,J32)</f>
        <v>6900</v>
      </c>
      <c r="M32" s="84">
        <f>'[1]6.sz.Könyvtár'!H6</f>
        <v>500</v>
      </c>
      <c r="N32" s="84">
        <f>M32</f>
        <v>500</v>
      </c>
      <c r="O32" s="84">
        <f>'[1]6.sz.Könyvtár'!I6</f>
        <v>2469</v>
      </c>
      <c r="P32" s="84">
        <f>O32</f>
        <v>2469</v>
      </c>
      <c r="Q32" s="84">
        <f>'[1]6.sz.Könyvtár'!J6</f>
        <v>3931</v>
      </c>
      <c r="R32" s="84">
        <f>Q32</f>
        <v>3931</v>
      </c>
      <c r="S32" s="84">
        <f t="shared" si="5"/>
        <v>6900</v>
      </c>
      <c r="T32" s="68">
        <f t="shared" si="2"/>
        <v>6900</v>
      </c>
      <c r="U32" s="84">
        <v>2</v>
      </c>
      <c r="V32" s="84">
        <v>0</v>
      </c>
      <c r="W32" s="84">
        <v>0</v>
      </c>
    </row>
    <row r="33" spans="1:23" s="87" customFormat="1">
      <c r="A33" s="82" t="s">
        <v>57</v>
      </c>
      <c r="B33" s="83" t="s">
        <v>93</v>
      </c>
      <c r="C33" s="108">
        <f>'[1]7.sz.Műv.Ház'!C6</f>
        <v>8456</v>
      </c>
      <c r="D33" s="108">
        <f>'7.sz.Műv.Ház'!D7</f>
        <v>8576</v>
      </c>
      <c r="E33" s="108">
        <f>'[1]7.sz.Műv.Ház'!D6</f>
        <v>7930</v>
      </c>
      <c r="F33" s="108">
        <f>'7.sz.Műv.Ház'!F7</f>
        <v>7810</v>
      </c>
      <c r="G33" s="84">
        <f>'[1]7.sz.Műv.Ház'!E6</f>
        <v>500</v>
      </c>
      <c r="H33" s="84">
        <f>'7.sz.Műv.Ház'!H7</f>
        <v>500</v>
      </c>
      <c r="I33" s="84"/>
      <c r="J33" s="85"/>
      <c r="K33" s="86">
        <f t="shared" ref="K33:L36" si="16">SUM(C33,E33,G33,I33)</f>
        <v>16886</v>
      </c>
      <c r="L33" s="86">
        <f t="shared" si="16"/>
        <v>16886</v>
      </c>
      <c r="M33" s="84">
        <f>'[1]7.sz.Műv.Ház'!H6</f>
        <v>1800</v>
      </c>
      <c r="N33" s="84">
        <f>M33</f>
        <v>1800</v>
      </c>
      <c r="O33" s="84">
        <f>'[1]7.sz.Műv.Ház'!I6</f>
        <v>2469</v>
      </c>
      <c r="P33" s="84">
        <f t="shared" ref="P33:P37" si="17">O33</f>
        <v>2469</v>
      </c>
      <c r="Q33" s="84">
        <f>'[1]7.sz.Műv.Ház'!J6</f>
        <v>12617</v>
      </c>
      <c r="R33" s="84">
        <f t="shared" ref="R33:R36" si="18">Q33</f>
        <v>12617</v>
      </c>
      <c r="S33" s="84">
        <f t="shared" si="5"/>
        <v>16886</v>
      </c>
      <c r="T33" s="68">
        <f t="shared" si="2"/>
        <v>16886</v>
      </c>
      <c r="U33" s="84">
        <v>3</v>
      </c>
      <c r="V33" s="84">
        <v>1</v>
      </c>
      <c r="W33" s="84">
        <v>0</v>
      </c>
    </row>
    <row r="34" spans="1:23" s="87" customFormat="1">
      <c r="A34" s="82" t="s">
        <v>57</v>
      </c>
      <c r="B34" s="83" t="s">
        <v>94</v>
      </c>
      <c r="C34" s="84">
        <f>'[1]8.sz.CSSK'!C8</f>
        <v>14912</v>
      </c>
      <c r="D34" s="84">
        <f>'8.sz.CSSK'!D9</f>
        <v>14912</v>
      </c>
      <c r="E34" s="108">
        <f>'[1]8.sz.CSSK'!D8</f>
        <v>2944</v>
      </c>
      <c r="F34" s="108">
        <f>'8.sz.CSSK'!F9</f>
        <v>3452</v>
      </c>
      <c r="G34" s="84">
        <f>'[1]8.sz.CSSK'!E8</f>
        <v>800</v>
      </c>
      <c r="H34" s="84">
        <f>'8.sz.CSSK'!H9</f>
        <v>800</v>
      </c>
      <c r="I34" s="84"/>
      <c r="J34" s="85"/>
      <c r="K34" s="116">
        <f t="shared" si="16"/>
        <v>18656</v>
      </c>
      <c r="L34" s="116">
        <f t="shared" si="16"/>
        <v>19164</v>
      </c>
      <c r="M34" s="84">
        <v>0</v>
      </c>
      <c r="N34" s="84"/>
      <c r="O34" s="84">
        <f>'[1]8.sz.CSSK'!I8</f>
        <v>11537</v>
      </c>
      <c r="P34" s="84">
        <f t="shared" si="17"/>
        <v>11537</v>
      </c>
      <c r="Q34" s="108">
        <f>'[1]8.sz.CSSK'!J8</f>
        <v>7119</v>
      </c>
      <c r="R34" s="108">
        <f>'8.sz.CSSK'!P9</f>
        <v>7627</v>
      </c>
      <c r="S34" s="108">
        <f t="shared" si="5"/>
        <v>18656</v>
      </c>
      <c r="T34" s="115">
        <f t="shared" si="2"/>
        <v>19164</v>
      </c>
      <c r="U34" s="84">
        <v>6</v>
      </c>
      <c r="V34" s="84">
        <v>0</v>
      </c>
      <c r="W34" s="84">
        <v>0</v>
      </c>
    </row>
    <row r="35" spans="1:23" s="87" customFormat="1">
      <c r="A35" s="82" t="s">
        <v>67</v>
      </c>
      <c r="B35" s="83" t="s">
        <v>95</v>
      </c>
      <c r="C35" s="84">
        <f>'[1]9.sz.Bölcsőde'!C6</f>
        <v>20959</v>
      </c>
      <c r="D35" s="84">
        <f>C35</f>
        <v>20959</v>
      </c>
      <c r="E35" s="84">
        <f>'[1]9.sz.Bölcsőde'!D6</f>
        <v>2145</v>
      </c>
      <c r="F35" s="84">
        <f>E35</f>
        <v>2145</v>
      </c>
      <c r="G35" s="84"/>
      <c r="H35" s="84"/>
      <c r="I35" s="84"/>
      <c r="J35" s="85"/>
      <c r="K35" s="86">
        <f t="shared" si="16"/>
        <v>23104</v>
      </c>
      <c r="L35" s="86">
        <f t="shared" si="16"/>
        <v>23104</v>
      </c>
      <c r="M35" s="84">
        <v>0</v>
      </c>
      <c r="N35" s="84"/>
      <c r="O35" s="84">
        <f>'[1]9.sz.Bölcsőde'!I6</f>
        <v>13551</v>
      </c>
      <c r="P35" s="84">
        <f t="shared" si="17"/>
        <v>13551</v>
      </c>
      <c r="Q35" s="84">
        <f>'[1]9.sz.Bölcsőde'!J6</f>
        <v>9553</v>
      </c>
      <c r="R35" s="84">
        <f t="shared" si="18"/>
        <v>9553</v>
      </c>
      <c r="S35" s="84">
        <f t="shared" si="5"/>
        <v>23104</v>
      </c>
      <c r="T35" s="68">
        <f t="shared" si="2"/>
        <v>23104</v>
      </c>
      <c r="U35" s="84">
        <v>8</v>
      </c>
      <c r="V35" s="84">
        <v>1</v>
      </c>
      <c r="W35" s="84">
        <v>0</v>
      </c>
    </row>
    <row r="36" spans="1:23" s="87" customFormat="1">
      <c r="A36" s="82" t="s">
        <v>57</v>
      </c>
      <c r="B36" s="83" t="s">
        <v>96</v>
      </c>
      <c r="C36" s="84">
        <f>'[1]10.sz.KSZKI'!C15</f>
        <v>37814</v>
      </c>
      <c r="D36" s="84">
        <f>C36</f>
        <v>37814</v>
      </c>
      <c r="E36" s="84">
        <f>'[1]10.sz.KSZKI'!D15</f>
        <v>51500</v>
      </c>
      <c r="F36" s="84">
        <f>E36</f>
        <v>51500</v>
      </c>
      <c r="G36" s="84"/>
      <c r="H36" s="84"/>
      <c r="I36" s="84"/>
      <c r="J36" s="85"/>
      <c r="K36" s="86">
        <f t="shared" si="16"/>
        <v>89314</v>
      </c>
      <c r="L36" s="86">
        <f t="shared" si="16"/>
        <v>89314</v>
      </c>
      <c r="M36" s="84">
        <f>'[1]10.sz.KSZKI'!H15</f>
        <v>25912</v>
      </c>
      <c r="N36" s="84">
        <f>M36</f>
        <v>25912</v>
      </c>
      <c r="O36" s="84">
        <f>'[1]10.sz.KSZKI'!I15</f>
        <v>41617</v>
      </c>
      <c r="P36" s="84">
        <f t="shared" si="17"/>
        <v>41617</v>
      </c>
      <c r="Q36" s="84">
        <f>'[1]10.sz.KSZKI'!J15</f>
        <v>21785</v>
      </c>
      <c r="R36" s="84">
        <f t="shared" si="18"/>
        <v>21785</v>
      </c>
      <c r="S36" s="84">
        <f t="shared" si="5"/>
        <v>89314</v>
      </c>
      <c r="T36" s="68">
        <f t="shared" si="2"/>
        <v>89314</v>
      </c>
      <c r="U36" s="84">
        <v>22</v>
      </c>
      <c r="V36" s="84">
        <v>1</v>
      </c>
      <c r="W36" s="84">
        <v>0</v>
      </c>
    </row>
    <row r="37" spans="1:23" s="87" customFormat="1" ht="0.75" customHeight="1">
      <c r="A37" s="82" t="s">
        <v>67</v>
      </c>
      <c r="B37" s="83" t="s">
        <v>97</v>
      </c>
      <c r="C37" s="84">
        <v>0</v>
      </c>
      <c r="D37" s="84"/>
      <c r="E37" s="84">
        <v>0</v>
      </c>
      <c r="F37" s="84"/>
      <c r="G37" s="84"/>
      <c r="H37" s="84"/>
      <c r="I37" s="84"/>
      <c r="J37" s="85"/>
      <c r="K37" s="86">
        <f t="shared" ref="K37" si="19">SUM(C37:I37)</f>
        <v>0</v>
      </c>
      <c r="L37" s="90"/>
      <c r="M37" s="84">
        <v>0</v>
      </c>
      <c r="N37" s="84"/>
      <c r="O37" s="84"/>
      <c r="P37" s="84">
        <f t="shared" si="17"/>
        <v>0</v>
      </c>
      <c r="Q37" s="84">
        <v>0</v>
      </c>
      <c r="R37" s="84"/>
      <c r="S37" s="84">
        <f t="shared" si="5"/>
        <v>0</v>
      </c>
      <c r="T37" s="68">
        <f t="shared" si="2"/>
        <v>0</v>
      </c>
      <c r="U37" s="84">
        <v>2</v>
      </c>
      <c r="V37" s="84">
        <v>0</v>
      </c>
      <c r="W37" s="84">
        <v>0</v>
      </c>
    </row>
    <row r="38" spans="1:23">
      <c r="A38" s="79"/>
      <c r="B38" s="83" t="s">
        <v>35</v>
      </c>
      <c r="C38" s="108">
        <f>SUM(C6,C24,C23,C27,C32,C33,C34,C35,C36,C37)</f>
        <v>434509</v>
      </c>
      <c r="D38" s="108">
        <f>SUM(D6,D24,D23,D27,D32,D33,D34,D35,D36,D37)</f>
        <v>434629</v>
      </c>
      <c r="E38" s="108">
        <f>SUM(E6,E24,E27,E32,E33,E34,E35,E36,E37)</f>
        <v>227847</v>
      </c>
      <c r="F38" s="108">
        <f>SUM(F6,F24,F27,F32,F33,F34,F35,F36,F37)</f>
        <v>228235</v>
      </c>
      <c r="G38" s="108">
        <f>SUM(G6,G24,G23,G27,G32,G33,G34,G35,G36,G37)</f>
        <v>49164</v>
      </c>
      <c r="H38" s="108">
        <f>SUM(H6,H24,H23,H27,H32,H33,H34,H35,H36,H37)</f>
        <v>52964</v>
      </c>
      <c r="I38" s="108">
        <f>SUM(I6,I24,I23,I27,I32,I33,I34,I35,I36,I37)</f>
        <v>234266</v>
      </c>
      <c r="J38" s="108">
        <f>SUM(J6,J24,J23,J27,J32,J33,J34,J35,J36,J37)</f>
        <v>236024</v>
      </c>
      <c r="K38" s="116">
        <f>SUM(C38,E38,G38,I38)</f>
        <v>945786</v>
      </c>
      <c r="L38" s="116">
        <f>SUM(D38,F38,H38,J38)</f>
        <v>951852</v>
      </c>
      <c r="M38" s="108">
        <f>SUM(M6,M24,M27,M32,M33,M34,M35,M36,M37)</f>
        <v>502146</v>
      </c>
      <c r="N38" s="108">
        <f>SUM(N6,N24,N27,N32,N33,N34,N35,N36,N37)</f>
        <v>506046</v>
      </c>
      <c r="O38" s="84">
        <f>SUM(O6,O24,O27,O32,O33,O34,O35,O36,O37)</f>
        <v>337064</v>
      </c>
      <c r="P38" s="84">
        <f>SUM(P6,P24,P27,P32,P33,P34,P35,P36,P37)</f>
        <v>337064</v>
      </c>
      <c r="Q38" s="108">
        <f>SUM(Q6,Q24,Q27,Q32,Q33,Q34,Q35,Q36,Q37)</f>
        <v>103779</v>
      </c>
      <c r="R38" s="108">
        <f>SUM(R6,R24,R27,R32,R33,R34,R35,R36,R37)</f>
        <v>104287</v>
      </c>
      <c r="S38" s="108">
        <f t="shared" si="5"/>
        <v>942989</v>
      </c>
      <c r="T38" s="115">
        <f t="shared" si="2"/>
        <v>947397</v>
      </c>
      <c r="U38" s="84">
        <f>U6+U23+U24+U27+U32+U33+U34+U35+U36+U37</f>
        <v>86</v>
      </c>
      <c r="V38" s="84">
        <f>V6+V23+V24+V27+V32+V33+V34+V35+V36+V37</f>
        <v>3</v>
      </c>
      <c r="W38" s="84">
        <f>W6+W23+W24+W27+W32+W33+W34+W35+W36+W37</f>
        <v>185</v>
      </c>
    </row>
    <row r="39" spans="1:23" s="94" customFormat="1" ht="15.75" customHeight="1">
      <c r="A39" s="84"/>
      <c r="B39" s="83" t="s">
        <v>98</v>
      </c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91"/>
      <c r="R39" s="92"/>
      <c r="S39" s="108">
        <f>S38-K38</f>
        <v>-2797</v>
      </c>
      <c r="T39" s="108">
        <f>T38-L38</f>
        <v>-4455</v>
      </c>
      <c r="U39" s="93"/>
      <c r="V39" s="93"/>
      <c r="W39" s="51"/>
    </row>
    <row r="40" spans="1:23" s="87" customFormat="1">
      <c r="A40" s="82"/>
      <c r="B40" s="83" t="s">
        <v>99</v>
      </c>
      <c r="C40" s="5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53"/>
      <c r="R40" s="96"/>
      <c r="S40" s="108">
        <v>2797</v>
      </c>
      <c r="T40" s="108">
        <f>T39*-1</f>
        <v>4455</v>
      </c>
      <c r="U40" s="97"/>
      <c r="V40" s="97"/>
      <c r="W40" s="98"/>
    </row>
    <row r="41" spans="1:23" s="87" customFormat="1">
      <c r="A41" s="82"/>
      <c r="B41" s="83" t="s">
        <v>100</v>
      </c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91"/>
      <c r="R41" s="92"/>
      <c r="S41" s="108">
        <f>S38+S40</f>
        <v>945786</v>
      </c>
      <c r="T41" s="108">
        <f>T38+T40</f>
        <v>951852</v>
      </c>
      <c r="U41" s="99"/>
      <c r="V41" s="99"/>
      <c r="W41" s="100"/>
    </row>
    <row r="42" spans="1:23">
      <c r="B42" s="101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3"/>
      <c r="P42" s="103"/>
      <c r="Q42" s="103"/>
      <c r="R42" s="103"/>
      <c r="S42" s="103"/>
      <c r="T42" s="103"/>
      <c r="U42" s="103"/>
      <c r="V42" s="103"/>
      <c r="W42" s="103"/>
    </row>
    <row r="43" spans="1:23">
      <c r="B43" s="104" t="s">
        <v>38</v>
      </c>
      <c r="O43" s="103"/>
      <c r="P43" s="103"/>
      <c r="Q43" s="103"/>
      <c r="R43" s="103"/>
      <c r="S43" s="103"/>
      <c r="T43" s="103"/>
      <c r="U43" s="103"/>
      <c r="V43" s="103"/>
      <c r="W43" s="103"/>
    </row>
  </sheetData>
  <mergeCells count="21">
    <mergeCell ref="A1:W1"/>
    <mergeCell ref="A2:S2"/>
    <mergeCell ref="U2:W2"/>
    <mergeCell ref="A3:B3"/>
    <mergeCell ref="M3:S3"/>
    <mergeCell ref="U3:W3"/>
    <mergeCell ref="A4:A6"/>
    <mergeCell ref="C39:Q39"/>
    <mergeCell ref="U39:W41"/>
    <mergeCell ref="C40:Q40"/>
    <mergeCell ref="C41:Q41"/>
    <mergeCell ref="I4:J4"/>
    <mergeCell ref="G4:H4"/>
    <mergeCell ref="E4:F4"/>
    <mergeCell ref="C4:D4"/>
    <mergeCell ref="K4:L4"/>
    <mergeCell ref="Q4:R4"/>
    <mergeCell ref="O4:P4"/>
    <mergeCell ref="M4:N4"/>
    <mergeCell ref="S4:T4"/>
    <mergeCell ref="C3:L3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9" orientation="landscape" r:id="rId1"/>
  <headerFooter>
    <oddHeader>&amp;R&amp;"-,Félkövér"1.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B23" sqref="B23"/>
    </sheetView>
  </sheetViews>
  <sheetFormatPr defaultRowHeight="15"/>
  <cols>
    <col min="1" max="1" width="3.7109375" style="149" customWidth="1"/>
    <col min="2" max="2" width="63.85546875" style="149" bestFit="1" customWidth="1"/>
    <col min="3" max="3" width="9" style="149" bestFit="1" customWidth="1"/>
    <col min="4" max="4" width="12.28515625" style="149" bestFit="1" customWidth="1"/>
    <col min="5" max="5" width="9" style="149" bestFit="1" customWidth="1"/>
    <col min="6" max="6" width="12.28515625" style="149" bestFit="1" customWidth="1"/>
    <col min="7" max="7" width="8" style="149" bestFit="1" customWidth="1"/>
    <col min="8" max="8" width="12.28515625" style="149" bestFit="1" customWidth="1"/>
    <col min="9" max="9" width="13.85546875" style="149" bestFit="1" customWidth="1"/>
    <col min="10" max="10" width="10" style="149" bestFit="1" customWidth="1"/>
    <col min="11" max="11" width="12.28515625" style="149" bestFit="1" customWidth="1"/>
    <col min="12" max="12" width="9" style="149" bestFit="1" customWidth="1"/>
    <col min="13" max="13" width="12.28515625" style="149" bestFit="1" customWidth="1"/>
    <col min="14" max="14" width="9" style="149" bestFit="1" customWidth="1"/>
    <col min="15" max="15" width="12.28515625" style="149" bestFit="1" customWidth="1"/>
    <col min="16" max="16" width="10" style="149" bestFit="1" customWidth="1"/>
    <col min="17" max="17" width="12.28515625" style="149" bestFit="1" customWidth="1"/>
    <col min="18" max="18" width="10" style="149" bestFit="1" customWidth="1"/>
    <col min="19" max="19" width="12.28515625" style="149" bestFit="1" customWidth="1"/>
    <col min="20" max="21" width="8.7109375" style="149" bestFit="1" customWidth="1"/>
    <col min="22" max="22" width="17.28515625" style="149" bestFit="1" customWidth="1"/>
    <col min="23" max="16384" width="9.140625" style="149"/>
  </cols>
  <sheetData>
    <row r="1" spans="1:22" s="34" customFormat="1">
      <c r="A1" s="33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s="34" customForma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  <c r="S2" s="38"/>
      <c r="T2" s="33" t="s">
        <v>102</v>
      </c>
      <c r="U2" s="33"/>
      <c r="V2" s="33"/>
    </row>
    <row r="3" spans="1:22" s="47" customFormat="1">
      <c r="A3" s="33" t="s">
        <v>42</v>
      </c>
      <c r="B3" s="33"/>
      <c r="C3" s="40" t="s">
        <v>16</v>
      </c>
      <c r="D3" s="41"/>
      <c r="E3" s="41"/>
      <c r="F3" s="41"/>
      <c r="G3" s="41"/>
      <c r="H3" s="41"/>
      <c r="I3" s="41"/>
      <c r="J3" s="42"/>
      <c r="K3" s="131"/>
      <c r="L3" s="43" t="s">
        <v>17</v>
      </c>
      <c r="M3" s="44"/>
      <c r="N3" s="44"/>
      <c r="O3" s="44"/>
      <c r="P3" s="44"/>
      <c r="Q3" s="44"/>
      <c r="R3" s="45"/>
      <c r="S3" s="46"/>
      <c r="T3" s="33" t="s">
        <v>43</v>
      </c>
      <c r="U3" s="33"/>
      <c r="V3" s="33"/>
    </row>
    <row r="4" spans="1:22" s="47" customFormat="1" ht="60">
      <c r="A4" s="132" t="s">
        <v>44</v>
      </c>
      <c r="B4" s="133" t="s">
        <v>93</v>
      </c>
      <c r="C4" s="52" t="s">
        <v>46</v>
      </c>
      <c r="D4" s="53"/>
      <c r="E4" s="40" t="s">
        <v>11</v>
      </c>
      <c r="F4" s="91"/>
      <c r="G4" s="40" t="s">
        <v>47</v>
      </c>
      <c r="H4" s="91"/>
      <c r="I4" s="134" t="s">
        <v>48</v>
      </c>
      <c r="J4" s="52" t="s">
        <v>49</v>
      </c>
      <c r="K4" s="95"/>
      <c r="L4" s="95" t="s">
        <v>50</v>
      </c>
      <c r="M4" s="53"/>
      <c r="N4" s="52" t="s">
        <v>51</v>
      </c>
      <c r="O4" s="53"/>
      <c r="P4" s="52" t="s">
        <v>52</v>
      </c>
      <c r="Q4" s="53"/>
      <c r="R4" s="52" t="s">
        <v>53</v>
      </c>
      <c r="S4" s="53"/>
      <c r="T4" s="63" t="s">
        <v>54</v>
      </c>
      <c r="U4" s="63" t="s">
        <v>55</v>
      </c>
      <c r="V4" s="64" t="s">
        <v>56</v>
      </c>
    </row>
    <row r="5" spans="1:22" s="47" customFormat="1">
      <c r="A5" s="135"/>
      <c r="B5" s="136"/>
      <c r="C5" s="137" t="s">
        <v>62</v>
      </c>
      <c r="D5" s="138" t="s">
        <v>63</v>
      </c>
      <c r="E5" s="137" t="s">
        <v>62</v>
      </c>
      <c r="F5" s="138" t="s">
        <v>63</v>
      </c>
      <c r="G5" s="137" t="s">
        <v>62</v>
      </c>
      <c r="H5" s="138" t="s">
        <v>63</v>
      </c>
      <c r="I5" s="137"/>
      <c r="J5" s="137" t="s">
        <v>62</v>
      </c>
      <c r="K5" s="138" t="s">
        <v>63</v>
      </c>
      <c r="L5" s="137" t="s">
        <v>62</v>
      </c>
      <c r="M5" s="138" t="s">
        <v>63</v>
      </c>
      <c r="N5" s="137" t="s">
        <v>62</v>
      </c>
      <c r="O5" s="138" t="s">
        <v>63</v>
      </c>
      <c r="P5" s="137" t="s">
        <v>62</v>
      </c>
      <c r="Q5" s="138" t="s">
        <v>63</v>
      </c>
      <c r="R5" s="137" t="s">
        <v>62</v>
      </c>
      <c r="S5" s="138" t="s">
        <v>63</v>
      </c>
      <c r="T5" s="58"/>
      <c r="U5" s="58"/>
      <c r="V5" s="59"/>
    </row>
    <row r="6" spans="1:22" s="34" customFormat="1" ht="15.75" thickBot="1">
      <c r="A6" s="139" t="s">
        <v>57</v>
      </c>
      <c r="B6" s="140" t="s">
        <v>103</v>
      </c>
      <c r="C6" s="150">
        <v>8456</v>
      </c>
      <c r="D6" s="150">
        <f>8456+120</f>
        <v>8576</v>
      </c>
      <c r="E6" s="150">
        <v>7930</v>
      </c>
      <c r="F6" s="150">
        <f>E6-120</f>
        <v>7810</v>
      </c>
      <c r="G6" s="141">
        <v>500</v>
      </c>
      <c r="H6" s="141">
        <v>500</v>
      </c>
      <c r="I6" s="141"/>
      <c r="J6" s="142">
        <f>SUM(C6,E6,G6)</f>
        <v>16886</v>
      </c>
      <c r="K6" s="142">
        <f>SUM(D6,F6,H6)</f>
        <v>16886</v>
      </c>
      <c r="L6" s="143">
        <v>1800</v>
      </c>
      <c r="M6" s="143">
        <f>L6</f>
        <v>1800</v>
      </c>
      <c r="N6" s="141">
        <v>2469</v>
      </c>
      <c r="O6" s="141">
        <f>N6</f>
        <v>2469</v>
      </c>
      <c r="P6" s="141">
        <v>12617</v>
      </c>
      <c r="Q6" s="141">
        <f>P6</f>
        <v>12617</v>
      </c>
      <c r="R6" s="141">
        <f>SUM(L6:P6)</f>
        <v>21155</v>
      </c>
      <c r="S6" s="141">
        <f>R6</f>
        <v>21155</v>
      </c>
      <c r="T6" s="141">
        <v>3</v>
      </c>
      <c r="U6" s="141">
        <v>1</v>
      </c>
      <c r="V6" s="141">
        <v>0</v>
      </c>
    </row>
    <row r="7" spans="1:22" s="148" customFormat="1" ht="15.75" thickBot="1">
      <c r="A7" s="144" t="s">
        <v>35</v>
      </c>
      <c r="B7" s="145"/>
      <c r="C7" s="151">
        <f>SUM(C6)</f>
        <v>8456</v>
      </c>
      <c r="D7" s="151">
        <f t="shared" ref="D7:H7" si="0">SUM(D6)</f>
        <v>8576</v>
      </c>
      <c r="E7" s="151">
        <f t="shared" si="0"/>
        <v>7930</v>
      </c>
      <c r="F7" s="151">
        <f t="shared" si="0"/>
        <v>7810</v>
      </c>
      <c r="G7" s="146">
        <f t="shared" si="0"/>
        <v>500</v>
      </c>
      <c r="H7" s="146">
        <f t="shared" si="0"/>
        <v>500</v>
      </c>
      <c r="I7" s="146">
        <f t="shared" ref="I7:V7" si="1">SUM(I6)</f>
        <v>0</v>
      </c>
      <c r="J7" s="146">
        <f>SUM(J6)</f>
        <v>16886</v>
      </c>
      <c r="K7" s="146">
        <f>SUM(K6)</f>
        <v>16886</v>
      </c>
      <c r="L7" s="146">
        <f t="shared" si="1"/>
        <v>1800</v>
      </c>
      <c r="M7" s="146">
        <f t="shared" si="1"/>
        <v>1800</v>
      </c>
      <c r="N7" s="146">
        <f t="shared" si="1"/>
        <v>2469</v>
      </c>
      <c r="O7" s="146">
        <f t="shared" si="1"/>
        <v>2469</v>
      </c>
      <c r="P7" s="146">
        <f t="shared" si="1"/>
        <v>12617</v>
      </c>
      <c r="Q7" s="146">
        <f t="shared" si="1"/>
        <v>12617</v>
      </c>
      <c r="R7" s="146">
        <f t="shared" si="1"/>
        <v>21155</v>
      </c>
      <c r="S7" s="146">
        <f t="shared" si="1"/>
        <v>21155</v>
      </c>
      <c r="T7" s="146">
        <f t="shared" si="1"/>
        <v>3</v>
      </c>
      <c r="U7" s="146">
        <f t="shared" si="1"/>
        <v>1</v>
      </c>
      <c r="V7" s="147">
        <f t="shared" si="1"/>
        <v>0</v>
      </c>
    </row>
    <row r="10" spans="1:22">
      <c r="B10" s="104" t="s">
        <v>38</v>
      </c>
    </row>
  </sheetData>
  <mergeCells count="16">
    <mergeCell ref="A1:V1"/>
    <mergeCell ref="A2:R2"/>
    <mergeCell ref="T2:V2"/>
    <mergeCell ref="A3:B3"/>
    <mergeCell ref="C3:J3"/>
    <mergeCell ref="L3:R3"/>
    <mergeCell ref="T3:V3"/>
    <mergeCell ref="R4:S4"/>
    <mergeCell ref="P4:Q4"/>
    <mergeCell ref="N4:O4"/>
    <mergeCell ref="A7:B7"/>
    <mergeCell ref="J4:K4"/>
    <mergeCell ref="G4:H4"/>
    <mergeCell ref="E4:F4"/>
    <mergeCell ref="C4:D4"/>
    <mergeCell ref="L4:M4"/>
  </mergeCells>
  <pageMargins left="0.7" right="0.7" top="0.75" bottom="0.75" header="0.3" footer="0.3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2"/>
  <sheetViews>
    <sheetView topLeftCell="F1" workbookViewId="0">
      <selection activeCell="G10" sqref="G10"/>
    </sheetView>
  </sheetViews>
  <sheetFormatPr defaultRowHeight="15"/>
  <cols>
    <col min="1" max="1" width="3.7109375" style="149" bestFit="1" customWidth="1"/>
    <col min="2" max="2" width="45.28515625" style="149" bestFit="1" customWidth="1"/>
    <col min="3" max="3" width="10" style="149" bestFit="1" customWidth="1"/>
    <col min="4" max="4" width="12.28515625" style="149" bestFit="1" customWidth="1"/>
    <col min="5" max="5" width="9" style="149" bestFit="1" customWidth="1"/>
    <col min="6" max="6" width="12.28515625" style="149" bestFit="1" customWidth="1"/>
    <col min="7" max="7" width="9" style="149" bestFit="1" customWidth="1"/>
    <col min="8" max="8" width="12.28515625" style="149" bestFit="1" customWidth="1"/>
    <col min="9" max="9" width="13.85546875" style="149" bestFit="1" customWidth="1"/>
    <col min="10" max="10" width="10" style="149" bestFit="1" customWidth="1"/>
    <col min="11" max="11" width="12.28515625" style="149" bestFit="1" customWidth="1"/>
    <col min="12" max="12" width="11.42578125" style="149" bestFit="1" customWidth="1"/>
    <col min="13" max="13" width="10" style="149" bestFit="1" customWidth="1"/>
    <col min="14" max="14" width="12.28515625" style="149" bestFit="1" customWidth="1"/>
    <col min="15" max="15" width="9" style="149" bestFit="1" customWidth="1"/>
    <col min="16" max="16" width="12.28515625" style="149" bestFit="1" customWidth="1"/>
    <col min="17" max="17" width="10" style="149" bestFit="1" customWidth="1"/>
    <col min="18" max="18" width="12.28515625" style="149" bestFit="1" customWidth="1"/>
    <col min="19" max="20" width="10.7109375" style="149" bestFit="1" customWidth="1"/>
    <col min="21" max="21" width="17.28515625" style="149" bestFit="1" customWidth="1"/>
    <col min="22" max="16384" width="9.140625" style="149"/>
  </cols>
  <sheetData>
    <row r="1" spans="1:21" s="34" customFormat="1">
      <c r="A1" s="33" t="s">
        <v>61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s="34" customFormat="1" ht="15.75" thickBot="1">
      <c r="A2" s="152" t="s">
        <v>40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  <c r="S2" s="33" t="s">
        <v>41</v>
      </c>
      <c r="T2" s="33"/>
      <c r="U2" s="33"/>
    </row>
    <row r="3" spans="1:21" s="47" customFormat="1" ht="15" customHeight="1" thickBot="1">
      <c r="A3" s="33" t="s">
        <v>42</v>
      </c>
      <c r="B3" s="33"/>
      <c r="C3" s="40" t="s">
        <v>16</v>
      </c>
      <c r="D3" s="41"/>
      <c r="E3" s="41"/>
      <c r="F3" s="41"/>
      <c r="G3" s="41"/>
      <c r="H3" s="41"/>
      <c r="I3" s="41"/>
      <c r="J3" s="42"/>
      <c r="K3" s="131"/>
      <c r="L3" s="155" t="s">
        <v>17</v>
      </c>
      <c r="M3" s="156"/>
      <c r="N3" s="156"/>
      <c r="O3" s="156"/>
      <c r="P3" s="156"/>
      <c r="Q3" s="156"/>
      <c r="R3" s="157"/>
      <c r="S3" s="45" t="s">
        <v>43</v>
      </c>
      <c r="T3" s="33"/>
      <c r="U3" s="33"/>
    </row>
    <row r="4" spans="1:21" s="47" customFormat="1" ht="60">
      <c r="A4" s="132" t="s">
        <v>44</v>
      </c>
      <c r="B4" s="133" t="s">
        <v>45</v>
      </c>
      <c r="C4" s="40" t="s">
        <v>8</v>
      </c>
      <c r="D4" s="91"/>
      <c r="E4" s="40" t="s">
        <v>11</v>
      </c>
      <c r="F4" s="91"/>
      <c r="G4" s="40" t="s">
        <v>47</v>
      </c>
      <c r="H4" s="91"/>
      <c r="I4" s="134" t="s">
        <v>48</v>
      </c>
      <c r="J4" s="40" t="s">
        <v>49</v>
      </c>
      <c r="K4" s="42"/>
      <c r="L4" s="158" t="s">
        <v>50</v>
      </c>
      <c r="M4" s="159" t="s">
        <v>51</v>
      </c>
      <c r="N4" s="100"/>
      <c r="O4" s="160" t="s">
        <v>52</v>
      </c>
      <c r="P4" s="100"/>
      <c r="Q4" s="161" t="s">
        <v>53</v>
      </c>
      <c r="R4" s="161"/>
      <c r="S4" s="162" t="s">
        <v>54</v>
      </c>
      <c r="T4" s="63" t="s">
        <v>55</v>
      </c>
      <c r="U4" s="64" t="s">
        <v>56</v>
      </c>
    </row>
    <row r="5" spans="1:21" s="47" customFormat="1">
      <c r="A5" s="132"/>
      <c r="B5" s="133"/>
      <c r="C5" s="62" t="s">
        <v>62</v>
      </c>
      <c r="D5" s="62" t="s">
        <v>63</v>
      </c>
      <c r="E5" s="62" t="s">
        <v>62</v>
      </c>
      <c r="F5" s="62" t="s">
        <v>63</v>
      </c>
      <c r="G5" s="62" t="s">
        <v>62</v>
      </c>
      <c r="H5" s="62" t="s">
        <v>63</v>
      </c>
      <c r="I5" s="62"/>
      <c r="J5" s="62" t="s">
        <v>62</v>
      </c>
      <c r="K5" s="163" t="s">
        <v>63</v>
      </c>
      <c r="L5" s="62"/>
      <c r="M5" s="62" t="s">
        <v>62</v>
      </c>
      <c r="N5" s="62" t="s">
        <v>63</v>
      </c>
      <c r="O5" s="62" t="s">
        <v>62</v>
      </c>
      <c r="P5" s="62" t="s">
        <v>63</v>
      </c>
      <c r="Q5" s="62" t="s">
        <v>62</v>
      </c>
      <c r="R5" s="62" t="s">
        <v>63</v>
      </c>
      <c r="S5" s="46"/>
      <c r="T5" s="64"/>
      <c r="U5" s="64"/>
    </row>
    <row r="6" spans="1:21" s="47" customFormat="1" ht="19.5" customHeight="1">
      <c r="A6" s="164" t="s">
        <v>57</v>
      </c>
      <c r="B6" s="164" t="s">
        <v>58</v>
      </c>
      <c r="C6" s="165">
        <v>4496</v>
      </c>
      <c r="D6" s="165">
        <v>4496</v>
      </c>
      <c r="E6" s="178">
        <v>1613</v>
      </c>
      <c r="F6" s="178">
        <f>E6+508</f>
        <v>2121</v>
      </c>
      <c r="G6" s="165"/>
      <c r="H6" s="165"/>
      <c r="I6" s="165"/>
      <c r="J6" s="179">
        <f>SUM(C6,E6,G6)</f>
        <v>6109</v>
      </c>
      <c r="K6" s="179">
        <f>SUM(D6,F6,H6)</f>
        <v>6617</v>
      </c>
      <c r="L6" s="167"/>
      <c r="M6" s="168">
        <v>5239</v>
      </c>
      <c r="N6" s="168">
        <v>5239</v>
      </c>
      <c r="O6" s="181">
        <v>870</v>
      </c>
      <c r="P6" s="182">
        <f>O6+508</f>
        <v>1378</v>
      </c>
      <c r="Q6" s="178">
        <f>SUM(M6,O6)</f>
        <v>6109</v>
      </c>
      <c r="R6" s="178">
        <f>SUM(N6,P6)</f>
        <v>6617</v>
      </c>
      <c r="S6" s="170">
        <v>2</v>
      </c>
      <c r="T6" s="63"/>
      <c r="U6" s="64"/>
    </row>
    <row r="7" spans="1:21" s="87" customFormat="1" ht="18" customHeight="1">
      <c r="A7" s="79" t="s">
        <v>57</v>
      </c>
      <c r="B7" s="70" t="s">
        <v>59</v>
      </c>
      <c r="C7" s="165">
        <v>2216</v>
      </c>
      <c r="D7" s="165">
        <v>2216</v>
      </c>
      <c r="E7" s="165">
        <v>489</v>
      </c>
      <c r="F7" s="165">
        <v>489</v>
      </c>
      <c r="G7" s="165">
        <v>250</v>
      </c>
      <c r="H7" s="165">
        <v>250</v>
      </c>
      <c r="I7" s="165"/>
      <c r="J7" s="166">
        <f t="shared" ref="J7:J8" si="0">SUM(C7,E7,G7)</f>
        <v>2955</v>
      </c>
      <c r="K7" s="166">
        <f t="shared" ref="K7:K8" si="1">SUM(D7,F7,H7)</f>
        <v>2955</v>
      </c>
      <c r="L7" s="167"/>
      <c r="M7" s="168">
        <v>2929</v>
      </c>
      <c r="N7" s="168">
        <v>2929</v>
      </c>
      <c r="O7" s="168">
        <v>26</v>
      </c>
      <c r="P7" s="169">
        <v>26</v>
      </c>
      <c r="Q7" s="165">
        <f t="shared" ref="Q7:Q8" si="2">SUM(M7,O7)</f>
        <v>2955</v>
      </c>
      <c r="R7" s="165">
        <f t="shared" ref="R7:R8" si="3">SUM(N7,P7)</f>
        <v>2955</v>
      </c>
      <c r="S7" s="170">
        <v>1</v>
      </c>
      <c r="T7" s="84"/>
      <c r="U7" s="84"/>
    </row>
    <row r="8" spans="1:21" ht="18" customHeight="1" thickBot="1">
      <c r="A8" s="171" t="s">
        <v>57</v>
      </c>
      <c r="B8" s="171" t="s">
        <v>60</v>
      </c>
      <c r="C8" s="168">
        <v>8200</v>
      </c>
      <c r="D8" s="168">
        <v>8200</v>
      </c>
      <c r="E8" s="168">
        <v>842</v>
      </c>
      <c r="F8" s="168">
        <v>842</v>
      </c>
      <c r="G8" s="168">
        <v>550</v>
      </c>
      <c r="H8" s="168">
        <v>550</v>
      </c>
      <c r="I8" s="168"/>
      <c r="J8" s="166">
        <f t="shared" si="0"/>
        <v>9592</v>
      </c>
      <c r="K8" s="166">
        <f t="shared" si="1"/>
        <v>9592</v>
      </c>
      <c r="L8" s="172"/>
      <c r="M8" s="168">
        <v>3369</v>
      </c>
      <c r="N8" s="168">
        <v>3369</v>
      </c>
      <c r="O8" s="168">
        <v>6223</v>
      </c>
      <c r="P8" s="169">
        <v>6223</v>
      </c>
      <c r="Q8" s="165">
        <f t="shared" si="2"/>
        <v>9592</v>
      </c>
      <c r="R8" s="165">
        <f t="shared" si="3"/>
        <v>9592</v>
      </c>
      <c r="S8" s="173">
        <v>3</v>
      </c>
      <c r="T8" s="171"/>
      <c r="U8" s="171"/>
    </row>
    <row r="9" spans="1:21" s="148" customFormat="1" ht="15.75" thickBot="1">
      <c r="A9" s="144" t="s">
        <v>35</v>
      </c>
      <c r="B9" s="145"/>
      <c r="C9" s="146">
        <f t="shared" ref="C9:H9" si="4">SUM(C6:C8)</f>
        <v>14912</v>
      </c>
      <c r="D9" s="146">
        <f t="shared" si="4"/>
        <v>14912</v>
      </c>
      <c r="E9" s="151">
        <f t="shared" si="4"/>
        <v>2944</v>
      </c>
      <c r="F9" s="151">
        <f t="shared" si="4"/>
        <v>3452</v>
      </c>
      <c r="G9" s="146">
        <f t="shared" si="4"/>
        <v>800</v>
      </c>
      <c r="H9" s="146">
        <f t="shared" si="4"/>
        <v>800</v>
      </c>
      <c r="I9" s="146"/>
      <c r="J9" s="180">
        <f>SUM(J6:J8)</f>
        <v>18656</v>
      </c>
      <c r="K9" s="180">
        <f>SUM(K6:K8)</f>
        <v>19164</v>
      </c>
      <c r="L9" s="174"/>
      <c r="M9" s="146">
        <f t="shared" ref="M9:S9" si="5">SUM(M6:M8)</f>
        <v>11537</v>
      </c>
      <c r="N9" s="146">
        <f t="shared" si="5"/>
        <v>11537</v>
      </c>
      <c r="O9" s="151">
        <f t="shared" si="5"/>
        <v>7119</v>
      </c>
      <c r="P9" s="151">
        <f t="shared" si="5"/>
        <v>7627</v>
      </c>
      <c r="Q9" s="151">
        <f t="shared" si="5"/>
        <v>18656</v>
      </c>
      <c r="R9" s="151">
        <f t="shared" si="5"/>
        <v>19164</v>
      </c>
      <c r="S9" s="175">
        <f t="shared" si="5"/>
        <v>6</v>
      </c>
      <c r="T9" s="176"/>
      <c r="U9" s="177"/>
    </row>
    <row r="12" spans="1:21">
      <c r="B12" s="104" t="s">
        <v>38</v>
      </c>
    </row>
  </sheetData>
  <mergeCells count="15">
    <mergeCell ref="A1:U1"/>
    <mergeCell ref="S2:U2"/>
    <mergeCell ref="A3:B3"/>
    <mergeCell ref="C3:J3"/>
    <mergeCell ref="S3:U3"/>
    <mergeCell ref="O4:P4"/>
    <mergeCell ref="Q4:R4"/>
    <mergeCell ref="L3:R3"/>
    <mergeCell ref="A2:R2"/>
    <mergeCell ref="A9:B9"/>
    <mergeCell ref="C4:D4"/>
    <mergeCell ref="E4:F4"/>
    <mergeCell ref="G4:H4"/>
    <mergeCell ref="J4:K4"/>
    <mergeCell ref="M4:N4"/>
  </mergeCells>
  <pageMargins left="0.7" right="0.7" top="0.75" bottom="0.75" header="0.3" footer="0.3"/>
  <pageSetup paperSize="9" scale="4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23" sqref="C23"/>
    </sheetView>
  </sheetViews>
  <sheetFormatPr defaultRowHeight="15"/>
  <cols>
    <col min="1" max="1" width="44.7109375" style="1" bestFit="1" customWidth="1"/>
    <col min="2" max="2" width="10" style="1" bestFit="1" customWidth="1"/>
    <col min="3" max="3" width="10.85546875" style="1" bestFit="1" customWidth="1"/>
    <col min="4" max="4" width="10" style="1" bestFit="1" customWidth="1"/>
    <col min="5" max="5" width="10.85546875" style="1" bestFit="1" customWidth="1"/>
    <col min="6" max="6" width="7.5703125" style="1" bestFit="1" customWidth="1"/>
    <col min="7" max="7" width="10.85546875" style="1" bestFit="1" customWidth="1"/>
    <col min="8" max="8" width="10" style="1" bestFit="1" customWidth="1"/>
    <col min="9" max="9" width="10.85546875" style="1" bestFit="1" customWidth="1"/>
    <col min="10" max="16384" width="9.140625" style="1"/>
  </cols>
  <sheetData>
    <row r="1" spans="1:9">
      <c r="D1" s="15" t="s">
        <v>23</v>
      </c>
      <c r="E1" s="15"/>
      <c r="F1" s="15"/>
      <c r="G1" s="15"/>
      <c r="H1" s="15"/>
      <c r="I1" s="15"/>
    </row>
    <row r="2" spans="1:9">
      <c r="A2" s="16" t="s">
        <v>24</v>
      </c>
      <c r="B2" s="16"/>
      <c r="C2" s="16"/>
      <c r="D2" s="16"/>
      <c r="E2" s="16"/>
      <c r="F2" s="16"/>
      <c r="G2" s="16"/>
      <c r="H2" s="16"/>
    </row>
    <row r="3" spans="1:9">
      <c r="A3" s="16" t="s">
        <v>105</v>
      </c>
      <c r="B3" s="16"/>
      <c r="C3" s="16"/>
      <c r="D3" s="16"/>
      <c r="E3" s="16"/>
      <c r="F3" s="16"/>
      <c r="G3" s="16"/>
      <c r="H3" s="16"/>
    </row>
    <row r="4" spans="1:9">
      <c r="A4" s="2"/>
      <c r="B4" s="2"/>
      <c r="C4" s="2"/>
      <c r="D4" s="2"/>
      <c r="E4" s="2"/>
    </row>
    <row r="5" spans="1:9" s="3" customFormat="1">
      <c r="A5" s="17" t="s">
        <v>37</v>
      </c>
      <c r="B5" s="17"/>
      <c r="C5" s="17"/>
      <c r="D5" s="17"/>
      <c r="E5" s="17"/>
      <c r="F5" s="17"/>
      <c r="G5" s="17"/>
      <c r="H5" s="17"/>
      <c r="I5" s="17"/>
    </row>
    <row r="6" spans="1:9" s="4" customFormat="1">
      <c r="A6" s="18" t="s">
        <v>25</v>
      </c>
      <c r="B6" s="25" t="s">
        <v>16</v>
      </c>
      <c r="C6" s="26"/>
      <c r="D6" s="20" t="s">
        <v>17</v>
      </c>
      <c r="E6" s="21"/>
      <c r="F6" s="21"/>
      <c r="G6" s="21"/>
      <c r="H6" s="21"/>
      <c r="I6" s="22"/>
    </row>
    <row r="7" spans="1:9" s="4" customFormat="1">
      <c r="A7" s="19"/>
      <c r="B7" s="27"/>
      <c r="C7" s="28"/>
      <c r="D7" s="20" t="s">
        <v>26</v>
      </c>
      <c r="E7" s="22"/>
      <c r="F7" s="20" t="s">
        <v>27</v>
      </c>
      <c r="G7" s="22"/>
      <c r="H7" s="20" t="s">
        <v>28</v>
      </c>
      <c r="I7" s="22"/>
    </row>
    <row r="8" spans="1:9" s="4" customFormat="1">
      <c r="A8" s="5"/>
      <c r="B8" s="5" t="s">
        <v>62</v>
      </c>
      <c r="C8" s="5" t="s">
        <v>63</v>
      </c>
      <c r="D8" s="6" t="s">
        <v>62</v>
      </c>
      <c r="E8" s="6" t="s">
        <v>63</v>
      </c>
      <c r="F8" s="6" t="s">
        <v>62</v>
      </c>
      <c r="G8" s="6" t="s">
        <v>63</v>
      </c>
      <c r="H8" s="6" t="s">
        <v>62</v>
      </c>
      <c r="I8" s="6" t="s">
        <v>63</v>
      </c>
    </row>
    <row r="9" spans="1:9">
      <c r="A9" s="7" t="s">
        <v>29</v>
      </c>
      <c r="B9" s="8">
        <v>14500</v>
      </c>
      <c r="C9" s="8">
        <v>14500</v>
      </c>
      <c r="D9" s="29"/>
      <c r="E9" s="29"/>
      <c r="F9" s="14"/>
      <c r="G9" s="14"/>
      <c r="H9" s="14">
        <f>SUM(D9,F9)</f>
        <v>0</v>
      </c>
      <c r="I9" s="14">
        <f>SUM(E9,G9)</f>
        <v>0</v>
      </c>
    </row>
    <row r="10" spans="1:9">
      <c r="A10" s="7" t="s">
        <v>30</v>
      </c>
      <c r="B10" s="8">
        <f>342</f>
        <v>342</v>
      </c>
      <c r="C10" s="8">
        <f>342</f>
        <v>342</v>
      </c>
      <c r="D10" s="29"/>
      <c r="E10" s="29"/>
      <c r="F10" s="14">
        <v>400</v>
      </c>
      <c r="G10" s="14">
        <v>400</v>
      </c>
      <c r="H10" s="14">
        <f t="shared" ref="H10:I15" si="0">SUM(D10,F10)</f>
        <v>400</v>
      </c>
      <c r="I10" s="14">
        <f t="shared" si="0"/>
        <v>400</v>
      </c>
    </row>
    <row r="11" spans="1:9">
      <c r="A11" s="7" t="s">
        <v>31</v>
      </c>
      <c r="B11" s="8">
        <v>1050</v>
      </c>
      <c r="C11" s="8">
        <v>1050</v>
      </c>
      <c r="D11" s="29">
        <v>15100</v>
      </c>
      <c r="E11" s="29">
        <v>15100</v>
      </c>
      <c r="F11" s="14"/>
      <c r="G11" s="14"/>
      <c r="H11" s="14">
        <f t="shared" si="0"/>
        <v>15100</v>
      </c>
      <c r="I11" s="14">
        <f t="shared" si="0"/>
        <v>15100</v>
      </c>
    </row>
    <row r="12" spans="1:9">
      <c r="A12" s="7" t="s">
        <v>32</v>
      </c>
      <c r="B12" s="8">
        <v>1972</v>
      </c>
      <c r="C12" s="8">
        <v>1972</v>
      </c>
      <c r="D12" s="29"/>
      <c r="E12" s="29"/>
      <c r="F12" s="14"/>
      <c r="G12" s="14"/>
      <c r="H12" s="14">
        <f t="shared" si="0"/>
        <v>0</v>
      </c>
      <c r="I12" s="14">
        <f t="shared" si="0"/>
        <v>0</v>
      </c>
    </row>
    <row r="13" spans="1:9">
      <c r="A13" s="10" t="s">
        <v>33</v>
      </c>
      <c r="B13" s="8"/>
      <c r="C13" s="8"/>
      <c r="D13" s="29"/>
      <c r="E13" s="29"/>
      <c r="F13" s="14"/>
      <c r="G13" s="14"/>
      <c r="H13" s="14">
        <f t="shared" si="0"/>
        <v>0</v>
      </c>
      <c r="I13" s="14">
        <f t="shared" si="0"/>
        <v>0</v>
      </c>
    </row>
    <row r="14" spans="1:9">
      <c r="A14" s="7" t="s">
        <v>34</v>
      </c>
      <c r="B14" s="8">
        <v>400</v>
      </c>
      <c r="C14" s="8">
        <v>400</v>
      </c>
      <c r="D14" s="29"/>
      <c r="E14" s="29"/>
      <c r="F14" s="14"/>
      <c r="G14" s="14"/>
      <c r="H14" s="14">
        <f t="shared" si="0"/>
        <v>0</v>
      </c>
      <c r="I14" s="14">
        <f t="shared" si="0"/>
        <v>0</v>
      </c>
    </row>
    <row r="15" spans="1:9">
      <c r="A15" s="183" t="s">
        <v>39</v>
      </c>
      <c r="B15" s="184">
        <v>0</v>
      </c>
      <c r="C15" s="184">
        <v>3800</v>
      </c>
      <c r="D15" s="185"/>
      <c r="E15" s="185">
        <v>3800</v>
      </c>
      <c r="F15" s="186"/>
      <c r="G15" s="186"/>
      <c r="H15" s="186">
        <f t="shared" si="0"/>
        <v>0</v>
      </c>
      <c r="I15" s="186">
        <f t="shared" si="0"/>
        <v>3800</v>
      </c>
    </row>
    <row r="16" spans="1:9">
      <c r="A16" s="6" t="s">
        <v>35</v>
      </c>
      <c r="B16" s="9">
        <f>SUM(B9:B15)</f>
        <v>18264</v>
      </c>
      <c r="C16" s="9">
        <f>SUM(C9:C15)</f>
        <v>22064</v>
      </c>
      <c r="D16" s="30">
        <f>SUM(D9:D15)</f>
        <v>15100</v>
      </c>
      <c r="E16" s="30">
        <f>SUM(E9:E15)</f>
        <v>18900</v>
      </c>
      <c r="F16" s="30">
        <f t="shared" ref="F16:H16" si="1">SUM(F9:F15)</f>
        <v>400</v>
      </c>
      <c r="G16" s="30">
        <f t="shared" si="1"/>
        <v>400</v>
      </c>
      <c r="H16" s="30">
        <f t="shared" si="1"/>
        <v>15500</v>
      </c>
      <c r="I16" s="30">
        <f t="shared" ref="I16" si="2">SUM(I9:I15)</f>
        <v>19300</v>
      </c>
    </row>
    <row r="17" spans="1:9">
      <c r="A17" s="11"/>
      <c r="B17" s="9"/>
      <c r="C17" s="9"/>
      <c r="D17" s="30"/>
      <c r="E17" s="30"/>
      <c r="F17" s="31"/>
      <c r="G17" s="31"/>
      <c r="H17" s="30"/>
      <c r="I17" s="30"/>
    </row>
    <row r="18" spans="1:9">
      <c r="A18" s="6" t="s">
        <v>36</v>
      </c>
      <c r="B18" s="12">
        <f>SUM(B16:B17)</f>
        <v>18264</v>
      </c>
      <c r="C18" s="12">
        <f>SUM(C16:C17)</f>
        <v>22064</v>
      </c>
      <c r="D18" s="32">
        <f>SUM(D16:D17)</f>
        <v>15100</v>
      </c>
      <c r="E18" s="32">
        <f>SUM(E16:E17)</f>
        <v>18900</v>
      </c>
      <c r="F18" s="32">
        <f>SUM(F9:F14)</f>
        <v>400</v>
      </c>
      <c r="G18" s="32">
        <f>SUM(G9:G14)</f>
        <v>400</v>
      </c>
      <c r="H18" s="187">
        <f>H16</f>
        <v>15500</v>
      </c>
      <c r="I18" s="187">
        <f>I16</f>
        <v>19300</v>
      </c>
    </row>
    <row r="20" spans="1:9">
      <c r="A20" s="13" t="s">
        <v>38</v>
      </c>
    </row>
  </sheetData>
  <mergeCells count="10">
    <mergeCell ref="A2:H2"/>
    <mergeCell ref="A3:H3"/>
    <mergeCell ref="A6:A7"/>
    <mergeCell ref="B6:C7"/>
    <mergeCell ref="F7:G7"/>
    <mergeCell ref="D7:E7"/>
    <mergeCell ref="D6:I6"/>
    <mergeCell ref="H7:I7"/>
    <mergeCell ref="A5:I5"/>
    <mergeCell ref="D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activeCell="A28" sqref="A28:D28"/>
    </sheetView>
  </sheetViews>
  <sheetFormatPr defaultColWidth="11.85546875" defaultRowHeight="12.75"/>
  <cols>
    <col min="1" max="1" width="22.85546875" style="118" bestFit="1" customWidth="1"/>
    <col min="2" max="2" width="18.5703125" style="118" bestFit="1" customWidth="1"/>
    <col min="3" max="3" width="11.28515625" style="118" bestFit="1" customWidth="1"/>
    <col min="4" max="4" width="22.28515625" style="118" bestFit="1" customWidth="1"/>
    <col min="5" max="16384" width="11.85546875" style="118"/>
  </cols>
  <sheetData>
    <row r="1" spans="1:4">
      <c r="A1" s="117" t="s">
        <v>1</v>
      </c>
      <c r="B1" s="117"/>
      <c r="C1" s="117"/>
      <c r="D1" s="117"/>
    </row>
    <row r="2" spans="1:4">
      <c r="A2" s="119" t="s">
        <v>0</v>
      </c>
      <c r="B2" s="119"/>
      <c r="C2" s="119"/>
      <c r="D2" s="119"/>
    </row>
    <row r="4" spans="1:4">
      <c r="A4" s="120" t="s">
        <v>13</v>
      </c>
      <c r="B4" s="120"/>
      <c r="C4" s="120"/>
      <c r="D4" s="120"/>
    </row>
    <row r="6" spans="1:4">
      <c r="D6" s="121" t="s">
        <v>6</v>
      </c>
    </row>
    <row r="7" spans="1:4">
      <c r="A7" s="122"/>
      <c r="B7" s="122" t="s">
        <v>2</v>
      </c>
      <c r="C7" s="122" t="s">
        <v>4</v>
      </c>
      <c r="D7" s="122" t="s">
        <v>3</v>
      </c>
    </row>
    <row r="8" spans="1:4">
      <c r="A8" s="122" t="s">
        <v>5</v>
      </c>
      <c r="B8" s="123"/>
      <c r="C8" s="123">
        <v>1011</v>
      </c>
      <c r="D8" s="123"/>
    </row>
    <row r="9" spans="1:4">
      <c r="A9" s="122" t="s">
        <v>7</v>
      </c>
      <c r="B9" s="123"/>
      <c r="C9" s="123">
        <v>273</v>
      </c>
      <c r="D9" s="123"/>
    </row>
    <row r="10" spans="1:4">
      <c r="A10" s="124" t="s">
        <v>8</v>
      </c>
      <c r="B10" s="125">
        <v>31057</v>
      </c>
      <c r="C10" s="125">
        <f>SUM(C8:C9)</f>
        <v>1284</v>
      </c>
      <c r="D10" s="125">
        <f>SUM(B10:C10)</f>
        <v>32341</v>
      </c>
    </row>
    <row r="11" spans="1:4">
      <c r="A11" s="122"/>
      <c r="B11" s="123"/>
      <c r="C11" s="123"/>
      <c r="D11" s="123"/>
    </row>
    <row r="12" spans="1:4">
      <c r="A12" s="122"/>
      <c r="B12" s="123"/>
      <c r="C12" s="123"/>
      <c r="D12" s="123"/>
    </row>
    <row r="13" spans="1:4">
      <c r="A13" s="122" t="s">
        <v>9</v>
      </c>
      <c r="B13" s="123">
        <v>750</v>
      </c>
      <c r="C13" s="123">
        <v>450</v>
      </c>
      <c r="D13" s="123">
        <f>SUM(B13:C13)</f>
        <v>1200</v>
      </c>
    </row>
    <row r="14" spans="1:4">
      <c r="A14" s="122" t="s">
        <v>10</v>
      </c>
      <c r="B14" s="123">
        <v>38</v>
      </c>
      <c r="C14" s="123">
        <v>22</v>
      </c>
      <c r="D14" s="123">
        <f>SUM(B14:C14)</f>
        <v>60</v>
      </c>
    </row>
    <row r="15" spans="1:4">
      <c r="A15" s="124" t="s">
        <v>11</v>
      </c>
      <c r="B15" s="125">
        <v>12687</v>
      </c>
      <c r="C15" s="125">
        <f t="shared" ref="C15" si="0">SUM(C13:C14)</f>
        <v>472</v>
      </c>
      <c r="D15" s="125">
        <f>SUM(B15:C15)</f>
        <v>13159</v>
      </c>
    </row>
    <row r="16" spans="1:4">
      <c r="A16" s="122"/>
      <c r="B16" s="122"/>
      <c r="C16" s="122"/>
      <c r="D16" s="122"/>
    </row>
    <row r="17" spans="1:4">
      <c r="A17" s="124" t="s">
        <v>16</v>
      </c>
      <c r="B17" s="126">
        <f>B10+B15</f>
        <v>43744</v>
      </c>
      <c r="C17" s="126">
        <f t="shared" ref="C17:D17" si="1">C10+C15</f>
        <v>1756</v>
      </c>
      <c r="D17" s="126">
        <f t="shared" si="1"/>
        <v>45500</v>
      </c>
    </row>
    <row r="18" spans="1:4">
      <c r="A18" s="124"/>
      <c r="B18" s="126"/>
      <c r="C18" s="126"/>
      <c r="D18" s="126"/>
    </row>
    <row r="19" spans="1:4">
      <c r="A19" s="124" t="s">
        <v>21</v>
      </c>
      <c r="B19" s="126">
        <v>70710</v>
      </c>
      <c r="C19" s="126">
        <f>C17</f>
        <v>1756</v>
      </c>
      <c r="D19" s="126">
        <f>SUM(B19:C19)</f>
        <v>72466</v>
      </c>
    </row>
    <row r="20" spans="1:4">
      <c r="A20" s="122"/>
      <c r="B20" s="122"/>
      <c r="C20" s="122"/>
      <c r="D20" s="122"/>
    </row>
    <row r="21" spans="1:4">
      <c r="A21" s="124" t="s">
        <v>22</v>
      </c>
      <c r="B21" s="125">
        <f>SUM(B22:B24)</f>
        <v>70710</v>
      </c>
      <c r="C21" s="125">
        <f t="shared" ref="C21" si="2">SUM(C22:C24)</f>
        <v>1756</v>
      </c>
      <c r="D21" s="125">
        <f>SUM(D22:D24)</f>
        <v>72466</v>
      </c>
    </row>
    <row r="22" spans="1:4">
      <c r="A22" s="122" t="s">
        <v>20</v>
      </c>
      <c r="B22" s="123">
        <v>30342</v>
      </c>
      <c r="C22" s="123">
        <v>0</v>
      </c>
      <c r="D22" s="123">
        <f>SUM(B22:C22)</f>
        <v>30342</v>
      </c>
    </row>
    <row r="23" spans="1:4">
      <c r="A23" s="122" t="s">
        <v>19</v>
      </c>
      <c r="B23" s="123">
        <v>32415</v>
      </c>
      <c r="C23" s="123">
        <v>0</v>
      </c>
      <c r="D23" s="123">
        <f t="shared" ref="D23:D24" si="3">SUM(B23:C23)</f>
        <v>32415</v>
      </c>
    </row>
    <row r="24" spans="1:4">
      <c r="A24" s="122" t="s">
        <v>18</v>
      </c>
      <c r="B24" s="123">
        <v>7953</v>
      </c>
      <c r="C24" s="123">
        <v>1756</v>
      </c>
      <c r="D24" s="123">
        <f t="shared" si="3"/>
        <v>9709</v>
      </c>
    </row>
    <row r="26" spans="1:4">
      <c r="A26" s="119" t="s">
        <v>12</v>
      </c>
      <c r="B26" s="119"/>
      <c r="C26" s="119"/>
      <c r="D26" s="119"/>
    </row>
    <row r="28" spans="1:4">
      <c r="A28" s="120" t="s">
        <v>13</v>
      </c>
      <c r="B28" s="120"/>
      <c r="C28" s="120"/>
      <c r="D28" s="120"/>
    </row>
    <row r="30" spans="1:4">
      <c r="D30" s="121" t="s">
        <v>6</v>
      </c>
    </row>
    <row r="31" spans="1:4">
      <c r="A31" s="122"/>
      <c r="B31" s="122" t="s">
        <v>2</v>
      </c>
      <c r="C31" s="122" t="s">
        <v>4</v>
      </c>
      <c r="D31" s="122" t="s">
        <v>3</v>
      </c>
    </row>
    <row r="32" spans="1:4">
      <c r="A32" s="122" t="s">
        <v>9</v>
      </c>
      <c r="B32" s="123">
        <v>1000</v>
      </c>
      <c r="C32" s="123">
        <v>1286</v>
      </c>
      <c r="D32" s="123">
        <f>SUM(B32:C32)</f>
        <v>2286</v>
      </c>
    </row>
    <row r="33" spans="1:4">
      <c r="A33" s="122" t="s">
        <v>10</v>
      </c>
      <c r="B33" s="123">
        <v>50</v>
      </c>
      <c r="C33" s="123">
        <v>64</v>
      </c>
      <c r="D33" s="123">
        <f>SUM(B33:C33)</f>
        <v>114</v>
      </c>
    </row>
    <row r="34" spans="1:4">
      <c r="A34" s="122" t="s">
        <v>15</v>
      </c>
      <c r="B34" s="123">
        <v>8000</v>
      </c>
      <c r="C34" s="123">
        <v>4500</v>
      </c>
      <c r="D34" s="123">
        <f>SUM(B34:C34)</f>
        <v>12500</v>
      </c>
    </row>
    <row r="35" spans="1:4">
      <c r="A35" s="122" t="s">
        <v>10</v>
      </c>
      <c r="B35" s="123">
        <v>2160</v>
      </c>
      <c r="C35" s="123">
        <v>1215</v>
      </c>
      <c r="D35" s="123">
        <f>SUM(B35:C35)</f>
        <v>3375</v>
      </c>
    </row>
    <row r="36" spans="1:4">
      <c r="A36" s="124" t="s">
        <v>11</v>
      </c>
      <c r="B36" s="125">
        <v>16252</v>
      </c>
      <c r="C36" s="125">
        <f>SUM(C32:C35)</f>
        <v>7065</v>
      </c>
      <c r="D36" s="125">
        <f>SUM(B36:C36)</f>
        <v>23317</v>
      </c>
    </row>
    <row r="37" spans="1:4">
      <c r="A37" s="122"/>
      <c r="B37" s="123"/>
      <c r="C37" s="123"/>
      <c r="D37" s="123"/>
    </row>
    <row r="38" spans="1:4">
      <c r="A38" s="122"/>
      <c r="B38" s="123"/>
      <c r="C38" s="123"/>
      <c r="D38" s="123"/>
    </row>
    <row r="39" spans="1:4">
      <c r="A39" s="124" t="s">
        <v>16</v>
      </c>
      <c r="B39" s="125">
        <v>44580</v>
      </c>
      <c r="C39" s="125">
        <f>C36</f>
        <v>7065</v>
      </c>
      <c r="D39" s="125">
        <f>SUM(B39:C39)</f>
        <v>51645</v>
      </c>
    </row>
    <row r="40" spans="1:4">
      <c r="A40" s="122"/>
      <c r="B40" s="123"/>
      <c r="C40" s="123"/>
      <c r="D40" s="123"/>
    </row>
    <row r="41" spans="1:4">
      <c r="A41" s="122"/>
      <c r="B41" s="123"/>
      <c r="C41" s="123"/>
      <c r="D41" s="123"/>
    </row>
    <row r="42" spans="1:4">
      <c r="A42" s="127" t="s">
        <v>14</v>
      </c>
      <c r="B42" s="127"/>
      <c r="C42" s="127"/>
      <c r="D42" s="127"/>
    </row>
    <row r="43" spans="1:4">
      <c r="A43" s="122"/>
      <c r="B43" s="122"/>
      <c r="C43" s="122"/>
      <c r="D43" s="122"/>
    </row>
    <row r="44" spans="1:4">
      <c r="A44" s="122" t="s">
        <v>15</v>
      </c>
      <c r="B44" s="123">
        <v>2500</v>
      </c>
      <c r="C44" s="123">
        <v>3300</v>
      </c>
      <c r="D44" s="123">
        <f>SUM(B44:C44)</f>
        <v>5800</v>
      </c>
    </row>
    <row r="45" spans="1:4">
      <c r="A45" s="122" t="s">
        <v>10</v>
      </c>
      <c r="B45" s="123">
        <v>675</v>
      </c>
      <c r="C45" s="123">
        <v>891</v>
      </c>
      <c r="D45" s="123">
        <f>SUM(B45:C45)</f>
        <v>1566</v>
      </c>
    </row>
    <row r="46" spans="1:4">
      <c r="A46" s="124" t="s">
        <v>11</v>
      </c>
      <c r="B46" s="125">
        <v>3251</v>
      </c>
      <c r="C46" s="125">
        <f>SUM(C42:C45)</f>
        <v>4191</v>
      </c>
      <c r="D46" s="125">
        <f>SUM(B46:C46)</f>
        <v>7442</v>
      </c>
    </row>
    <row r="47" spans="1:4">
      <c r="A47" s="122"/>
      <c r="B47" s="122"/>
      <c r="C47" s="122"/>
      <c r="D47" s="122"/>
    </row>
    <row r="48" spans="1:4">
      <c r="A48" s="122"/>
      <c r="B48" s="122"/>
      <c r="C48" s="122"/>
      <c r="D48" s="122"/>
    </row>
    <row r="49" spans="1:5">
      <c r="A49" s="124" t="s">
        <v>16</v>
      </c>
      <c r="B49" s="125">
        <v>5397</v>
      </c>
      <c r="C49" s="125">
        <f>C46</f>
        <v>4191</v>
      </c>
      <c r="D49" s="125">
        <f>SUM(B49:C49)</f>
        <v>9588</v>
      </c>
    </row>
    <row r="50" spans="1:5">
      <c r="A50" s="122"/>
      <c r="B50" s="123"/>
      <c r="C50" s="123"/>
      <c r="D50" s="123"/>
    </row>
    <row r="51" spans="1:5">
      <c r="A51" s="122"/>
      <c r="B51" s="122"/>
      <c r="C51" s="122"/>
      <c r="D51" s="122"/>
    </row>
    <row r="52" spans="1:5" s="129" customFormat="1">
      <c r="A52" s="124" t="s">
        <v>21</v>
      </c>
      <c r="B52" s="125">
        <v>59779</v>
      </c>
      <c r="C52" s="125">
        <f>C39+C49</f>
        <v>11256</v>
      </c>
      <c r="D52" s="125">
        <f>SUM(B52:C52)</f>
        <v>71035</v>
      </c>
      <c r="E52" s="128"/>
    </row>
    <row r="53" spans="1:5">
      <c r="A53" s="122"/>
      <c r="B53" s="123"/>
      <c r="C53" s="123"/>
      <c r="D53" s="123"/>
      <c r="E53" s="130"/>
    </row>
    <row r="54" spans="1:5">
      <c r="A54" s="124" t="s">
        <v>22</v>
      </c>
      <c r="B54" s="125">
        <f>SUM(B55:B57)</f>
        <v>59779</v>
      </c>
      <c r="C54" s="125">
        <f t="shared" ref="C54:D54" si="4">SUM(C55:C57)</f>
        <v>11256</v>
      </c>
      <c r="D54" s="125">
        <f t="shared" si="4"/>
        <v>71035</v>
      </c>
      <c r="E54" s="130"/>
    </row>
    <row r="55" spans="1:5">
      <c r="A55" s="122" t="s">
        <v>20</v>
      </c>
      <c r="B55" s="123">
        <v>33139</v>
      </c>
      <c r="C55" s="123">
        <v>0</v>
      </c>
      <c r="D55" s="123">
        <f>SUM(B55:C55)</f>
        <v>33139</v>
      </c>
      <c r="E55" s="130"/>
    </row>
    <row r="56" spans="1:5">
      <c r="A56" s="122" t="s">
        <v>19</v>
      </c>
      <c r="B56" s="123">
        <v>26088</v>
      </c>
      <c r="C56" s="123">
        <v>0</v>
      </c>
      <c r="D56" s="123">
        <f t="shared" ref="D56:D57" si="5">SUM(B56:C56)</f>
        <v>26088</v>
      </c>
      <c r="E56" s="130"/>
    </row>
    <row r="57" spans="1:5">
      <c r="A57" s="122" t="s">
        <v>18</v>
      </c>
      <c r="B57" s="123">
        <v>552</v>
      </c>
      <c r="C57" s="123">
        <f>D52-B54</f>
        <v>11256</v>
      </c>
      <c r="D57" s="123">
        <f t="shared" si="5"/>
        <v>11808</v>
      </c>
      <c r="E57" s="130"/>
    </row>
    <row r="58" spans="1:5">
      <c r="B58" s="130"/>
      <c r="C58" s="130"/>
      <c r="D58" s="130"/>
      <c r="E58" s="130"/>
    </row>
    <row r="59" spans="1:5">
      <c r="A59" s="118" t="s">
        <v>106</v>
      </c>
    </row>
  </sheetData>
  <mergeCells count="6">
    <mergeCell ref="A42:D42"/>
    <mergeCell ref="A1:D1"/>
    <mergeCell ref="A4:D4"/>
    <mergeCell ref="A2:D2"/>
    <mergeCell ref="A26:D26"/>
    <mergeCell ref="A28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2.sz.Összesítő</vt:lpstr>
      <vt:lpstr>7.sz.Műv.Ház</vt:lpstr>
      <vt:lpstr>8.sz.CSSK</vt:lpstr>
      <vt:lpstr>11. Pályázatok</vt:lpstr>
      <vt:lpstr>Gondozási</vt:lpstr>
      <vt:lpstr>'2.sz.Összesítő'!Nyomtatási_terület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2015-06-19T08:27:17Z</cp:lastPrinted>
  <dcterms:created xsi:type="dcterms:W3CDTF">2015-06-18T06:36:39Z</dcterms:created>
  <dcterms:modified xsi:type="dcterms:W3CDTF">2015-06-19T09:24:38Z</dcterms:modified>
</cp:coreProperties>
</file>