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4" activeTab="1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<sst xmlns="http://schemas.openxmlformats.org/spreadsheetml/2006/main" count="5275" uniqueCount="898">
  <si>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</si>
  <si>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</si>
  <si>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</si>
  <si>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</si>
  <si>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</si>
  <si>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</si>
  <si>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</si>
  <si>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</si>
  <si>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</si>
  <si>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</si>
  <si>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</si>
  <si>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</si>
  <si>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</si>
  <si>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</si>
  <si>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</si>
  <si>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</si>
  <si>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</si>
  <si>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</si>
  <si>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</si>
  <si>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</si>
  <si>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</si>
  <si>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</si>
  <si>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</si>
  <si>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</si>
  <si>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</si>
  <si>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</si>
  <si>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</si>
  <si>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</si>
  <si>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</si>
  <si>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</si>
  <si>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</si>
  <si>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</si>
  <si>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</si>
  <si>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</si>
  <si>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</si>
  <si>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</si>
  <si>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</si>
  <si>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</si>
  <si>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</si>
  <si>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</si>
  <si>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</si>
  <si>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</si>
  <si>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</si>
  <si>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</si>
  <si>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</si>
  <si>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</si>
  <si>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</si>
  <si>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</si>
  <si>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</si>
  <si>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</si>
  <si>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</si>
  <si>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</si>
  <si>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</si>
  <si>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</si>
  <si>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</si>
  <si>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</si>
  <si>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</si>
  <si>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</si>
  <si>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</si>
  <si>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</si>
  <si>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</si>
  <si>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</si>
  <si>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</si>
  <si>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</si>
  <si>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</si>
  <si>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</si>
  <si>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</si>
  <si>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</si>
  <si>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</si>
  <si>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</si>
  <si>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</si>
  <si>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</si>
  <si>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</si>
  <si>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</si>
  <si>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</si>
  <si>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</si>
  <si>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</si>
  <si>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</si>
  <si>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</si>
  <si>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</si>
  <si>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</si>
  <si>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</si>
  <si>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</si>
  <si>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</si>
  <si>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</si>
  <si>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</si>
  <si>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</si>
  <si>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</si>
  <si>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</si>
  <si>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</si>
  <si>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</si>
  <si>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</si>
  <si>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</si>
  <si>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</si>
  <si>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</si>
  <si>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</si>
  <si>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</si>
  <si>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</si>
  <si>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</si>
  <si>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</si>
  <si>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</si>
  <si>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</si>
  <si>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</si>
  <si>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</si>
  <si>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</si>
  <si>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</si>
  <si>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</si>
  <si>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</si>
  <si>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</si>
  <si>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</si>
  <si>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</si>
  <si>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</si>
  <si>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</si>
  <si>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</si>
  <si>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</si>
  <si>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</si>
  <si>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</si>
  <si>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</si>
  <si>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</si>
  <si>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</si>
  <si>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</si>
  <si>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</si>
  <si>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</si>
  <si>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</si>
  <si>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</si>
  <si>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</si>
  <si>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</si>
  <si>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</si>
  <si>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</si>
  <si>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</si>
  <si>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</si>
  <si>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</si>
  <si>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</si>
  <si>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</si>
  <si>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</si>
  <si>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</si>
  <si>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</si>
  <si>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</si>
  <si>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</si>
  <si>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</si>
  <si>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</si>
  <si>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</si>
  <si>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</si>
  <si>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</si>
  <si>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</si>
  <si>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</si>
  <si>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</si>
  <si>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</si>
  <si>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</si>
  <si>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</si>
  <si>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</si>
  <si>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</si>
  <si>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</si>
  <si>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</si>
  <si>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</si>
  <si>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</si>
  <si>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</si>
  <si>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</si>
  <si>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</si>
  <si>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</si>
  <si>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</si>
  <si>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</si>
  <si>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</si>
  <si>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</si>
  <si>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</si>
  <si>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</si>
  <si>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</si>
  <si>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</si>
  <si>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</si>
  <si>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</si>
  <si>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</si>
  <si>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</si>
  <si>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</si>
  <si>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</si>
  <si>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</si>
  <si>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</si>
  <si>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</si>
  <si>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</si>
  <si>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</si>
  <si>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</si>
  <si>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</si>
  <si>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</si>
  <si>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</si>
  <si>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</si>
  <si>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</si>
  <si>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</si>
  <si>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</si>
  <si>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</si>
  <si>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</si>
  <si>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</si>
  <si>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</si>
  <si>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</si>
  <si>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</si>
  <si>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</si>
  <si>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</si>
  <si>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</si>
  <si>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</si>
  <si>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</si>
  <si>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</si>
  <si>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</si>
  <si>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</si>
  <si>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</si>
  <si>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</si>
  <si>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</si>
  <si>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</si>
  <si>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</si>
  <si>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</si>
  <si>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</si>
  <si>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</si>
  <si>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</si>
  <si>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</si>
  <si>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</si>
  <si>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</si>
  <si>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</si>
  <si>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</si>
  <si>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</si>
  <si>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</si>
  <si>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</si>
  <si>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</si>
  <si>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</si>
  <si>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</si>
  <si>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</si>
  <si>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</si>
  <si>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</si>
  <si>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</si>
  <si>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</si>
  <si>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</si>
  <si>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</si>
  <si>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</si>
  <si>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</si>
  <si>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</si>
  <si>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</si>
  <si>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</si>
  <si>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</si>
  <si>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</si>
  <si>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</si>
  <si>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</si>
  <si>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</si>
  <si>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</si>
  <si>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</si>
  <si>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</si>
  <si>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</si>
  <si>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</si>
  <si>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</si>
  <si>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</si>
  <si>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</si>
  <si>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</si>
  <si>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</si>
  <si>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</si>
  <si>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</si>
  <si>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</si>
  <si>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</si>
  <si>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</si>
  <si>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</si>
  <si>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</si>
  <si>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</si>
  <si>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</si>
  <si>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</si>
  <si>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</si>
  <si>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</si>
  <si>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</si>
  <si>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</si>
  <si>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</si>
  <si>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</si>
  <si>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</si>
  <si>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</si>
  <si>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</si>
  <si>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</si>
  <si>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</si>
  <si>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</si>
  <si>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</si>
  <si>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</si>
  <si>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</si>
  <si>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</si>
  <si>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</si>
  <si>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</si>
  <si>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</si>
  <si>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</si>
  <si>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</si>
  <si>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</si>
  <si>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</si>
  <si>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</si>
  <si>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</si>
  <si>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</si>
  <si>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</si>
  <si>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</si>
  <si>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</si>
  <si>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</si>
  <si>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</si>
  <si>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</si>
  <si>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</si>
  <si>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</si>
  <si>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</si>
  <si>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</si>
  <si>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</si>
  <si>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</si>
  <si>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</si>
  <si>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</si>
  <si>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</si>
  <si>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</si>
  <si>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</si>
  <si>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</si>
  <si>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</si>
  <si>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</si>
  <si>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</si>
  <si>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</si>
  <si>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</si>
  <si>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</si>
  <si>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</si>
  <si>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</si>
  <si>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</si>
  <si>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</si>
  <si>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</si>
  <si>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</si>
  <si>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</si>
  <si>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</si>
  <si>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</si>
  <si>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</si>
  <si>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</si>
  <si>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</si>
  <si>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</si>
  <si>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</si>
  <si>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</si>
  <si>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</si>
  <si>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</si>
  <si>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</si>
  <si>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</si>
  <si>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</si>
  <si>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</si>
  <si>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</si>
  <si>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</si>
  <si>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</si>
  <si>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</si>
  <si>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</si>
  <si>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</si>
  <si>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</si>
  <si>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</si>
  <si>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</si>
  <si>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</si>
  <si>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</si>
  <si>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</si>
  <si>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</si>
  <si>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</si>
  <si>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</si>
  <si>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</si>
  <si>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</si>
  <si>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</si>
  <si>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</si>
  <si>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</si>
  <si>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</si>
  <si>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</si>
  <si>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</si>
  <si>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</si>
  <si>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</si>
  <si>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</si>
  <si>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</si>
  <si>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</si>
  <si>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</si>
  <si>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</si>
  <si>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</si>
  <si>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</si>
  <si>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</si>
  <si>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</si>
  <si>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</si>
  <si>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</si>
  <si>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</si>
  <si>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</si>
  <si>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</si>
  <si>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</si>
  <si>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</si>
  <si>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</si>
  <si>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</si>
  <si>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</si>
  <si>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</si>
  <si>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</si>
  <si>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</si>
  <si>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</si>
  <si>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</si>
  <si>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</si>
  <si>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</si>
  <si>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</si>
  <si>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</si>
  <si>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</si>
  <si>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</si>
  <si>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</si>
  <si>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</si>
  <si>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</si>
  <si>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</si>
  <si>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</si>
  <si>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</si>
  <si>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</si>
  <si>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</si>
  <si>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</si>
  <si>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</si>
  <si>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</si>
  <si>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</si>
  <si>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</si>
  <si>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</si>
  <si>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</si>
  <si>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</si>
  <si>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</si>
  <si>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</si>
  <si>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</si>
  <si>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</si>
  <si>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</si>
  <si>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</si>
  <si>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</si>
  <si>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</si>
  <si>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</si>
  <si>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</si>
  <si>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</si>
  <si>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</si>
  <si>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</si>
  <si>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</si>
  <si>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</si>
  <si>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</si>
  <si>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</si>
  <si>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</si>
  <si>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</si>
  <si>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</si>
  <si>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</si>
  <si>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</si>
  <si>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</si>
  <si>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</si>
  <si>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</si>
  <si>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</si>
  <si>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</si>
  <si>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</si>
  <si>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</si>
  <si>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</si>
  <si>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</si>
  <si>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</si>
  <si>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</si>
  <si>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</si>
  <si>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</si>
  <si>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</si>
  <si>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</si>
  <si>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</si>
  <si>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</si>
  <si>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</si>
  <si>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</si>
  <si>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</si>
  <si>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</si>
  <si>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</si>
  <si>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</si>
  <si>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</si>
  <si>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</si>
  <si>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</si>
  <si>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</si>
  <si>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</si>
  <si>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</si>
  <si>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</si>
  <si>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</si>
  <si>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</si>
  <si>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</si>
  <si>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</si>
  <si>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</si>
  <si>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</si>
  <si>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</si>
  <si>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</si>
  <si>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</si>
  <si>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</si>
  <si>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</si>
  <si>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</si>
  <si>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</si>
  <si>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</si>
  <si>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</si>
  <si>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</si>
  <si>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</si>
  <si>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</si>
  <si>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</si>
  <si>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</si>
  <si>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</si>
  <si>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</si>
  <si>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</si>
  <si>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</si>
  <si>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</si>
  <si>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</si>
  <si>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</si>
  <si>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</si>
  <si>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</si>
  <si>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</si>
  <si>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</si>
  <si>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</si>
  <si>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</si>
  <si>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</si>
  <si>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</si>
  <si>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</si>
  <si>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</si>
  <si>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</si>
  <si>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</si>
  <si>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</si>
  <si>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</si>
  <si>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</si>
  <si>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</si>
  <si>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</si>
  <si>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</si>
  <si>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</si>
  <si>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</si>
  <si>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</si>
  <si>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</si>
  <si>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</si>
  <si>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</si>
  <si>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</si>
  <si>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</si>
  <si>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</si>
  <si>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</si>
  <si>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</si>
  <si>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</si>
  <si>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</si>
  <si>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</si>
  <si>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</si>
  <si>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</si>
  <si>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</si>
  <si>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</si>
  <si>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</si>
  <si>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</si>
  <si>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</si>
  <si>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</si>
  <si>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</si>
  <si>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</si>
  <si>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</si>
  <si>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</si>
  <si>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</si>
  <si>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</si>
  <si>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</si>
  <si>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</si>
  <si>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</si>
  <si>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</si>
  <si>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</si>
  <si>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</si>
  <si>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</si>
  <si>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</si>
  <si>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</si>
  <si>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</si>
  <si>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</si>
  <si>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</si>
  <si>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</si>
  <si>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</si>
  <si>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</si>
  <si>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</si>
  <si>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</si>
  <si>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</si>
  <si>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</si>
  <si>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</si>
  <si>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</si>
  <si>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</si>
  <si>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</si>
  <si>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</si>
  <si>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</si>
  <si>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</si>
  <si>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</si>
  <si>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</si>
  <si>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</si>
  <si>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</si>
  <si>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</si>
  <si>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</si>
  <si>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</si>
  <si>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</si>
  <si>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</si>
  <si>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</si>
  <si>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</si>
  <si>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</si>
  <si>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</si>
  <si>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</si>
  <si>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</si>
  <si>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</si>
  <si>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</si>
  <si>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</si>
  <si>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</si>
  <si>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</si>
  <si>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</si>
  <si>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</si>
  <si>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</si>
  <si>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</si>
  <si>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</si>
  <si>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</si>
  <si>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</si>
  <si>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</si>
  <si>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</si>
  <si>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</si>
  <si>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</si>
  <si>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</si>
  <si>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</si>
  <si>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</si>
  <si>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</si>
  <si>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</si>
  <si>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</si>
  <si>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</si>
  <si>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</si>
  <si>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</si>
  <si>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</si>
  <si>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</si>
  <si>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</si>
  <si>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</si>
  <si>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</si>
  <si>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</si>
  <si>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</si>
  <si>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</si>
  <si>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</si>
  <si>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</si>
  <si>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</si>
  <si>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</si>
  <si>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</si>
  <si>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</si>
  <si>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</si>
  <si>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</si>
  <si>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</si>
  <si>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</si>
  <si>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</si>
  <si>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</si>
  <si>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</si>
  <si>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</si>
  <si>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</si>
  <si>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</si>
  <si>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</si>
  <si>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</si>
  <si>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</si>
  <si>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</si>
  <si>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</si>
  <si>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</si>
  <si>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</si>
  <si>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</si>
  <si>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</si>
  <si>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</si>
  <si>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</si>
  <si>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</si>
  <si>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</si>
  <si>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</si>
  <si>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</si>
  <si>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</si>
  <si>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</si>
  <si>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</si>
  <si>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</si>
  <si>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</si>
  <si>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</si>
  <si>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</si>
  <si>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</si>
  <si>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</si>
  <si>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</si>
  <si>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</si>
  <si>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</si>
  <si>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</si>
  <si>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</si>
  <si>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</si>
  <si>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</si>
  <si>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</si>
  <si>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</si>
  <si>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</si>
  <si>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</si>
  <si>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</si>
  <si>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</si>
  <si>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</si>
  <si>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</si>
  <si>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</si>
  <si>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</si>
  <si>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</si>
  <si>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</si>
  <si>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</si>
  <si>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</si>
  <si>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</si>
  <si>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</si>
  <si>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</si>
  <si>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</si>
  <si>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</si>
  <si>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</si>
  <si>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</si>
  <si>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</si>
  <si>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</si>
  <si>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</si>
  <si>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</si>
  <si>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</si>
  <si>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</si>
  <si>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</si>
  <si>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</si>
  <si>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</si>
  <si>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</si>
  <si>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</si>
  <si>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</si>
  <si>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</si>
  <si>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</si>
  <si>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</si>
  <si>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</si>
  <si>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</si>
  <si>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</si>
  <si>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</si>
  <si>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</si>
  <si>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</si>
  <si>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</si>
  <si>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</si>
  <si>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</si>
  <si>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</si>
  <si>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</si>
  <si>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</si>
  <si>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</si>
  <si>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</si>
  <si>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</si>
  <si>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</si>
  <si>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</si>
  <si>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</si>
  <si>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</si>
  <si>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</si>
  <si>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</si>
  <si>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</si>
  <si>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</si>
  <si>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</si>
  <si>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</si>
  <si>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</si>
  <si>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</si>
  <si>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</si>
  <si>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</si>
  <si>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</si>
  <si>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</si>
  <si>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</si>
  <si>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</si>
  <si>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</si>
  <si>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</si>
  <si>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</si>
  <si>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</si>
  <si>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</si>
  <si>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</si>
  <si>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</si>
  <si>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</si>
  <si>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</si>
  <si>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</si>
  <si>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</si>
  <si>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</si>
  <si>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</si>
  <si>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</si>
  <si>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</si>
  <si>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</si>
  <si>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</si>
  <si>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</si>
  <si>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</si>
  <si>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</si>
  <si>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</si>
  <si>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</si>
  <si>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</si>
  <si>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</si>
  <si>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</si>
  <si>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</si>
  <si>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</si>
  <si>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</si>
  <si>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</si>
  <si>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</si>
  <si>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</si>
  <si>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</si>
  <si>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</si>
  <si>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</si>
  <si>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</si>
  <si>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</si>
  <si>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</si>
  <si>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</si>
  <si>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</si>
  <si>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</si>
  <si>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</si>
  <si>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</si>
  <si>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</si>
  <si>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</si>
  <si>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</si>
  <si>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</si>
  <si>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</si>
  <si>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</si>
  <si>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</si>
  <si>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</si>
  <si>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</si>
  <si>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</si>
  <si>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</si>
  <si>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</si>
  <si>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</si>
  <si>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</si>
  <si>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</si>
  <si>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</si>
  <si>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</si>
  <si>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</si>
  <si>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</si>
  <si>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</si>
  <si>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</si>
  <si>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</si>
  <si>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</si>
  <si>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</si>
  <si>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</si>
  <si>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</si>
  <si>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</si>
  <si>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</si>
  <si>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</si>
  <si>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</si>
  <si>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</si>
  <si>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</si>
  <si>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</si>
  <si>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</si>
  <si>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</si>
  <si>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</si>
  <si>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</si>
  <si>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</si>
  <si>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</si>
  <si>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</si>
  <si>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</si>
  <si>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</si>
  <si>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</si>
  <si>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</si>
  <si>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</si>
  <si>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</si>
  <si>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</si>
  <si>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</si>
  <si>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</si>
  <si>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</si>
  <si>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</si>
  <si>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</si>
  <si>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</si>
  <si>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</si>
  <si>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</si>
  <si>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</si>
  <si>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</si>
  <si>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</si>
  <si>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</si>
  <si>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</si>
  <si>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</si>
  <si>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</si>
  <si>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</si>
  <si>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</si>
  <si>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</si>
  <si>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</si>
  <si>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</si>
  <si>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</si>
  <si>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</si>
  <si>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</si>
  <si>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</si>
  <si>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kötelező feladatainak mérlege</t>
  </si>
  <si>
    <t>Katica Óvoda</t>
  </si>
  <si>
    <t>Katica óvoda</t>
  </si>
  <si>
    <t>Áfa-ja</t>
  </si>
  <si>
    <t>Ingatlanok beszerzése, létesítése</t>
  </si>
  <si>
    <t>Polgármesteri Hivatal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</si>
  <si>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</si>
  <si>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</si>
  <si>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</si>
  <si>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</si>
  <si>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</si>
  <si>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</si>
  <si>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</si>
  <si>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</si>
  <si>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</si>
  <si>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</si>
  <si>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</si>
  <si>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</si>
  <si>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</si>
  <si>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</si>
  <si>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</si>
  <si>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</si>
  <si>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</si>
  <si>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</si>
  <si>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</si>
  <si>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</si>
  <si>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2015. évi</t>
  </si>
  <si>
    <t>2015. évi költségvetés összevont mérlege</t>
  </si>
  <si>
    <t>2015. évi költségvetés kötelező feladatainak mérlege</t>
  </si>
  <si>
    <t>2015. évi költségvetés önként vállalt feladatainak mérlege</t>
  </si>
  <si>
    <t>Államháztartási megelőlegezések visszafizetése</t>
  </si>
  <si>
    <t>Katica óvoda kémény felújítás</t>
  </si>
  <si>
    <t>Egészségház épület felújítása</t>
  </si>
  <si>
    <t>Óvoda épület felújítása</t>
  </si>
  <si>
    <t>Informatikai eszközök</t>
  </si>
  <si>
    <t>Laptop</t>
  </si>
  <si>
    <t>Telefax</t>
  </si>
  <si>
    <t>Ebek chipleolvasó</t>
  </si>
  <si>
    <t>áfa</t>
  </si>
  <si>
    <t>Egyéb tárgyi eszközök</t>
  </si>
  <si>
    <t>Bőrfotel</t>
  </si>
  <si>
    <t>Út , parkoló aszfaltozás</t>
  </si>
  <si>
    <t>Sportöltöző egedélyezési terv</t>
  </si>
  <si>
    <t>Kamerarendszer kiépítése</t>
  </si>
  <si>
    <t>Külterületi ingatlan vásárlás</t>
  </si>
  <si>
    <t>Védőnő számítógép, program</t>
  </si>
  <si>
    <t>Körzeti megbízott aknak laptop</t>
  </si>
  <si>
    <t xml:space="preserve">Fűkasza </t>
  </si>
  <si>
    <t>Kávéfőző</t>
  </si>
  <si>
    <t>6.3 melléklet a …………/2016. számú önkormányzati rendelethez</t>
  </si>
  <si>
    <t>6.4 sz. melléklet a …/2016. sz önkormányzati rendelethez</t>
  </si>
  <si>
    <t>7.1 sz. melléklet …../2016.  sz. önkormámyzati rendelethez</t>
  </si>
  <si>
    <t>7.2 sz. melléklet a …./2016. (…) sz. önkormányzati rendelethez</t>
  </si>
  <si>
    <t>7.3 sz. melléklet a …./2016. (…) sz. önkormányzati rendelethez</t>
  </si>
  <si>
    <t>7.4 sz. melléklet a …/2016. (…) sz. önkormányzati rendelethez</t>
  </si>
  <si>
    <t>8.1 sz. melléklet a …/2016. (…) sz. önkormányzati rendelethez</t>
  </si>
  <si>
    <t>8.1.1 sz. mellléklet a …./2016. (…) sz. önkormányzati rendelethez</t>
  </si>
  <si>
    <t>2. sz. tájékoztatótábla a …/2016. (…) sz. önkormányzati rendelthez</t>
  </si>
  <si>
    <t>4 tájékoztató tábla a …/2016. (…) sz. önkormányzati rendelethez</t>
  </si>
  <si>
    <t>9. sz. tájékoztató tábla a …./2016. (…) sz. önkormányzati rendelethez</t>
  </si>
  <si>
    <t>8. sz. tájékoztató tábal a …/2016.(..) sz. önkormányzati rendelthez</t>
  </si>
  <si>
    <t>VAGYONKIMUTATÁS 2015.</t>
  </si>
  <si>
    <t>2015.</t>
  </si>
  <si>
    <t>Finanszírozási bevételek összesen</t>
  </si>
  <si>
    <t>Költségvetési és finanszírozási bevételek összesen</t>
  </si>
  <si>
    <t>3. sz melléklet a 7/2016. (IV.28.) sz. önkormányzati rendelthez</t>
  </si>
  <si>
    <t>4. sz. melléklet a 7/2016. (IV.28.) sz. önkormnyzati rendelethez</t>
  </si>
  <si>
    <t>5. sz. melléklet a 7/2016. (IV.28.) sz. önkormányzati rendelethez</t>
  </si>
  <si>
    <t>6.1. sz. melléklet a 7/2016 (IV.28.)  önkormnyzati rendelethez</t>
  </si>
  <si>
    <t>6.2 sz. melléklet a 7/2016. (IV.28.) sz. önkormnyzati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</si>
</sst>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82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3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6" fillId="0" borderId="84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right" vertical="top"/>
      <protection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 shrinkToFit="1"/>
      <protection/>
    </xf>
    <xf numFmtId="0" fontId="0" fillId="0" borderId="19" xfId="0" applyBorder="1" applyAlignment="1">
      <alignment horizontal="right" vertical="top" shrinkToFit="1"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4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4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522</v>
      </c>
      <c r="B4" s="494"/>
    </row>
    <row r="5" spans="1:2" s="495" customFormat="1" ht="12.75">
      <c r="A5" s="493"/>
      <c r="B5" s="493"/>
    </row>
    <row r="6" spans="1:2" ht="12.75">
      <c r="A6" s="493" t="s">
        <v>526</v>
      </c>
      <c r="B6" s="493" t="s">
        <v>527</v>
      </c>
    </row>
    <row r="7" spans="1:2" ht="12.75">
      <c r="A7" s="493" t="s">
        <v>528</v>
      </c>
      <c r="B7" s="493" t="s">
        <v>529</v>
      </c>
    </row>
    <row r="8" spans="1:2" ht="12.75">
      <c r="A8" s="493" t="s">
        <v>530</v>
      </c>
      <c r="B8" s="493" t="s">
        <v>531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2014.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532</v>
      </c>
      <c r="B12" s="493" t="s">
        <v>538</v>
      </c>
    </row>
    <row r="13" spans="1:2" ht="12.75">
      <c r="A13" s="493" t="s">
        <v>533</v>
      </c>
      <c r="B13" s="493" t="s">
        <v>539</v>
      </c>
    </row>
    <row r="14" spans="1:2" ht="12.75">
      <c r="A14" s="493" t="s">
        <v>534</v>
      </c>
      <c r="B14" s="493" t="s">
        <v>540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2014. évi teljesítés BEVÉTELEK</v>
      </c>
      <c r="B16" s="494"/>
    </row>
    <row r="17" spans="1:2" ht="12.75">
      <c r="A17" s="493"/>
      <c r="B17" s="493"/>
    </row>
    <row r="18" spans="1:2" ht="12.75">
      <c r="A18" s="493" t="s">
        <v>535</v>
      </c>
      <c r="B18" s="493" t="s">
        <v>541</v>
      </c>
    </row>
    <row r="19" spans="1:2" ht="12.75">
      <c r="A19" s="493" t="s">
        <v>536</v>
      </c>
      <c r="B19" s="493" t="s">
        <v>542</v>
      </c>
    </row>
    <row r="20" spans="1:2" ht="12.75">
      <c r="A20" s="493" t="s">
        <v>537</v>
      </c>
      <c r="B20" s="493" t="s">
        <v>543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2014.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544</v>
      </c>
      <c r="B24" s="493" t="s">
        <v>550</v>
      </c>
    </row>
    <row r="25" spans="1:2" ht="12.75">
      <c r="A25" s="493" t="s">
        <v>523</v>
      </c>
      <c r="B25" s="493" t="s">
        <v>551</v>
      </c>
    </row>
    <row r="26" spans="1:2" ht="12.75">
      <c r="A26" s="493" t="s">
        <v>545</v>
      </c>
      <c r="B26" s="493" t="s">
        <v>552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2014.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546</v>
      </c>
      <c r="B30" s="493" t="s">
        <v>557</v>
      </c>
    </row>
    <row r="31" spans="1:2" ht="12.75">
      <c r="A31" s="493" t="s">
        <v>524</v>
      </c>
      <c r="B31" s="493" t="s">
        <v>554</v>
      </c>
    </row>
    <row r="32" spans="1:2" ht="12.75">
      <c r="A32" s="493" t="s">
        <v>547</v>
      </c>
      <c r="B32" s="493" t="s">
        <v>553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2014. évi teljesítés KIADÁSOK</v>
      </c>
      <c r="B34" s="494"/>
    </row>
    <row r="35" spans="1:2" ht="12.75">
      <c r="A35" s="493"/>
      <c r="B35" s="493"/>
    </row>
    <row r="36" spans="1:2" ht="12.75">
      <c r="A36" s="493" t="s">
        <v>548</v>
      </c>
      <c r="B36" s="493" t="s">
        <v>558</v>
      </c>
    </row>
    <row r="37" spans="1:2" ht="12.75">
      <c r="A37" s="493" t="s">
        <v>525</v>
      </c>
      <c r="B37" s="493" t="s">
        <v>556</v>
      </c>
    </row>
    <row r="38" spans="1:2" ht="12.75">
      <c r="A38" s="493" t="s">
        <v>549</v>
      </c>
      <c r="B38" s="493" t="s">
        <v>555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Layout" zoomScaleSheetLayoutView="100" workbookViewId="0" topLeftCell="A1">
      <selection activeCell="G11" sqref="G11:G16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9" t="s">
        <v>0</v>
      </c>
      <c r="B1" s="789"/>
      <c r="C1" s="789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1" t="s">
        <v>895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77" t="s">
        <v>52</v>
      </c>
      <c r="M2" s="777"/>
      <c r="N2" s="781"/>
    </row>
    <row r="3" spans="1:14" ht="13.5" thickBot="1">
      <c r="A3" s="794" t="s">
        <v>93</v>
      </c>
      <c r="B3" s="780" t="s">
        <v>185</v>
      </c>
      <c r="C3" s="780"/>
      <c r="D3" s="780"/>
      <c r="E3" s="780"/>
      <c r="F3" s="780"/>
      <c r="G3" s="780"/>
      <c r="H3" s="780"/>
      <c r="I3" s="780"/>
      <c r="J3" s="787" t="s">
        <v>187</v>
      </c>
      <c r="K3" s="787"/>
      <c r="L3" s="787"/>
      <c r="M3" s="787"/>
      <c r="N3" s="781"/>
    </row>
    <row r="4" spans="1:14" ht="15" customHeight="1" thickBot="1">
      <c r="A4" s="795"/>
      <c r="B4" s="786" t="s">
        <v>188</v>
      </c>
      <c r="C4" s="779" t="s">
        <v>189</v>
      </c>
      <c r="D4" s="799" t="s">
        <v>183</v>
      </c>
      <c r="E4" s="799"/>
      <c r="F4" s="799"/>
      <c r="G4" s="799"/>
      <c r="H4" s="799"/>
      <c r="I4" s="799"/>
      <c r="J4" s="788"/>
      <c r="K4" s="788"/>
      <c r="L4" s="788"/>
      <c r="M4" s="788"/>
      <c r="N4" s="781"/>
    </row>
    <row r="5" spans="1:14" ht="21.75" thickBot="1">
      <c r="A5" s="795"/>
      <c r="B5" s="786"/>
      <c r="C5" s="779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88"/>
      <c r="K5" s="788"/>
      <c r="L5" s="788"/>
      <c r="M5" s="788"/>
      <c r="N5" s="781"/>
    </row>
    <row r="6" spans="1:14" ht="32.25" thickBot="1">
      <c r="A6" s="796"/>
      <c r="B6" s="779" t="s">
        <v>184</v>
      </c>
      <c r="C6" s="779"/>
      <c r="D6" s="779" t="str">
        <f>+CONCATENATE(LEFT(ÖSSZEFÜGGÉSEK!A4,4),". előtt")</f>
        <v>2014. előtt</v>
      </c>
      <c r="E6" s="779"/>
      <c r="F6" s="779" t="str">
        <f>+CONCATENATE(LEFT(ÖSSZEFÜGGÉSEK!A4,4),". évi")</f>
        <v>2014. évi</v>
      </c>
      <c r="G6" s="779"/>
      <c r="H6" s="786" t="str">
        <f>+CONCATENATE(LEFT(ÖSSZEFÜGGÉSEK!A4,4),". után")</f>
        <v>2014. után</v>
      </c>
      <c r="I6" s="786"/>
      <c r="J6" s="51" t="str">
        <f>+D6</f>
        <v>2014. előtt</v>
      </c>
      <c r="K6" s="52" t="str">
        <f>+F6</f>
        <v>2014. évi</v>
      </c>
      <c r="L6" s="51" t="s">
        <v>39</v>
      </c>
      <c r="M6" s="52" t="str">
        <f>+CONCATENATE("Teljesítés %-a ",LEFT(ÖSSZEFÜGGÉSEK!A4,4),". XII. 31-ig")</f>
        <v>Teljesítés %-a 2014. XII. 31-ig</v>
      </c>
      <c r="N6" s="781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560</v>
      </c>
      <c r="K7" s="54" t="s">
        <v>561</v>
      </c>
      <c r="L7" s="54" t="s">
        <v>562</v>
      </c>
      <c r="M7" s="55" t="s">
        <v>563</v>
      </c>
      <c r="N7" s="781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81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81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81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81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81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81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81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81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81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81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81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81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81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81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81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81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81"/>
    </row>
    <row r="25" spans="1:14" ht="12.75">
      <c r="A25" s="778" t="s">
        <v>182</v>
      </c>
      <c r="B25" s="778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81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81"/>
    </row>
    <row r="27" spans="1:14" ht="15.75">
      <c r="A27" s="782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77" t="s">
        <v>52</v>
      </c>
      <c r="M28" s="777"/>
      <c r="N28" s="781"/>
    </row>
    <row r="29" spans="1:14" ht="21.75" thickBot="1">
      <c r="A29" s="797" t="s">
        <v>100</v>
      </c>
      <c r="B29" s="798"/>
      <c r="C29" s="798"/>
      <c r="D29" s="798"/>
      <c r="E29" s="798"/>
      <c r="F29" s="798"/>
      <c r="G29" s="798"/>
      <c r="H29" s="798"/>
      <c r="I29" s="798"/>
      <c r="J29" s="798"/>
      <c r="K29" s="87" t="s">
        <v>686</v>
      </c>
      <c r="L29" s="87" t="s">
        <v>685</v>
      </c>
      <c r="M29" s="87" t="s">
        <v>187</v>
      </c>
      <c r="N29" s="781"/>
    </row>
    <row r="30" spans="1:14" ht="12.75">
      <c r="A30" s="790"/>
      <c r="B30" s="791"/>
      <c r="C30" s="791"/>
      <c r="D30" s="791"/>
      <c r="E30" s="791"/>
      <c r="F30" s="791"/>
      <c r="G30" s="791"/>
      <c r="H30" s="791"/>
      <c r="I30" s="791"/>
      <c r="J30" s="791"/>
      <c r="K30" s="88"/>
      <c r="L30" s="89"/>
      <c r="M30" s="89"/>
      <c r="N30" s="781"/>
    </row>
    <row r="31" spans="1:14" ht="13.5" thickBot="1">
      <c r="A31" s="783"/>
      <c r="B31" s="784"/>
      <c r="C31" s="784"/>
      <c r="D31" s="784"/>
      <c r="E31" s="784"/>
      <c r="F31" s="784"/>
      <c r="G31" s="784"/>
      <c r="H31" s="784"/>
      <c r="I31" s="784"/>
      <c r="J31" s="784"/>
      <c r="K31" s="90"/>
      <c r="L31" s="84"/>
      <c r="M31" s="84"/>
      <c r="N31" s="781"/>
    </row>
    <row r="32" spans="1:14" ht="13.5" thickBot="1">
      <c r="A32" s="792" t="s">
        <v>40</v>
      </c>
      <c r="B32" s="793"/>
      <c r="C32" s="793"/>
      <c r="D32" s="793"/>
      <c r="E32" s="793"/>
      <c r="F32" s="793"/>
      <c r="G32" s="793"/>
      <c r="H32" s="793"/>
      <c r="I32" s="793"/>
      <c r="J32" s="793"/>
      <c r="K32" s="91">
        <f>SUM(K30:K31)</f>
        <v>0</v>
      </c>
      <c r="L32" s="91">
        <f>SUM(L30:L31)</f>
        <v>0</v>
      </c>
      <c r="M32" s="91">
        <f>SUM(M30:M31)</f>
        <v>0</v>
      </c>
      <c r="N32" s="781"/>
    </row>
    <row r="33" ht="12.75">
      <c r="N33" s="781"/>
    </row>
    <row r="48" ht="12.75">
      <c r="A48" s="9"/>
    </row>
  </sheetData>
  <sheetProtection/>
  <mergeCells count="21">
    <mergeCell ref="C4:C5"/>
    <mergeCell ref="B4:B5"/>
    <mergeCell ref="D6:E6"/>
    <mergeCell ref="J3:M5"/>
    <mergeCell ref="A1:C1"/>
    <mergeCell ref="A30:J30"/>
    <mergeCell ref="A32:J32"/>
    <mergeCell ref="A3:A6"/>
    <mergeCell ref="A29:J29"/>
    <mergeCell ref="H6:I6"/>
    <mergeCell ref="D4:I4"/>
    <mergeCell ref="L2:M2"/>
    <mergeCell ref="L28:M28"/>
    <mergeCell ref="A25:M25"/>
    <mergeCell ref="F6:G6"/>
    <mergeCell ref="B3:I3"/>
    <mergeCell ref="N1:N33"/>
    <mergeCell ref="A27:M27"/>
    <mergeCell ref="A31:J31"/>
    <mergeCell ref="B6:C6"/>
    <mergeCell ref="D1:M1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88">
      <selection activeCell="B3" sqref="B3:D3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6" width="9.375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09" t="s">
        <v>896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565</v>
      </c>
      <c r="B3" s="803" t="s">
        <v>564</v>
      </c>
      <c r="C3" s="804"/>
      <c r="D3" s="805"/>
      <c r="E3" s="503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f>+C9+C10+C11+C12+C13+C14</f>
        <v>102349</v>
      </c>
      <c r="D8" s="394">
        <v>105378</v>
      </c>
      <c r="E8" s="394">
        <v>105378</v>
      </c>
      <c r="F8" s="675" t="s">
        <v>748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749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750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751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752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753</v>
      </c>
    </row>
    <row r="14" spans="1:6" s="530" customFormat="1" ht="12" customHeight="1" thickBot="1">
      <c r="A14" s="542" t="s">
        <v>76</v>
      </c>
      <c r="B14" s="392" t="s">
        <v>321</v>
      </c>
      <c r="C14" s="688">
        <v>235</v>
      </c>
      <c r="D14" s="688">
        <v>389</v>
      </c>
      <c r="E14" s="688">
        <v>389</v>
      </c>
      <c r="F14" s="675" t="s">
        <v>754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755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756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757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758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759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760</v>
      </c>
    </row>
    <row r="21" spans="1:6" s="557" customFormat="1" ht="12" customHeight="1" thickBot="1">
      <c r="A21" s="542" t="s">
        <v>89</v>
      </c>
      <c r="B21" s="392" t="s">
        <v>328</v>
      </c>
      <c r="C21" s="523"/>
      <c r="D21" s="523"/>
      <c r="E21" s="386"/>
      <c r="F21" s="675" t="s">
        <v>761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4753</v>
      </c>
      <c r="D22" s="394">
        <v>4753</v>
      </c>
      <c r="E22" s="383">
        <v>5766</v>
      </c>
      <c r="F22" s="675" t="s">
        <v>762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763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764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>
        <v>1013</v>
      </c>
      <c r="F25" s="675" t="s">
        <v>765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766</v>
      </c>
    </row>
    <row r="27" spans="1:6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384">
        <v>4753</v>
      </c>
      <c r="F27" s="675" t="s">
        <v>767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768</v>
      </c>
    </row>
    <row r="29" spans="1:6" s="557" customFormat="1" ht="12" customHeight="1" thickBot="1">
      <c r="A29" s="373" t="s">
        <v>124</v>
      </c>
      <c r="B29" s="369" t="s">
        <v>336</v>
      </c>
      <c r="C29" s="524">
        <v>63800</v>
      </c>
      <c r="D29" s="524">
        <v>104467</v>
      </c>
      <c r="E29" s="418">
        <v>106061</v>
      </c>
      <c r="F29" s="675" t="s">
        <v>769</v>
      </c>
    </row>
    <row r="30" spans="1:6" s="557" customFormat="1" ht="12" customHeight="1">
      <c r="A30" s="540" t="s">
        <v>337</v>
      </c>
      <c r="B30" s="411" t="s">
        <v>338</v>
      </c>
      <c r="C30" s="678"/>
      <c r="D30" s="678"/>
      <c r="E30" s="419"/>
      <c r="F30" s="675" t="s">
        <v>770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771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772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773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/>
      <c r="E34" s="384">
        <v>821</v>
      </c>
      <c r="F34" s="675" t="s">
        <v>774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/>
      <c r="E35" s="386"/>
      <c r="F35" s="675" t="s">
        <v>775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776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777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778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779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780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781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782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783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784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>
        <v>125</v>
      </c>
      <c r="F45" s="675" t="s">
        <v>785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6</v>
      </c>
      <c r="F46" s="675" t="s">
        <v>786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>
        <v>4899</v>
      </c>
      <c r="E47" s="383">
        <v>4899</v>
      </c>
      <c r="F47" s="675" t="s">
        <v>787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788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387">
        <v>4882</v>
      </c>
      <c r="F49" s="675" t="s">
        <v>789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>
        <v>17</v>
      </c>
      <c r="E50" s="387">
        <v>17</v>
      </c>
      <c r="F50" s="675" t="s">
        <v>790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791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792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793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794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795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796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797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v>1149</v>
      </c>
      <c r="E58" s="383">
        <v>1149</v>
      </c>
      <c r="F58" s="675" t="s">
        <v>798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799</v>
      </c>
    </row>
    <row r="60" spans="1:6" s="557" customFormat="1" ht="12" customHeight="1">
      <c r="A60" s="541" t="s">
        <v>133</v>
      </c>
      <c r="B60" s="412" t="s">
        <v>568</v>
      </c>
      <c r="C60" s="679"/>
      <c r="D60" s="679"/>
      <c r="E60" s="387"/>
      <c r="F60" s="675" t="s">
        <v>800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387">
        <v>1149</v>
      </c>
      <c r="F61" s="675" t="s">
        <v>801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802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192291</v>
      </c>
      <c r="D63" s="524">
        <v>245093</v>
      </c>
      <c r="E63" s="418">
        <v>242861</v>
      </c>
      <c r="F63" s="675" t="s">
        <v>803</v>
      </c>
    </row>
    <row r="64" spans="1:6" s="557" customFormat="1" ht="12" customHeight="1" thickBot="1">
      <c r="A64" s="543" t="s">
        <v>566</v>
      </c>
      <c r="B64" s="390" t="s">
        <v>386</v>
      </c>
      <c r="C64" s="394"/>
      <c r="D64" s="394"/>
      <c r="E64" s="383"/>
      <c r="F64" s="675" t="s">
        <v>804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805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806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807</v>
      </c>
    </row>
    <row r="68" spans="1:6" s="557" customFormat="1" ht="12" customHeight="1" thickBot="1">
      <c r="A68" s="543" t="s">
        <v>393</v>
      </c>
      <c r="B68" s="390" t="s">
        <v>394</v>
      </c>
      <c r="C68" s="394"/>
      <c r="D68" s="394"/>
      <c r="E68" s="383"/>
      <c r="F68" s="675" t="s">
        <v>808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809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810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811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812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26430</v>
      </c>
      <c r="D73" s="394">
        <v>26430</v>
      </c>
      <c r="E73" s="383">
        <v>26430</v>
      </c>
      <c r="F73" s="675" t="s">
        <v>813</v>
      </c>
    </row>
    <row r="74" spans="1:6" s="557" customFormat="1" ht="12" customHeight="1">
      <c r="A74" s="540" t="s">
        <v>403</v>
      </c>
      <c r="B74" s="411" t="s">
        <v>404</v>
      </c>
      <c r="C74" s="679">
        <v>26430</v>
      </c>
      <c r="D74" s="679">
        <v>26340</v>
      </c>
      <c r="E74" s="387">
        <v>26430</v>
      </c>
      <c r="F74" s="675" t="s">
        <v>814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815</v>
      </c>
    </row>
    <row r="76" spans="1:6" s="557" customFormat="1" ht="12" customHeight="1" thickBot="1">
      <c r="A76" s="543" t="s">
        <v>407</v>
      </c>
      <c r="B76" s="390" t="s">
        <v>408</v>
      </c>
      <c r="C76" s="394"/>
      <c r="D76" s="394"/>
      <c r="E76" s="383">
        <v>3348</v>
      </c>
      <c r="F76" s="675" t="s">
        <v>816</v>
      </c>
    </row>
    <row r="77" spans="1:6" s="557" customFormat="1" ht="12" customHeight="1">
      <c r="A77" s="540" t="s">
        <v>409</v>
      </c>
      <c r="B77" s="411" t="s">
        <v>410</v>
      </c>
      <c r="C77" s="404"/>
      <c r="D77" s="404"/>
      <c r="E77" s="387">
        <v>3348</v>
      </c>
      <c r="F77" s="675" t="s">
        <v>817</v>
      </c>
    </row>
    <row r="78" spans="1:6" s="557" customFormat="1" ht="12" customHeight="1">
      <c r="A78" s="541" t="s">
        <v>411</v>
      </c>
      <c r="B78" s="412" t="s">
        <v>412</v>
      </c>
      <c r="C78" s="404"/>
      <c r="D78" s="404"/>
      <c r="E78" s="387"/>
      <c r="F78" s="675" t="s">
        <v>818</v>
      </c>
    </row>
    <row r="79" spans="1:6" s="557" customFormat="1" ht="12" customHeight="1" thickBot="1">
      <c r="A79" s="542" t="s">
        <v>413</v>
      </c>
      <c r="B79" s="413" t="s">
        <v>414</v>
      </c>
      <c r="C79" s="404"/>
      <c r="D79" s="404"/>
      <c r="E79" s="387"/>
      <c r="F79" s="675" t="s">
        <v>819</v>
      </c>
    </row>
    <row r="80" spans="1:6" s="557" customFormat="1" ht="12" customHeight="1" thickBot="1">
      <c r="A80" s="543" t="s">
        <v>415</v>
      </c>
      <c r="B80" s="390" t="s">
        <v>416</v>
      </c>
      <c r="C80" s="400"/>
      <c r="D80" s="400"/>
      <c r="E80" s="383"/>
      <c r="F80" s="675" t="s">
        <v>820</v>
      </c>
    </row>
    <row r="81" spans="1:6" s="557" customFormat="1" ht="12" customHeight="1">
      <c r="A81" s="544" t="s">
        <v>417</v>
      </c>
      <c r="B81" s="411" t="s">
        <v>418</v>
      </c>
      <c r="C81" s="404"/>
      <c r="D81" s="404"/>
      <c r="E81" s="387"/>
      <c r="F81" s="675" t="s">
        <v>821</v>
      </c>
    </row>
    <row r="82" spans="1:6" s="557" customFormat="1" ht="12" customHeight="1">
      <c r="A82" s="545" t="s">
        <v>419</v>
      </c>
      <c r="B82" s="412" t="s">
        <v>420</v>
      </c>
      <c r="C82" s="404"/>
      <c r="D82" s="404"/>
      <c r="E82" s="387"/>
      <c r="F82" s="675" t="s">
        <v>822</v>
      </c>
    </row>
    <row r="83" spans="1:6" s="557" customFormat="1" ht="12" customHeight="1">
      <c r="A83" s="545" t="s">
        <v>421</v>
      </c>
      <c r="B83" s="412" t="s">
        <v>422</v>
      </c>
      <c r="C83" s="404"/>
      <c r="D83" s="404"/>
      <c r="E83" s="387"/>
      <c r="F83" s="675" t="s">
        <v>823</v>
      </c>
    </row>
    <row r="84" spans="1:6" s="557" customFormat="1" ht="12" customHeight="1" thickBot="1">
      <c r="A84" s="546" t="s">
        <v>423</v>
      </c>
      <c r="B84" s="413" t="s">
        <v>424</v>
      </c>
      <c r="C84" s="404"/>
      <c r="D84" s="404"/>
      <c r="E84" s="387"/>
      <c r="F84" s="675" t="s">
        <v>824</v>
      </c>
    </row>
    <row r="85" spans="1:6" s="557" customFormat="1" ht="12" customHeight="1" thickBot="1">
      <c r="A85" s="543" t="s">
        <v>425</v>
      </c>
      <c r="B85" s="390" t="s">
        <v>426</v>
      </c>
      <c r="C85" s="426"/>
      <c r="D85" s="426"/>
      <c r="E85" s="427"/>
      <c r="F85" s="675" t="s">
        <v>825</v>
      </c>
    </row>
    <row r="86" spans="1:6" s="557" customFormat="1" ht="12" customHeight="1" thickBot="1">
      <c r="A86" s="543" t="s">
        <v>427</v>
      </c>
      <c r="B86" s="537" t="s">
        <v>891</v>
      </c>
      <c r="C86" s="406">
        <v>26430</v>
      </c>
      <c r="D86" s="406">
        <v>26430</v>
      </c>
      <c r="E86" s="418">
        <v>29778</v>
      </c>
      <c r="F86" s="675" t="s">
        <v>826</v>
      </c>
    </row>
    <row r="87" spans="1:6" s="557" customFormat="1" ht="12" customHeight="1" thickBot="1">
      <c r="A87" s="547" t="s">
        <v>429</v>
      </c>
      <c r="B87" s="538" t="s">
        <v>892</v>
      </c>
      <c r="C87" s="406">
        <v>218721</v>
      </c>
      <c r="D87" s="406">
        <v>271523</v>
      </c>
      <c r="E87" s="418">
        <v>272639</v>
      </c>
      <c r="F87" s="675" t="s">
        <v>827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/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v>99897</v>
      </c>
      <c r="D91" s="519">
        <v>99825</v>
      </c>
      <c r="E91" s="519">
        <v>83730</v>
      </c>
      <c r="F91" s="677" t="s">
        <v>748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749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750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751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752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753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754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755</v>
      </c>
    </row>
    <row r="99" spans="1:6" ht="12" customHeight="1">
      <c r="A99" s="541" t="s">
        <v>85</v>
      </c>
      <c r="B99" s="380" t="s">
        <v>440</v>
      </c>
      <c r="C99" s="523"/>
      <c r="D99" s="523"/>
      <c r="E99" s="523"/>
      <c r="F99" s="677" t="s">
        <v>756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757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758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759</v>
      </c>
    </row>
    <row r="103" spans="1:6" ht="12" customHeight="1">
      <c r="A103" s="541" t="s">
        <v>90</v>
      </c>
      <c r="B103" s="380" t="s">
        <v>444</v>
      </c>
      <c r="C103" s="523">
        <v>8109</v>
      </c>
      <c r="D103" s="523">
        <v>4105</v>
      </c>
      <c r="E103" s="523">
        <v>94</v>
      </c>
      <c r="F103" s="677" t="s">
        <v>760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761</v>
      </c>
    </row>
    <row r="105" spans="1:6" ht="12" customHeight="1">
      <c r="A105" s="541" t="s">
        <v>446</v>
      </c>
      <c r="B105" s="381" t="s">
        <v>447</v>
      </c>
      <c r="C105" s="523"/>
      <c r="D105" s="523"/>
      <c r="E105" s="523"/>
      <c r="F105" s="677" t="s">
        <v>762</v>
      </c>
    </row>
    <row r="106" spans="1:6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  <c r="F106" s="677" t="s">
        <v>763</v>
      </c>
    </row>
    <row r="107" spans="1:6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  <c r="F107" s="677" t="s">
        <v>764</v>
      </c>
    </row>
    <row r="108" spans="1:6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  <c r="F108" s="677" t="s">
        <v>765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766</v>
      </c>
    </row>
    <row r="110" spans="1:6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  <c r="F110" s="677" t="s">
        <v>767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768</v>
      </c>
    </row>
    <row r="112" spans="1:6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  <c r="F112" s="677" t="s">
        <v>769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770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771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772</v>
      </c>
    </row>
    <row r="116" spans="1:6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  <c r="F116" s="677" t="s">
        <v>773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774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775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776</v>
      </c>
    </row>
    <row r="120" spans="1:6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  <c r="F120" s="677" t="s">
        <v>777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778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779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780</v>
      </c>
    </row>
    <row r="124" spans="1:6" ht="12" customHeight="1" thickBot="1">
      <c r="A124" s="373" t="s">
        <v>10</v>
      </c>
      <c r="B124" s="376" t="s">
        <v>463</v>
      </c>
      <c r="C124" s="394">
        <v>117321</v>
      </c>
      <c r="D124" s="394">
        <v>182037</v>
      </c>
      <c r="E124" s="394">
        <v>112190</v>
      </c>
      <c r="F124" s="677" t="s">
        <v>781</v>
      </c>
    </row>
    <row r="125" spans="1:6" ht="12" customHeight="1" thickBot="1">
      <c r="A125" s="373" t="s">
        <v>11</v>
      </c>
      <c r="B125" s="376" t="s">
        <v>569</v>
      </c>
      <c r="C125" s="394"/>
      <c r="D125" s="394"/>
      <c r="E125" s="394"/>
      <c r="F125" s="677" t="s">
        <v>782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783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784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785</v>
      </c>
    </row>
    <row r="129" spans="1:6" ht="12" customHeight="1" thickBot="1">
      <c r="A129" s="373" t="s">
        <v>12</v>
      </c>
      <c r="B129" s="376" t="s">
        <v>468</v>
      </c>
      <c r="C129" s="394"/>
      <c r="D129" s="394"/>
      <c r="E129" s="394"/>
      <c r="F129" s="677" t="s">
        <v>786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787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788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789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790</v>
      </c>
    </row>
    <row r="134" spans="1:11" ht="13.5" thickBot="1">
      <c r="A134" s="373" t="s">
        <v>13</v>
      </c>
      <c r="B134" s="376" t="s">
        <v>689</v>
      </c>
      <c r="C134" s="524">
        <v>101400</v>
      </c>
      <c r="D134" s="524">
        <v>89486</v>
      </c>
      <c r="E134" s="524">
        <v>89486</v>
      </c>
      <c r="F134" s="677" t="s">
        <v>791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792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793</v>
      </c>
    </row>
    <row r="137" spans="1:6" s="331" customFormat="1" ht="12" customHeight="1">
      <c r="A137" s="540" t="s">
        <v>374</v>
      </c>
      <c r="B137" s="357" t="s">
        <v>688</v>
      </c>
      <c r="C137" s="384">
        <v>97845</v>
      </c>
      <c r="D137" s="384">
        <v>85931</v>
      </c>
      <c r="E137" s="384">
        <v>85931</v>
      </c>
      <c r="F137" s="677" t="s">
        <v>794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795</v>
      </c>
    </row>
    <row r="139" spans="1:6" s="331" customFormat="1" ht="12" customHeight="1" thickBot="1">
      <c r="A139" s="549" t="s">
        <v>687</v>
      </c>
      <c r="B139" s="355" t="s">
        <v>477</v>
      </c>
      <c r="C139" s="384"/>
      <c r="D139" s="384"/>
      <c r="E139" s="384"/>
      <c r="F139" s="677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6"/>
      <c r="D140" s="526"/>
      <c r="E140" s="526"/>
      <c r="F140" s="677" t="s">
        <v>797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798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799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800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801</v>
      </c>
    </row>
    <row r="145" spans="1:6" ht="12" customHeight="1" thickBot="1">
      <c r="A145" s="373" t="s">
        <v>15</v>
      </c>
      <c r="B145" s="376" t="s">
        <v>483</v>
      </c>
      <c r="C145" s="539">
        <v>101400</v>
      </c>
      <c r="D145" s="539">
        <v>89486</v>
      </c>
      <c r="E145" s="539">
        <v>89486</v>
      </c>
      <c r="F145" s="677" t="s">
        <v>802</v>
      </c>
    </row>
    <row r="146" spans="1:6" ht="15" customHeight="1" thickBot="1">
      <c r="A146" s="551" t="s">
        <v>16</v>
      </c>
      <c r="B146" s="396" t="s">
        <v>484</v>
      </c>
      <c r="C146" s="539">
        <v>218721</v>
      </c>
      <c r="D146" s="539">
        <v>271523</v>
      </c>
      <c r="E146" s="539">
        <v>201676</v>
      </c>
      <c r="F146" s="677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690</v>
      </c>
      <c r="B148" s="518"/>
      <c r="C148" s="565">
        <v>12</v>
      </c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>
        <v>5</v>
      </c>
      <c r="D149" s="565">
        <v>5</v>
      </c>
      <c r="E149" s="109">
        <v>5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tabSelected="1" view="pageLayout" zoomScaleSheetLayoutView="100" workbookViewId="0" topLeftCell="A1">
      <selection activeCell="C1" sqref="C1:E1"/>
    </sheetView>
  </sheetViews>
  <sheetFormatPr defaultColWidth="9.00390625" defaultRowHeight="12.75"/>
  <cols>
    <col min="1" max="1" width="14.875" style="531" customWidth="1"/>
    <col min="2" max="2" width="64.625" style="532" customWidth="1"/>
    <col min="3" max="5" width="17.00390625" style="533" customWidth="1"/>
    <col min="6" max="6" width="0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11" t="s">
        <v>897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565</v>
      </c>
      <c r="B3" s="803" t="s">
        <v>691</v>
      </c>
      <c r="C3" s="804"/>
      <c r="D3" s="805"/>
      <c r="E3" s="503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v>102349</v>
      </c>
      <c r="D8" s="394">
        <v>105378</v>
      </c>
      <c r="E8" s="394">
        <v>105378</v>
      </c>
      <c r="F8" s="675" t="s">
        <v>748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749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750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751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752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753</v>
      </c>
    </row>
    <row r="14" spans="1:6" s="530" customFormat="1" ht="12" customHeight="1" thickBot="1">
      <c r="A14" s="542" t="s">
        <v>76</v>
      </c>
      <c r="B14" s="413" t="s">
        <v>321</v>
      </c>
      <c r="C14" s="688">
        <v>235</v>
      </c>
      <c r="D14" s="688">
        <v>389</v>
      </c>
      <c r="E14" s="688">
        <v>389</v>
      </c>
      <c r="F14" s="675" t="s">
        <v>754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755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756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757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758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759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760</v>
      </c>
    </row>
    <row r="21" spans="1:6" s="557" customFormat="1" ht="12" customHeight="1" thickBot="1">
      <c r="A21" s="542" t="s">
        <v>89</v>
      </c>
      <c r="B21" s="413" t="s">
        <v>328</v>
      </c>
      <c r="C21" s="523"/>
      <c r="D21" s="523"/>
      <c r="E21" s="386"/>
      <c r="F21" s="675" t="s">
        <v>761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5" t="s">
        <v>762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763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764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/>
      <c r="F25" s="675" t="s">
        <v>765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766</v>
      </c>
    </row>
    <row r="27" spans="1:6" s="557" customFormat="1" ht="12" customHeight="1">
      <c r="A27" s="541" t="s">
        <v>122</v>
      </c>
      <c r="B27" s="412" t="s">
        <v>334</v>
      </c>
      <c r="C27" s="521"/>
      <c r="D27" s="521"/>
      <c r="E27" s="384"/>
      <c r="F27" s="675" t="s">
        <v>767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768</v>
      </c>
    </row>
    <row r="29" spans="1:6" s="557" customFormat="1" ht="12" customHeight="1" thickBot="1">
      <c r="A29" s="373" t="s">
        <v>124</v>
      </c>
      <c r="B29" s="369" t="s">
        <v>336</v>
      </c>
      <c r="C29" s="524">
        <f>+C30+C33+C34+C35</f>
        <v>63800</v>
      </c>
      <c r="D29" s="524">
        <v>104467</v>
      </c>
      <c r="E29" s="418">
        <v>106061</v>
      </c>
      <c r="F29" s="675" t="s">
        <v>769</v>
      </c>
    </row>
    <row r="30" spans="1:6" s="557" customFormat="1" ht="12" customHeight="1">
      <c r="A30" s="540" t="s">
        <v>337</v>
      </c>
      <c r="B30" s="411" t="s">
        <v>338</v>
      </c>
      <c r="C30" s="678">
        <f>+C31+C32</f>
        <v>55000</v>
      </c>
      <c r="D30" s="678">
        <v>95667</v>
      </c>
      <c r="E30" s="419">
        <v>95867</v>
      </c>
      <c r="F30" s="675" t="s">
        <v>770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771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772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773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>
        <v>126</v>
      </c>
      <c r="E34" s="384">
        <v>821</v>
      </c>
      <c r="F34" s="675" t="s">
        <v>774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>
        <v>738</v>
      </c>
      <c r="E35" s="386">
        <v>923</v>
      </c>
      <c r="F35" s="675" t="s">
        <v>775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776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777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778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779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780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781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782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783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784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/>
      <c r="F45" s="675" t="s">
        <v>785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131</v>
      </c>
      <c r="F46" s="675" t="s">
        <v>786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5" t="s">
        <v>787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788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/>
      <c r="E49" s="387"/>
      <c r="F49" s="675" t="s">
        <v>789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/>
      <c r="E50" s="387"/>
      <c r="F50" s="675" t="s">
        <v>790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791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792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793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794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795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796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797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5" t="s">
        <v>798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799</v>
      </c>
    </row>
    <row r="60" spans="1:6" s="557" customFormat="1" ht="12" customHeight="1">
      <c r="A60" s="541" t="s">
        <v>133</v>
      </c>
      <c r="B60" s="412" t="s">
        <v>568</v>
      </c>
      <c r="C60" s="679"/>
      <c r="D60" s="679"/>
      <c r="E60" s="387"/>
      <c r="F60" s="675" t="s">
        <v>800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/>
      <c r="E61" s="387"/>
      <c r="F61" s="675" t="s">
        <v>801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802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187538</v>
      </c>
      <c r="D63" s="524">
        <v>234292</v>
      </c>
      <c r="E63" s="418">
        <v>231047</v>
      </c>
      <c r="F63" s="675" t="s">
        <v>803</v>
      </c>
    </row>
    <row r="64" spans="1:6" s="557" customFormat="1" ht="12" customHeight="1" thickBot="1">
      <c r="A64" s="543" t="s">
        <v>566</v>
      </c>
      <c r="B64" s="390" t="s">
        <v>386</v>
      </c>
      <c r="C64" s="394">
        <f>SUM(C65:C67)</f>
        <v>0</v>
      </c>
      <c r="D64" s="394"/>
      <c r="E64" s="383"/>
      <c r="F64" s="675" t="s">
        <v>804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805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806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807</v>
      </c>
    </row>
    <row r="68" spans="1:6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/>
      <c r="E68" s="383"/>
      <c r="F68" s="675" t="s">
        <v>808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809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810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811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812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18766</v>
      </c>
      <c r="D73" s="394">
        <v>3532</v>
      </c>
      <c r="E73" s="383">
        <v>9438</v>
      </c>
      <c r="F73" s="675" t="s">
        <v>813</v>
      </c>
    </row>
    <row r="74" spans="1:6" s="557" customFormat="1" ht="12" customHeight="1">
      <c r="A74" s="540" t="s">
        <v>403</v>
      </c>
      <c r="B74" s="411" t="s">
        <v>404</v>
      </c>
      <c r="C74" s="679">
        <v>18766</v>
      </c>
      <c r="D74" s="679">
        <v>3532</v>
      </c>
      <c r="E74" s="387">
        <v>9438</v>
      </c>
      <c r="F74" s="675" t="s">
        <v>814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815</v>
      </c>
    </row>
    <row r="76" spans="1:6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/>
      <c r="E76" s="383">
        <v>3348</v>
      </c>
      <c r="F76" s="675" t="s">
        <v>816</v>
      </c>
    </row>
    <row r="77" spans="1:6" s="557" customFormat="1" ht="12" customHeight="1">
      <c r="A77" s="540" t="s">
        <v>409</v>
      </c>
      <c r="B77" s="411" t="s">
        <v>410</v>
      </c>
      <c r="C77" s="679"/>
      <c r="D77" s="679"/>
      <c r="E77" s="387">
        <v>3348</v>
      </c>
      <c r="F77" s="675" t="s">
        <v>817</v>
      </c>
    </row>
    <row r="78" spans="1:6" s="557" customFormat="1" ht="12" customHeight="1">
      <c r="A78" s="541" t="s">
        <v>411</v>
      </c>
      <c r="B78" s="412" t="s">
        <v>412</v>
      </c>
      <c r="C78" s="679"/>
      <c r="D78" s="679"/>
      <c r="E78" s="387"/>
      <c r="F78" s="675" t="s">
        <v>818</v>
      </c>
    </row>
    <row r="79" spans="1:6" s="557" customFormat="1" ht="12" customHeight="1" thickBot="1">
      <c r="A79" s="542" t="s">
        <v>413</v>
      </c>
      <c r="B79" s="413" t="s">
        <v>414</v>
      </c>
      <c r="C79" s="679"/>
      <c r="D79" s="679"/>
      <c r="E79" s="387"/>
      <c r="F79" s="675" t="s">
        <v>819</v>
      </c>
    </row>
    <row r="80" spans="1:6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/>
      <c r="E80" s="383"/>
      <c r="F80" s="675" t="s">
        <v>820</v>
      </c>
    </row>
    <row r="81" spans="1:6" s="557" customFormat="1" ht="12" customHeight="1">
      <c r="A81" s="544" t="s">
        <v>417</v>
      </c>
      <c r="B81" s="411" t="s">
        <v>418</v>
      </c>
      <c r="C81" s="679"/>
      <c r="D81" s="679"/>
      <c r="E81" s="387"/>
      <c r="F81" s="675" t="s">
        <v>821</v>
      </c>
    </row>
    <row r="82" spans="1:6" s="557" customFormat="1" ht="12" customHeight="1">
      <c r="A82" s="545" t="s">
        <v>419</v>
      </c>
      <c r="B82" s="412" t="s">
        <v>420</v>
      </c>
      <c r="C82" s="679"/>
      <c r="D82" s="679"/>
      <c r="E82" s="387"/>
      <c r="F82" s="675" t="s">
        <v>822</v>
      </c>
    </row>
    <row r="83" spans="1:6" s="557" customFormat="1" ht="12" customHeight="1">
      <c r="A83" s="545" t="s">
        <v>421</v>
      </c>
      <c r="B83" s="412" t="s">
        <v>422</v>
      </c>
      <c r="C83" s="679"/>
      <c r="D83" s="679"/>
      <c r="E83" s="387"/>
      <c r="F83" s="675" t="s">
        <v>823</v>
      </c>
    </row>
    <row r="84" spans="1:6" s="557" customFormat="1" ht="12" customHeight="1" thickBot="1">
      <c r="A84" s="546" t="s">
        <v>423</v>
      </c>
      <c r="B84" s="413" t="s">
        <v>424</v>
      </c>
      <c r="C84" s="679"/>
      <c r="D84" s="679"/>
      <c r="E84" s="387"/>
      <c r="F84" s="675" t="s">
        <v>824</v>
      </c>
    </row>
    <row r="85" spans="1:6" s="557" customFormat="1" ht="12" customHeight="1" thickBot="1">
      <c r="A85" s="543" t="s">
        <v>425</v>
      </c>
      <c r="B85" s="390" t="s">
        <v>426</v>
      </c>
      <c r="C85" s="682"/>
      <c r="D85" s="682"/>
      <c r="E85" s="427"/>
      <c r="F85" s="675" t="s">
        <v>825</v>
      </c>
    </row>
    <row r="86" spans="1:6" s="557" customFormat="1" ht="12" customHeight="1" thickBot="1">
      <c r="A86" s="543" t="s">
        <v>427</v>
      </c>
      <c r="B86" s="537" t="s">
        <v>428</v>
      </c>
      <c r="C86" s="524">
        <v>18766</v>
      </c>
      <c r="D86" s="524">
        <v>3532</v>
      </c>
      <c r="E86" s="418">
        <v>12786</v>
      </c>
      <c r="F86" s="675" t="s">
        <v>826</v>
      </c>
    </row>
    <row r="87" spans="1:6" s="557" customFormat="1" ht="12" customHeight="1" thickBot="1">
      <c r="A87" s="547" t="s">
        <v>429</v>
      </c>
      <c r="B87" s="538" t="s">
        <v>567</v>
      </c>
      <c r="C87" s="524">
        <v>206304</v>
      </c>
      <c r="D87" s="524">
        <v>237824</v>
      </c>
      <c r="E87" s="418">
        <v>243833</v>
      </c>
      <c r="F87" s="675" t="s">
        <v>827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 t="s">
        <v>45</v>
      </c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f>SUM(C92:C96)</f>
        <v>99897</v>
      </c>
      <c r="D91" s="519">
        <v>99825</v>
      </c>
      <c r="E91" s="519">
        <v>83730</v>
      </c>
      <c r="F91" s="677" t="s">
        <v>748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749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750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751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752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753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754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755</v>
      </c>
    </row>
    <row r="99" spans="1:6" ht="12" customHeight="1">
      <c r="A99" s="541" t="s">
        <v>85</v>
      </c>
      <c r="B99" s="380" t="s">
        <v>440</v>
      </c>
      <c r="C99" s="523"/>
      <c r="D99" s="523">
        <v>4075</v>
      </c>
      <c r="E99" s="523"/>
      <c r="F99" s="677" t="s">
        <v>756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757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758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759</v>
      </c>
    </row>
    <row r="103" spans="1:6" ht="12" customHeight="1">
      <c r="A103" s="541" t="s">
        <v>90</v>
      </c>
      <c r="B103" s="380" t="s">
        <v>444</v>
      </c>
      <c r="C103" s="523"/>
      <c r="D103" s="523"/>
      <c r="E103" s="523"/>
      <c r="F103" s="677" t="s">
        <v>760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761</v>
      </c>
    </row>
    <row r="105" spans="1:6" ht="12" customHeight="1">
      <c r="A105" s="541" t="s">
        <v>446</v>
      </c>
      <c r="B105" s="381" t="s">
        <v>447</v>
      </c>
      <c r="C105" s="523"/>
      <c r="D105" s="523">
        <v>0</v>
      </c>
      <c r="E105" s="523"/>
      <c r="F105" s="677" t="s">
        <v>762</v>
      </c>
    </row>
    <row r="106" spans="1:6" s="331" customFormat="1" ht="12" customHeight="1" thickBot="1">
      <c r="A106" s="550" t="s">
        <v>448</v>
      </c>
      <c r="B106" s="382" t="s">
        <v>449</v>
      </c>
      <c r="C106" s="525">
        <v>8109</v>
      </c>
      <c r="D106" s="525">
        <v>4105</v>
      </c>
      <c r="E106" s="525">
        <v>94</v>
      </c>
      <c r="F106" s="677" t="s">
        <v>763</v>
      </c>
    </row>
    <row r="107" spans="1:6" ht="12" customHeight="1" thickBot="1">
      <c r="A107" s="373" t="s">
        <v>8</v>
      </c>
      <c r="B107" s="371" t="s">
        <v>450</v>
      </c>
      <c r="C107" s="394"/>
      <c r="D107" s="394"/>
      <c r="E107" s="394"/>
      <c r="F107" s="677" t="s">
        <v>764</v>
      </c>
    </row>
    <row r="108" spans="1:6" ht="12" customHeight="1">
      <c r="A108" s="540" t="s">
        <v>78</v>
      </c>
      <c r="B108" s="356" t="s">
        <v>158</v>
      </c>
      <c r="C108" s="522"/>
      <c r="D108" s="522"/>
      <c r="E108" s="522"/>
      <c r="F108" s="677" t="s">
        <v>765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766</v>
      </c>
    </row>
    <row r="110" spans="1:6" ht="12" customHeight="1">
      <c r="A110" s="540" t="s">
        <v>80</v>
      </c>
      <c r="B110" s="360" t="s">
        <v>138</v>
      </c>
      <c r="C110" s="521"/>
      <c r="D110" s="521"/>
      <c r="E110" s="521"/>
      <c r="F110" s="677" t="s">
        <v>767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768</v>
      </c>
    </row>
    <row r="112" spans="1:6" ht="12" customHeight="1">
      <c r="A112" s="540" t="s">
        <v>82</v>
      </c>
      <c r="B112" s="392" t="s">
        <v>161</v>
      </c>
      <c r="C112" s="384"/>
      <c r="D112" s="384"/>
      <c r="E112" s="384"/>
      <c r="F112" s="677" t="s">
        <v>769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770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771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772</v>
      </c>
    </row>
    <row r="116" spans="1:6" ht="12" customHeight="1">
      <c r="A116" s="540" t="s">
        <v>140</v>
      </c>
      <c r="B116" s="380" t="s">
        <v>455</v>
      </c>
      <c r="C116" s="384"/>
      <c r="D116" s="384"/>
      <c r="E116" s="384"/>
      <c r="F116" s="677" t="s">
        <v>773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774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775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776</v>
      </c>
    </row>
    <row r="120" spans="1:6" ht="12" customHeight="1" thickBot="1">
      <c r="A120" s="549" t="s">
        <v>460</v>
      </c>
      <c r="B120" s="380" t="s">
        <v>461</v>
      </c>
      <c r="C120" s="386"/>
      <c r="D120" s="386"/>
      <c r="E120" s="386"/>
      <c r="F120" s="677" t="s">
        <v>777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778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779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780</v>
      </c>
    </row>
    <row r="124" spans="1:6" ht="12" customHeight="1" thickBot="1">
      <c r="A124" s="373" t="s">
        <v>10</v>
      </c>
      <c r="B124" s="376" t="s">
        <v>463</v>
      </c>
      <c r="C124" s="394">
        <v>104954</v>
      </c>
      <c r="D124" s="394">
        <v>148684</v>
      </c>
      <c r="E124" s="394">
        <v>83730</v>
      </c>
      <c r="F124" s="677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/>
      <c r="E125" s="394"/>
      <c r="F125" s="677" t="s">
        <v>782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783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784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/>
      <c r="E129" s="394"/>
      <c r="F129" s="677" t="s">
        <v>786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787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788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789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790</v>
      </c>
    </row>
    <row r="134" spans="1:11" ht="13.5" thickBot="1">
      <c r="A134" s="373" t="s">
        <v>13</v>
      </c>
      <c r="B134" s="376" t="s">
        <v>689</v>
      </c>
      <c r="C134" s="524">
        <v>101400</v>
      </c>
      <c r="D134" s="524">
        <v>89486</v>
      </c>
      <c r="E134" s="524">
        <v>89486</v>
      </c>
      <c r="F134" s="677" t="s">
        <v>791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792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793</v>
      </c>
    </row>
    <row r="137" spans="1:6" ht="12" customHeight="1">
      <c r="A137" s="540" t="s">
        <v>374</v>
      </c>
      <c r="B137" s="357" t="s">
        <v>688</v>
      </c>
      <c r="C137" s="384">
        <v>97845</v>
      </c>
      <c r="D137" s="384">
        <v>85931</v>
      </c>
      <c r="E137" s="384">
        <v>85931</v>
      </c>
      <c r="F137" s="677" t="s">
        <v>794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795</v>
      </c>
    </row>
    <row r="139" spans="1:6" s="331" customFormat="1" ht="12" customHeight="1" thickBot="1">
      <c r="A139" s="549" t="s">
        <v>687</v>
      </c>
      <c r="B139" s="355" t="s">
        <v>477</v>
      </c>
      <c r="C139" s="384"/>
      <c r="D139" s="384"/>
      <c r="E139" s="384"/>
      <c r="F139" s="677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6">
        <f>+C141+C142+C143+C144</f>
        <v>0</v>
      </c>
      <c r="D140" s="526"/>
      <c r="E140" s="526"/>
      <c r="F140" s="677" t="s">
        <v>797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798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799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800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801</v>
      </c>
    </row>
    <row r="145" spans="1:6" ht="12" customHeight="1" thickBot="1">
      <c r="A145" s="373" t="s">
        <v>15</v>
      </c>
      <c r="B145" s="376" t="s">
        <v>483</v>
      </c>
      <c r="C145" s="539">
        <f>+C125+C129+C134+C140</f>
        <v>101400</v>
      </c>
      <c r="D145" s="539">
        <f>+D125+D129+D134+D140</f>
        <v>89486</v>
      </c>
      <c r="E145" s="539">
        <v>89486</v>
      </c>
      <c r="F145" s="677" t="s">
        <v>802</v>
      </c>
    </row>
    <row r="146" spans="1:6" ht="15" customHeight="1" thickBot="1">
      <c r="A146" s="551" t="s">
        <v>16</v>
      </c>
      <c r="B146" s="396" t="s">
        <v>484</v>
      </c>
      <c r="C146" s="539">
        <f>+C124+C145</f>
        <v>206354</v>
      </c>
      <c r="D146" s="539">
        <f>+D124+D145</f>
        <v>238170</v>
      </c>
      <c r="E146" s="539">
        <v>173216</v>
      </c>
      <c r="F146" s="677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692</v>
      </c>
      <c r="B148" s="518"/>
      <c r="C148" s="565"/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/>
      <c r="D149" s="565">
        <v>5</v>
      </c>
      <c r="E149" s="109">
        <v>5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18">
      <selection activeCell="B3" sqref="B3:D3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12" t="s">
        <v>877</v>
      </c>
      <c r="D1" s="813"/>
      <c r="E1" s="813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565</v>
      </c>
      <c r="B3" s="803" t="s">
        <v>693</v>
      </c>
      <c r="C3" s="804"/>
      <c r="D3" s="805"/>
      <c r="E3" s="503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394">
        <v>4753</v>
      </c>
      <c r="D22" s="394">
        <v>4753</v>
      </c>
      <c r="E22" s="394">
        <v>5766</v>
      </c>
    </row>
    <row r="23" spans="1:5" s="557" customFormat="1" ht="12" customHeight="1">
      <c r="A23" s="540" t="s">
        <v>61</v>
      </c>
      <c r="B23" s="411" t="s">
        <v>330</v>
      </c>
      <c r="C23" s="522"/>
      <c r="D23" s="522"/>
      <c r="E23" s="522"/>
    </row>
    <row r="24" spans="1:5" s="530" customFormat="1" ht="12" customHeight="1">
      <c r="A24" s="541" t="s">
        <v>62</v>
      </c>
      <c r="B24" s="412" t="s">
        <v>331</v>
      </c>
      <c r="C24" s="521"/>
      <c r="D24" s="521"/>
      <c r="E24" s="521"/>
    </row>
    <row r="25" spans="1:5" s="557" customFormat="1" ht="12" customHeight="1">
      <c r="A25" s="541" t="s">
        <v>63</v>
      </c>
      <c r="B25" s="412" t="s">
        <v>332</v>
      </c>
      <c r="C25" s="521"/>
      <c r="D25" s="521"/>
      <c r="E25" s="521">
        <v>1013</v>
      </c>
    </row>
    <row r="26" spans="1:5" s="557" customFormat="1" ht="12" customHeight="1">
      <c r="A26" s="541" t="s">
        <v>64</v>
      </c>
      <c r="B26" s="412" t="s">
        <v>333</v>
      </c>
      <c r="C26" s="521"/>
      <c r="D26" s="521"/>
      <c r="E26" s="521"/>
    </row>
    <row r="27" spans="1:5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521">
        <v>4753</v>
      </c>
    </row>
    <row r="28" spans="1:5" s="557" customFormat="1" ht="12" customHeight="1" thickBot="1">
      <c r="A28" s="542" t="s">
        <v>123</v>
      </c>
      <c r="B28" s="413" t="s">
        <v>335</v>
      </c>
      <c r="C28" s="523"/>
      <c r="D28" s="523"/>
      <c r="E28" s="523"/>
    </row>
    <row r="29" spans="1:5" s="557" customFormat="1" ht="12" customHeight="1" thickBot="1">
      <c r="A29" s="373" t="s">
        <v>124</v>
      </c>
      <c r="B29" s="369" t="s">
        <v>336</v>
      </c>
      <c r="C29" s="524">
        <f>+C30+C33+C34+C35</f>
        <v>0</v>
      </c>
      <c r="D29" s="524">
        <f>+D30+D33+D34+D35</f>
        <v>0</v>
      </c>
      <c r="E29" s="524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678">
        <f>+C31+C32</f>
        <v>0</v>
      </c>
      <c r="D30" s="678">
        <f>+D31+D32</f>
        <v>0</v>
      </c>
      <c r="E30" s="678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521"/>
      <c r="D31" s="521"/>
      <c r="E31" s="521"/>
    </row>
    <row r="32" spans="1:5" s="557" customFormat="1" ht="12" customHeight="1">
      <c r="A32" s="541" t="s">
        <v>341</v>
      </c>
      <c r="B32" s="412" t="s">
        <v>342</v>
      </c>
      <c r="C32" s="521"/>
      <c r="D32" s="521"/>
      <c r="E32" s="521"/>
    </row>
    <row r="33" spans="1:5" s="557" customFormat="1" ht="12" customHeight="1">
      <c r="A33" s="541" t="s">
        <v>343</v>
      </c>
      <c r="B33" s="412" t="s">
        <v>344</v>
      </c>
      <c r="C33" s="521"/>
      <c r="D33" s="521"/>
      <c r="E33" s="521"/>
    </row>
    <row r="34" spans="1:5" s="557" customFormat="1" ht="12" customHeight="1">
      <c r="A34" s="541" t="s">
        <v>345</v>
      </c>
      <c r="B34" s="412" t="s">
        <v>346</v>
      </c>
      <c r="C34" s="521"/>
      <c r="D34" s="521"/>
      <c r="E34" s="521"/>
    </row>
    <row r="35" spans="1:5" s="557" customFormat="1" ht="12" customHeight="1" thickBot="1">
      <c r="A35" s="542" t="s">
        <v>347</v>
      </c>
      <c r="B35" s="413" t="s">
        <v>348</v>
      </c>
      <c r="C35" s="523"/>
      <c r="D35" s="523"/>
      <c r="E35" s="523"/>
    </row>
    <row r="36" spans="1:5" s="557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522"/>
      <c r="D37" s="522"/>
      <c r="E37" s="522"/>
    </row>
    <row r="38" spans="1:5" s="557" customFormat="1" ht="12" customHeight="1">
      <c r="A38" s="541" t="s">
        <v>66</v>
      </c>
      <c r="B38" s="412" t="s">
        <v>351</v>
      </c>
      <c r="C38" s="521"/>
      <c r="D38" s="521"/>
      <c r="E38" s="521"/>
    </row>
    <row r="39" spans="1:5" s="557" customFormat="1" ht="12" customHeight="1">
      <c r="A39" s="541" t="s">
        <v>67</v>
      </c>
      <c r="B39" s="412" t="s">
        <v>352</v>
      </c>
      <c r="C39" s="521"/>
      <c r="D39" s="521"/>
      <c r="E39" s="521"/>
    </row>
    <row r="40" spans="1:5" s="557" customFormat="1" ht="12" customHeight="1">
      <c r="A40" s="541" t="s">
        <v>126</v>
      </c>
      <c r="B40" s="412" t="s">
        <v>353</v>
      </c>
      <c r="C40" s="521"/>
      <c r="D40" s="521"/>
      <c r="E40" s="521"/>
    </row>
    <row r="41" spans="1:5" s="557" customFormat="1" ht="12" customHeight="1">
      <c r="A41" s="541" t="s">
        <v>127</v>
      </c>
      <c r="B41" s="412" t="s">
        <v>354</v>
      </c>
      <c r="C41" s="521"/>
      <c r="D41" s="521"/>
      <c r="E41" s="521"/>
    </row>
    <row r="42" spans="1:5" s="557" customFormat="1" ht="12" customHeight="1">
      <c r="A42" s="541" t="s">
        <v>128</v>
      </c>
      <c r="B42" s="412" t="s">
        <v>355</v>
      </c>
      <c r="C42" s="521"/>
      <c r="D42" s="521"/>
      <c r="E42" s="521"/>
    </row>
    <row r="43" spans="1:5" s="557" customFormat="1" ht="12" customHeight="1">
      <c r="A43" s="541" t="s">
        <v>129</v>
      </c>
      <c r="B43" s="412" t="s">
        <v>356</v>
      </c>
      <c r="C43" s="521"/>
      <c r="D43" s="521"/>
      <c r="E43" s="521"/>
    </row>
    <row r="44" spans="1:5" s="557" customFormat="1" ht="12" customHeight="1">
      <c r="A44" s="541" t="s">
        <v>130</v>
      </c>
      <c r="B44" s="412" t="s">
        <v>357</v>
      </c>
      <c r="C44" s="521"/>
      <c r="D44" s="521"/>
      <c r="E44" s="521"/>
    </row>
    <row r="45" spans="1:5" s="557" customFormat="1" ht="12" customHeight="1">
      <c r="A45" s="541" t="s">
        <v>358</v>
      </c>
      <c r="B45" s="412" t="s">
        <v>359</v>
      </c>
      <c r="C45" s="679"/>
      <c r="D45" s="679"/>
      <c r="E45" s="679"/>
    </row>
    <row r="46" spans="1:5" s="530" customFormat="1" ht="12" customHeight="1" thickBot="1">
      <c r="A46" s="542" t="s">
        <v>360</v>
      </c>
      <c r="B46" s="413" t="s">
        <v>361</v>
      </c>
      <c r="C46" s="680"/>
      <c r="D46" s="680"/>
      <c r="E46" s="680"/>
    </row>
    <row r="47" spans="1:5" s="557" customFormat="1" ht="12" customHeight="1" thickBot="1">
      <c r="A47" s="373" t="s">
        <v>12</v>
      </c>
      <c r="B47" s="369" t="s">
        <v>362</v>
      </c>
      <c r="C47" s="394"/>
      <c r="D47" s="394">
        <v>4899</v>
      </c>
      <c r="E47" s="394">
        <v>4899</v>
      </c>
    </row>
    <row r="48" spans="1:5" s="557" customFormat="1" ht="12" customHeight="1">
      <c r="A48" s="540" t="s">
        <v>68</v>
      </c>
      <c r="B48" s="411" t="s">
        <v>363</v>
      </c>
      <c r="C48" s="681"/>
      <c r="D48" s="681"/>
      <c r="E48" s="681"/>
    </row>
    <row r="49" spans="1:5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679">
        <v>4882</v>
      </c>
    </row>
    <row r="50" spans="1:5" s="557" customFormat="1" ht="12" customHeight="1">
      <c r="A50" s="541" t="s">
        <v>365</v>
      </c>
      <c r="B50" s="412" t="s">
        <v>366</v>
      </c>
      <c r="C50" s="679"/>
      <c r="D50" s="679">
        <v>17</v>
      </c>
      <c r="E50" s="679">
        <v>17</v>
      </c>
    </row>
    <row r="51" spans="1:5" s="557" customFormat="1" ht="12" customHeight="1">
      <c r="A51" s="541" t="s">
        <v>367</v>
      </c>
      <c r="B51" s="412" t="s">
        <v>368</v>
      </c>
      <c r="C51" s="679"/>
      <c r="D51" s="679"/>
      <c r="E51" s="679"/>
    </row>
    <row r="52" spans="1:5" s="557" customFormat="1" ht="12" customHeight="1" thickBot="1">
      <c r="A52" s="542" t="s">
        <v>369</v>
      </c>
      <c r="B52" s="413" t="s">
        <v>370</v>
      </c>
      <c r="C52" s="680"/>
      <c r="D52" s="680"/>
      <c r="E52" s="680"/>
    </row>
    <row r="53" spans="1:5" s="557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522"/>
      <c r="D54" s="522"/>
      <c r="E54" s="522"/>
    </row>
    <row r="55" spans="1:5" s="530" customFormat="1" ht="12" customHeight="1">
      <c r="A55" s="541" t="s">
        <v>71</v>
      </c>
      <c r="B55" s="412" t="s">
        <v>373</v>
      </c>
      <c r="C55" s="521"/>
      <c r="D55" s="521"/>
      <c r="E55" s="521"/>
    </row>
    <row r="56" spans="1:5" s="530" customFormat="1" ht="12" customHeight="1">
      <c r="A56" s="541" t="s">
        <v>374</v>
      </c>
      <c r="B56" s="412" t="s">
        <v>375</v>
      </c>
      <c r="C56" s="521"/>
      <c r="D56" s="521"/>
      <c r="E56" s="521"/>
    </row>
    <row r="57" spans="1:5" s="530" customFormat="1" ht="12" customHeight="1" thickBot="1">
      <c r="A57" s="542" t="s">
        <v>376</v>
      </c>
      <c r="B57" s="413" t="s">
        <v>377</v>
      </c>
      <c r="C57" s="523"/>
      <c r="D57" s="523"/>
      <c r="E57" s="523"/>
    </row>
    <row r="58" spans="1:5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1149</v>
      </c>
      <c r="E58" s="394">
        <f>SUM(E59:E61)</f>
        <v>1149</v>
      </c>
    </row>
    <row r="59" spans="1:5" s="557" customFormat="1" ht="12" customHeight="1">
      <c r="A59" s="540" t="s">
        <v>132</v>
      </c>
      <c r="B59" s="411" t="s">
        <v>379</v>
      </c>
      <c r="C59" s="679"/>
      <c r="D59" s="679"/>
      <c r="E59" s="679"/>
    </row>
    <row r="60" spans="1:5" s="557" customFormat="1" ht="12" customHeight="1">
      <c r="A60" s="541" t="s">
        <v>133</v>
      </c>
      <c r="B60" s="412" t="s">
        <v>568</v>
      </c>
      <c r="C60" s="679"/>
      <c r="D60" s="679"/>
      <c r="E60" s="679"/>
    </row>
    <row r="61" spans="1:5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679">
        <v>1149</v>
      </c>
    </row>
    <row r="62" spans="1:5" s="557" customFormat="1" ht="12" customHeight="1" thickBot="1">
      <c r="A62" s="542" t="s">
        <v>382</v>
      </c>
      <c r="B62" s="413" t="s">
        <v>383</v>
      </c>
      <c r="C62" s="679"/>
      <c r="D62" s="679"/>
      <c r="E62" s="679"/>
    </row>
    <row r="63" spans="1:5" s="557" customFormat="1" ht="12" customHeight="1" thickBot="1">
      <c r="A63" s="373" t="s">
        <v>15</v>
      </c>
      <c r="B63" s="369" t="s">
        <v>384</v>
      </c>
      <c r="C63" s="524">
        <f>+C8+C15+C22+C29+C36+C47+C53+C58</f>
        <v>4753</v>
      </c>
      <c r="D63" s="524">
        <f>+D8+D15+D22+D29+D36+D47+D53+D58</f>
        <v>10801</v>
      </c>
      <c r="E63" s="524">
        <f>+E8+E15+E22+E29+E36+E47+E53+E58</f>
        <v>11814</v>
      </c>
    </row>
    <row r="64" spans="1:5" s="557" customFormat="1" ht="12" customHeight="1" thickBot="1">
      <c r="A64" s="543" t="s">
        <v>566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679"/>
      <c r="D65" s="679"/>
      <c r="E65" s="679"/>
    </row>
    <row r="66" spans="1:5" s="557" customFormat="1" ht="12" customHeight="1">
      <c r="A66" s="541" t="s">
        <v>389</v>
      </c>
      <c r="B66" s="412" t="s">
        <v>390</v>
      </c>
      <c r="C66" s="679"/>
      <c r="D66" s="679"/>
      <c r="E66" s="679"/>
    </row>
    <row r="67" spans="1:5" s="557" customFormat="1" ht="12" customHeight="1" thickBot="1">
      <c r="A67" s="542" t="s">
        <v>391</v>
      </c>
      <c r="B67" s="536" t="s">
        <v>392</v>
      </c>
      <c r="C67" s="679"/>
      <c r="D67" s="679"/>
      <c r="E67" s="679"/>
    </row>
    <row r="68" spans="1:5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679"/>
      <c r="D69" s="679"/>
      <c r="E69" s="679"/>
    </row>
    <row r="70" spans="1:5" s="557" customFormat="1" ht="12" customHeight="1">
      <c r="A70" s="541" t="s">
        <v>110</v>
      </c>
      <c r="B70" s="412" t="s">
        <v>396</v>
      </c>
      <c r="C70" s="679"/>
      <c r="D70" s="679"/>
      <c r="E70" s="679"/>
    </row>
    <row r="71" spans="1:5" s="557" customFormat="1" ht="12" customHeight="1">
      <c r="A71" s="541" t="s">
        <v>397</v>
      </c>
      <c r="B71" s="412" t="s">
        <v>398</v>
      </c>
      <c r="C71" s="679"/>
      <c r="D71" s="679"/>
      <c r="E71" s="679"/>
    </row>
    <row r="72" spans="1:5" s="557" customFormat="1" ht="12" customHeight="1" thickBot="1">
      <c r="A72" s="542" t="s">
        <v>399</v>
      </c>
      <c r="B72" s="413" t="s">
        <v>400</v>
      </c>
      <c r="C72" s="679"/>
      <c r="D72" s="679"/>
      <c r="E72" s="679"/>
    </row>
    <row r="73" spans="1:5" s="557" customFormat="1" ht="12" customHeight="1" thickBot="1">
      <c r="A73" s="543" t="s">
        <v>401</v>
      </c>
      <c r="B73" s="390" t="s">
        <v>402</v>
      </c>
      <c r="C73" s="394">
        <v>7664</v>
      </c>
      <c r="D73" s="394">
        <v>22898</v>
      </c>
      <c r="E73" s="394">
        <v>16992</v>
      </c>
    </row>
    <row r="74" spans="1:5" s="557" customFormat="1" ht="12" customHeight="1">
      <c r="A74" s="540" t="s">
        <v>403</v>
      </c>
      <c r="B74" s="411" t="s">
        <v>404</v>
      </c>
      <c r="C74" s="679">
        <v>7664</v>
      </c>
      <c r="D74" s="679">
        <v>22898</v>
      </c>
      <c r="E74" s="679">
        <v>16992</v>
      </c>
    </row>
    <row r="75" spans="1:5" s="557" customFormat="1" ht="12" customHeight="1" thickBot="1">
      <c r="A75" s="542" t="s">
        <v>405</v>
      </c>
      <c r="B75" s="413" t="s">
        <v>406</v>
      </c>
      <c r="C75" s="679"/>
      <c r="D75" s="679"/>
      <c r="E75" s="679"/>
    </row>
    <row r="76" spans="1:5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679"/>
      <c r="D77" s="679"/>
      <c r="E77" s="679"/>
    </row>
    <row r="78" spans="1:5" s="557" customFormat="1" ht="12" customHeight="1">
      <c r="A78" s="541" t="s">
        <v>411</v>
      </c>
      <c r="B78" s="412" t="s">
        <v>412</v>
      </c>
      <c r="C78" s="679"/>
      <c r="D78" s="679"/>
      <c r="E78" s="679"/>
    </row>
    <row r="79" spans="1:5" s="557" customFormat="1" ht="12" customHeight="1" thickBot="1">
      <c r="A79" s="542" t="s">
        <v>413</v>
      </c>
      <c r="B79" s="413" t="s">
        <v>414</v>
      </c>
      <c r="C79" s="679"/>
      <c r="D79" s="679"/>
      <c r="E79" s="679"/>
    </row>
    <row r="80" spans="1:5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679"/>
      <c r="D81" s="679"/>
      <c r="E81" s="679"/>
    </row>
    <row r="82" spans="1:5" s="557" customFormat="1" ht="12" customHeight="1">
      <c r="A82" s="545" t="s">
        <v>419</v>
      </c>
      <c r="B82" s="412" t="s">
        <v>420</v>
      </c>
      <c r="C82" s="679"/>
      <c r="D82" s="679"/>
      <c r="E82" s="679"/>
    </row>
    <row r="83" spans="1:5" s="557" customFormat="1" ht="12" customHeight="1">
      <c r="A83" s="545" t="s">
        <v>421</v>
      </c>
      <c r="B83" s="412" t="s">
        <v>422</v>
      </c>
      <c r="C83" s="679"/>
      <c r="D83" s="679"/>
      <c r="E83" s="679"/>
    </row>
    <row r="84" spans="1:5" s="557" customFormat="1" ht="12" customHeight="1" thickBot="1">
      <c r="A84" s="546" t="s">
        <v>423</v>
      </c>
      <c r="B84" s="413" t="s">
        <v>424</v>
      </c>
      <c r="C84" s="679"/>
      <c r="D84" s="679"/>
      <c r="E84" s="679"/>
    </row>
    <row r="85" spans="1:5" s="557" customFormat="1" ht="12" customHeight="1" thickBot="1">
      <c r="A85" s="543" t="s">
        <v>425</v>
      </c>
      <c r="B85" s="390" t="s">
        <v>426</v>
      </c>
      <c r="C85" s="682"/>
      <c r="D85" s="682"/>
      <c r="E85" s="682"/>
    </row>
    <row r="86" spans="1:5" s="557" customFormat="1" ht="12" customHeight="1" thickBot="1">
      <c r="A86" s="543" t="s">
        <v>427</v>
      </c>
      <c r="B86" s="537" t="s">
        <v>428</v>
      </c>
      <c r="C86" s="524">
        <f>+C64+C68+C73+C76+C80+C85</f>
        <v>7664</v>
      </c>
      <c r="D86" s="524">
        <f>+D64+D68+D73+D76+D80+D85</f>
        <v>22898</v>
      </c>
      <c r="E86" s="524">
        <f>+E64+E68+E73+E76+E80+E85</f>
        <v>16992</v>
      </c>
    </row>
    <row r="87" spans="1:5" s="557" customFormat="1" ht="12" customHeight="1" thickBot="1">
      <c r="A87" s="547" t="s">
        <v>429</v>
      </c>
      <c r="B87" s="538" t="s">
        <v>567</v>
      </c>
      <c r="C87" s="524">
        <f>+C63+C86</f>
        <v>12417</v>
      </c>
      <c r="D87" s="524">
        <f>+D63+D86</f>
        <v>33699</v>
      </c>
      <c r="E87" s="524">
        <f>+E63+E86</f>
        <v>28806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519"/>
      <c r="D91" s="519"/>
      <c r="E91" s="519"/>
    </row>
    <row r="92" spans="1:5" ht="12" customHeight="1">
      <c r="A92" s="548" t="s">
        <v>72</v>
      </c>
      <c r="B92" s="358" t="s">
        <v>37</v>
      </c>
      <c r="C92" s="520"/>
      <c r="D92" s="520"/>
      <c r="E92" s="520"/>
    </row>
    <row r="93" spans="1:5" ht="12" customHeight="1">
      <c r="A93" s="541" t="s">
        <v>73</v>
      </c>
      <c r="B93" s="356" t="s">
        <v>134</v>
      </c>
      <c r="C93" s="521"/>
      <c r="D93" s="521"/>
      <c r="E93" s="521"/>
    </row>
    <row r="94" spans="1:5" ht="12" customHeight="1">
      <c r="A94" s="541" t="s">
        <v>74</v>
      </c>
      <c r="B94" s="356" t="s">
        <v>101</v>
      </c>
      <c r="C94" s="523"/>
      <c r="D94" s="523"/>
      <c r="E94" s="523"/>
    </row>
    <row r="95" spans="1:5" ht="12" customHeight="1">
      <c r="A95" s="541" t="s">
        <v>75</v>
      </c>
      <c r="B95" s="359" t="s">
        <v>135</v>
      </c>
      <c r="C95" s="523"/>
      <c r="D95" s="523"/>
      <c r="E95" s="523"/>
    </row>
    <row r="96" spans="1:5" ht="12" customHeight="1">
      <c r="A96" s="541" t="s">
        <v>84</v>
      </c>
      <c r="B96" s="367" t="s">
        <v>136</v>
      </c>
      <c r="C96" s="523"/>
      <c r="D96" s="523"/>
      <c r="E96" s="523"/>
    </row>
    <row r="97" spans="1:5" ht="12" customHeight="1">
      <c r="A97" s="541" t="s">
        <v>76</v>
      </c>
      <c r="B97" s="356" t="s">
        <v>438</v>
      </c>
      <c r="C97" s="523"/>
      <c r="D97" s="523"/>
      <c r="E97" s="523"/>
    </row>
    <row r="98" spans="1:5" ht="12" customHeight="1">
      <c r="A98" s="541" t="s">
        <v>77</v>
      </c>
      <c r="B98" s="379" t="s">
        <v>439</v>
      </c>
      <c r="C98" s="523"/>
      <c r="D98" s="523"/>
      <c r="E98" s="523"/>
    </row>
    <row r="99" spans="1:5" ht="12" customHeight="1">
      <c r="A99" s="541" t="s">
        <v>85</v>
      </c>
      <c r="B99" s="380" t="s">
        <v>440</v>
      </c>
      <c r="C99" s="523"/>
      <c r="D99" s="523"/>
      <c r="E99" s="523"/>
    </row>
    <row r="100" spans="1:5" ht="12" customHeight="1">
      <c r="A100" s="541" t="s">
        <v>86</v>
      </c>
      <c r="B100" s="380" t="s">
        <v>441</v>
      </c>
      <c r="C100" s="523"/>
      <c r="D100" s="523"/>
      <c r="E100" s="523"/>
    </row>
    <row r="101" spans="1:5" ht="12" customHeight="1">
      <c r="A101" s="541" t="s">
        <v>87</v>
      </c>
      <c r="B101" s="379" t="s">
        <v>442</v>
      </c>
      <c r="C101" s="523"/>
      <c r="D101" s="523"/>
      <c r="E101" s="523"/>
    </row>
    <row r="102" spans="1:5" ht="12" customHeight="1">
      <c r="A102" s="541" t="s">
        <v>88</v>
      </c>
      <c r="B102" s="379" t="s">
        <v>443</v>
      </c>
      <c r="C102" s="523"/>
      <c r="D102" s="523"/>
      <c r="E102" s="523"/>
    </row>
    <row r="103" spans="1:5" ht="12" customHeight="1">
      <c r="A103" s="541" t="s">
        <v>90</v>
      </c>
      <c r="B103" s="380" t="s">
        <v>444</v>
      </c>
      <c r="C103" s="523"/>
      <c r="D103" s="523"/>
      <c r="E103" s="523"/>
    </row>
    <row r="104" spans="1:5" ht="12" customHeight="1">
      <c r="A104" s="549" t="s">
        <v>137</v>
      </c>
      <c r="B104" s="381" t="s">
        <v>445</v>
      </c>
      <c r="C104" s="523"/>
      <c r="D104" s="523"/>
      <c r="E104" s="523"/>
    </row>
    <row r="105" spans="1:5" ht="12" customHeight="1">
      <c r="A105" s="541" t="s">
        <v>446</v>
      </c>
      <c r="B105" s="381" t="s">
        <v>447</v>
      </c>
      <c r="C105" s="523"/>
      <c r="D105" s="523"/>
      <c r="E105" s="523"/>
    </row>
    <row r="106" spans="1:5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</row>
    <row r="107" spans="1:5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</row>
    <row r="108" spans="1:5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</row>
    <row r="109" spans="1:5" ht="12" customHeight="1">
      <c r="A109" s="540" t="s">
        <v>79</v>
      </c>
      <c r="B109" s="360" t="s">
        <v>451</v>
      </c>
      <c r="C109" s="522"/>
      <c r="D109" s="522"/>
      <c r="E109" s="522"/>
    </row>
    <row r="110" spans="1:5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</row>
    <row r="111" spans="1:5" ht="12" customHeight="1">
      <c r="A111" s="540" t="s">
        <v>81</v>
      </c>
      <c r="B111" s="360" t="s">
        <v>452</v>
      </c>
      <c r="C111" s="384"/>
      <c r="D111" s="384"/>
      <c r="E111" s="384"/>
    </row>
    <row r="112" spans="1:5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</row>
    <row r="113" spans="1:5" ht="12" customHeight="1">
      <c r="A113" s="540" t="s">
        <v>89</v>
      </c>
      <c r="B113" s="391" t="s">
        <v>453</v>
      </c>
      <c r="C113" s="384"/>
      <c r="D113" s="384"/>
      <c r="E113" s="384"/>
    </row>
    <row r="114" spans="1:5" ht="12" customHeight="1">
      <c r="A114" s="540" t="s">
        <v>91</v>
      </c>
      <c r="B114" s="407" t="s">
        <v>454</v>
      </c>
      <c r="C114" s="384"/>
      <c r="D114" s="384"/>
      <c r="E114" s="384"/>
    </row>
    <row r="115" spans="1:5" ht="12" customHeight="1">
      <c r="A115" s="540" t="s">
        <v>139</v>
      </c>
      <c r="B115" s="380" t="s">
        <v>441</v>
      </c>
      <c r="C115" s="384"/>
      <c r="D115" s="384"/>
      <c r="E115" s="384"/>
    </row>
    <row r="116" spans="1:5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</row>
    <row r="117" spans="1:5" ht="12" customHeight="1">
      <c r="A117" s="540" t="s">
        <v>141</v>
      </c>
      <c r="B117" s="380" t="s">
        <v>456</v>
      </c>
      <c r="C117" s="384"/>
      <c r="D117" s="384"/>
      <c r="E117" s="384"/>
    </row>
    <row r="118" spans="1:5" ht="12" customHeight="1">
      <c r="A118" s="540" t="s">
        <v>457</v>
      </c>
      <c r="B118" s="380" t="s">
        <v>444</v>
      </c>
      <c r="C118" s="384"/>
      <c r="D118" s="384"/>
      <c r="E118" s="384"/>
    </row>
    <row r="119" spans="1:5" ht="12" customHeight="1">
      <c r="A119" s="540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0" t="s">
        <v>61</v>
      </c>
      <c r="B122" s="357" t="s">
        <v>47</v>
      </c>
      <c r="C122" s="522"/>
      <c r="D122" s="522"/>
      <c r="E122" s="522"/>
    </row>
    <row r="123" spans="1:5" ht="12" customHeight="1" thickBot="1">
      <c r="A123" s="542" t="s">
        <v>62</v>
      </c>
      <c r="B123" s="360" t="s">
        <v>48</v>
      </c>
      <c r="C123" s="523"/>
      <c r="D123" s="523"/>
      <c r="E123" s="523"/>
    </row>
    <row r="124" spans="1:5" ht="12" customHeight="1" thickBot="1">
      <c r="A124" s="373" t="s">
        <v>10</v>
      </c>
      <c r="B124" s="376" t="s">
        <v>463</v>
      </c>
      <c r="C124" s="394">
        <f>+C91+C107+C121</f>
        <v>12367</v>
      </c>
      <c r="D124" s="394">
        <f>+D91+D107+D121</f>
        <v>33353</v>
      </c>
      <c r="E124" s="394">
        <f>+E91+E107+E121</f>
        <v>28460</v>
      </c>
    </row>
    <row r="125" spans="1:5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0" t="s">
        <v>65</v>
      </c>
      <c r="B126" s="357" t="s">
        <v>465</v>
      </c>
      <c r="C126" s="384"/>
      <c r="D126" s="384"/>
      <c r="E126" s="384"/>
    </row>
    <row r="127" spans="1:5" ht="12" customHeight="1">
      <c r="A127" s="540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49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0" t="s">
        <v>68</v>
      </c>
      <c r="B130" s="357" t="s">
        <v>469</v>
      </c>
      <c r="C130" s="384"/>
      <c r="D130" s="384"/>
      <c r="E130" s="384"/>
    </row>
    <row r="131" spans="1:5" ht="12" customHeight="1">
      <c r="A131" s="540" t="s">
        <v>69</v>
      </c>
      <c r="B131" s="357" t="s">
        <v>470</v>
      </c>
      <c r="C131" s="384"/>
      <c r="D131" s="384"/>
      <c r="E131" s="384"/>
    </row>
    <row r="132" spans="1:5" ht="12" customHeight="1">
      <c r="A132" s="540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689</v>
      </c>
      <c r="C134" s="524">
        <f>+C135+C136+C137+C138</f>
        <v>0</v>
      </c>
      <c r="D134" s="524">
        <f>+D135+D136+D137+D138</f>
        <v>0</v>
      </c>
      <c r="E134" s="524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384"/>
      <c r="D135" s="384"/>
      <c r="E135" s="384"/>
    </row>
    <row r="136" spans="1:5" ht="12" customHeight="1">
      <c r="A136" s="540" t="s">
        <v>71</v>
      </c>
      <c r="B136" s="357" t="s">
        <v>475</v>
      </c>
      <c r="C136" s="384"/>
      <c r="D136" s="384"/>
      <c r="E136" s="384"/>
    </row>
    <row r="137" spans="1:5" ht="12" customHeight="1">
      <c r="A137" s="540" t="s">
        <v>374</v>
      </c>
      <c r="B137" s="357" t="s">
        <v>688</v>
      </c>
      <c r="C137" s="384"/>
      <c r="D137" s="384"/>
      <c r="E137" s="384"/>
    </row>
    <row r="138" spans="1:5" s="331" customFormat="1" ht="12" customHeight="1" thickBot="1">
      <c r="A138" s="540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49" t="s">
        <v>687</v>
      </c>
      <c r="B139" s="355" t="s">
        <v>477</v>
      </c>
      <c r="C139" s="526">
        <f>+C140+C141+C142+C143</f>
        <v>0</v>
      </c>
      <c r="D139" s="526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384"/>
      <c r="D140" s="384"/>
      <c r="E140" s="526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0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0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0" t="s">
        <v>382</v>
      </c>
      <c r="B144" s="357" t="s">
        <v>482</v>
      </c>
      <c r="C144" s="539">
        <f>+C125+C129+C134+C139</f>
        <v>0</v>
      </c>
      <c r="D144" s="539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39"/>
      <c r="D145" s="539"/>
      <c r="E145" s="539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539">
        <f>+C124+C145</f>
        <v>12367</v>
      </c>
      <c r="D146" s="539">
        <f>+D124+D145</f>
        <v>33353</v>
      </c>
      <c r="E146" s="539">
        <f>+E124+E145</f>
        <v>28460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24">
      <selection activeCell="C1" sqref="C1:E1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09" t="s">
        <v>878</v>
      </c>
      <c r="D1" s="810"/>
      <c r="E1" s="810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565</v>
      </c>
      <c r="B3" s="803" t="s">
        <v>694</v>
      </c>
      <c r="C3" s="804"/>
      <c r="D3" s="805"/>
      <c r="E3" s="503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7" customFormat="1" ht="12" customHeight="1">
      <c r="A23" s="540" t="s">
        <v>61</v>
      </c>
      <c r="B23" s="411" t="s">
        <v>330</v>
      </c>
      <c r="C23" s="402"/>
      <c r="D23" s="402"/>
      <c r="E23" s="385"/>
    </row>
    <row r="24" spans="1:5" s="530" customFormat="1" ht="12" customHeight="1">
      <c r="A24" s="541" t="s">
        <v>62</v>
      </c>
      <c r="B24" s="412" t="s">
        <v>331</v>
      </c>
      <c r="C24" s="401"/>
      <c r="D24" s="401"/>
      <c r="E24" s="384"/>
    </row>
    <row r="25" spans="1:5" s="557" customFormat="1" ht="12" customHeight="1">
      <c r="A25" s="541" t="s">
        <v>63</v>
      </c>
      <c r="B25" s="412" t="s">
        <v>332</v>
      </c>
      <c r="C25" s="401"/>
      <c r="D25" s="401"/>
      <c r="E25" s="384"/>
    </row>
    <row r="26" spans="1:5" s="557" customFormat="1" ht="12" customHeight="1">
      <c r="A26" s="541" t="s">
        <v>64</v>
      </c>
      <c r="B26" s="412" t="s">
        <v>333</v>
      </c>
      <c r="C26" s="401"/>
      <c r="D26" s="401"/>
      <c r="E26" s="384"/>
    </row>
    <row r="27" spans="1:5" s="557" customFormat="1" ht="12" customHeight="1">
      <c r="A27" s="541" t="s">
        <v>122</v>
      </c>
      <c r="B27" s="412" t="s">
        <v>334</v>
      </c>
      <c r="C27" s="401"/>
      <c r="D27" s="401"/>
      <c r="E27" s="384"/>
    </row>
    <row r="28" spans="1:5" s="557" customFormat="1" ht="12" customHeight="1" thickBot="1">
      <c r="A28" s="542" t="s">
        <v>123</v>
      </c>
      <c r="B28" s="413" t="s">
        <v>335</v>
      </c>
      <c r="C28" s="403"/>
      <c r="D28" s="403"/>
      <c r="E28" s="386"/>
    </row>
    <row r="29" spans="1:5" s="557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401"/>
      <c r="D31" s="401"/>
      <c r="E31" s="384"/>
    </row>
    <row r="32" spans="1:5" s="557" customFormat="1" ht="12" customHeight="1">
      <c r="A32" s="541" t="s">
        <v>341</v>
      </c>
      <c r="B32" s="412" t="s">
        <v>342</v>
      </c>
      <c r="C32" s="401"/>
      <c r="D32" s="401"/>
      <c r="E32" s="384"/>
    </row>
    <row r="33" spans="1:5" s="557" customFormat="1" ht="12" customHeight="1">
      <c r="A33" s="541" t="s">
        <v>343</v>
      </c>
      <c r="B33" s="412" t="s">
        <v>344</v>
      </c>
      <c r="C33" s="401"/>
      <c r="D33" s="401"/>
      <c r="E33" s="384"/>
    </row>
    <row r="34" spans="1:5" s="557" customFormat="1" ht="12" customHeight="1">
      <c r="A34" s="541" t="s">
        <v>345</v>
      </c>
      <c r="B34" s="412" t="s">
        <v>346</v>
      </c>
      <c r="C34" s="401"/>
      <c r="D34" s="401"/>
      <c r="E34" s="384"/>
    </row>
    <row r="35" spans="1:5" s="557" customFormat="1" ht="12" customHeight="1" thickBot="1">
      <c r="A35" s="542" t="s">
        <v>347</v>
      </c>
      <c r="B35" s="413" t="s">
        <v>348</v>
      </c>
      <c r="C35" s="403"/>
      <c r="D35" s="403"/>
      <c r="E35" s="386"/>
    </row>
    <row r="36" spans="1:5" s="557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402"/>
      <c r="D37" s="402"/>
      <c r="E37" s="385"/>
    </row>
    <row r="38" spans="1:5" s="557" customFormat="1" ht="12" customHeight="1">
      <c r="A38" s="541" t="s">
        <v>66</v>
      </c>
      <c r="B38" s="412" t="s">
        <v>351</v>
      </c>
      <c r="C38" s="401"/>
      <c r="D38" s="401"/>
      <c r="E38" s="384"/>
    </row>
    <row r="39" spans="1:5" s="557" customFormat="1" ht="12" customHeight="1">
      <c r="A39" s="541" t="s">
        <v>67</v>
      </c>
      <c r="B39" s="412" t="s">
        <v>352</v>
      </c>
      <c r="C39" s="401"/>
      <c r="D39" s="401"/>
      <c r="E39" s="384"/>
    </row>
    <row r="40" spans="1:5" s="557" customFormat="1" ht="12" customHeight="1">
      <c r="A40" s="541" t="s">
        <v>126</v>
      </c>
      <c r="B40" s="412" t="s">
        <v>353</v>
      </c>
      <c r="C40" s="401"/>
      <c r="D40" s="401"/>
      <c r="E40" s="384"/>
    </row>
    <row r="41" spans="1:5" s="557" customFormat="1" ht="12" customHeight="1">
      <c r="A41" s="541" t="s">
        <v>127</v>
      </c>
      <c r="B41" s="412" t="s">
        <v>354</v>
      </c>
      <c r="C41" s="401"/>
      <c r="D41" s="401"/>
      <c r="E41" s="384"/>
    </row>
    <row r="42" spans="1:5" s="557" customFormat="1" ht="12" customHeight="1">
      <c r="A42" s="541" t="s">
        <v>128</v>
      </c>
      <c r="B42" s="412" t="s">
        <v>355</v>
      </c>
      <c r="C42" s="401"/>
      <c r="D42" s="401"/>
      <c r="E42" s="384"/>
    </row>
    <row r="43" spans="1:5" s="557" customFormat="1" ht="12" customHeight="1">
      <c r="A43" s="541" t="s">
        <v>129</v>
      </c>
      <c r="B43" s="412" t="s">
        <v>356</v>
      </c>
      <c r="C43" s="401"/>
      <c r="D43" s="401"/>
      <c r="E43" s="384"/>
    </row>
    <row r="44" spans="1:5" s="557" customFormat="1" ht="12" customHeight="1">
      <c r="A44" s="541" t="s">
        <v>130</v>
      </c>
      <c r="B44" s="412" t="s">
        <v>357</v>
      </c>
      <c r="C44" s="401"/>
      <c r="D44" s="401"/>
      <c r="E44" s="384"/>
    </row>
    <row r="45" spans="1:5" s="557" customFormat="1" ht="12" customHeight="1">
      <c r="A45" s="541" t="s">
        <v>358</v>
      </c>
      <c r="B45" s="412" t="s">
        <v>359</v>
      </c>
      <c r="C45" s="404"/>
      <c r="D45" s="404"/>
      <c r="E45" s="387"/>
    </row>
    <row r="46" spans="1:5" s="530" customFormat="1" ht="12" customHeight="1" thickBot="1">
      <c r="A46" s="542" t="s">
        <v>360</v>
      </c>
      <c r="B46" s="413" t="s">
        <v>361</v>
      </c>
      <c r="C46" s="405"/>
      <c r="D46" s="405"/>
      <c r="E46" s="388"/>
    </row>
    <row r="47" spans="1:5" s="557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7" customFormat="1" ht="12" customHeight="1">
      <c r="A48" s="540" t="s">
        <v>68</v>
      </c>
      <c r="B48" s="411" t="s">
        <v>363</v>
      </c>
      <c r="C48" s="422"/>
      <c r="D48" s="422"/>
      <c r="E48" s="389"/>
    </row>
    <row r="49" spans="1:5" s="557" customFormat="1" ht="12" customHeight="1">
      <c r="A49" s="541" t="s">
        <v>69</v>
      </c>
      <c r="B49" s="412" t="s">
        <v>364</v>
      </c>
      <c r="C49" s="404"/>
      <c r="D49" s="404"/>
      <c r="E49" s="387"/>
    </row>
    <row r="50" spans="1:5" s="557" customFormat="1" ht="12" customHeight="1">
      <c r="A50" s="541" t="s">
        <v>365</v>
      </c>
      <c r="B50" s="412" t="s">
        <v>366</v>
      </c>
      <c r="C50" s="404"/>
      <c r="D50" s="404"/>
      <c r="E50" s="387"/>
    </row>
    <row r="51" spans="1:5" s="557" customFormat="1" ht="12" customHeight="1">
      <c r="A51" s="541" t="s">
        <v>367</v>
      </c>
      <c r="B51" s="412" t="s">
        <v>368</v>
      </c>
      <c r="C51" s="404"/>
      <c r="D51" s="404"/>
      <c r="E51" s="387"/>
    </row>
    <row r="52" spans="1:5" s="557" customFormat="1" ht="12" customHeight="1" thickBot="1">
      <c r="A52" s="542" t="s">
        <v>369</v>
      </c>
      <c r="B52" s="413" t="s">
        <v>370</v>
      </c>
      <c r="C52" s="405"/>
      <c r="D52" s="405"/>
      <c r="E52" s="388"/>
    </row>
    <row r="53" spans="1:5" s="557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402"/>
      <c r="D54" s="402"/>
      <c r="E54" s="385"/>
    </row>
    <row r="55" spans="1:5" s="530" customFormat="1" ht="12" customHeight="1">
      <c r="A55" s="541" t="s">
        <v>71</v>
      </c>
      <c r="B55" s="412" t="s">
        <v>373</v>
      </c>
      <c r="C55" s="401"/>
      <c r="D55" s="401"/>
      <c r="E55" s="384"/>
    </row>
    <row r="56" spans="1:5" s="530" customFormat="1" ht="12" customHeight="1">
      <c r="A56" s="541" t="s">
        <v>374</v>
      </c>
      <c r="B56" s="412" t="s">
        <v>375</v>
      </c>
      <c r="C56" s="401"/>
      <c r="D56" s="401"/>
      <c r="E56" s="384"/>
    </row>
    <row r="57" spans="1:5" s="530" customFormat="1" ht="12" customHeight="1" thickBot="1">
      <c r="A57" s="542" t="s">
        <v>376</v>
      </c>
      <c r="B57" s="413" t="s">
        <v>377</v>
      </c>
      <c r="C57" s="403"/>
      <c r="D57" s="403"/>
      <c r="E57" s="386"/>
    </row>
    <row r="58" spans="1:5" s="557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7" customFormat="1" ht="12" customHeight="1">
      <c r="A59" s="540" t="s">
        <v>132</v>
      </c>
      <c r="B59" s="411" t="s">
        <v>379</v>
      </c>
      <c r="C59" s="404"/>
      <c r="D59" s="404"/>
      <c r="E59" s="387"/>
    </row>
    <row r="60" spans="1:5" s="557" customFormat="1" ht="12" customHeight="1">
      <c r="A60" s="541" t="s">
        <v>133</v>
      </c>
      <c r="B60" s="412" t="s">
        <v>568</v>
      </c>
      <c r="C60" s="404"/>
      <c r="D60" s="404"/>
      <c r="E60" s="387"/>
    </row>
    <row r="61" spans="1:5" s="557" customFormat="1" ht="12" customHeight="1">
      <c r="A61" s="541" t="s">
        <v>160</v>
      </c>
      <c r="B61" s="412" t="s">
        <v>381</v>
      </c>
      <c r="C61" s="404"/>
      <c r="D61" s="404"/>
      <c r="E61" s="387"/>
    </row>
    <row r="62" spans="1:5" s="557" customFormat="1" ht="12" customHeight="1" thickBot="1">
      <c r="A62" s="542" t="s">
        <v>382</v>
      </c>
      <c r="B62" s="413" t="s">
        <v>383</v>
      </c>
      <c r="C62" s="404"/>
      <c r="D62" s="404"/>
      <c r="E62" s="387"/>
    </row>
    <row r="63" spans="1:5" s="557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7" customFormat="1" ht="12" customHeight="1" thickBot="1">
      <c r="A64" s="543" t="s">
        <v>566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404"/>
      <c r="D65" s="404"/>
      <c r="E65" s="387"/>
    </row>
    <row r="66" spans="1:5" s="557" customFormat="1" ht="12" customHeight="1">
      <c r="A66" s="541" t="s">
        <v>389</v>
      </c>
      <c r="B66" s="412" t="s">
        <v>390</v>
      </c>
      <c r="C66" s="404"/>
      <c r="D66" s="404"/>
      <c r="E66" s="387"/>
    </row>
    <row r="67" spans="1:5" s="557" customFormat="1" ht="12" customHeight="1" thickBot="1">
      <c r="A67" s="542" t="s">
        <v>391</v>
      </c>
      <c r="B67" s="536" t="s">
        <v>392</v>
      </c>
      <c r="C67" s="404"/>
      <c r="D67" s="404"/>
      <c r="E67" s="387"/>
    </row>
    <row r="68" spans="1:5" s="557" customFormat="1" ht="12" customHeight="1" thickBot="1">
      <c r="A68" s="543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404"/>
      <c r="D69" s="404"/>
      <c r="E69" s="387"/>
    </row>
    <row r="70" spans="1:5" s="557" customFormat="1" ht="12" customHeight="1">
      <c r="A70" s="541" t="s">
        <v>110</v>
      </c>
      <c r="B70" s="412" t="s">
        <v>396</v>
      </c>
      <c r="C70" s="404"/>
      <c r="D70" s="404"/>
      <c r="E70" s="387"/>
    </row>
    <row r="71" spans="1:5" s="557" customFormat="1" ht="12" customHeight="1">
      <c r="A71" s="541" t="s">
        <v>397</v>
      </c>
      <c r="B71" s="412" t="s">
        <v>398</v>
      </c>
      <c r="C71" s="404"/>
      <c r="D71" s="404"/>
      <c r="E71" s="387"/>
    </row>
    <row r="72" spans="1:5" s="557" customFormat="1" ht="12" customHeight="1" thickBot="1">
      <c r="A72" s="542" t="s">
        <v>399</v>
      </c>
      <c r="B72" s="413" t="s">
        <v>400</v>
      </c>
      <c r="C72" s="404"/>
      <c r="D72" s="404"/>
      <c r="E72" s="387"/>
    </row>
    <row r="73" spans="1:5" s="557" customFormat="1" ht="12" customHeight="1" thickBot="1">
      <c r="A73" s="543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7" customFormat="1" ht="12" customHeight="1">
      <c r="A74" s="540" t="s">
        <v>403</v>
      </c>
      <c r="B74" s="411" t="s">
        <v>404</v>
      </c>
      <c r="C74" s="404"/>
      <c r="D74" s="404"/>
      <c r="E74" s="387"/>
    </row>
    <row r="75" spans="1:5" s="557" customFormat="1" ht="12" customHeight="1" thickBot="1">
      <c r="A75" s="542" t="s">
        <v>405</v>
      </c>
      <c r="B75" s="413" t="s">
        <v>406</v>
      </c>
      <c r="C75" s="404"/>
      <c r="D75" s="404"/>
      <c r="E75" s="387"/>
    </row>
    <row r="76" spans="1:5" s="557" customFormat="1" ht="12" customHeight="1" thickBot="1">
      <c r="A76" s="543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404"/>
      <c r="D77" s="404"/>
      <c r="E77" s="387"/>
    </row>
    <row r="78" spans="1:5" s="557" customFormat="1" ht="12" customHeight="1">
      <c r="A78" s="541" t="s">
        <v>411</v>
      </c>
      <c r="B78" s="412" t="s">
        <v>412</v>
      </c>
      <c r="C78" s="404"/>
      <c r="D78" s="404"/>
      <c r="E78" s="387"/>
    </row>
    <row r="79" spans="1:5" s="557" customFormat="1" ht="12" customHeight="1" thickBot="1">
      <c r="A79" s="542" t="s">
        <v>413</v>
      </c>
      <c r="B79" s="413" t="s">
        <v>414</v>
      </c>
      <c r="C79" s="404"/>
      <c r="D79" s="404"/>
      <c r="E79" s="387"/>
    </row>
    <row r="80" spans="1:5" s="557" customFormat="1" ht="12" customHeight="1" thickBot="1">
      <c r="A80" s="543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404"/>
      <c r="D81" s="404"/>
      <c r="E81" s="387"/>
    </row>
    <row r="82" spans="1:5" s="557" customFormat="1" ht="12" customHeight="1">
      <c r="A82" s="545" t="s">
        <v>419</v>
      </c>
      <c r="B82" s="412" t="s">
        <v>420</v>
      </c>
      <c r="C82" s="404"/>
      <c r="D82" s="404"/>
      <c r="E82" s="387"/>
    </row>
    <row r="83" spans="1:5" s="557" customFormat="1" ht="12" customHeight="1">
      <c r="A83" s="545" t="s">
        <v>421</v>
      </c>
      <c r="B83" s="412" t="s">
        <v>422</v>
      </c>
      <c r="C83" s="404"/>
      <c r="D83" s="404"/>
      <c r="E83" s="387"/>
    </row>
    <row r="84" spans="1:5" s="557" customFormat="1" ht="12" customHeight="1" thickBot="1">
      <c r="A84" s="546" t="s">
        <v>423</v>
      </c>
      <c r="B84" s="413" t="s">
        <v>424</v>
      </c>
      <c r="C84" s="404"/>
      <c r="D84" s="404"/>
      <c r="E84" s="387"/>
    </row>
    <row r="85" spans="1:5" s="557" customFormat="1" ht="12" customHeight="1" thickBot="1">
      <c r="A85" s="543" t="s">
        <v>425</v>
      </c>
      <c r="B85" s="390" t="s">
        <v>426</v>
      </c>
      <c r="C85" s="426"/>
      <c r="D85" s="426"/>
      <c r="E85" s="427"/>
    </row>
    <row r="86" spans="1:5" s="557" customFormat="1" ht="12" customHeight="1" thickBot="1">
      <c r="A86" s="543" t="s">
        <v>427</v>
      </c>
      <c r="B86" s="537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7" customFormat="1" ht="12" customHeight="1" thickBot="1">
      <c r="A87" s="547" t="s">
        <v>429</v>
      </c>
      <c r="B87" s="538" t="s">
        <v>567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8" t="s">
        <v>72</v>
      </c>
      <c r="B92" s="358" t="s">
        <v>37</v>
      </c>
      <c r="C92" s="96"/>
      <c r="D92" s="96"/>
      <c r="E92" s="353"/>
    </row>
    <row r="93" spans="1:5" ht="12" customHeight="1">
      <c r="A93" s="541" t="s">
        <v>73</v>
      </c>
      <c r="B93" s="356" t="s">
        <v>134</v>
      </c>
      <c r="C93" s="401"/>
      <c r="D93" s="401"/>
      <c r="E93" s="384"/>
    </row>
    <row r="94" spans="1:5" ht="12" customHeight="1">
      <c r="A94" s="541" t="s">
        <v>74</v>
      </c>
      <c r="B94" s="356" t="s">
        <v>101</v>
      </c>
      <c r="C94" s="403"/>
      <c r="D94" s="403"/>
      <c r="E94" s="386"/>
    </row>
    <row r="95" spans="1:5" ht="12" customHeight="1">
      <c r="A95" s="541" t="s">
        <v>75</v>
      </c>
      <c r="B95" s="359" t="s">
        <v>135</v>
      </c>
      <c r="C95" s="403"/>
      <c r="D95" s="403"/>
      <c r="E95" s="386"/>
    </row>
    <row r="96" spans="1:5" ht="12" customHeight="1">
      <c r="A96" s="541" t="s">
        <v>84</v>
      </c>
      <c r="B96" s="367" t="s">
        <v>136</v>
      </c>
      <c r="C96" s="403"/>
      <c r="D96" s="403"/>
      <c r="E96" s="386"/>
    </row>
    <row r="97" spans="1:5" ht="12" customHeight="1">
      <c r="A97" s="541" t="s">
        <v>76</v>
      </c>
      <c r="B97" s="356" t="s">
        <v>438</v>
      </c>
      <c r="C97" s="403"/>
      <c r="D97" s="403"/>
      <c r="E97" s="386"/>
    </row>
    <row r="98" spans="1:5" ht="12" customHeight="1">
      <c r="A98" s="541" t="s">
        <v>77</v>
      </c>
      <c r="B98" s="379" t="s">
        <v>439</v>
      </c>
      <c r="C98" s="403"/>
      <c r="D98" s="403"/>
      <c r="E98" s="386"/>
    </row>
    <row r="99" spans="1:5" ht="12" customHeight="1">
      <c r="A99" s="541" t="s">
        <v>85</v>
      </c>
      <c r="B99" s="380" t="s">
        <v>440</v>
      </c>
      <c r="C99" s="403"/>
      <c r="D99" s="403"/>
      <c r="E99" s="386"/>
    </row>
    <row r="100" spans="1:5" ht="12" customHeight="1">
      <c r="A100" s="541" t="s">
        <v>86</v>
      </c>
      <c r="B100" s="380" t="s">
        <v>441</v>
      </c>
      <c r="C100" s="403"/>
      <c r="D100" s="403"/>
      <c r="E100" s="386"/>
    </row>
    <row r="101" spans="1:5" ht="12" customHeight="1">
      <c r="A101" s="541" t="s">
        <v>87</v>
      </c>
      <c r="B101" s="379" t="s">
        <v>442</v>
      </c>
      <c r="C101" s="403"/>
      <c r="D101" s="403"/>
      <c r="E101" s="386"/>
    </row>
    <row r="102" spans="1:5" ht="12" customHeight="1">
      <c r="A102" s="541" t="s">
        <v>88</v>
      </c>
      <c r="B102" s="379" t="s">
        <v>443</v>
      </c>
      <c r="C102" s="403"/>
      <c r="D102" s="403"/>
      <c r="E102" s="386"/>
    </row>
    <row r="103" spans="1:5" ht="12" customHeight="1">
      <c r="A103" s="541" t="s">
        <v>90</v>
      </c>
      <c r="B103" s="380" t="s">
        <v>444</v>
      </c>
      <c r="C103" s="403"/>
      <c r="D103" s="403"/>
      <c r="E103" s="386"/>
    </row>
    <row r="104" spans="1:5" ht="12" customHeight="1">
      <c r="A104" s="549" t="s">
        <v>137</v>
      </c>
      <c r="B104" s="381" t="s">
        <v>445</v>
      </c>
      <c r="C104" s="403"/>
      <c r="D104" s="403"/>
      <c r="E104" s="386"/>
    </row>
    <row r="105" spans="1:5" ht="12" customHeight="1">
      <c r="A105" s="541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0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0" t="s">
        <v>78</v>
      </c>
      <c r="B108" s="356" t="s">
        <v>158</v>
      </c>
      <c r="C108" s="402"/>
      <c r="D108" s="402"/>
      <c r="E108" s="385"/>
    </row>
    <row r="109" spans="1:5" ht="12" customHeight="1">
      <c r="A109" s="540" t="s">
        <v>79</v>
      </c>
      <c r="B109" s="360" t="s">
        <v>451</v>
      </c>
      <c r="C109" s="402"/>
      <c r="D109" s="402"/>
      <c r="E109" s="385"/>
    </row>
    <row r="110" spans="1:5" ht="12" customHeight="1">
      <c r="A110" s="540" t="s">
        <v>80</v>
      </c>
      <c r="B110" s="360" t="s">
        <v>138</v>
      </c>
      <c r="C110" s="401"/>
      <c r="D110" s="401"/>
      <c r="E110" s="384"/>
    </row>
    <row r="111" spans="1:5" ht="12" customHeight="1">
      <c r="A111" s="540" t="s">
        <v>81</v>
      </c>
      <c r="B111" s="360" t="s">
        <v>452</v>
      </c>
      <c r="C111" s="401"/>
      <c r="D111" s="401"/>
      <c r="E111" s="384"/>
    </row>
    <row r="112" spans="1:5" ht="12" customHeight="1">
      <c r="A112" s="540" t="s">
        <v>82</v>
      </c>
      <c r="B112" s="392" t="s">
        <v>161</v>
      </c>
      <c r="C112" s="401"/>
      <c r="D112" s="401"/>
      <c r="E112" s="384"/>
    </row>
    <row r="113" spans="1:5" ht="12" customHeight="1">
      <c r="A113" s="540" t="s">
        <v>89</v>
      </c>
      <c r="B113" s="391" t="s">
        <v>453</v>
      </c>
      <c r="C113" s="401"/>
      <c r="D113" s="401"/>
      <c r="E113" s="384"/>
    </row>
    <row r="114" spans="1:5" ht="12" customHeight="1">
      <c r="A114" s="540" t="s">
        <v>91</v>
      </c>
      <c r="B114" s="407" t="s">
        <v>454</v>
      </c>
      <c r="C114" s="401"/>
      <c r="D114" s="401"/>
      <c r="E114" s="384"/>
    </row>
    <row r="115" spans="1:5" ht="12" customHeight="1">
      <c r="A115" s="540" t="s">
        <v>139</v>
      </c>
      <c r="B115" s="380" t="s">
        <v>441</v>
      </c>
      <c r="C115" s="401"/>
      <c r="D115" s="401"/>
      <c r="E115" s="384"/>
    </row>
    <row r="116" spans="1:5" ht="12" customHeight="1">
      <c r="A116" s="540" t="s">
        <v>140</v>
      </c>
      <c r="B116" s="380" t="s">
        <v>455</v>
      </c>
      <c r="C116" s="401"/>
      <c r="D116" s="401"/>
      <c r="E116" s="384"/>
    </row>
    <row r="117" spans="1:5" ht="12" customHeight="1">
      <c r="A117" s="540" t="s">
        <v>141</v>
      </c>
      <c r="B117" s="380" t="s">
        <v>456</v>
      </c>
      <c r="C117" s="401"/>
      <c r="D117" s="401"/>
      <c r="E117" s="384"/>
    </row>
    <row r="118" spans="1:5" ht="12" customHeight="1">
      <c r="A118" s="540" t="s">
        <v>457</v>
      </c>
      <c r="B118" s="380" t="s">
        <v>444</v>
      </c>
      <c r="C118" s="401"/>
      <c r="D118" s="401"/>
      <c r="E118" s="384"/>
    </row>
    <row r="119" spans="1:5" ht="12" customHeight="1">
      <c r="A119" s="540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49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0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2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569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0" t="s">
        <v>65</v>
      </c>
      <c r="B126" s="357" t="s">
        <v>465</v>
      </c>
      <c r="C126" s="401"/>
      <c r="D126" s="401"/>
      <c r="E126" s="384"/>
    </row>
    <row r="127" spans="1:5" ht="12" customHeight="1">
      <c r="A127" s="540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49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0" t="s">
        <v>68</v>
      </c>
      <c r="B130" s="357" t="s">
        <v>469</v>
      </c>
      <c r="C130" s="401"/>
      <c r="D130" s="401"/>
      <c r="E130" s="384"/>
    </row>
    <row r="131" spans="1:5" ht="12" customHeight="1">
      <c r="A131" s="540" t="s">
        <v>69</v>
      </c>
      <c r="B131" s="357" t="s">
        <v>470</v>
      </c>
      <c r="C131" s="401"/>
      <c r="D131" s="401"/>
      <c r="E131" s="384"/>
    </row>
    <row r="132" spans="1:5" ht="12" customHeight="1">
      <c r="A132" s="540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689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401"/>
      <c r="D135" s="401"/>
      <c r="E135" s="384"/>
    </row>
    <row r="136" spans="1:5" ht="12" customHeight="1">
      <c r="A136" s="540" t="s">
        <v>71</v>
      </c>
      <c r="B136" s="357" t="s">
        <v>475</v>
      </c>
      <c r="C136" s="401"/>
      <c r="D136" s="401"/>
      <c r="E136" s="384"/>
    </row>
    <row r="137" spans="1:5" ht="12" customHeight="1">
      <c r="A137" s="540" t="s">
        <v>374</v>
      </c>
      <c r="B137" s="357" t="s">
        <v>688</v>
      </c>
      <c r="C137" s="401"/>
      <c r="D137" s="401"/>
      <c r="E137" s="384"/>
    </row>
    <row r="138" spans="1:5" s="331" customFormat="1" ht="12" customHeight="1">
      <c r="A138" s="540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49" t="s">
        <v>687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0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0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0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40">
      <selection activeCell="B2" sqref="B2:D2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816" t="s">
        <v>879</v>
      </c>
      <c r="D1" s="813"/>
      <c r="E1" s="813"/>
      <c r="F1" s="672"/>
    </row>
    <row r="2" spans="1:6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572</v>
      </c>
      <c r="B3" s="803" t="s">
        <v>564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689"/>
      <c r="D8" s="468">
        <f>SUM(D9:D18)</f>
        <v>14</v>
      </c>
      <c r="E8" s="468">
        <f>SUM(E9:E18)</f>
        <v>14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691"/>
      <c r="D14" s="439"/>
      <c r="E14" s="439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692"/>
      <c r="D15" s="439"/>
      <c r="E15" s="439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689"/>
      <c r="D19" s="468"/>
      <c r="E19" s="468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691"/>
      <c r="D21" s="439"/>
      <c r="E21" s="439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691"/>
      <c r="D22" s="439"/>
      <c r="E22" s="439"/>
      <c r="F22" s="675" t="s">
        <v>762</v>
      </c>
    </row>
    <row r="23" spans="1:6" s="557" customFormat="1" ht="12" customHeight="1" thickBot="1">
      <c r="A23" s="580" t="s">
        <v>81</v>
      </c>
      <c r="B23" s="356" t="s">
        <v>695</v>
      </c>
      <c r="C23" s="691"/>
      <c r="D23" s="439"/>
      <c r="E23" s="439"/>
      <c r="F23" s="675" t="s">
        <v>763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764</v>
      </c>
    </row>
    <row r="25" spans="1:6" s="557" customFormat="1" ht="12" customHeight="1" thickBot="1">
      <c r="A25" s="567" t="s">
        <v>10</v>
      </c>
      <c r="B25" s="376" t="s">
        <v>579</v>
      </c>
      <c r="C25" s="694"/>
      <c r="D25" s="468">
        <f>+D26+D27</f>
        <v>0</v>
      </c>
      <c r="E25" s="468">
        <f>+E26+E27</f>
        <v>0</v>
      </c>
      <c r="F25" s="675" t="s">
        <v>765</v>
      </c>
    </row>
    <row r="26" spans="1:6" s="557" customFormat="1" ht="12" customHeight="1">
      <c r="A26" s="581" t="s">
        <v>337</v>
      </c>
      <c r="B26" s="582" t="s">
        <v>577</v>
      </c>
      <c r="C26" s="695"/>
      <c r="D26" s="463"/>
      <c r="E26" s="463"/>
      <c r="F26" s="675" t="s">
        <v>766</v>
      </c>
    </row>
    <row r="27" spans="1:6" s="557" customFormat="1" ht="12" customHeight="1">
      <c r="A27" s="581" t="s">
        <v>343</v>
      </c>
      <c r="B27" s="583" t="s">
        <v>580</v>
      </c>
      <c r="C27" s="696"/>
      <c r="D27" s="700"/>
      <c r="E27" s="700"/>
      <c r="F27" s="675" t="s">
        <v>767</v>
      </c>
    </row>
    <row r="28" spans="1:6" s="557" customFormat="1" ht="12" customHeight="1" thickBot="1">
      <c r="A28" s="580" t="s">
        <v>345</v>
      </c>
      <c r="B28" s="584" t="s">
        <v>696</v>
      </c>
      <c r="C28" s="697"/>
      <c r="D28" s="701"/>
      <c r="E28" s="701"/>
      <c r="F28" s="675" t="s">
        <v>768</v>
      </c>
    </row>
    <row r="29" spans="1:6" s="557" customFormat="1" ht="12" customHeight="1" thickBot="1">
      <c r="A29" s="567" t="s">
        <v>11</v>
      </c>
      <c r="B29" s="376" t="s">
        <v>581</v>
      </c>
      <c r="C29" s="694"/>
      <c r="D29" s="468">
        <f>+D30+D31+D32</f>
        <v>0</v>
      </c>
      <c r="E29" s="468">
        <f>+E30+E31+E32</f>
        <v>0</v>
      </c>
      <c r="F29" s="675" t="s">
        <v>769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770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771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772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699"/>
      <c r="D34" s="573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697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775</v>
      </c>
    </row>
    <row r="36" spans="1:6" s="530" customFormat="1" ht="12" customHeight="1" thickBot="1">
      <c r="A36" s="569" t="s">
        <v>15</v>
      </c>
      <c r="B36" s="376" t="s">
        <v>584</v>
      </c>
      <c r="C36" s="574">
        <f>+C37+C38+C39</f>
        <v>46688</v>
      </c>
      <c r="D36" s="574"/>
      <c r="E36" s="574"/>
      <c r="F36" s="675" t="s">
        <v>776</v>
      </c>
    </row>
    <row r="37" spans="1:6" s="530" customFormat="1" ht="12" customHeight="1">
      <c r="A37" s="581" t="s">
        <v>585</v>
      </c>
      <c r="B37" s="582" t="s">
        <v>168</v>
      </c>
      <c r="C37" s="463"/>
      <c r="D37" s="463"/>
      <c r="E37" s="463"/>
      <c r="F37" s="675" t="s">
        <v>777</v>
      </c>
    </row>
    <row r="38" spans="1:6" s="557" customFormat="1" ht="12" customHeight="1">
      <c r="A38" s="581" t="s">
        <v>586</v>
      </c>
      <c r="B38" s="583" t="s">
        <v>3</v>
      </c>
      <c r="C38" s="700"/>
      <c r="D38" s="700"/>
      <c r="E38" s="700"/>
      <c r="F38" s="675" t="s">
        <v>778</v>
      </c>
    </row>
    <row r="39" spans="1:6" s="557" customFormat="1" ht="12" customHeight="1" thickBot="1">
      <c r="A39" s="580" t="s">
        <v>587</v>
      </c>
      <c r="B39" s="566" t="s">
        <v>588</v>
      </c>
      <c r="C39" s="701">
        <v>46688</v>
      </c>
      <c r="D39" s="701">
        <v>40114</v>
      </c>
      <c r="E39" s="701">
        <v>40114</v>
      </c>
      <c r="F39" s="675" t="s">
        <v>779</v>
      </c>
    </row>
    <row r="40" spans="1:6" s="557" customFormat="1" ht="15" customHeight="1" thickBot="1">
      <c r="A40" s="569" t="s">
        <v>16</v>
      </c>
      <c r="B40" s="570" t="s">
        <v>589</v>
      </c>
      <c r="C40" s="575">
        <f>+C35+C36</f>
        <v>46688</v>
      </c>
      <c r="D40" s="575">
        <v>40128</v>
      </c>
      <c r="E40" s="575">
        <v>40128</v>
      </c>
      <c r="F40" s="675" t="s">
        <v>780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590</v>
      </c>
      <c r="C44" s="468">
        <f>SUM(C45:C49)</f>
        <v>46688</v>
      </c>
      <c r="D44" s="468">
        <v>39846</v>
      </c>
      <c r="E44" s="468">
        <v>39846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751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68">
        <f>SUM(C51:C53)</f>
        <v>0</v>
      </c>
      <c r="D50" s="468">
        <v>282</v>
      </c>
      <c r="E50" s="468">
        <v>282</v>
      </c>
      <c r="F50" s="675" t="s">
        <v>754</v>
      </c>
    </row>
    <row r="51" spans="1:6" s="331" customFormat="1" ht="12" customHeight="1">
      <c r="A51" s="580" t="s">
        <v>78</v>
      </c>
      <c r="B51" s="357" t="s">
        <v>158</v>
      </c>
      <c r="C51" s="463"/>
      <c r="D51" s="463">
        <v>282</v>
      </c>
      <c r="E51" s="463">
        <v>282</v>
      </c>
      <c r="F51" s="675" t="s">
        <v>755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756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757</v>
      </c>
    </row>
    <row r="54" spans="1:6" ht="12" customHeight="1" thickBot="1">
      <c r="A54" s="580" t="s">
        <v>81</v>
      </c>
      <c r="B54" s="356" t="s">
        <v>698</v>
      </c>
      <c r="C54" s="464"/>
      <c r="D54" s="464"/>
      <c r="E54" s="464"/>
      <c r="F54" s="675" t="s">
        <v>758</v>
      </c>
    </row>
    <row r="55" spans="1:6" ht="12" customHeight="1" thickBot="1">
      <c r="A55" s="567" t="s">
        <v>9</v>
      </c>
      <c r="B55" s="571" t="s">
        <v>592</v>
      </c>
      <c r="C55" s="705">
        <f>+C44+C50</f>
        <v>46688</v>
      </c>
      <c r="D55" s="705">
        <v>40128</v>
      </c>
      <c r="E55" s="705">
        <v>40128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690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41" sqref="D4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880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572</v>
      </c>
      <c r="B3" s="803" t="s">
        <v>691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689"/>
      <c r="D8" s="468">
        <f>SUM(D9:D18)</f>
        <v>14</v>
      </c>
      <c r="E8" s="468">
        <f>SUM(E9:E18)</f>
        <v>14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691"/>
      <c r="D14" s="439"/>
      <c r="E14" s="439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692"/>
      <c r="D15" s="439"/>
      <c r="E15" s="439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689"/>
      <c r="D19" s="468">
        <f>SUM(D20:D22)</f>
        <v>0</v>
      </c>
      <c r="E19" s="468">
        <f>SUM(E20:E22)</f>
        <v>0</v>
      </c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691"/>
      <c r="D21" s="439"/>
      <c r="E21" s="439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691"/>
      <c r="D22" s="439"/>
      <c r="E22" s="439"/>
      <c r="F22" s="675" t="s">
        <v>762</v>
      </c>
    </row>
    <row r="23" spans="1:6" s="557" customFormat="1" ht="12" customHeight="1" thickBot="1">
      <c r="A23" s="580" t="s">
        <v>81</v>
      </c>
      <c r="B23" s="356" t="s">
        <v>695</v>
      </c>
      <c r="C23" s="691"/>
      <c r="D23" s="439"/>
      <c r="E23" s="439"/>
      <c r="F23" s="675" t="s">
        <v>763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764</v>
      </c>
    </row>
    <row r="25" spans="1:6" s="557" customFormat="1" ht="12" customHeight="1" thickBot="1">
      <c r="A25" s="567" t="s">
        <v>10</v>
      </c>
      <c r="B25" s="376" t="s">
        <v>579</v>
      </c>
      <c r="C25" s="694"/>
      <c r="D25" s="468">
        <f>+D26+D27</f>
        <v>0</v>
      </c>
      <c r="E25" s="468">
        <f>+E26+E27</f>
        <v>0</v>
      </c>
      <c r="F25" s="675" t="s">
        <v>765</v>
      </c>
    </row>
    <row r="26" spans="1:6" s="557" customFormat="1" ht="12" customHeight="1">
      <c r="A26" s="581" t="s">
        <v>337</v>
      </c>
      <c r="B26" s="582" t="s">
        <v>577</v>
      </c>
      <c r="C26" s="695"/>
      <c r="D26" s="463"/>
      <c r="E26" s="463"/>
      <c r="F26" s="675" t="s">
        <v>766</v>
      </c>
    </row>
    <row r="27" spans="1:6" s="557" customFormat="1" ht="12" customHeight="1">
      <c r="A27" s="581" t="s">
        <v>343</v>
      </c>
      <c r="B27" s="583" t="s">
        <v>580</v>
      </c>
      <c r="C27" s="696"/>
      <c r="D27" s="700"/>
      <c r="E27" s="700"/>
      <c r="F27" s="675" t="s">
        <v>767</v>
      </c>
    </row>
    <row r="28" spans="1:6" s="557" customFormat="1" ht="12" customHeight="1" thickBot="1">
      <c r="A28" s="580" t="s">
        <v>345</v>
      </c>
      <c r="B28" s="584" t="s">
        <v>696</v>
      </c>
      <c r="C28" s="697"/>
      <c r="D28" s="701"/>
      <c r="E28" s="701"/>
      <c r="F28" s="675" t="s">
        <v>768</v>
      </c>
    </row>
    <row r="29" spans="1:6" s="557" customFormat="1" ht="12" customHeight="1" thickBot="1">
      <c r="A29" s="567" t="s">
        <v>11</v>
      </c>
      <c r="B29" s="376" t="s">
        <v>581</v>
      </c>
      <c r="C29" s="694"/>
      <c r="D29" s="468">
        <f>+D30+D31+D32</f>
        <v>0</v>
      </c>
      <c r="E29" s="468">
        <f>+E30+E31+E32</f>
        <v>0</v>
      </c>
      <c r="F29" s="675" t="s">
        <v>769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770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771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772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699"/>
      <c r="D34" s="573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697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775</v>
      </c>
    </row>
    <row r="36" spans="1:6" s="530" customFormat="1" ht="12" customHeight="1" thickBot="1">
      <c r="A36" s="569" t="s">
        <v>15</v>
      </c>
      <c r="B36" s="376" t="s">
        <v>584</v>
      </c>
      <c r="C36" s="574">
        <f>+C37+C38+C39</f>
        <v>46688</v>
      </c>
      <c r="D36" s="574">
        <v>40114</v>
      </c>
      <c r="E36" s="574">
        <v>40114</v>
      </c>
      <c r="F36" s="675" t="s">
        <v>776</v>
      </c>
    </row>
    <row r="37" spans="1:6" s="530" customFormat="1" ht="12" customHeight="1">
      <c r="A37" s="581" t="s">
        <v>585</v>
      </c>
      <c r="B37" s="582" t="s">
        <v>168</v>
      </c>
      <c r="C37" s="463"/>
      <c r="D37" s="463"/>
      <c r="E37" s="463"/>
      <c r="F37" s="675" t="s">
        <v>777</v>
      </c>
    </row>
    <row r="38" spans="1:6" s="557" customFormat="1" ht="12" customHeight="1">
      <c r="A38" s="581" t="s">
        <v>586</v>
      </c>
      <c r="B38" s="583" t="s">
        <v>3</v>
      </c>
      <c r="C38" s="700"/>
      <c r="D38" s="700"/>
      <c r="E38" s="700"/>
      <c r="F38" s="675" t="s">
        <v>778</v>
      </c>
    </row>
    <row r="39" spans="1:6" s="557" customFormat="1" ht="12" customHeight="1" thickBot="1">
      <c r="A39" s="580" t="s">
        <v>587</v>
      </c>
      <c r="B39" s="566" t="s">
        <v>588</v>
      </c>
      <c r="C39" s="701">
        <v>46688</v>
      </c>
      <c r="D39" s="701">
        <v>40114</v>
      </c>
      <c r="E39" s="701">
        <v>40114</v>
      </c>
      <c r="F39" s="675" t="s">
        <v>779</v>
      </c>
    </row>
    <row r="40" spans="1:6" s="557" customFormat="1" ht="15" customHeight="1" thickBot="1">
      <c r="A40" s="569" t="s">
        <v>16</v>
      </c>
      <c r="B40" s="570" t="s">
        <v>589</v>
      </c>
      <c r="C40" s="575">
        <f>+C35+C36</f>
        <v>46688</v>
      </c>
      <c r="D40" s="575">
        <v>40128</v>
      </c>
      <c r="E40" s="575">
        <v>40128</v>
      </c>
      <c r="F40" s="675" t="s">
        <v>780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590</v>
      </c>
      <c r="C44" s="468">
        <f>SUM(C45:C49)</f>
        <v>46688</v>
      </c>
      <c r="D44" s="468">
        <v>39846</v>
      </c>
      <c r="E44" s="468">
        <v>39846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751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68">
        <f>SUM(C51:C53)</f>
        <v>0</v>
      </c>
      <c r="D50" s="468">
        <v>282</v>
      </c>
      <c r="E50" s="468">
        <v>282</v>
      </c>
      <c r="F50" s="675" t="s">
        <v>754</v>
      </c>
    </row>
    <row r="51" spans="1:6" s="331" customFormat="1" ht="12" customHeight="1">
      <c r="A51" s="580" t="s">
        <v>78</v>
      </c>
      <c r="B51" s="357" t="s">
        <v>158</v>
      </c>
      <c r="C51" s="463">
        <v>0</v>
      </c>
      <c r="D51" s="463">
        <v>282</v>
      </c>
      <c r="E51" s="463">
        <v>282</v>
      </c>
      <c r="F51" s="675" t="s">
        <v>755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756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757</v>
      </c>
    </row>
    <row r="54" spans="1:6" ht="12" customHeight="1" thickBot="1">
      <c r="A54" s="580" t="s">
        <v>81</v>
      </c>
      <c r="B54" s="356" t="s">
        <v>698</v>
      </c>
      <c r="C54" s="464"/>
      <c r="D54" s="464"/>
      <c r="E54" s="464"/>
      <c r="F54" s="675" t="s">
        <v>758</v>
      </c>
    </row>
    <row r="55" spans="1:6" ht="12" customHeight="1" thickBot="1">
      <c r="A55" s="567" t="s">
        <v>9</v>
      </c>
      <c r="B55" s="571" t="s">
        <v>592</v>
      </c>
      <c r="C55" s="705">
        <v>46688</v>
      </c>
      <c r="D55" s="705">
        <v>40128</v>
      </c>
      <c r="E55" s="705">
        <v>40128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690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817" t="s">
        <v>881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</row>
    <row r="3" spans="1:5" s="554" customFormat="1" ht="24.75" thickBot="1">
      <c r="A3" s="552" t="s">
        <v>572</v>
      </c>
      <c r="B3" s="803" t="s">
        <v>699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695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577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580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696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585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586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587</v>
      </c>
      <c r="B39" s="566" t="s">
        <v>588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589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690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817" t="s">
        <v>882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</row>
    <row r="3" spans="1:5" s="554" customFormat="1" ht="24.75" thickBot="1">
      <c r="A3" s="552" t="s">
        <v>572</v>
      </c>
      <c r="B3" s="803" t="s">
        <v>694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695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577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580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696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585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586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587</v>
      </c>
      <c r="B39" s="566" t="s">
        <v>588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589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690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B1" sqref="B1:E1"/>
    </sheetView>
  </sheetViews>
  <sheetFormatPr defaultColWidth="9.00390625" defaultRowHeight="12.75"/>
  <cols>
    <col min="1" max="1" width="13.875" style="572" customWidth="1"/>
    <col min="2" max="2" width="47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883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564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436">
        <v>0</v>
      </c>
      <c r="D8" s="595">
        <v>0</v>
      </c>
      <c r="E8" s="574">
        <v>0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104">
        <v>0</v>
      </c>
      <c r="D9" s="596">
        <v>0</v>
      </c>
      <c r="E9" s="563">
        <v>0</v>
      </c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433"/>
      <c r="D14" s="597"/>
      <c r="E14" s="113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433"/>
      <c r="D15" s="597"/>
      <c r="E15" s="113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436"/>
      <c r="D19" s="595"/>
      <c r="E19" s="574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433"/>
      <c r="D21" s="597"/>
      <c r="E21" s="113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433"/>
      <c r="D22" s="597"/>
      <c r="E22" s="113"/>
      <c r="F22" s="675" t="s">
        <v>762</v>
      </c>
    </row>
    <row r="23" spans="1:6" s="530" customFormat="1" ht="12" customHeight="1" thickBot="1">
      <c r="A23" s="580" t="s">
        <v>81</v>
      </c>
      <c r="B23" s="356" t="s">
        <v>700</v>
      </c>
      <c r="C23" s="433"/>
      <c r="D23" s="597"/>
      <c r="E23" s="113"/>
      <c r="F23" s="675" t="s">
        <v>763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764</v>
      </c>
    </row>
    <row r="25" spans="1:6" s="530" customFormat="1" ht="12" customHeight="1" thickBot="1">
      <c r="A25" s="567" t="s">
        <v>10</v>
      </c>
      <c r="B25" s="376" t="s">
        <v>579</v>
      </c>
      <c r="C25" s="436"/>
      <c r="D25" s="595"/>
      <c r="E25" s="574"/>
      <c r="F25" s="675" t="s">
        <v>765</v>
      </c>
    </row>
    <row r="26" spans="1:6" s="530" customFormat="1" ht="12" customHeight="1">
      <c r="A26" s="581" t="s">
        <v>337</v>
      </c>
      <c r="B26" s="582" t="s">
        <v>577</v>
      </c>
      <c r="C26" s="101"/>
      <c r="D26" s="588"/>
      <c r="E26" s="561"/>
      <c r="F26" s="675" t="s">
        <v>766</v>
      </c>
    </row>
    <row r="27" spans="1:6" s="530" customFormat="1" ht="12" customHeight="1">
      <c r="A27" s="581" t="s">
        <v>343</v>
      </c>
      <c r="B27" s="583" t="s">
        <v>580</v>
      </c>
      <c r="C27" s="437"/>
      <c r="D27" s="600"/>
      <c r="E27" s="560"/>
      <c r="F27" s="675" t="s">
        <v>767</v>
      </c>
    </row>
    <row r="28" spans="1:6" s="530" customFormat="1" ht="12" customHeight="1" thickBot="1">
      <c r="A28" s="580" t="s">
        <v>345</v>
      </c>
      <c r="B28" s="584" t="s">
        <v>701</v>
      </c>
      <c r="C28" s="564"/>
      <c r="D28" s="601"/>
      <c r="E28" s="559"/>
      <c r="F28" s="675" t="s">
        <v>768</v>
      </c>
    </row>
    <row r="29" spans="1:6" s="530" customFormat="1" ht="12" customHeight="1" thickBot="1">
      <c r="A29" s="567" t="s">
        <v>11</v>
      </c>
      <c r="B29" s="376" t="s">
        <v>581</v>
      </c>
      <c r="C29" s="436"/>
      <c r="D29" s="595"/>
      <c r="E29" s="574"/>
      <c r="F29" s="675" t="s">
        <v>769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770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771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772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39"/>
      <c r="D34" s="599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583</v>
      </c>
      <c r="C35" s="436"/>
      <c r="D35" s="595"/>
      <c r="E35" s="574"/>
      <c r="F35" s="675" t="s">
        <v>775</v>
      </c>
    </row>
    <row r="36" spans="1:6" s="557" customFormat="1" ht="12" customHeight="1" thickBot="1">
      <c r="A36" s="569" t="s">
        <v>15</v>
      </c>
      <c r="B36" s="376" t="s">
        <v>584</v>
      </c>
      <c r="C36" s="436">
        <v>51157</v>
      </c>
      <c r="D36" s="595">
        <v>45817</v>
      </c>
      <c r="E36" s="574">
        <v>45817</v>
      </c>
      <c r="F36" s="675" t="s">
        <v>776</v>
      </c>
    </row>
    <row r="37" spans="1:6" s="557" customFormat="1" ht="15" customHeight="1">
      <c r="A37" s="581" t="s">
        <v>585</v>
      </c>
      <c r="B37" s="582" t="s">
        <v>168</v>
      </c>
      <c r="C37" s="101"/>
      <c r="D37" s="588"/>
      <c r="E37" s="561"/>
      <c r="F37" s="675" t="s">
        <v>777</v>
      </c>
    </row>
    <row r="38" spans="1:6" s="557" customFormat="1" ht="15" customHeight="1">
      <c r="A38" s="581" t="s">
        <v>586</v>
      </c>
      <c r="B38" s="583" t="s">
        <v>3</v>
      </c>
      <c r="C38" s="437"/>
      <c r="D38" s="600"/>
      <c r="E38" s="560"/>
      <c r="F38" s="675" t="s">
        <v>778</v>
      </c>
    </row>
    <row r="39" spans="1:6" ht="23.25" thickBot="1">
      <c r="A39" s="580" t="s">
        <v>587</v>
      </c>
      <c r="B39" s="566" t="s">
        <v>588</v>
      </c>
      <c r="C39" s="564">
        <v>51157</v>
      </c>
      <c r="D39" s="601">
        <v>45817</v>
      </c>
      <c r="E39" s="559">
        <v>45817</v>
      </c>
      <c r="F39" s="675" t="s">
        <v>779</v>
      </c>
    </row>
    <row r="40" spans="1:6" s="556" customFormat="1" ht="16.5" customHeight="1" thickBot="1">
      <c r="A40" s="569" t="s">
        <v>16</v>
      </c>
      <c r="B40" s="570" t="s">
        <v>589</v>
      </c>
      <c r="C40" s="107"/>
      <c r="D40" s="602"/>
      <c r="E40" s="575"/>
      <c r="F40" s="675" t="s">
        <v>780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590</v>
      </c>
      <c r="C44" s="436">
        <v>51107</v>
      </c>
      <c r="D44" s="436">
        <v>45753</v>
      </c>
      <c r="E44" s="574">
        <v>45753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751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36">
        <v>50</v>
      </c>
      <c r="D50" s="436">
        <v>64</v>
      </c>
      <c r="E50" s="574">
        <v>64</v>
      </c>
      <c r="F50" s="675" t="s">
        <v>754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755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756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757</v>
      </c>
    </row>
    <row r="54" spans="1:6" ht="23.25" thickBot="1">
      <c r="A54" s="580" t="s">
        <v>81</v>
      </c>
      <c r="B54" s="356" t="s">
        <v>702</v>
      </c>
      <c r="C54" s="430">
        <v>0</v>
      </c>
      <c r="D54" s="430">
        <v>0</v>
      </c>
      <c r="E54" s="585">
        <v>0</v>
      </c>
      <c r="F54" s="675" t="s">
        <v>758</v>
      </c>
    </row>
    <row r="55" spans="1:6" ht="15" customHeight="1" thickBot="1">
      <c r="A55" s="567" t="s">
        <v>9</v>
      </c>
      <c r="B55" s="571" t="s">
        <v>592</v>
      </c>
      <c r="C55" s="107">
        <v>51157</v>
      </c>
      <c r="D55" s="107">
        <v>45817</v>
      </c>
      <c r="E55" s="575">
        <v>45817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690</v>
      </c>
      <c r="B57" s="518"/>
      <c r="C57" s="111">
        <v>11</v>
      </c>
      <c r="D57" s="111">
        <v>11</v>
      </c>
      <c r="E57" s="565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16" sqref="C16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855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">
        <v>854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400"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40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40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40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40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40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403">
        <v>235</v>
      </c>
      <c r="D12" s="403">
        <v>389</v>
      </c>
      <c r="E12" s="403">
        <v>389</v>
      </c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400"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401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400">
        <v>4753</v>
      </c>
      <c r="D20" s="400">
        <v>4753</v>
      </c>
      <c r="E20" s="400">
        <v>5766</v>
      </c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402"/>
      <c r="D21" s="402"/>
      <c r="E21" s="402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>
        <v>1013</v>
      </c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401">
        <v>4753</v>
      </c>
      <c r="D25" s="401">
        <v>4753</v>
      </c>
      <c r="E25" s="401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420"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401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/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/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17127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401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401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401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/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400"/>
      <c r="D45" s="400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404"/>
      <c r="D47" s="404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400">
        <v>758</v>
      </c>
      <c r="D51" s="400">
        <v>874</v>
      </c>
      <c r="E51" s="383">
        <v>642</v>
      </c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401">
        <v>758</v>
      </c>
      <c r="D54" s="401">
        <v>874</v>
      </c>
      <c r="E54" s="384">
        <v>642</v>
      </c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>
        <v>1149</v>
      </c>
      <c r="E56" s="383">
        <v>1149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>
        <v>1149</v>
      </c>
      <c r="E59" s="387">
        <v>1149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406">
        <v>192291</v>
      </c>
      <c r="D61" s="406">
        <v>245107</v>
      </c>
      <c r="E61" s="418">
        <v>242875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/>
      <c r="E62" s="383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/>
      <c r="E64" s="387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/>
      <c r="E66" s="383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/>
      <c r="E67" s="387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26430</v>
      </c>
      <c r="D71" s="400">
        <v>26430</v>
      </c>
      <c r="E71" s="383">
        <v>26340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404">
        <v>26430</v>
      </c>
      <c r="D72" s="404">
        <v>26430</v>
      </c>
      <c r="E72" s="387">
        <v>26430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/>
      <c r="E74" s="383">
        <v>3348</v>
      </c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7" t="s">
        <v>825</v>
      </c>
    </row>
    <row r="84" spans="1:6" s="410" customFormat="1" ht="12" customHeight="1" thickBot="1">
      <c r="A84" s="543" t="s">
        <v>22</v>
      </c>
      <c r="B84" s="346" t="s">
        <v>891</v>
      </c>
      <c r="C84" s="406">
        <v>26430</v>
      </c>
      <c r="D84" s="406">
        <v>26430</v>
      </c>
      <c r="E84" s="418">
        <v>29778</v>
      </c>
      <c r="F84" s="667" t="s">
        <v>826</v>
      </c>
    </row>
    <row r="85" spans="1:6" s="410" customFormat="1" ht="12" customHeight="1" thickBot="1">
      <c r="A85" s="551">
        <v>17</v>
      </c>
      <c r="B85" s="349" t="s">
        <v>892</v>
      </c>
      <c r="C85" s="406">
        <v>218721</v>
      </c>
      <c r="D85" s="406">
        <v>271537</v>
      </c>
      <c r="E85" s="418">
        <v>272653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/>
      <c r="B87" s="757"/>
      <c r="C87" s="757"/>
      <c r="D87" s="757"/>
      <c r="E87" s="757"/>
      <c r="F87" s="665"/>
    </row>
    <row r="88" spans="1:6" s="416" customFormat="1" ht="16.5" customHeight="1" thickBot="1">
      <c r="A88" s="44"/>
      <c r="B88" s="43"/>
      <c r="C88" s="377"/>
      <c r="D88" s="377"/>
      <c r="E88" s="377"/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399">
        <v>197692</v>
      </c>
      <c r="D92" s="399">
        <v>185424</v>
      </c>
      <c r="E92" s="354">
        <v>169329</v>
      </c>
      <c r="F92" s="665" t="s">
        <v>748</v>
      </c>
    </row>
    <row r="93" spans="1:6" ht="12" customHeight="1">
      <c r="A93" s="365" t="s">
        <v>72</v>
      </c>
      <c r="B93" s="358" t="s">
        <v>37</v>
      </c>
      <c r="C93" s="96">
        <v>88150</v>
      </c>
      <c r="D93" s="96">
        <v>84871</v>
      </c>
      <c r="E93" s="353">
        <v>83962</v>
      </c>
      <c r="F93" s="665" t="s">
        <v>749</v>
      </c>
    </row>
    <row r="94" spans="1:6" ht="12" customHeight="1">
      <c r="A94" s="362" t="s">
        <v>73</v>
      </c>
      <c r="B94" s="356" t="s">
        <v>134</v>
      </c>
      <c r="C94" s="401">
        <v>24503</v>
      </c>
      <c r="D94" s="401">
        <v>23352</v>
      </c>
      <c r="E94" s="384">
        <v>23352</v>
      </c>
      <c r="F94" s="665" t="s">
        <v>750</v>
      </c>
    </row>
    <row r="95" spans="1:6" ht="12" customHeight="1">
      <c r="A95" s="362" t="s">
        <v>74</v>
      </c>
      <c r="B95" s="356" t="s">
        <v>101</v>
      </c>
      <c r="C95" s="403">
        <v>71496</v>
      </c>
      <c r="D95" s="403">
        <v>63017</v>
      </c>
      <c r="E95" s="386">
        <v>57307</v>
      </c>
      <c r="F95" s="665" t="s">
        <v>751</v>
      </c>
    </row>
    <row r="96" spans="1:6" ht="12" customHeight="1">
      <c r="A96" s="362" t="s">
        <v>75</v>
      </c>
      <c r="B96" s="359" t="s">
        <v>135</v>
      </c>
      <c r="C96" s="403">
        <v>5434</v>
      </c>
      <c r="D96" s="403">
        <v>5969</v>
      </c>
      <c r="E96" s="386">
        <v>3176</v>
      </c>
      <c r="F96" s="665" t="s">
        <v>752</v>
      </c>
    </row>
    <row r="97" spans="1:6" ht="12" customHeight="1">
      <c r="A97" s="362" t="s">
        <v>84</v>
      </c>
      <c r="B97" s="367" t="s">
        <v>136</v>
      </c>
      <c r="C97" s="403">
        <v>8109</v>
      </c>
      <c r="D97" s="403">
        <v>8215</v>
      </c>
      <c r="E97" s="386">
        <v>1532</v>
      </c>
      <c r="F97" s="665" t="s">
        <v>753</v>
      </c>
    </row>
    <row r="98" spans="1:6" ht="12" customHeight="1">
      <c r="A98" s="362" t="s">
        <v>76</v>
      </c>
      <c r="B98" s="356" t="s">
        <v>438</v>
      </c>
      <c r="C98" s="403"/>
      <c r="D98" s="403">
        <v>106</v>
      </c>
      <c r="E98" s="386">
        <v>106</v>
      </c>
      <c r="F98" s="665" t="s">
        <v>754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403"/>
      <c r="D100" s="40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403"/>
      <c r="D102" s="403">
        <v>4004</v>
      </c>
      <c r="E102" s="386">
        <v>1332</v>
      </c>
      <c r="F102" s="665" t="s">
        <v>758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97">
        <v>8109</v>
      </c>
      <c r="D107" s="97">
        <v>4105</v>
      </c>
      <c r="E107" s="347">
        <v>94</v>
      </c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400">
        <v>12417</v>
      </c>
      <c r="D108" s="400">
        <v>33699</v>
      </c>
      <c r="E108" s="383">
        <v>28806</v>
      </c>
      <c r="F108" s="665" t="s">
        <v>764</v>
      </c>
    </row>
    <row r="109" spans="1:6" ht="12" customHeight="1">
      <c r="A109" s="363" t="s">
        <v>78</v>
      </c>
      <c r="B109" s="356" t="s">
        <v>158</v>
      </c>
      <c r="C109" s="402">
        <v>8150</v>
      </c>
      <c r="D109" s="402">
        <v>22634</v>
      </c>
      <c r="E109" s="385">
        <v>22540</v>
      </c>
      <c r="F109" s="665" t="s">
        <v>765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401"/>
      <c r="D111" s="401">
        <v>5785</v>
      </c>
      <c r="E111" s="384">
        <v>5253</v>
      </c>
      <c r="F111" s="665" t="s">
        <v>767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401">
        <v>4267</v>
      </c>
      <c r="D113" s="401">
        <v>1013</v>
      </c>
      <c r="E113" s="384">
        <v>1013</v>
      </c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401"/>
      <c r="D117" s="401">
        <v>1013</v>
      </c>
      <c r="E117" s="384">
        <v>1013</v>
      </c>
      <c r="F117" s="665" t="s">
        <v>773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403">
        <v>4267</v>
      </c>
      <c r="D121" s="403">
        <v>4267</v>
      </c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400">
        <v>5057</v>
      </c>
      <c r="D122" s="400">
        <v>48859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402"/>
      <c r="D123" s="40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403">
        <v>5057</v>
      </c>
      <c r="D124" s="403">
        <v>48859</v>
      </c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400">
        <v>215166</v>
      </c>
      <c r="D125" s="400">
        <v>267982</v>
      </c>
      <c r="E125" s="383">
        <v>198135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400"/>
      <c r="D126" s="400"/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401"/>
      <c r="D127" s="401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401"/>
      <c r="D128" s="401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400"/>
      <c r="D130" s="400"/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401"/>
      <c r="D132" s="401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406">
        <v>3555</v>
      </c>
      <c r="D135" s="406">
        <v>3555</v>
      </c>
      <c r="E135" s="418">
        <v>3555</v>
      </c>
      <c r="F135" s="665" t="s">
        <v>791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401">
        <v>3555</v>
      </c>
      <c r="D137" s="401">
        <v>3555</v>
      </c>
      <c r="E137" s="384">
        <v>3555</v>
      </c>
      <c r="F137" s="665" t="s">
        <v>793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350">
        <v>3555</v>
      </c>
      <c r="D145" s="350">
        <v>3555</v>
      </c>
      <c r="E145" s="351">
        <v>3555</v>
      </c>
      <c r="F145" s="665" t="s">
        <v>801</v>
      </c>
    </row>
    <row r="146" spans="1:6" ht="16.5" thickBot="1">
      <c r="A146" s="393" t="s">
        <v>16</v>
      </c>
      <c r="B146" s="396" t="s">
        <v>484</v>
      </c>
      <c r="C146" s="350">
        <v>218721</v>
      </c>
      <c r="D146" s="350">
        <v>271537</v>
      </c>
      <c r="E146" s="351">
        <v>201690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-22875</v>
      </c>
      <c r="D150" s="394">
        <f>+D61-D125</f>
        <v>-22875</v>
      </c>
      <c r="E150" s="394">
        <f>+E61-E125</f>
        <v>44740</v>
      </c>
    </row>
    <row r="151" spans="1:5" ht="32.25" thickBot="1">
      <c r="A151" s="368" t="s">
        <v>8</v>
      </c>
      <c r="B151" s="371" t="s">
        <v>487</v>
      </c>
      <c r="C151" s="394">
        <f>+C84-C145</f>
        <v>22875</v>
      </c>
      <c r="D151" s="394">
        <f>+D84-D145</f>
        <v>22875</v>
      </c>
      <c r="E151" s="394">
        <f>+E84-E145</f>
        <v>26223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ZÁRSZÁMADÁSÁNAK PÉNZÜGYI MÉRLEGE&amp;10
&amp;R&amp;"Times New Roman CE,Félkövér dőlt"&amp;11 1.1.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28">
      <selection activeCell="B1" sqref="B1:E1"/>
    </sheetView>
  </sheetViews>
  <sheetFormatPr defaultColWidth="9.00390625" defaultRowHeight="12.75"/>
  <cols>
    <col min="1" max="1" width="13.00390625" style="572" customWidth="1"/>
    <col min="2" max="2" width="48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884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830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708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436">
        <v>0</v>
      </c>
      <c r="D8" s="595">
        <v>0</v>
      </c>
      <c r="E8" s="574">
        <v>0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104"/>
      <c r="D9" s="596"/>
      <c r="E9" s="563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433"/>
      <c r="D14" s="597"/>
      <c r="E14" s="113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433"/>
      <c r="D15" s="597"/>
      <c r="E15" s="113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436"/>
      <c r="D19" s="595"/>
      <c r="E19" s="574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433"/>
      <c r="D21" s="597"/>
      <c r="E21" s="113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433"/>
      <c r="D22" s="597"/>
      <c r="E22" s="113"/>
      <c r="F22" s="675" t="s">
        <v>762</v>
      </c>
    </row>
    <row r="23" spans="1:6" s="530" customFormat="1" ht="12" customHeight="1" thickBot="1">
      <c r="A23" s="580" t="s">
        <v>81</v>
      </c>
      <c r="B23" s="356" t="s">
        <v>700</v>
      </c>
      <c r="C23" s="433"/>
      <c r="D23" s="597"/>
      <c r="E23" s="113"/>
      <c r="F23" s="675" t="s">
        <v>763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764</v>
      </c>
    </row>
    <row r="25" spans="1:6" s="530" customFormat="1" ht="12" customHeight="1" thickBot="1">
      <c r="A25" s="567" t="s">
        <v>10</v>
      </c>
      <c r="B25" s="376" t="s">
        <v>579</v>
      </c>
      <c r="C25" s="436"/>
      <c r="D25" s="595"/>
      <c r="E25" s="574"/>
      <c r="F25" s="675" t="s">
        <v>765</v>
      </c>
    </row>
    <row r="26" spans="1:6" s="530" customFormat="1" ht="12" customHeight="1">
      <c r="A26" s="581" t="s">
        <v>337</v>
      </c>
      <c r="B26" s="582" t="s">
        <v>577</v>
      </c>
      <c r="C26" s="101"/>
      <c r="D26" s="588"/>
      <c r="E26" s="561"/>
      <c r="F26" s="675" t="s">
        <v>766</v>
      </c>
    </row>
    <row r="27" spans="1:6" s="530" customFormat="1" ht="12" customHeight="1">
      <c r="A27" s="581" t="s">
        <v>343</v>
      </c>
      <c r="B27" s="583" t="s">
        <v>580</v>
      </c>
      <c r="C27" s="437"/>
      <c r="D27" s="600"/>
      <c r="E27" s="560"/>
      <c r="F27" s="675" t="s">
        <v>767</v>
      </c>
    </row>
    <row r="28" spans="1:6" s="530" customFormat="1" ht="12" customHeight="1" thickBot="1">
      <c r="A28" s="580" t="s">
        <v>345</v>
      </c>
      <c r="B28" s="584" t="s">
        <v>701</v>
      </c>
      <c r="C28" s="564"/>
      <c r="D28" s="601"/>
      <c r="E28" s="559"/>
      <c r="F28" s="675" t="s">
        <v>768</v>
      </c>
    </row>
    <row r="29" spans="1:6" s="530" customFormat="1" ht="12" customHeight="1" thickBot="1">
      <c r="A29" s="567" t="s">
        <v>11</v>
      </c>
      <c r="B29" s="376" t="s">
        <v>581</v>
      </c>
      <c r="C29" s="436"/>
      <c r="D29" s="595"/>
      <c r="E29" s="574"/>
      <c r="F29" s="675" t="s">
        <v>769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770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771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772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39"/>
      <c r="D34" s="599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583</v>
      </c>
      <c r="C35" s="436"/>
      <c r="D35" s="595"/>
      <c r="E35" s="574"/>
      <c r="F35" s="675" t="s">
        <v>775</v>
      </c>
    </row>
    <row r="36" spans="1:6" s="557" customFormat="1" ht="12" customHeight="1" thickBot="1">
      <c r="A36" s="569" t="s">
        <v>15</v>
      </c>
      <c r="B36" s="376" t="s">
        <v>584</v>
      </c>
      <c r="C36" s="436">
        <v>51157</v>
      </c>
      <c r="D36" s="595">
        <v>45817</v>
      </c>
      <c r="E36" s="595">
        <v>45817</v>
      </c>
      <c r="F36" s="675" t="s">
        <v>776</v>
      </c>
    </row>
    <row r="37" spans="1:6" s="557" customFormat="1" ht="15" customHeight="1">
      <c r="A37" s="581" t="s">
        <v>585</v>
      </c>
      <c r="B37" s="582" t="s">
        <v>168</v>
      </c>
      <c r="C37" s="101"/>
      <c r="D37" s="588"/>
      <c r="E37" s="588"/>
      <c r="F37" s="675" t="s">
        <v>777</v>
      </c>
    </row>
    <row r="38" spans="1:6" s="557" customFormat="1" ht="15" customHeight="1">
      <c r="A38" s="581" t="s">
        <v>586</v>
      </c>
      <c r="B38" s="583" t="s">
        <v>3</v>
      </c>
      <c r="C38" s="437"/>
      <c r="D38" s="600"/>
      <c r="E38" s="600"/>
      <c r="F38" s="675" t="s">
        <v>778</v>
      </c>
    </row>
    <row r="39" spans="1:6" ht="23.25" thickBot="1">
      <c r="A39" s="580" t="s">
        <v>587</v>
      </c>
      <c r="B39" s="566" t="s">
        <v>588</v>
      </c>
      <c r="C39" s="564">
        <v>51157</v>
      </c>
      <c r="D39" s="601">
        <v>45817</v>
      </c>
      <c r="E39" s="601">
        <v>45817</v>
      </c>
      <c r="F39" s="675" t="s">
        <v>779</v>
      </c>
    </row>
    <row r="40" spans="1:6" s="556" customFormat="1" ht="16.5" customHeight="1" thickBot="1">
      <c r="A40" s="569" t="s">
        <v>16</v>
      </c>
      <c r="B40" s="570" t="s">
        <v>589</v>
      </c>
      <c r="C40" s="107"/>
      <c r="D40" s="602"/>
      <c r="E40" s="602"/>
      <c r="F40" s="675" t="s">
        <v>780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590</v>
      </c>
      <c r="C44" s="436">
        <v>51107</v>
      </c>
      <c r="D44" s="436">
        <v>45753</v>
      </c>
      <c r="E44" s="574">
        <v>45753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751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36">
        <v>50</v>
      </c>
      <c r="D50" s="436">
        <v>64</v>
      </c>
      <c r="E50" s="574">
        <v>64</v>
      </c>
      <c r="F50" s="675" t="s">
        <v>754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755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756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757</v>
      </c>
    </row>
    <row r="54" spans="1:6" ht="23.25" thickBot="1">
      <c r="A54" s="580" t="s">
        <v>81</v>
      </c>
      <c r="B54" s="356" t="s">
        <v>702</v>
      </c>
      <c r="C54" s="430">
        <v>0</v>
      </c>
      <c r="D54" s="430">
        <v>0</v>
      </c>
      <c r="E54" s="585">
        <v>0</v>
      </c>
      <c r="F54" s="675" t="s">
        <v>758</v>
      </c>
    </row>
    <row r="55" spans="1:6" ht="15" customHeight="1" thickBot="1">
      <c r="A55" s="567" t="s">
        <v>9</v>
      </c>
      <c r="B55" s="571" t="s">
        <v>592</v>
      </c>
      <c r="C55" s="107">
        <v>51157</v>
      </c>
      <c r="D55" s="107">
        <v>45817</v>
      </c>
      <c r="E55" s="575">
        <v>45817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690</v>
      </c>
      <c r="B57" s="518"/>
      <c r="C57" s="111">
        <v>11</v>
      </c>
      <c r="D57" s="111">
        <v>11</v>
      </c>
      <c r="E57" s="111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D30" sqref="D30"/>
    </sheetView>
  </sheetViews>
  <sheetFormatPr defaultColWidth="9.00390625" defaultRowHeight="12.75"/>
  <cols>
    <col min="1" max="1" width="12.625" style="572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+CONCATENATE("8.1.2. melléklet a ……/",LEFT(ÖSSZEFÜGGÉSEK!A4,4)+1,". (……) önkormányzati rendelethez")</f>
        <v>8.1.2. melléklet a ……/2015. (……) önkormányzati rendelethez</v>
      </c>
    </row>
    <row r="2" spans="1:5" s="554" customFormat="1" ht="25.5" customHeight="1">
      <c r="A2" s="534" t="s">
        <v>148</v>
      </c>
      <c r="B2" s="806" t="s">
        <v>830</v>
      </c>
      <c r="C2" s="807"/>
      <c r="D2" s="808"/>
      <c r="E2" s="577" t="s">
        <v>50</v>
      </c>
    </row>
    <row r="3" spans="1:5" s="554" customFormat="1" ht="24.75" thickBot="1">
      <c r="A3" s="552" t="s">
        <v>147</v>
      </c>
      <c r="B3" s="803" t="s">
        <v>699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700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579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577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580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701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581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585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586</v>
      </c>
      <c r="B38" s="583" t="s">
        <v>3</v>
      </c>
      <c r="C38" s="437"/>
      <c r="D38" s="600"/>
      <c r="E38" s="560"/>
    </row>
    <row r="39" spans="1:5" ht="23.25" thickBot="1">
      <c r="A39" s="580" t="s">
        <v>587</v>
      </c>
      <c r="B39" s="566" t="s">
        <v>588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589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702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592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690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2" sqref="B2:D2"/>
    </sheetView>
  </sheetViews>
  <sheetFormatPr defaultColWidth="9.00390625" defaultRowHeight="12.75"/>
  <cols>
    <col min="1" max="1" width="3.875" style="572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+CONCATENATE("8.1.3. melléklet a ……/",LEFT(ÖSSZEFÜGGÉSEK!A4,4)+1,". (……) önkormányzati rendelethez")</f>
        <v>8.1.3. melléklet a ……/2015. (……) önkormányzati rendelethez</v>
      </c>
    </row>
    <row r="2" spans="1:5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</row>
    <row r="3" spans="1:5" s="554" customFormat="1" ht="108.75" thickBot="1">
      <c r="A3" s="552" t="s">
        <v>147</v>
      </c>
      <c r="B3" s="803" t="s">
        <v>709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700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579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577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580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701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581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585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586</v>
      </c>
      <c r="B38" s="583" t="s">
        <v>3</v>
      </c>
      <c r="C38" s="437"/>
      <c r="D38" s="600"/>
      <c r="E38" s="560"/>
    </row>
    <row r="39" spans="1:5" ht="23.25" thickBot="1">
      <c r="A39" s="580" t="s">
        <v>587</v>
      </c>
      <c r="B39" s="566" t="s">
        <v>588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589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702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592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690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25" t="s">
        <v>5</v>
      </c>
      <c r="B2" s="823" t="s">
        <v>314</v>
      </c>
      <c r="C2" s="823" t="s">
        <v>703</v>
      </c>
      <c r="D2" s="823" t="s">
        <v>746</v>
      </c>
      <c r="E2" s="821" t="s">
        <v>704</v>
      </c>
      <c r="F2" s="821"/>
      <c r="G2" s="822"/>
    </row>
    <row r="3" spans="1:7" s="330" customFormat="1" ht="57.75" customHeight="1" thickBot="1">
      <c r="A3" s="826"/>
      <c r="B3" s="824"/>
      <c r="C3" s="824"/>
      <c r="D3" s="824"/>
      <c r="E3" s="28" t="s">
        <v>705</v>
      </c>
      <c r="F3" s="28" t="s">
        <v>706</v>
      </c>
      <c r="G3" s="664" t="s">
        <v>707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747</v>
      </c>
      <c r="F4" s="506" t="s">
        <v>512</v>
      </c>
      <c r="G4" s="589" t="s">
        <v>513</v>
      </c>
    </row>
    <row r="5" spans="1:7" ht="15" customHeight="1">
      <c r="A5" s="332" t="s">
        <v>7</v>
      </c>
      <c r="B5" s="333" t="s">
        <v>829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850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851</v>
      </c>
      <c r="C7" s="2">
        <v>74392</v>
      </c>
      <c r="D7" s="2">
        <v>-3348</v>
      </c>
      <c r="E7" s="335">
        <v>71044</v>
      </c>
      <c r="F7" s="2">
        <v>71044</v>
      </c>
      <c r="G7" s="172"/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9" t="s">
        <v>40</v>
      </c>
      <c r="B36" s="820"/>
      <c r="C36" s="12">
        <f>SUM(C5:C35)</f>
        <v>74392</v>
      </c>
      <c r="D36" s="12">
        <f>SUM(D5:D35)</f>
        <v>-3348</v>
      </c>
      <c r="E36" s="12">
        <f>SUM(E5:E35)</f>
        <v>71044</v>
      </c>
      <c r="F36" s="12">
        <f>SUM(F5:F35)</f>
        <v>71044</v>
      </c>
      <c r="G36" s="13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16">
      <selection activeCell="E142" sqref="E142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5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27" t="str">
        <f>+CONCATENATE(LEFT(ÖSSZEFÜGGÉSEK!A4,4)-1,". évi tény")</f>
        <v>2013. évi tény</v>
      </c>
      <c r="D3" s="758" t="s">
        <v>854</v>
      </c>
      <c r="E3" s="759"/>
    </row>
    <row r="4" spans="1:5" ht="37.5" customHeight="1" thickBot="1">
      <c r="A4" s="764"/>
      <c r="B4" s="761"/>
      <c r="C4" s="828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6"/>
    </row>
    <row r="6" spans="1:6" s="410" customFormat="1" ht="12" customHeight="1" thickBot="1">
      <c r="A6" s="368" t="s">
        <v>7</v>
      </c>
      <c r="B6" s="603" t="s">
        <v>315</v>
      </c>
      <c r="C6" s="383">
        <f>+C7+C8+C9+C10+C11+C12</f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604" t="s">
        <v>316</v>
      </c>
      <c r="C7" s="52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605" t="s">
        <v>317</v>
      </c>
      <c r="C8" s="52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605" t="s">
        <v>318</v>
      </c>
      <c r="C9" s="52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605" t="s">
        <v>319</v>
      </c>
      <c r="C10" s="52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605" t="s">
        <v>320</v>
      </c>
      <c r="C11" s="52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606" t="s">
        <v>321</v>
      </c>
      <c r="C12" s="384">
        <v>235</v>
      </c>
      <c r="D12" s="401">
        <v>389</v>
      </c>
      <c r="E12" s="403">
        <v>389</v>
      </c>
      <c r="F12" s="667" t="s">
        <v>754</v>
      </c>
    </row>
    <row r="13" spans="1:6" s="410" customFormat="1" ht="12" customHeight="1" thickBot="1">
      <c r="A13" s="368" t="s">
        <v>8</v>
      </c>
      <c r="B13" s="607" t="s">
        <v>322</v>
      </c>
      <c r="C13" s="383">
        <f>+C14+C15+C16+C17+C18</f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604" t="s">
        <v>323</v>
      </c>
      <c r="C14" s="385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605" t="s">
        <v>324</v>
      </c>
      <c r="C15" s="384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605" t="s">
        <v>325</v>
      </c>
      <c r="C16" s="384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605" t="s">
        <v>326</v>
      </c>
      <c r="C17" s="384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605" t="s">
        <v>327</v>
      </c>
      <c r="C18" s="384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606" t="s">
        <v>328</v>
      </c>
      <c r="C19" s="386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603" t="s">
        <v>329</v>
      </c>
      <c r="C20" s="383">
        <f>+C21+C22+C23+C24+C25</f>
        <v>4753</v>
      </c>
      <c r="D20" s="400">
        <v>4753</v>
      </c>
      <c r="E20" s="400">
        <v>5766</v>
      </c>
      <c r="F20" s="667" t="s">
        <v>762</v>
      </c>
    </row>
    <row r="21" spans="1:6" s="410" customFormat="1" ht="12" customHeight="1">
      <c r="A21" s="363" t="s">
        <v>61</v>
      </c>
      <c r="B21" s="604" t="s">
        <v>330</v>
      </c>
      <c r="C21" s="385"/>
      <c r="D21" s="402"/>
      <c r="E21" s="402"/>
      <c r="F21" s="667" t="s">
        <v>763</v>
      </c>
    </row>
    <row r="22" spans="1:6" s="410" customFormat="1" ht="12" customHeight="1">
      <c r="A22" s="362" t="s">
        <v>62</v>
      </c>
      <c r="B22" s="605" t="s">
        <v>331</v>
      </c>
      <c r="C22" s="384"/>
      <c r="D22" s="401"/>
      <c r="E22" s="401"/>
      <c r="F22" s="667" t="s">
        <v>764</v>
      </c>
    </row>
    <row r="23" spans="1:6" s="410" customFormat="1" ht="12" customHeight="1">
      <c r="A23" s="362" t="s">
        <v>63</v>
      </c>
      <c r="B23" s="605" t="s">
        <v>332</v>
      </c>
      <c r="C23" s="384"/>
      <c r="D23" s="401"/>
      <c r="E23" s="401">
        <v>1013</v>
      </c>
      <c r="F23" s="667" t="s">
        <v>765</v>
      </c>
    </row>
    <row r="24" spans="1:6" s="410" customFormat="1" ht="12" customHeight="1">
      <c r="A24" s="362" t="s">
        <v>64</v>
      </c>
      <c r="B24" s="605" t="s">
        <v>333</v>
      </c>
      <c r="C24" s="384"/>
      <c r="D24" s="401"/>
      <c r="E24" s="401"/>
      <c r="F24" s="667" t="s">
        <v>766</v>
      </c>
    </row>
    <row r="25" spans="1:6" s="410" customFormat="1" ht="12" customHeight="1">
      <c r="A25" s="362" t="s">
        <v>122</v>
      </c>
      <c r="B25" s="605" t="s">
        <v>334</v>
      </c>
      <c r="C25" s="384">
        <v>4753</v>
      </c>
      <c r="D25" s="401">
        <v>4753</v>
      </c>
      <c r="E25" s="401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606" t="s">
        <v>335</v>
      </c>
      <c r="C26" s="386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603" t="s">
        <v>336</v>
      </c>
      <c r="C27" s="418">
        <f>+C28+C31+C32+C33</f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604" t="s">
        <v>338</v>
      </c>
      <c r="C28" s="419">
        <f>+C29+C30</f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605" t="s">
        <v>340</v>
      </c>
      <c r="C29" s="384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605" t="s">
        <v>342</v>
      </c>
      <c r="C30" s="384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605" t="s">
        <v>344</v>
      </c>
      <c r="C31" s="384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605" t="s">
        <v>346</v>
      </c>
      <c r="C32" s="384"/>
      <c r="D32" s="401"/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606" t="s">
        <v>348</v>
      </c>
      <c r="C33" s="386"/>
      <c r="D33" s="403">
        <v>738</v>
      </c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603" t="s">
        <v>349</v>
      </c>
      <c r="C34" s="383">
        <v>17127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604" t="s">
        <v>350</v>
      </c>
      <c r="C35" s="385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605" t="s">
        <v>351</v>
      </c>
      <c r="C36" s="384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605" t="s">
        <v>352</v>
      </c>
      <c r="C37" s="384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605" t="s">
        <v>353</v>
      </c>
      <c r="C38" s="384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605" t="s">
        <v>354</v>
      </c>
      <c r="C39" s="384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605" t="s">
        <v>355</v>
      </c>
      <c r="C40" s="384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605" t="s">
        <v>356</v>
      </c>
      <c r="C41" s="384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605" t="s">
        <v>357</v>
      </c>
      <c r="C42" s="384"/>
      <c r="D42" s="401"/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605" t="s">
        <v>359</v>
      </c>
      <c r="C43" s="387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606" t="s">
        <v>361</v>
      </c>
      <c r="C44" s="388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603" t="s">
        <v>362</v>
      </c>
      <c r="C45" s="383">
        <f>SUM(C46:C50)</f>
        <v>0</v>
      </c>
      <c r="D45" s="400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604" t="s">
        <v>363</v>
      </c>
      <c r="C46" s="389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605" t="s">
        <v>364</v>
      </c>
      <c r="C47" s="387"/>
      <c r="D47" s="404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605" t="s">
        <v>366</v>
      </c>
      <c r="C48" s="387"/>
      <c r="D48" s="404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605" t="s">
        <v>368</v>
      </c>
      <c r="C49" s="387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606" t="s">
        <v>370</v>
      </c>
      <c r="C50" s="388"/>
      <c r="D50" s="405"/>
      <c r="E50" s="388"/>
      <c r="F50" s="667" t="s">
        <v>792</v>
      </c>
    </row>
    <row r="51" spans="1:6" s="410" customFormat="1" ht="13.5" thickBot="1">
      <c r="A51" s="368" t="s">
        <v>131</v>
      </c>
      <c r="B51" s="603" t="s">
        <v>371</v>
      </c>
      <c r="C51" s="383">
        <v>758</v>
      </c>
      <c r="D51" s="400">
        <v>874</v>
      </c>
      <c r="E51" s="383">
        <v>642</v>
      </c>
      <c r="F51" s="667" t="s">
        <v>793</v>
      </c>
    </row>
    <row r="52" spans="1:6" s="410" customFormat="1" ht="22.5">
      <c r="A52" s="363" t="s">
        <v>70</v>
      </c>
      <c r="B52" s="604" t="s">
        <v>372</v>
      </c>
      <c r="C52" s="385"/>
      <c r="D52" s="402"/>
      <c r="E52" s="385"/>
      <c r="F52" s="667" t="s">
        <v>794</v>
      </c>
    </row>
    <row r="53" spans="1:6" s="410" customFormat="1" ht="14.25" customHeight="1">
      <c r="A53" s="362" t="s">
        <v>71</v>
      </c>
      <c r="B53" s="605" t="s">
        <v>593</v>
      </c>
      <c r="C53" s="384"/>
      <c r="D53" s="401"/>
      <c r="E53" s="384"/>
      <c r="F53" s="667" t="s">
        <v>795</v>
      </c>
    </row>
    <row r="54" spans="1:6" s="410" customFormat="1" ht="22.5">
      <c r="A54" s="362" t="s">
        <v>374</v>
      </c>
      <c r="B54" s="605" t="s">
        <v>375</v>
      </c>
      <c r="C54" s="384">
        <v>758</v>
      </c>
      <c r="D54" s="401">
        <v>874</v>
      </c>
      <c r="E54" s="384">
        <v>642</v>
      </c>
      <c r="F54" s="667" t="s">
        <v>796</v>
      </c>
    </row>
    <row r="55" spans="1:6" s="410" customFormat="1" ht="23.25" thickBot="1">
      <c r="A55" s="364" t="s">
        <v>376</v>
      </c>
      <c r="B55" s="606" t="s">
        <v>377</v>
      </c>
      <c r="C55" s="386"/>
      <c r="D55" s="403"/>
      <c r="E55" s="386"/>
      <c r="F55" s="667" t="s">
        <v>797</v>
      </c>
    </row>
    <row r="56" spans="1:6" s="410" customFormat="1" ht="13.5" thickBot="1">
      <c r="A56" s="368" t="s">
        <v>14</v>
      </c>
      <c r="B56" s="607" t="s">
        <v>378</v>
      </c>
      <c r="C56" s="383">
        <f>SUM(C57:C59)</f>
        <v>0</v>
      </c>
      <c r="D56" s="400">
        <v>1149</v>
      </c>
      <c r="E56" s="383">
        <v>1149</v>
      </c>
      <c r="F56" s="667" t="s">
        <v>798</v>
      </c>
    </row>
    <row r="57" spans="1:6" s="410" customFormat="1" ht="22.5">
      <c r="A57" s="362" t="s">
        <v>132</v>
      </c>
      <c r="B57" s="604" t="s">
        <v>379</v>
      </c>
      <c r="C57" s="387"/>
      <c r="D57" s="404"/>
      <c r="E57" s="387"/>
      <c r="F57" s="667" t="s">
        <v>799</v>
      </c>
    </row>
    <row r="58" spans="1:6" s="410" customFormat="1" ht="12.75" customHeight="1">
      <c r="A58" s="362" t="s">
        <v>133</v>
      </c>
      <c r="B58" s="605" t="s">
        <v>594</v>
      </c>
      <c r="C58" s="387"/>
      <c r="D58" s="404"/>
      <c r="E58" s="387"/>
      <c r="F58" s="667" t="s">
        <v>800</v>
      </c>
    </row>
    <row r="59" spans="1:6" s="410" customFormat="1" ht="22.5">
      <c r="A59" s="362" t="s">
        <v>160</v>
      </c>
      <c r="B59" s="605" t="s">
        <v>381</v>
      </c>
      <c r="C59" s="387"/>
      <c r="D59" s="404">
        <v>1149</v>
      </c>
      <c r="E59" s="387">
        <v>1149</v>
      </c>
      <c r="F59" s="667" t="s">
        <v>801</v>
      </c>
    </row>
    <row r="60" spans="1:6" s="410" customFormat="1" ht="23.25" thickBot="1">
      <c r="A60" s="362" t="s">
        <v>382</v>
      </c>
      <c r="B60" s="606" t="s">
        <v>383</v>
      </c>
      <c r="C60" s="387"/>
      <c r="D60" s="404"/>
      <c r="E60" s="387"/>
      <c r="F60" s="667" t="s">
        <v>802</v>
      </c>
    </row>
    <row r="61" spans="1:6" s="410" customFormat="1" ht="13.5" thickBot="1">
      <c r="A61" s="368" t="s">
        <v>15</v>
      </c>
      <c r="B61" s="603" t="s">
        <v>384</v>
      </c>
      <c r="C61" s="418">
        <v>192291</v>
      </c>
      <c r="D61" s="406">
        <v>245107</v>
      </c>
      <c r="E61" s="418">
        <v>242875</v>
      </c>
      <c r="F61" s="667" t="s">
        <v>803</v>
      </c>
    </row>
    <row r="62" spans="1:6" s="410" customFormat="1" ht="21.75" thickBot="1">
      <c r="A62" s="423" t="s">
        <v>385</v>
      </c>
      <c r="B62" s="607" t="s">
        <v>710</v>
      </c>
      <c r="C62" s="383">
        <f>SUM(C63:C65)</f>
        <v>0</v>
      </c>
      <c r="D62" s="400"/>
      <c r="E62" s="383"/>
      <c r="F62" s="667" t="s">
        <v>804</v>
      </c>
    </row>
    <row r="63" spans="1:6" s="410" customFormat="1" ht="22.5">
      <c r="A63" s="362" t="s">
        <v>387</v>
      </c>
      <c r="B63" s="604" t="s">
        <v>388</v>
      </c>
      <c r="C63" s="387"/>
      <c r="D63" s="404"/>
      <c r="E63" s="387"/>
      <c r="F63" s="667" t="s">
        <v>805</v>
      </c>
    </row>
    <row r="64" spans="1:6" s="410" customFormat="1" ht="22.5">
      <c r="A64" s="362" t="s">
        <v>389</v>
      </c>
      <c r="B64" s="605" t="s">
        <v>390</v>
      </c>
      <c r="C64" s="387"/>
      <c r="D64" s="404"/>
      <c r="E64" s="387"/>
      <c r="F64" s="667" t="s">
        <v>806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7" t="s">
        <v>807</v>
      </c>
    </row>
    <row r="66" spans="1:6" s="410" customFormat="1" ht="13.5" thickBot="1">
      <c r="A66" s="423" t="s">
        <v>393</v>
      </c>
      <c r="B66" s="607" t="s">
        <v>394</v>
      </c>
      <c r="C66" s="383">
        <f>SUM(C67:C70)</f>
        <v>0</v>
      </c>
      <c r="D66" s="400"/>
      <c r="E66" s="383"/>
      <c r="F66" s="667" t="s">
        <v>808</v>
      </c>
    </row>
    <row r="67" spans="1:6" s="410" customFormat="1" ht="22.5">
      <c r="A67" s="362" t="s">
        <v>109</v>
      </c>
      <c r="B67" s="604" t="s">
        <v>395</v>
      </c>
      <c r="C67" s="387"/>
      <c r="D67" s="404"/>
      <c r="E67" s="387"/>
      <c r="F67" s="667" t="s">
        <v>809</v>
      </c>
    </row>
    <row r="68" spans="1:6" s="410" customFormat="1" ht="22.5">
      <c r="A68" s="362" t="s">
        <v>110</v>
      </c>
      <c r="B68" s="605" t="s">
        <v>396</v>
      </c>
      <c r="C68" s="387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605" t="s">
        <v>398</v>
      </c>
      <c r="C69" s="387"/>
      <c r="D69" s="404"/>
      <c r="E69" s="387"/>
      <c r="F69" s="667" t="s">
        <v>811</v>
      </c>
    </row>
    <row r="70" spans="1:6" s="410" customFormat="1" ht="12" customHeight="1" thickBot="1">
      <c r="A70" s="362" t="s">
        <v>399</v>
      </c>
      <c r="B70" s="606" t="s">
        <v>400</v>
      </c>
      <c r="C70" s="387"/>
      <c r="D70" s="683"/>
      <c r="E70" s="387"/>
      <c r="F70" s="667" t="s">
        <v>812</v>
      </c>
    </row>
    <row r="71" spans="1:6" s="410" customFormat="1" ht="12" customHeight="1" thickBot="1">
      <c r="A71" s="423" t="s">
        <v>401</v>
      </c>
      <c r="B71" s="607" t="s">
        <v>402</v>
      </c>
      <c r="C71" s="383">
        <v>26430</v>
      </c>
      <c r="D71" s="400">
        <v>26430</v>
      </c>
      <c r="E71" s="383">
        <v>26430</v>
      </c>
      <c r="F71" s="667" t="s">
        <v>813</v>
      </c>
    </row>
    <row r="72" spans="1:6" s="410" customFormat="1" ht="12" customHeight="1">
      <c r="A72" s="362" t="s">
        <v>403</v>
      </c>
      <c r="B72" s="604" t="s">
        <v>404</v>
      </c>
      <c r="C72" s="387">
        <v>26430</v>
      </c>
      <c r="D72" s="404">
        <v>26430</v>
      </c>
      <c r="E72" s="387">
        <v>26430</v>
      </c>
      <c r="F72" s="667" t="s">
        <v>814</v>
      </c>
    </row>
    <row r="73" spans="1:6" s="410" customFormat="1" ht="12" customHeight="1" thickBot="1">
      <c r="A73" s="362" t="s">
        <v>405</v>
      </c>
      <c r="B73" s="606" t="s">
        <v>406</v>
      </c>
      <c r="C73" s="387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607" t="s">
        <v>408</v>
      </c>
      <c r="C74" s="383">
        <f>SUM(C75:C77)</f>
        <v>0</v>
      </c>
      <c r="D74" s="400"/>
      <c r="E74" s="383">
        <v>3348</v>
      </c>
      <c r="F74" s="667" t="s">
        <v>816</v>
      </c>
    </row>
    <row r="75" spans="1:6" s="410" customFormat="1" ht="12" customHeight="1">
      <c r="A75" s="362" t="s">
        <v>409</v>
      </c>
      <c r="B75" s="604" t="s">
        <v>410</v>
      </c>
      <c r="C75" s="387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605" t="s">
        <v>412</v>
      </c>
      <c r="C76" s="387"/>
      <c r="D76" s="404"/>
      <c r="E76" s="387"/>
      <c r="F76" s="667" t="s">
        <v>818</v>
      </c>
    </row>
    <row r="77" spans="1:6" s="410" customFormat="1" ht="12" customHeight="1" thickBot="1">
      <c r="A77" s="362" t="s">
        <v>413</v>
      </c>
      <c r="B77" s="606" t="s">
        <v>414</v>
      </c>
      <c r="C77" s="387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607" t="s">
        <v>416</v>
      </c>
      <c r="C78" s="383">
        <f>SUM(C79:C82)</f>
        <v>0</v>
      </c>
      <c r="D78" s="400">
        <f>SUM(D79:D82)</f>
        <v>0</v>
      </c>
      <c r="E78" s="383"/>
      <c r="F78" s="667" t="s">
        <v>820</v>
      </c>
    </row>
    <row r="79" spans="1:6" s="410" customFormat="1" ht="12" customHeight="1">
      <c r="A79" s="593" t="s">
        <v>417</v>
      </c>
      <c r="B79" s="604" t="s">
        <v>418</v>
      </c>
      <c r="C79" s="387"/>
      <c r="D79" s="404"/>
      <c r="E79" s="387"/>
      <c r="F79" s="667" t="s">
        <v>821</v>
      </c>
    </row>
    <row r="80" spans="1:6" s="410" customFormat="1" ht="12" customHeight="1">
      <c r="A80" s="594" t="s">
        <v>419</v>
      </c>
      <c r="B80" s="605" t="s">
        <v>420</v>
      </c>
      <c r="C80" s="387"/>
      <c r="D80" s="404"/>
      <c r="E80" s="387"/>
      <c r="F80" s="667" t="s">
        <v>822</v>
      </c>
    </row>
    <row r="81" spans="1:6" s="410" customFormat="1" ht="12" customHeight="1">
      <c r="A81" s="594" t="s">
        <v>421</v>
      </c>
      <c r="B81" s="605" t="s">
        <v>422</v>
      </c>
      <c r="C81" s="387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606" t="s">
        <v>424</v>
      </c>
      <c r="C82" s="387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607" t="s">
        <v>426</v>
      </c>
      <c r="C83" s="427"/>
      <c r="D83" s="426"/>
      <c r="E83" s="427"/>
      <c r="F83" s="667" t="s">
        <v>825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26430</v>
      </c>
      <c r="D84" s="406">
        <v>26430</v>
      </c>
      <c r="E84" s="418">
        <v>29778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218721</v>
      </c>
      <c r="D85" s="406">
        <f>+D61+D84</f>
        <v>271537</v>
      </c>
      <c r="E85" s="418">
        <v>272643</v>
      </c>
      <c r="F85" s="667" t="s">
        <v>827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68"/>
    </row>
    <row r="88" spans="1:6" s="416" customFormat="1" ht="16.5" customHeight="1">
      <c r="A88" s="763" t="s">
        <v>60</v>
      </c>
      <c r="B88" s="760" t="s">
        <v>180</v>
      </c>
      <c r="C88" s="827" t="str">
        <f>+C3</f>
        <v>2013. évi tény</v>
      </c>
      <c r="D88" s="758" t="str">
        <f>+D3</f>
        <v>2015. évi</v>
      </c>
      <c r="E88" s="759"/>
      <c r="F88" s="668"/>
    </row>
    <row r="89" spans="1:5" ht="37.5" customHeight="1" thickBot="1">
      <c r="A89" s="764"/>
      <c r="B89" s="761"/>
      <c r="C89" s="828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6"/>
    </row>
    <row r="91" spans="1:6" ht="12" customHeight="1" thickBot="1">
      <c r="A91" s="370" t="s">
        <v>7</v>
      </c>
      <c r="B91" s="372" t="s">
        <v>595</v>
      </c>
      <c r="C91" s="354">
        <f>+C92+C93+C94+C95+C96</f>
        <v>197692</v>
      </c>
      <c r="D91" s="399">
        <v>185424</v>
      </c>
      <c r="E91" s="353">
        <v>169329</v>
      </c>
      <c r="F91" s="665" t="s">
        <v>748</v>
      </c>
    </row>
    <row r="92" spans="1:6" ht="12" customHeight="1">
      <c r="A92" s="365" t="s">
        <v>72</v>
      </c>
      <c r="B92" s="608" t="s">
        <v>37</v>
      </c>
      <c r="C92" s="520">
        <v>88150</v>
      </c>
      <c r="D92" s="96">
        <v>84871</v>
      </c>
      <c r="E92" s="353">
        <v>83962</v>
      </c>
      <c r="F92" s="665" t="s">
        <v>749</v>
      </c>
    </row>
    <row r="93" spans="1:6" ht="12" customHeight="1">
      <c r="A93" s="362" t="s">
        <v>73</v>
      </c>
      <c r="B93" s="609" t="s">
        <v>134</v>
      </c>
      <c r="C93" s="521">
        <v>24503</v>
      </c>
      <c r="D93" s="401">
        <v>23352</v>
      </c>
      <c r="E93" s="384">
        <v>23352</v>
      </c>
      <c r="F93" s="665" t="s">
        <v>750</v>
      </c>
    </row>
    <row r="94" spans="1:6" ht="12" customHeight="1">
      <c r="A94" s="362" t="s">
        <v>74</v>
      </c>
      <c r="B94" s="609" t="s">
        <v>101</v>
      </c>
      <c r="C94" s="523">
        <v>71496</v>
      </c>
      <c r="D94" s="403">
        <v>63017</v>
      </c>
      <c r="E94" s="386">
        <v>57307</v>
      </c>
      <c r="F94" s="665" t="s">
        <v>751</v>
      </c>
    </row>
    <row r="95" spans="1:6" ht="12" customHeight="1">
      <c r="A95" s="362" t="s">
        <v>75</v>
      </c>
      <c r="B95" s="610" t="s">
        <v>135</v>
      </c>
      <c r="C95" s="523">
        <v>5434</v>
      </c>
      <c r="D95" s="403">
        <v>5969</v>
      </c>
      <c r="E95" s="386">
        <v>3176</v>
      </c>
      <c r="F95" s="665" t="s">
        <v>752</v>
      </c>
    </row>
    <row r="96" spans="1:6" ht="12" customHeight="1">
      <c r="A96" s="362" t="s">
        <v>84</v>
      </c>
      <c r="B96" s="611" t="s">
        <v>136</v>
      </c>
      <c r="C96" s="706">
        <v>8109</v>
      </c>
      <c r="D96" s="403">
        <v>8215</v>
      </c>
      <c r="E96" s="386">
        <v>1532</v>
      </c>
      <c r="F96" s="665" t="s">
        <v>753</v>
      </c>
    </row>
    <row r="97" spans="1:6" ht="12" customHeight="1">
      <c r="A97" s="362" t="s">
        <v>76</v>
      </c>
      <c r="B97" s="609" t="s">
        <v>438</v>
      </c>
      <c r="C97" s="386"/>
      <c r="D97" s="403">
        <v>106</v>
      </c>
      <c r="E97" s="386">
        <v>106</v>
      </c>
      <c r="F97" s="665" t="s">
        <v>754</v>
      </c>
    </row>
    <row r="98" spans="1:6" ht="12" customHeight="1">
      <c r="A98" s="362" t="s">
        <v>77</v>
      </c>
      <c r="B98" s="612" t="s">
        <v>439</v>
      </c>
      <c r="C98" s="386"/>
      <c r="D98" s="403"/>
      <c r="E98" s="386"/>
      <c r="F98" s="665" t="s">
        <v>755</v>
      </c>
    </row>
    <row r="99" spans="1:6" ht="12" customHeight="1">
      <c r="A99" s="362" t="s">
        <v>85</v>
      </c>
      <c r="B99" s="609" t="s">
        <v>440</v>
      </c>
      <c r="C99" s="386"/>
      <c r="D99" s="403"/>
      <c r="E99" s="386"/>
      <c r="F99" s="665" t="s">
        <v>756</v>
      </c>
    </row>
    <row r="100" spans="1:6" ht="12" customHeight="1">
      <c r="A100" s="362" t="s">
        <v>86</v>
      </c>
      <c r="B100" s="609" t="s">
        <v>441</v>
      </c>
      <c r="C100" s="386"/>
      <c r="D100" s="403"/>
      <c r="E100" s="386"/>
      <c r="F100" s="665" t="s">
        <v>757</v>
      </c>
    </row>
    <row r="101" spans="1:6" ht="12" customHeight="1">
      <c r="A101" s="362" t="s">
        <v>87</v>
      </c>
      <c r="B101" s="612" t="s">
        <v>442</v>
      </c>
      <c r="C101" s="386"/>
      <c r="D101" s="403">
        <v>4004</v>
      </c>
      <c r="E101" s="386">
        <v>1332</v>
      </c>
      <c r="F101" s="665" t="s">
        <v>758</v>
      </c>
    </row>
    <row r="102" spans="1:6" ht="12" customHeight="1">
      <c r="A102" s="362" t="s">
        <v>88</v>
      </c>
      <c r="B102" s="612" t="s">
        <v>443</v>
      </c>
      <c r="C102" s="386"/>
      <c r="D102" s="403"/>
      <c r="E102" s="386"/>
      <c r="F102" s="665" t="s">
        <v>759</v>
      </c>
    </row>
    <row r="103" spans="1:6" ht="12" customHeight="1">
      <c r="A103" s="362" t="s">
        <v>90</v>
      </c>
      <c r="B103" s="609" t="s">
        <v>444</v>
      </c>
      <c r="C103" s="386"/>
      <c r="D103" s="403"/>
      <c r="E103" s="386"/>
      <c r="F103" s="665" t="s">
        <v>760</v>
      </c>
    </row>
    <row r="104" spans="1:6" ht="12" customHeight="1">
      <c r="A104" s="361" t="s">
        <v>137</v>
      </c>
      <c r="B104" s="613" t="s">
        <v>445</v>
      </c>
      <c r="C104" s="386"/>
      <c r="D104" s="403"/>
      <c r="E104" s="386"/>
      <c r="F104" s="665" t="s">
        <v>761</v>
      </c>
    </row>
    <row r="105" spans="1:6" ht="12" customHeight="1">
      <c r="A105" s="362" t="s">
        <v>446</v>
      </c>
      <c r="B105" s="613" t="s">
        <v>447</v>
      </c>
      <c r="C105" s="386"/>
      <c r="D105" s="403"/>
      <c r="E105" s="386"/>
      <c r="F105" s="665" t="s">
        <v>762</v>
      </c>
    </row>
    <row r="106" spans="1:6" ht="12" customHeight="1" thickBot="1">
      <c r="A106" s="366" t="s">
        <v>448</v>
      </c>
      <c r="B106" s="614" t="s">
        <v>449</v>
      </c>
      <c r="C106" s="347">
        <v>8109</v>
      </c>
      <c r="D106" s="97">
        <v>4105</v>
      </c>
      <c r="E106" s="347">
        <v>94</v>
      </c>
      <c r="F106" s="665" t="s">
        <v>763</v>
      </c>
    </row>
    <row r="107" spans="1:6" ht="12" customHeight="1" thickBot="1">
      <c r="A107" s="368" t="s">
        <v>8</v>
      </c>
      <c r="B107" s="371" t="s">
        <v>596</v>
      </c>
      <c r="C107" s="383">
        <f>+C108+C110+C112</f>
        <v>12417</v>
      </c>
      <c r="D107" s="400">
        <v>33699</v>
      </c>
      <c r="E107" s="383">
        <v>28806</v>
      </c>
      <c r="F107" s="665" t="s">
        <v>764</v>
      </c>
    </row>
    <row r="108" spans="1:6" ht="12" customHeight="1">
      <c r="A108" s="363" t="s">
        <v>78</v>
      </c>
      <c r="B108" s="609" t="s">
        <v>158</v>
      </c>
      <c r="C108" s="385">
        <v>8150</v>
      </c>
      <c r="D108" s="402">
        <v>22634</v>
      </c>
      <c r="E108" s="385">
        <v>22540</v>
      </c>
      <c r="F108" s="665" t="s">
        <v>765</v>
      </c>
    </row>
    <row r="109" spans="1:6" ht="12" customHeight="1">
      <c r="A109" s="363" t="s">
        <v>79</v>
      </c>
      <c r="B109" s="613" t="s">
        <v>451</v>
      </c>
      <c r="C109" s="385"/>
      <c r="D109" s="402"/>
      <c r="E109" s="385"/>
      <c r="F109" s="665" t="s">
        <v>766</v>
      </c>
    </row>
    <row r="110" spans="1:6" ht="22.5">
      <c r="A110" s="363" t="s">
        <v>80</v>
      </c>
      <c r="B110" s="613" t="s">
        <v>138</v>
      </c>
      <c r="C110" s="384"/>
      <c r="D110" s="401">
        <v>5785</v>
      </c>
      <c r="E110" s="384">
        <v>5253</v>
      </c>
      <c r="F110" s="665" t="s">
        <v>767</v>
      </c>
    </row>
    <row r="111" spans="1:6" ht="12" customHeight="1">
      <c r="A111" s="363" t="s">
        <v>81</v>
      </c>
      <c r="B111" s="613" t="s">
        <v>452</v>
      </c>
      <c r="C111" s="384"/>
      <c r="D111" s="684"/>
      <c r="E111" s="384"/>
      <c r="F111" s="665" t="s">
        <v>768</v>
      </c>
    </row>
    <row r="112" spans="1:6" ht="12" customHeight="1">
      <c r="A112" s="363" t="s">
        <v>82</v>
      </c>
      <c r="B112" s="606" t="s">
        <v>161</v>
      </c>
      <c r="C112" s="384">
        <v>4267</v>
      </c>
      <c r="D112" s="684">
        <v>1013</v>
      </c>
      <c r="E112" s="384">
        <v>1013</v>
      </c>
      <c r="F112" s="665" t="s">
        <v>769</v>
      </c>
    </row>
    <row r="113" spans="1:6" ht="22.5">
      <c r="A113" s="363" t="s">
        <v>89</v>
      </c>
      <c r="B113" s="605" t="s">
        <v>453</v>
      </c>
      <c r="C113" s="384"/>
      <c r="D113" s="684"/>
      <c r="E113" s="384"/>
      <c r="F113" s="665" t="s">
        <v>770</v>
      </c>
    </row>
    <row r="114" spans="1:6" ht="22.5">
      <c r="A114" s="363" t="s">
        <v>91</v>
      </c>
      <c r="B114" s="615" t="s">
        <v>454</v>
      </c>
      <c r="C114" s="384"/>
      <c r="D114" s="684"/>
      <c r="E114" s="384"/>
      <c r="F114" s="665" t="s">
        <v>771</v>
      </c>
    </row>
    <row r="115" spans="1:6" ht="12" customHeight="1">
      <c r="A115" s="363" t="s">
        <v>139</v>
      </c>
      <c r="B115" s="609" t="s">
        <v>441</v>
      </c>
      <c r="C115" s="384"/>
      <c r="D115" s="684"/>
      <c r="E115" s="384"/>
      <c r="F115" s="665" t="s">
        <v>772</v>
      </c>
    </row>
    <row r="116" spans="1:6" ht="12" customHeight="1">
      <c r="A116" s="363" t="s">
        <v>140</v>
      </c>
      <c r="B116" s="609" t="s">
        <v>455</v>
      </c>
      <c r="C116" s="384"/>
      <c r="D116" s="684">
        <v>1013</v>
      </c>
      <c r="E116" s="384">
        <v>1013</v>
      </c>
      <c r="F116" s="665" t="s">
        <v>773</v>
      </c>
    </row>
    <row r="117" spans="1:6" ht="12" customHeight="1">
      <c r="A117" s="363" t="s">
        <v>141</v>
      </c>
      <c r="B117" s="609" t="s">
        <v>456</v>
      </c>
      <c r="C117" s="384"/>
      <c r="D117" s="684"/>
      <c r="E117" s="384"/>
      <c r="F117" s="665" t="s">
        <v>774</v>
      </c>
    </row>
    <row r="118" spans="1:6" s="428" customFormat="1" ht="12" customHeight="1">
      <c r="A118" s="363" t="s">
        <v>457</v>
      </c>
      <c r="B118" s="609" t="s">
        <v>444</v>
      </c>
      <c r="C118" s="384"/>
      <c r="D118" s="684"/>
      <c r="E118" s="384"/>
      <c r="F118" s="665" t="s">
        <v>775</v>
      </c>
    </row>
    <row r="119" spans="1:6" ht="12" customHeight="1">
      <c r="A119" s="363" t="s">
        <v>458</v>
      </c>
      <c r="B119" s="609" t="s">
        <v>459</v>
      </c>
      <c r="C119" s="384"/>
      <c r="D119" s="684"/>
      <c r="E119" s="384"/>
      <c r="F119" s="665" t="s">
        <v>776</v>
      </c>
    </row>
    <row r="120" spans="1:6" ht="12" customHeight="1" thickBot="1">
      <c r="A120" s="361" t="s">
        <v>460</v>
      </c>
      <c r="B120" s="609" t="s">
        <v>461</v>
      </c>
      <c r="C120" s="386">
        <v>4267</v>
      </c>
      <c r="D120" s="685">
        <v>4267</v>
      </c>
      <c r="E120" s="386"/>
      <c r="F120" s="665" t="s">
        <v>777</v>
      </c>
    </row>
    <row r="121" spans="1:6" ht="12" customHeight="1" thickBot="1">
      <c r="A121" s="368" t="s">
        <v>9</v>
      </c>
      <c r="B121" s="587" t="s">
        <v>462</v>
      </c>
      <c r="C121" s="383">
        <f>+C122+C123</f>
        <v>5057</v>
      </c>
      <c r="D121" s="400">
        <v>48859</v>
      </c>
      <c r="E121" s="383"/>
      <c r="F121" s="665" t="s">
        <v>778</v>
      </c>
    </row>
    <row r="122" spans="1:6" ht="12" customHeight="1">
      <c r="A122" s="363" t="s">
        <v>61</v>
      </c>
      <c r="B122" s="615" t="s">
        <v>47</v>
      </c>
      <c r="C122" s="385"/>
      <c r="D122" s="402"/>
      <c r="E122" s="385"/>
      <c r="F122" s="665" t="s">
        <v>779</v>
      </c>
    </row>
    <row r="123" spans="1:6" ht="12" customHeight="1" thickBot="1">
      <c r="A123" s="364" t="s">
        <v>62</v>
      </c>
      <c r="B123" s="613" t="s">
        <v>48</v>
      </c>
      <c r="C123" s="386">
        <v>5057</v>
      </c>
      <c r="D123" s="403">
        <v>48859</v>
      </c>
      <c r="E123" s="386"/>
      <c r="F123" s="665" t="s">
        <v>780</v>
      </c>
    </row>
    <row r="124" spans="1:6" ht="12" customHeight="1" thickBot="1">
      <c r="A124" s="368" t="s">
        <v>10</v>
      </c>
      <c r="B124" s="587" t="s">
        <v>463</v>
      </c>
      <c r="C124" s="383">
        <f>+C91+C107+C121</f>
        <v>215166</v>
      </c>
      <c r="D124" s="400">
        <f>+D91+D107+D121</f>
        <v>267982</v>
      </c>
      <c r="E124" s="383">
        <v>198135</v>
      </c>
      <c r="F124" s="665" t="s">
        <v>781</v>
      </c>
    </row>
    <row r="125" spans="1:6" ht="12" customHeight="1" thickBot="1">
      <c r="A125" s="368" t="s">
        <v>11</v>
      </c>
      <c r="B125" s="587" t="s">
        <v>464</v>
      </c>
      <c r="C125" s="383">
        <f>+C126+C127+C128</f>
        <v>0</v>
      </c>
      <c r="D125" s="400"/>
      <c r="E125" s="383"/>
      <c r="F125" s="665" t="s">
        <v>782</v>
      </c>
    </row>
    <row r="126" spans="1:6" ht="12" customHeight="1">
      <c r="A126" s="363" t="s">
        <v>65</v>
      </c>
      <c r="B126" s="615" t="s">
        <v>597</v>
      </c>
      <c r="C126" s="384"/>
      <c r="D126" s="684"/>
      <c r="E126" s="384"/>
      <c r="F126" s="665" t="s">
        <v>783</v>
      </c>
    </row>
    <row r="127" spans="1:6" ht="12" customHeight="1">
      <c r="A127" s="363" t="s">
        <v>66</v>
      </c>
      <c r="B127" s="615" t="s">
        <v>598</v>
      </c>
      <c r="C127" s="384"/>
      <c r="D127" s="684"/>
      <c r="E127" s="384"/>
      <c r="F127" s="665" t="s">
        <v>784</v>
      </c>
    </row>
    <row r="128" spans="1:6" ht="12" customHeight="1" thickBot="1">
      <c r="A128" s="361" t="s">
        <v>67</v>
      </c>
      <c r="B128" s="616" t="s">
        <v>599</v>
      </c>
      <c r="C128" s="384"/>
      <c r="D128" s="684"/>
      <c r="E128" s="384"/>
      <c r="F128" s="665" t="s">
        <v>785</v>
      </c>
    </row>
    <row r="129" spans="1:6" ht="12" customHeight="1" thickBot="1">
      <c r="A129" s="368" t="s">
        <v>12</v>
      </c>
      <c r="B129" s="587" t="s">
        <v>468</v>
      </c>
      <c r="C129" s="383">
        <f>+C130+C131+C132+C133</f>
        <v>0</v>
      </c>
      <c r="D129" s="400"/>
      <c r="E129" s="383"/>
      <c r="F129" s="665" t="s">
        <v>786</v>
      </c>
    </row>
    <row r="130" spans="1:6" ht="12" customHeight="1">
      <c r="A130" s="363" t="s">
        <v>68</v>
      </c>
      <c r="B130" s="615" t="s">
        <v>600</v>
      </c>
      <c r="C130" s="384"/>
      <c r="D130" s="684"/>
      <c r="E130" s="384"/>
      <c r="F130" s="665" t="s">
        <v>787</v>
      </c>
    </row>
    <row r="131" spans="1:6" ht="12" customHeight="1">
      <c r="A131" s="363" t="s">
        <v>69</v>
      </c>
      <c r="B131" s="615" t="s">
        <v>601</v>
      </c>
      <c r="C131" s="384"/>
      <c r="D131" s="684"/>
      <c r="E131" s="384"/>
      <c r="F131" s="665" t="s">
        <v>788</v>
      </c>
    </row>
    <row r="132" spans="1:6" ht="12" customHeight="1">
      <c r="A132" s="363" t="s">
        <v>365</v>
      </c>
      <c r="B132" s="615" t="s">
        <v>602</v>
      </c>
      <c r="C132" s="384"/>
      <c r="D132" s="684"/>
      <c r="E132" s="384"/>
      <c r="F132" s="665" t="s">
        <v>789</v>
      </c>
    </row>
    <row r="133" spans="1:6" ht="12" customHeight="1" thickBot="1">
      <c r="A133" s="361" t="s">
        <v>367</v>
      </c>
      <c r="B133" s="616" t="s">
        <v>603</v>
      </c>
      <c r="C133" s="384"/>
      <c r="D133" s="684"/>
      <c r="E133" s="384"/>
      <c r="F133" s="665" t="s">
        <v>790</v>
      </c>
    </row>
    <row r="134" spans="1:6" ht="12" customHeight="1" thickBot="1">
      <c r="A134" s="368" t="s">
        <v>13</v>
      </c>
      <c r="B134" s="587" t="s">
        <v>473</v>
      </c>
      <c r="C134" s="418">
        <v>3555</v>
      </c>
      <c r="D134" s="406">
        <v>3555</v>
      </c>
      <c r="E134" s="418">
        <v>3555</v>
      </c>
      <c r="F134" s="665" t="s">
        <v>791</v>
      </c>
    </row>
    <row r="135" spans="1:6" ht="12" customHeight="1">
      <c r="A135" s="363" t="s">
        <v>70</v>
      </c>
      <c r="B135" s="615" t="s">
        <v>474</v>
      </c>
      <c r="C135" s="384"/>
      <c r="D135" s="684"/>
      <c r="E135" s="384"/>
      <c r="F135" s="665" t="s">
        <v>792</v>
      </c>
    </row>
    <row r="136" spans="1:6" ht="12" customHeight="1">
      <c r="A136" s="363" t="s">
        <v>71</v>
      </c>
      <c r="B136" s="615" t="s">
        <v>475</v>
      </c>
      <c r="C136" s="384">
        <v>3555</v>
      </c>
      <c r="D136" s="684">
        <v>3555</v>
      </c>
      <c r="E136" s="384">
        <v>3555</v>
      </c>
      <c r="F136" s="665" t="s">
        <v>793</v>
      </c>
    </row>
    <row r="137" spans="1:6" ht="12" customHeight="1">
      <c r="A137" s="363" t="s">
        <v>374</v>
      </c>
      <c r="B137" s="615" t="s">
        <v>604</v>
      </c>
      <c r="C137" s="384"/>
      <c r="D137" s="684"/>
      <c r="E137" s="384"/>
      <c r="F137" s="665" t="s">
        <v>794</v>
      </c>
    </row>
    <row r="138" spans="1:6" ht="12" customHeight="1" thickBot="1">
      <c r="A138" s="361" t="s">
        <v>376</v>
      </c>
      <c r="B138" s="616" t="s">
        <v>519</v>
      </c>
      <c r="C138" s="384"/>
      <c r="D138" s="684"/>
      <c r="E138" s="384"/>
      <c r="F138" s="665" t="s">
        <v>795</v>
      </c>
    </row>
    <row r="139" spans="1:9" ht="15" customHeight="1" thickBot="1">
      <c r="A139" s="368" t="s">
        <v>14</v>
      </c>
      <c r="B139" s="587" t="s">
        <v>570</v>
      </c>
      <c r="C139" s="352">
        <f>+C140+C141+C142+C143</f>
        <v>0</v>
      </c>
      <c r="D139" s="98">
        <f>+D140+D141+D142+D143</f>
        <v>0</v>
      </c>
      <c r="E139" s="352"/>
      <c r="F139" s="665" t="s">
        <v>796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5" t="s">
        <v>479</v>
      </c>
      <c r="C140" s="384"/>
      <c r="D140" s="684"/>
      <c r="E140" s="384"/>
      <c r="F140" s="665" t="s">
        <v>797</v>
      </c>
    </row>
    <row r="141" spans="1:6" ht="13.5" customHeight="1">
      <c r="A141" s="363" t="s">
        <v>133</v>
      </c>
      <c r="B141" s="615" t="s">
        <v>480</v>
      </c>
      <c r="C141" s="384"/>
      <c r="D141" s="684"/>
      <c r="E141" s="384"/>
      <c r="F141" s="665" t="s">
        <v>798</v>
      </c>
    </row>
    <row r="142" spans="1:6" ht="13.5" customHeight="1">
      <c r="A142" s="363" t="s">
        <v>160</v>
      </c>
      <c r="B142" s="615" t="s">
        <v>481</v>
      </c>
      <c r="C142" s="384"/>
      <c r="D142" s="684"/>
      <c r="E142" s="384"/>
      <c r="F142" s="665" t="s">
        <v>799</v>
      </c>
    </row>
    <row r="143" spans="1:6" ht="13.5" customHeight="1" thickBot="1">
      <c r="A143" s="363" t="s">
        <v>382</v>
      </c>
      <c r="B143" s="615" t="s">
        <v>482</v>
      </c>
      <c r="C143" s="384"/>
      <c r="D143" s="684"/>
      <c r="E143" s="384"/>
      <c r="F143" s="665" t="s">
        <v>800</v>
      </c>
    </row>
    <row r="144" spans="1:6" ht="12.75" customHeight="1" thickBot="1">
      <c r="A144" s="368" t="s">
        <v>15</v>
      </c>
      <c r="B144" s="587" t="s">
        <v>483</v>
      </c>
      <c r="C144" s="351">
        <f>+C125+C129+C134+C139</f>
        <v>3555</v>
      </c>
      <c r="D144" s="350">
        <f>+D125+D129+D134+D139</f>
        <v>3555</v>
      </c>
      <c r="E144" s="351">
        <v>3555</v>
      </c>
      <c r="F144" s="665" t="s">
        <v>801</v>
      </c>
    </row>
    <row r="145" spans="1:6" ht="13.5" customHeight="1" thickBot="1">
      <c r="A145" s="393" t="s">
        <v>16</v>
      </c>
      <c r="B145" s="617" t="s">
        <v>484</v>
      </c>
      <c r="C145" s="351">
        <f>+C124+C144</f>
        <v>218721</v>
      </c>
      <c r="D145" s="350">
        <f>+D124+D144</f>
        <v>271537</v>
      </c>
      <c r="E145" s="351">
        <v>201690</v>
      </c>
      <c r="F145" s="665" t="s">
        <v>802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">
        <v>885</v>
      </c>
    </row>
    <row r="2" spans="1:11" s="122" customFormat="1" ht="26.25" customHeight="1">
      <c r="A2" s="829" t="s">
        <v>60</v>
      </c>
      <c r="B2" s="833" t="s">
        <v>191</v>
      </c>
      <c r="C2" s="833" t="s">
        <v>192</v>
      </c>
      <c r="D2" s="833" t="s">
        <v>193</v>
      </c>
      <c r="E2" s="833" t="str">
        <f>+CONCATENATE(LEFT(ÖSSZEFÜGGÉSEK!A4,4),". évi teljesítés")</f>
        <v>2014. évi teljesítés</v>
      </c>
      <c r="F2" s="119" t="s">
        <v>194</v>
      </c>
      <c r="G2" s="120"/>
      <c r="H2" s="120"/>
      <c r="I2" s="121"/>
      <c r="J2" s="831" t="s">
        <v>195</v>
      </c>
      <c r="K2" s="774"/>
    </row>
    <row r="3" spans="1:11" s="126" customFormat="1" ht="32.25" customHeight="1" thickBot="1">
      <c r="A3" s="830"/>
      <c r="B3" s="835"/>
      <c r="C3" s="835"/>
      <c r="D3" s="834"/>
      <c r="E3" s="834"/>
      <c r="F3" s="123" t="str">
        <f>+CONCATENATE(LEFT(ÖSSZEFÜGGÉSEK!A4,4)+1,".")</f>
        <v>2015.</v>
      </c>
      <c r="G3" s="124" t="str">
        <f>+CONCATENATE(LEFT(ÖSSZEFÜGGÉSEK!A4,4)+2,".")</f>
        <v>2016.</v>
      </c>
      <c r="H3" s="124" t="str">
        <f>+CONCATENATE(LEFT(ÖSSZEFÜGGÉSEK!A4,4)+3,".")</f>
        <v>2017.</v>
      </c>
      <c r="I3" s="125" t="str">
        <f>+CONCATENATE(LEFT(ÖSSZEFÜGGÉSEK!A4,4)+3,". után")</f>
        <v>2017. után</v>
      </c>
      <c r="J3" s="832"/>
      <c r="K3" s="774"/>
    </row>
    <row r="4" spans="1:11" s="128" customFormat="1" ht="13.5" customHeight="1" thickBot="1">
      <c r="A4" s="590" t="s">
        <v>431</v>
      </c>
      <c r="B4" s="127" t="s">
        <v>605</v>
      </c>
      <c r="C4" s="591" t="s">
        <v>433</v>
      </c>
      <c r="D4" s="591" t="s">
        <v>434</v>
      </c>
      <c r="E4" s="591" t="s">
        <v>435</v>
      </c>
      <c r="F4" s="591" t="s">
        <v>512</v>
      </c>
      <c r="G4" s="591" t="s">
        <v>513</v>
      </c>
      <c r="H4" s="591" t="s">
        <v>514</v>
      </c>
      <c r="I4" s="591" t="s">
        <v>515</v>
      </c>
      <c r="J4" s="592" t="s">
        <v>711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6" t="s">
        <v>201</v>
      </c>
      <c r="C15" s="707" t="s">
        <v>834</v>
      </c>
      <c r="D15" s="708"/>
      <c r="E15" s="709"/>
      <c r="F15" s="710"/>
      <c r="G15" s="711"/>
      <c r="H15" s="711"/>
      <c r="I15" s="712"/>
      <c r="J15" s="709"/>
      <c r="K15" s="774"/>
    </row>
    <row r="16" spans="1:11" ht="21" customHeight="1" thickBot="1">
      <c r="A16" s="145" t="s">
        <v>18</v>
      </c>
      <c r="B16" s="686"/>
      <c r="C16" s="713" t="s">
        <v>835</v>
      </c>
      <c r="D16" s="714" t="s">
        <v>852</v>
      </c>
      <c r="E16" s="715">
        <v>7221</v>
      </c>
      <c r="F16" s="716">
        <v>3667</v>
      </c>
      <c r="G16" s="717">
        <v>2446</v>
      </c>
      <c r="H16" s="717">
        <v>0</v>
      </c>
      <c r="I16" s="718"/>
      <c r="J16" s="715">
        <v>6113</v>
      </c>
      <c r="K16" s="774"/>
    </row>
    <row r="17" spans="1:11" ht="21" customHeight="1" thickBot="1">
      <c r="A17" s="145" t="s">
        <v>19</v>
      </c>
      <c r="B17" s="686"/>
      <c r="C17" s="713" t="s">
        <v>836</v>
      </c>
      <c r="D17" s="714" t="s">
        <v>853</v>
      </c>
      <c r="E17" s="715">
        <v>3362</v>
      </c>
      <c r="F17" s="716">
        <v>400</v>
      </c>
      <c r="G17" s="717">
        <v>150</v>
      </c>
      <c r="H17" s="717">
        <v>0</v>
      </c>
      <c r="I17" s="718"/>
      <c r="J17" s="715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95" zoomScaleSheetLayoutView="95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9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122" customFormat="1" ht="26.25" customHeight="1">
      <c r="A2" s="787" t="s">
        <v>60</v>
      </c>
      <c r="B2" s="845" t="s">
        <v>203</v>
      </c>
      <c r="C2" s="787" t="s">
        <v>204</v>
      </c>
      <c r="D2" s="787" t="s">
        <v>205</v>
      </c>
      <c r="E2" s="842" t="str">
        <f>+CONCATENATE("Hitel, kölcsön állomány ",LEFT(ÖSSZEFÜGGÉSEK!A4,4),". dec. 31-én")</f>
        <v>Hitel, kölcsön állomány 2014. dec. 31-én</v>
      </c>
      <c r="F2" s="840" t="s">
        <v>206</v>
      </c>
      <c r="G2" s="841"/>
      <c r="H2" s="837" t="str">
        <f>+CONCATENATE(LEFT(ÖSSZEFÜGGÉSEK!A4,4)+2,". után")</f>
        <v>2016. után</v>
      </c>
      <c r="I2" s="839"/>
    </row>
    <row r="3" spans="1:9" s="126" customFormat="1" ht="40.5" customHeight="1" thickBot="1">
      <c r="A3" s="836"/>
      <c r="B3" s="844"/>
      <c r="C3" s="844"/>
      <c r="D3" s="836"/>
      <c r="E3" s="843"/>
      <c r="F3" s="154" t="str">
        <f>+CONCATENATE(LEFT(ÖSSZEFÜGGÉSEK!A4,4)+1,".")</f>
        <v>2015.</v>
      </c>
      <c r="G3" s="155" t="str">
        <f>+CONCATENATE(LEFT(ÖSSZEFÜGGÉSEK!A4,4)+2,".")</f>
        <v>2016.</v>
      </c>
      <c r="H3" s="838"/>
      <c r="I3" s="839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9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9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9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9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9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9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9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9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9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9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9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9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9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9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9"/>
    </row>
    <row r="19" spans="1:9" ht="22.5" customHeight="1" thickBot="1">
      <c r="A19" s="160" t="s">
        <v>21</v>
      </c>
      <c r="B19" s="161" t="s">
        <v>712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9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61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862"/>
      <c r="C1" s="862"/>
      <c r="D1" s="862"/>
      <c r="E1" s="862"/>
      <c r="F1" s="862"/>
      <c r="G1" s="862"/>
      <c r="H1" s="862"/>
      <c r="I1" s="862"/>
      <c r="J1" s="839" t="s">
        <v>886</v>
      </c>
    </row>
    <row r="2" spans="8:10" ht="14.25" thickBot="1">
      <c r="H2" s="850" t="s">
        <v>209</v>
      </c>
      <c r="I2" s="850"/>
      <c r="J2" s="839"/>
    </row>
    <row r="3" spans="1:10" ht="13.5" thickBot="1">
      <c r="A3" s="848" t="s">
        <v>5</v>
      </c>
      <c r="B3" s="846" t="s">
        <v>210</v>
      </c>
      <c r="C3" s="867" t="s">
        <v>211</v>
      </c>
      <c r="D3" s="865" t="s">
        <v>212</v>
      </c>
      <c r="E3" s="866"/>
      <c r="F3" s="866"/>
      <c r="G3" s="866"/>
      <c r="H3" s="866"/>
      <c r="I3" s="863" t="s">
        <v>213</v>
      </c>
      <c r="J3" s="839"/>
    </row>
    <row r="4" spans="1:10" s="18" customFormat="1" ht="42" customHeight="1" thickBot="1">
      <c r="A4" s="849"/>
      <c r="B4" s="847"/>
      <c r="C4" s="868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64"/>
      <c r="J4" s="839"/>
    </row>
    <row r="5" spans="1:10" s="18" customFormat="1" ht="12" customHeight="1" thickBot="1">
      <c r="A5" s="586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606</v>
      </c>
      <c r="I5" s="178" t="s">
        <v>607</v>
      </c>
      <c r="J5" s="839"/>
    </row>
    <row r="6" spans="1:10" s="18" customFormat="1" ht="18" customHeight="1">
      <c r="A6" s="856" t="s">
        <v>219</v>
      </c>
      <c r="B6" s="857"/>
      <c r="C6" s="857"/>
      <c r="D6" s="857"/>
      <c r="E6" s="857"/>
      <c r="F6" s="857"/>
      <c r="G6" s="857"/>
      <c r="H6" s="857"/>
      <c r="I6" s="858"/>
      <c r="J6" s="839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9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9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9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9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9"/>
    </row>
    <row r="12" spans="1:10" ht="15.75" customHeight="1">
      <c r="A12" s="33" t="s">
        <v>12</v>
      </c>
      <c r="B12" s="34" t="s">
        <v>221</v>
      </c>
      <c r="C12" s="22"/>
      <c r="D12" s="22"/>
      <c r="E12" s="22"/>
      <c r="F12" s="22"/>
      <c r="G12" s="182"/>
      <c r="H12" s="181">
        <f t="shared" si="0"/>
        <v>0</v>
      </c>
      <c r="I12" s="32">
        <f t="shared" si="1"/>
        <v>0</v>
      </c>
      <c r="J12" s="839"/>
    </row>
    <row r="13" spans="1:10" ht="15.75" customHeight="1" thickBot="1">
      <c r="A13" s="183" t="s">
        <v>13</v>
      </c>
      <c r="B13" s="184" t="s">
        <v>222</v>
      </c>
      <c r="C13" s="186">
        <v>908</v>
      </c>
      <c r="D13" s="186"/>
      <c r="E13" s="186"/>
      <c r="F13" s="186"/>
      <c r="G13" s="187"/>
      <c r="H13" s="181">
        <f t="shared" si="0"/>
        <v>0</v>
      </c>
      <c r="I13" s="32">
        <f t="shared" si="1"/>
        <v>908</v>
      </c>
      <c r="J13" s="839"/>
    </row>
    <row r="14" spans="1:10" s="23" customFormat="1" ht="18" customHeight="1" thickBot="1">
      <c r="A14" s="859" t="s">
        <v>223</v>
      </c>
      <c r="B14" s="860"/>
      <c r="C14" s="35">
        <f aca="true" t="shared" si="2" ref="C14:I14">SUM(C7:C13)</f>
        <v>908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908</v>
      </c>
      <c r="J14" s="839"/>
    </row>
    <row r="15" spans="1:10" s="20" customFormat="1" ht="18" customHeight="1">
      <c r="A15" s="851" t="s">
        <v>224</v>
      </c>
      <c r="B15" s="852"/>
      <c r="C15" s="852"/>
      <c r="D15" s="852"/>
      <c r="E15" s="852"/>
      <c r="F15" s="852"/>
      <c r="G15" s="852"/>
      <c r="H15" s="852"/>
      <c r="I15" s="853"/>
      <c r="J15" s="839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9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9"/>
    </row>
    <row r="18" spans="1:10" ht="15.75" customHeight="1" thickBot="1">
      <c r="A18" s="859" t="s">
        <v>226</v>
      </c>
      <c r="B18" s="860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9"/>
    </row>
    <row r="19" spans="1:10" ht="18" customHeight="1" thickBot="1">
      <c r="A19" s="854" t="s">
        <v>227</v>
      </c>
      <c r="B19" s="855"/>
      <c r="C19" s="190">
        <f aca="true" t="shared" si="4" ref="C19:I19">C14+C18</f>
        <v>908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908</v>
      </c>
      <c r="J19" s="839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J23" sqref="J23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9" t="s">
        <v>246</v>
      </c>
      <c r="C30" s="869"/>
      <c r="D30" s="869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zoomScaleSheetLayoutView="100" workbookViewId="0" topLeftCell="A1">
      <selection activeCell="I25" sqref="I25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3" t="s">
        <v>7</v>
      </c>
      <c r="B3" s="719" t="s">
        <v>837</v>
      </c>
      <c r="C3" s="719" t="s">
        <v>838</v>
      </c>
      <c r="D3" s="720">
        <v>840</v>
      </c>
      <c r="E3" s="720">
        <v>690</v>
      </c>
    </row>
    <row r="4" spans="1:5" ht="15.75" customHeight="1">
      <c r="A4" s="724"/>
      <c r="B4" s="721"/>
      <c r="C4" s="721"/>
      <c r="D4" s="722"/>
      <c r="E4" s="722"/>
    </row>
    <row r="5" spans="1:5" ht="15.75" customHeight="1">
      <c r="A5" s="724" t="s">
        <v>8</v>
      </c>
      <c r="B5" s="721" t="s">
        <v>839</v>
      </c>
      <c r="C5" s="721" t="s">
        <v>840</v>
      </c>
      <c r="D5" s="722">
        <v>180</v>
      </c>
      <c r="E5" s="722">
        <v>94</v>
      </c>
    </row>
    <row r="6" spans="1:5" ht="15.75" customHeight="1">
      <c r="A6" s="724"/>
      <c r="B6" s="721"/>
      <c r="C6" s="721"/>
      <c r="D6" s="722"/>
      <c r="E6" s="722"/>
    </row>
    <row r="7" spans="1:5" ht="15.75" customHeight="1">
      <c r="A7" s="724" t="s">
        <v>9</v>
      </c>
      <c r="B7" s="721" t="s">
        <v>841</v>
      </c>
      <c r="C7" s="721" t="s">
        <v>842</v>
      </c>
      <c r="D7" s="722">
        <v>4004</v>
      </c>
      <c r="E7" s="722">
        <v>3245</v>
      </c>
    </row>
    <row r="8" spans="1:5" ht="15.75" customHeight="1">
      <c r="A8" s="724"/>
      <c r="B8" s="721"/>
      <c r="C8" s="721"/>
      <c r="D8" s="722"/>
      <c r="E8" s="722"/>
    </row>
    <row r="9" spans="1:5" ht="15.75" customHeight="1">
      <c r="A9" s="724" t="s">
        <v>10</v>
      </c>
      <c r="B9" s="721" t="s">
        <v>843</v>
      </c>
      <c r="C9" s="721" t="s">
        <v>842</v>
      </c>
      <c r="D9" s="722">
        <v>737</v>
      </c>
      <c r="E9" s="722">
        <v>741</v>
      </c>
    </row>
    <row r="10" spans="1:5" ht="15.75" customHeight="1">
      <c r="A10" s="724"/>
      <c r="B10" s="721"/>
      <c r="C10" s="721"/>
      <c r="D10" s="722"/>
      <c r="E10" s="722"/>
    </row>
    <row r="11" spans="1:5" ht="15.75" customHeight="1">
      <c r="A11" s="724" t="s">
        <v>11</v>
      </c>
      <c r="B11" s="721" t="s">
        <v>844</v>
      </c>
      <c r="C11" s="721" t="s">
        <v>845</v>
      </c>
      <c r="D11" s="722">
        <v>4267</v>
      </c>
      <c r="E11" s="722">
        <v>2641</v>
      </c>
    </row>
    <row r="12" spans="1:5" ht="15.75" customHeight="1">
      <c r="A12" s="724"/>
      <c r="B12" s="721"/>
      <c r="C12" s="721"/>
      <c r="D12" s="722"/>
      <c r="E12" s="722"/>
    </row>
    <row r="13" spans="1:5" ht="15.75" customHeight="1">
      <c r="A13" s="724" t="s">
        <v>12</v>
      </c>
      <c r="B13" s="721" t="s">
        <v>846</v>
      </c>
      <c r="C13" s="721" t="s">
        <v>847</v>
      </c>
      <c r="D13" s="722">
        <v>148</v>
      </c>
      <c r="E13" s="722">
        <v>148</v>
      </c>
    </row>
    <row r="14" spans="1:5" ht="15.75" customHeight="1">
      <c r="A14" s="724"/>
      <c r="B14" s="721"/>
      <c r="C14" s="721"/>
      <c r="D14" s="722"/>
      <c r="E14" s="722"/>
    </row>
    <row r="15" spans="1:5" ht="15.75" customHeight="1">
      <c r="A15" s="724" t="s">
        <v>13</v>
      </c>
      <c r="B15" s="721" t="s">
        <v>848</v>
      </c>
      <c r="C15" s="721" t="s">
        <v>849</v>
      </c>
      <c r="D15" s="722">
        <v>2200</v>
      </c>
      <c r="E15" s="722">
        <v>2352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5"/>
      <c r="C17" s="725"/>
      <c r="D17" s="218"/>
      <c r="E17" s="726"/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70" t="s">
        <v>40</v>
      </c>
      <c r="B36" s="871"/>
      <c r="C36" s="224"/>
      <c r="D36" s="225">
        <f>SUM(D3:D35)</f>
        <v>12376</v>
      </c>
      <c r="E36" s="226">
        <f>SUM(E3:E35)</f>
        <v>9911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......../2016.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91">
      <selection activeCell="K109" sqref="K109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856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52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52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52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52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52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1">
        <v>235</v>
      </c>
      <c r="D12" s="401">
        <v>389</v>
      </c>
      <c r="E12" s="401">
        <v>389</v>
      </c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522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521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521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521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521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522"/>
      <c r="D21" s="402"/>
      <c r="E21" s="385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521"/>
      <c r="D22" s="401"/>
      <c r="E22" s="384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521"/>
      <c r="D23" s="401"/>
      <c r="E23" s="384"/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521"/>
      <c r="D24" s="401"/>
      <c r="E24" s="384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521"/>
      <c r="D25" s="401"/>
      <c r="E25" s="384"/>
      <c r="F25" s="667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4"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521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521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521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521"/>
      <c r="D32" s="401">
        <v>126</v>
      </c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403">
        <v>738</v>
      </c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v>15484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522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521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521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521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521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521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521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521"/>
      <c r="D42" s="401">
        <v>998</v>
      </c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679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681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679"/>
      <c r="D47" s="404"/>
      <c r="E47" s="387"/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679"/>
      <c r="D48" s="404"/>
      <c r="E48" s="387"/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679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405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v>758</v>
      </c>
      <c r="D51" s="400">
        <v>874</v>
      </c>
      <c r="E51" s="383">
        <v>642</v>
      </c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522"/>
      <c r="D52" s="402"/>
      <c r="E52" s="385">
        <v>0</v>
      </c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521"/>
      <c r="D53" s="401"/>
      <c r="E53" s="384">
        <v>0</v>
      </c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521">
        <v>758</v>
      </c>
      <c r="D54" s="401">
        <v>874</v>
      </c>
      <c r="E54" s="384">
        <v>642</v>
      </c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403"/>
      <c r="E55" s="386">
        <v>0</v>
      </c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679"/>
      <c r="D57" s="404"/>
      <c r="E57" s="387">
        <v>0</v>
      </c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679"/>
      <c r="D58" s="404"/>
      <c r="E58" s="387">
        <v>0</v>
      </c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679"/>
      <c r="D59" s="404"/>
      <c r="E59" s="387">
        <v>0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404"/>
      <c r="E60" s="387">
        <v>0</v>
      </c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4">
        <v>187538</v>
      </c>
      <c r="D61" s="406">
        <v>234306</v>
      </c>
      <c r="E61" s="418">
        <v>231061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/>
      <c r="E62" s="400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679"/>
      <c r="D63" s="404"/>
      <c r="E63" s="404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679"/>
      <c r="D64" s="404"/>
      <c r="E64" s="404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404"/>
      <c r="E65" s="404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/>
      <c r="E66" s="400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679"/>
      <c r="D67" s="404"/>
      <c r="E67" s="404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679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679"/>
      <c r="D69" s="404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83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18766</v>
      </c>
      <c r="D71" s="400">
        <v>3532</v>
      </c>
      <c r="E71" s="383">
        <v>9438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679">
        <v>18766</v>
      </c>
      <c r="D72" s="404">
        <v>3532</v>
      </c>
      <c r="E72" s="387">
        <v>9438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/>
      <c r="E74" s="383">
        <v>3348</v>
      </c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679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679"/>
      <c r="D76" s="404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679"/>
      <c r="D79" s="404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679"/>
      <c r="D80" s="404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679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426"/>
      <c r="E83" s="427"/>
      <c r="F83" s="667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18766</v>
      </c>
      <c r="D84" s="406">
        <v>3532</v>
      </c>
      <c r="E84" s="418">
        <v>12786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206304</v>
      </c>
      <c r="D85" s="406">
        <f>+D61+D84</f>
        <v>237838</v>
      </c>
      <c r="E85" s="418">
        <v>243847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828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>
        <v>197692</v>
      </c>
      <c r="D92" s="399">
        <v>185424</v>
      </c>
      <c r="E92" s="354">
        <v>169329</v>
      </c>
      <c r="F92" s="665" t="s">
        <v>748</v>
      </c>
    </row>
    <row r="93" spans="1:6" ht="12" customHeight="1">
      <c r="A93" s="365" t="s">
        <v>72</v>
      </c>
      <c r="B93" s="358" t="s">
        <v>37</v>
      </c>
      <c r="C93" s="520">
        <v>88150</v>
      </c>
      <c r="D93" s="96">
        <v>84871</v>
      </c>
      <c r="E93" s="353">
        <v>83962</v>
      </c>
      <c r="F93" s="665" t="s">
        <v>749</v>
      </c>
    </row>
    <row r="94" spans="1:6" ht="12" customHeight="1">
      <c r="A94" s="362" t="s">
        <v>73</v>
      </c>
      <c r="B94" s="356" t="s">
        <v>134</v>
      </c>
      <c r="C94" s="521">
        <v>24503</v>
      </c>
      <c r="D94" s="401">
        <v>23352</v>
      </c>
      <c r="E94" s="384">
        <v>23352</v>
      </c>
      <c r="F94" s="665" t="s">
        <v>750</v>
      </c>
    </row>
    <row r="95" spans="1:6" ht="12" customHeight="1">
      <c r="A95" s="362" t="s">
        <v>74</v>
      </c>
      <c r="B95" s="356" t="s">
        <v>101</v>
      </c>
      <c r="C95" s="523">
        <v>71496</v>
      </c>
      <c r="D95" s="403">
        <v>63017</v>
      </c>
      <c r="E95" s="386">
        <v>57307</v>
      </c>
      <c r="F95" s="665" t="s">
        <v>751</v>
      </c>
    </row>
    <row r="96" spans="1:6" ht="12" customHeight="1">
      <c r="A96" s="362" t="s">
        <v>75</v>
      </c>
      <c r="B96" s="359" t="s">
        <v>135</v>
      </c>
      <c r="C96" s="523">
        <v>5434</v>
      </c>
      <c r="D96" s="403">
        <v>5969</v>
      </c>
      <c r="E96" s="386">
        <v>3176</v>
      </c>
      <c r="F96" s="665" t="s">
        <v>752</v>
      </c>
    </row>
    <row r="97" spans="1:6" ht="12" customHeight="1">
      <c r="A97" s="362" t="s">
        <v>84</v>
      </c>
      <c r="B97" s="367" t="s">
        <v>136</v>
      </c>
      <c r="C97" s="523">
        <v>8109</v>
      </c>
      <c r="D97" s="403">
        <v>8215</v>
      </c>
      <c r="E97" s="386">
        <v>1532</v>
      </c>
      <c r="F97" s="665" t="s">
        <v>753</v>
      </c>
    </row>
    <row r="98" spans="1:6" ht="12" customHeight="1">
      <c r="A98" s="362" t="s">
        <v>76</v>
      </c>
      <c r="B98" s="356" t="s">
        <v>438</v>
      </c>
      <c r="C98" s="523"/>
      <c r="D98" s="403">
        <v>106</v>
      </c>
      <c r="E98" s="386">
        <v>106</v>
      </c>
      <c r="F98" s="665" t="s">
        <v>754</v>
      </c>
    </row>
    <row r="99" spans="1:6" ht="12" customHeight="1">
      <c r="A99" s="362" t="s">
        <v>77</v>
      </c>
      <c r="B99" s="379" t="s">
        <v>439</v>
      </c>
      <c r="C99" s="523"/>
      <c r="D99" s="40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523"/>
      <c r="D100" s="40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523"/>
      <c r="D101" s="40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523"/>
      <c r="D102" s="403">
        <v>4004</v>
      </c>
      <c r="E102" s="386">
        <v>1332</v>
      </c>
      <c r="F102" s="665" t="s">
        <v>758</v>
      </c>
    </row>
    <row r="103" spans="1:6" ht="12" customHeight="1">
      <c r="A103" s="362" t="s">
        <v>88</v>
      </c>
      <c r="B103" s="379" t="s">
        <v>443</v>
      </c>
      <c r="C103" s="523"/>
      <c r="D103" s="40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523"/>
      <c r="D104" s="40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523"/>
      <c r="D105" s="40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523"/>
      <c r="D106" s="40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525">
        <v>8109</v>
      </c>
      <c r="D107" s="97">
        <v>4105</v>
      </c>
      <c r="E107" s="347">
        <v>94</v>
      </c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394"/>
      <c r="D108" s="400"/>
      <c r="E108" s="383"/>
      <c r="F108" s="665" t="s">
        <v>764</v>
      </c>
    </row>
    <row r="109" spans="1:6" ht="12" customHeight="1">
      <c r="A109" s="363" t="s">
        <v>78</v>
      </c>
      <c r="B109" s="356" t="s">
        <v>158</v>
      </c>
      <c r="C109" s="522"/>
      <c r="D109" s="402"/>
      <c r="E109" s="385"/>
      <c r="F109" s="665" t="s">
        <v>765</v>
      </c>
    </row>
    <row r="110" spans="1:6" ht="12" customHeight="1">
      <c r="A110" s="363" t="s">
        <v>79</v>
      </c>
      <c r="B110" s="360" t="s">
        <v>451</v>
      </c>
      <c r="C110" s="522"/>
      <c r="D110" s="40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521"/>
      <c r="D111" s="401"/>
      <c r="E111" s="384"/>
      <c r="F111" s="665" t="s">
        <v>767</v>
      </c>
    </row>
    <row r="112" spans="1:6" ht="12" customHeight="1">
      <c r="A112" s="363" t="s">
        <v>81</v>
      </c>
      <c r="B112" s="360" t="s">
        <v>452</v>
      </c>
      <c r="C112" s="384"/>
      <c r="D112" s="684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384"/>
      <c r="D113" s="684"/>
      <c r="E113" s="384"/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684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384"/>
      <c r="D115" s="684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684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684"/>
      <c r="E117" s="384"/>
      <c r="F117" s="665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684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4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684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386"/>
      <c r="D121" s="685"/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5057</v>
      </c>
      <c r="D122" s="400">
        <v>48859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522"/>
      <c r="D123" s="40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523">
        <v>5057</v>
      </c>
      <c r="D124" s="403">
        <v>48859</v>
      </c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202749</v>
      </c>
      <c r="D125" s="400">
        <f>+D92+D108+D122</f>
        <v>234283</v>
      </c>
      <c r="E125" s="383">
        <v>169329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/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384"/>
      <c r="D127" s="684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384"/>
      <c r="D128" s="684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684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/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384"/>
      <c r="D131" s="684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384"/>
      <c r="D132" s="684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684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684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3555</v>
      </c>
      <c r="D135" s="406">
        <f>+D136+D137+D138+D139</f>
        <v>3555</v>
      </c>
      <c r="E135" s="418">
        <v>3555</v>
      </c>
      <c r="F135" s="665" t="s">
        <v>791</v>
      </c>
    </row>
    <row r="136" spans="1:6" ht="12" customHeight="1">
      <c r="A136" s="363" t="s">
        <v>70</v>
      </c>
      <c r="B136" s="357" t="s">
        <v>474</v>
      </c>
      <c r="C136" s="384"/>
      <c r="D136" s="684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384">
        <v>3555</v>
      </c>
      <c r="D137" s="684">
        <v>3555</v>
      </c>
      <c r="E137" s="384">
        <v>3555</v>
      </c>
      <c r="F137" s="665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684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684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98">
        <f>+D141+D142+D143+D144</f>
        <v>0</v>
      </c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4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684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684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684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539">
        <f>+C126+C130+C135+C140</f>
        <v>3555</v>
      </c>
      <c r="D145" s="350">
        <f>+D126+D130+D135+D140</f>
        <v>3555</v>
      </c>
      <c r="E145" s="351">
        <v>3555</v>
      </c>
      <c r="F145" s="665" t="s">
        <v>801</v>
      </c>
    </row>
    <row r="146" spans="1:6" ht="16.5" thickBot="1">
      <c r="A146" s="393" t="s">
        <v>16</v>
      </c>
      <c r="B146" s="396" t="s">
        <v>484</v>
      </c>
      <c r="C146" s="539">
        <f>+C125+C145</f>
        <v>206304</v>
      </c>
      <c r="D146" s="350">
        <f>+D125+D145</f>
        <v>237838</v>
      </c>
      <c r="E146" s="351">
        <v>172884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-15211</v>
      </c>
      <c r="D150" s="394">
        <f>+D61-D125</f>
        <v>23</v>
      </c>
      <c r="E150" s="394">
        <f>+E61-E125</f>
        <v>61732</v>
      </c>
    </row>
    <row r="151" spans="1:5" ht="32.25" thickBot="1">
      <c r="A151" s="368" t="s">
        <v>8</v>
      </c>
      <c r="B151" s="371" t="s">
        <v>487</v>
      </c>
      <c r="C151" s="394">
        <f>+C84-C145</f>
        <v>15211</v>
      </c>
      <c r="D151" s="394">
        <f>+D84-D145</f>
        <v>-23</v>
      </c>
      <c r="E151" s="394">
        <f>+E84-E145</f>
        <v>9231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
KÖTELEZŐ FELADATAINAK MÉRLEGE 
&amp;R&amp;"Times New Roman CE,Félkövér dőlt"&amp;11 1.2.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D70" sqref="D70"/>
    </sheetView>
  </sheetViews>
  <sheetFormatPr defaultColWidth="12.00390625" defaultRowHeight="12.75"/>
  <cols>
    <col min="1" max="1" width="67.125" style="618" customWidth="1"/>
    <col min="2" max="2" width="6.125" style="619" customWidth="1"/>
    <col min="3" max="4" width="12.125" style="618" customWidth="1"/>
    <col min="5" max="5" width="12.125" style="643" customWidth="1"/>
    <col min="6" max="16384" width="12.00390625" style="618" customWidth="1"/>
  </cols>
  <sheetData>
    <row r="1" spans="1:5" ht="49.5" customHeight="1">
      <c r="A1" s="879" t="s">
        <v>889</v>
      </c>
      <c r="B1" s="880"/>
      <c r="C1" s="880"/>
      <c r="D1" s="880"/>
      <c r="E1" s="880"/>
    </row>
    <row r="2" spans="3:5" ht="16.5" thickBot="1">
      <c r="C2" s="873" t="s">
        <v>253</v>
      </c>
      <c r="D2" s="873"/>
      <c r="E2" s="873"/>
    </row>
    <row r="3" spans="1:5" ht="15.75" customHeight="1">
      <c r="A3" s="874" t="s">
        <v>254</v>
      </c>
      <c r="B3" s="883" t="s">
        <v>255</v>
      </c>
      <c r="C3" s="877" t="s">
        <v>256</v>
      </c>
      <c r="D3" s="877" t="s">
        <v>257</v>
      </c>
      <c r="E3" s="886" t="s">
        <v>258</v>
      </c>
    </row>
    <row r="4" spans="1:5" ht="11.25" customHeight="1">
      <c r="A4" s="875"/>
      <c r="B4" s="884"/>
      <c r="C4" s="878"/>
      <c r="D4" s="878"/>
      <c r="E4" s="887"/>
    </row>
    <row r="5" spans="1:5" ht="15.75">
      <c r="A5" s="876"/>
      <c r="B5" s="885"/>
      <c r="C5" s="881" t="s">
        <v>259</v>
      </c>
      <c r="D5" s="881"/>
      <c r="E5" s="882"/>
    </row>
    <row r="6" spans="1:5" s="623" customFormat="1" ht="16.5" thickBot="1">
      <c r="A6" s="620" t="s">
        <v>670</v>
      </c>
      <c r="B6" s="621" t="s">
        <v>432</v>
      </c>
      <c r="C6" s="621" t="s">
        <v>433</v>
      </c>
      <c r="D6" s="621" t="s">
        <v>434</v>
      </c>
      <c r="E6" s="622" t="s">
        <v>435</v>
      </c>
    </row>
    <row r="7" spans="1:5" s="628" customFormat="1" ht="15.75">
      <c r="A7" s="624" t="s">
        <v>608</v>
      </c>
      <c r="B7" s="625" t="s">
        <v>260</v>
      </c>
      <c r="C7" s="626">
        <v>9163</v>
      </c>
      <c r="D7" s="626">
        <v>176</v>
      </c>
      <c r="E7" s="627"/>
    </row>
    <row r="8" spans="1:5" s="628" customFormat="1" ht="15.75">
      <c r="A8" s="629" t="s">
        <v>609</v>
      </c>
      <c r="B8" s="242" t="s">
        <v>261</v>
      </c>
      <c r="C8" s="630">
        <v>1143747</v>
      </c>
      <c r="D8" s="630">
        <v>798839</v>
      </c>
      <c r="E8" s="631">
        <f>+E9+E14+E19+E24+E29</f>
        <v>0</v>
      </c>
    </row>
    <row r="9" spans="1:5" s="628" customFormat="1" ht="15.75">
      <c r="A9" s="629" t="s">
        <v>610</v>
      </c>
      <c r="B9" s="242" t="s">
        <v>262</v>
      </c>
      <c r="C9" s="630">
        <v>1102584</v>
      </c>
      <c r="D9" s="630">
        <v>776829</v>
      </c>
      <c r="E9" s="631">
        <f>+E10+E11+E12+E13</f>
        <v>0</v>
      </c>
    </row>
    <row r="10" spans="1:5" s="628" customFormat="1" ht="15.75">
      <c r="A10" s="632" t="s">
        <v>611</v>
      </c>
      <c r="B10" s="242" t="s">
        <v>263</v>
      </c>
      <c r="C10" s="230">
        <v>852895</v>
      </c>
      <c r="D10" s="230"/>
      <c r="E10" s="633"/>
    </row>
    <row r="11" spans="1:5" s="628" customFormat="1" ht="26.25" customHeight="1">
      <c r="A11" s="632" t="s">
        <v>612</v>
      </c>
      <c r="B11" s="242" t="s">
        <v>264</v>
      </c>
      <c r="C11" s="228">
        <v>0</v>
      </c>
      <c r="D11" s="228">
        <v>0</v>
      </c>
      <c r="E11" s="229"/>
    </row>
    <row r="12" spans="1:5" s="628" customFormat="1" ht="22.5">
      <c r="A12" s="632" t="s">
        <v>613</v>
      </c>
      <c r="B12" s="242" t="s">
        <v>265</v>
      </c>
      <c r="C12" s="228">
        <v>194901</v>
      </c>
      <c r="D12" s="228">
        <v>776829</v>
      </c>
      <c r="E12" s="229"/>
    </row>
    <row r="13" spans="1:5" s="628" customFormat="1" ht="15.75">
      <c r="A13" s="632" t="s">
        <v>614</v>
      </c>
      <c r="B13" s="242" t="s">
        <v>266</v>
      </c>
      <c r="C13" s="228">
        <v>41841</v>
      </c>
      <c r="D13" s="228"/>
      <c r="E13" s="229"/>
    </row>
    <row r="14" spans="1:5" s="628" customFormat="1" ht="15.75">
      <c r="A14" s="629" t="s">
        <v>615</v>
      </c>
      <c r="B14" s="242" t="s">
        <v>267</v>
      </c>
      <c r="C14" s="634">
        <f>+C15+C16+C17+C18</f>
        <v>39112</v>
      </c>
      <c r="D14" s="634">
        <f>+D15+D16+D17+D18</f>
        <v>2648</v>
      </c>
      <c r="E14" s="635">
        <f>+E15+E16+E17+E18</f>
        <v>0</v>
      </c>
    </row>
    <row r="15" spans="1:5" s="628" customFormat="1" ht="15.75">
      <c r="A15" s="632" t="s">
        <v>616</v>
      </c>
      <c r="B15" s="242" t="s">
        <v>268</v>
      </c>
      <c r="C15" s="228"/>
      <c r="D15" s="228"/>
      <c r="E15" s="229"/>
    </row>
    <row r="16" spans="1:5" s="628" customFormat="1" ht="22.5">
      <c r="A16" s="632" t="s">
        <v>617</v>
      </c>
      <c r="B16" s="242" t="s">
        <v>16</v>
      </c>
      <c r="C16" s="228"/>
      <c r="D16" s="228"/>
      <c r="E16" s="229"/>
    </row>
    <row r="17" spans="1:5" s="628" customFormat="1" ht="15.75">
      <c r="A17" s="632" t="s">
        <v>618</v>
      </c>
      <c r="B17" s="242" t="s">
        <v>17</v>
      </c>
      <c r="C17" s="228">
        <v>39112</v>
      </c>
      <c r="D17" s="228">
        <v>2648</v>
      </c>
      <c r="E17" s="229"/>
    </row>
    <row r="18" spans="1:5" s="628" customFormat="1" ht="15.75">
      <c r="A18" s="632" t="s">
        <v>619</v>
      </c>
      <c r="B18" s="242" t="s">
        <v>18</v>
      </c>
      <c r="C18" s="228"/>
      <c r="D18" s="228"/>
      <c r="E18" s="229"/>
    </row>
    <row r="19" spans="1:5" s="628" customFormat="1" ht="15.75">
      <c r="A19" s="629" t="s">
        <v>620</v>
      </c>
      <c r="B19" s="242" t="s">
        <v>19</v>
      </c>
      <c r="C19" s="634">
        <f>+C20+C21+C22+C23</f>
        <v>0</v>
      </c>
      <c r="D19" s="634">
        <f>+D20+D21+D22+D23</f>
        <v>0</v>
      </c>
      <c r="E19" s="635">
        <f>+E20+E21+E22+E23</f>
        <v>0</v>
      </c>
    </row>
    <row r="20" spans="1:5" s="628" customFormat="1" ht="15.75">
      <c r="A20" s="632" t="s">
        <v>621</v>
      </c>
      <c r="B20" s="242" t="s">
        <v>20</v>
      </c>
      <c r="C20" s="228"/>
      <c r="D20" s="228"/>
      <c r="E20" s="229"/>
    </row>
    <row r="21" spans="1:5" s="628" customFormat="1" ht="15.75">
      <c r="A21" s="632" t="s">
        <v>622</v>
      </c>
      <c r="B21" s="242" t="s">
        <v>21</v>
      </c>
      <c r="C21" s="228"/>
      <c r="D21" s="228"/>
      <c r="E21" s="229"/>
    </row>
    <row r="22" spans="1:5" s="628" customFormat="1" ht="15.75">
      <c r="A22" s="632" t="s">
        <v>623</v>
      </c>
      <c r="B22" s="242" t="s">
        <v>22</v>
      </c>
      <c r="C22" s="228"/>
      <c r="D22" s="228"/>
      <c r="E22" s="229"/>
    </row>
    <row r="23" spans="1:5" s="628" customFormat="1" ht="15.75">
      <c r="A23" s="632" t="s">
        <v>624</v>
      </c>
      <c r="B23" s="242" t="s">
        <v>23</v>
      </c>
      <c r="C23" s="228"/>
      <c r="D23" s="228"/>
      <c r="E23" s="229"/>
    </row>
    <row r="24" spans="1:5" s="628" customFormat="1" ht="15.75">
      <c r="A24" s="629" t="s">
        <v>625</v>
      </c>
      <c r="B24" s="242" t="s">
        <v>24</v>
      </c>
      <c r="C24" s="634">
        <f>+C25+C26+C27+C28</f>
        <v>108</v>
      </c>
      <c r="D24" s="634">
        <f>+D25+D26+D27+D28</f>
        <v>19312</v>
      </c>
      <c r="E24" s="635">
        <f>+E25+E26+E27+E28</f>
        <v>0</v>
      </c>
    </row>
    <row r="25" spans="1:5" s="628" customFormat="1" ht="15.75">
      <c r="A25" s="632" t="s">
        <v>626</v>
      </c>
      <c r="B25" s="242" t="s">
        <v>25</v>
      </c>
      <c r="C25" s="228"/>
      <c r="D25" s="228"/>
      <c r="E25" s="229"/>
    </row>
    <row r="26" spans="1:5" s="628" customFormat="1" ht="15.75">
      <c r="A26" s="632" t="s">
        <v>627</v>
      </c>
      <c r="B26" s="242" t="s">
        <v>26</v>
      </c>
      <c r="C26" s="228"/>
      <c r="D26" s="228"/>
      <c r="E26" s="229"/>
    </row>
    <row r="27" spans="1:5" s="628" customFormat="1" ht="15.75">
      <c r="A27" s="632" t="s">
        <v>628</v>
      </c>
      <c r="B27" s="242" t="s">
        <v>27</v>
      </c>
      <c r="C27" s="228">
        <v>108</v>
      </c>
      <c r="D27" s="228">
        <v>19312</v>
      </c>
      <c r="E27" s="229"/>
    </row>
    <row r="28" spans="1:5" s="628" customFormat="1" ht="15.75">
      <c r="A28" s="632" t="s">
        <v>629</v>
      </c>
      <c r="B28" s="242" t="s">
        <v>28</v>
      </c>
      <c r="C28" s="228"/>
      <c r="D28" s="228"/>
      <c r="E28" s="229"/>
    </row>
    <row r="29" spans="1:5" s="628" customFormat="1" ht="15.75">
      <c r="A29" s="629" t="s">
        <v>630</v>
      </c>
      <c r="B29" s="242" t="s">
        <v>29</v>
      </c>
      <c r="C29" s="634">
        <f>+C30+C31+C32+C33</f>
        <v>0</v>
      </c>
      <c r="D29" s="634">
        <f>+D30+D31+D32+D33</f>
        <v>0</v>
      </c>
      <c r="E29" s="635">
        <f>+E30+E31+E32+E33</f>
        <v>0</v>
      </c>
    </row>
    <row r="30" spans="1:5" s="628" customFormat="1" ht="15.75">
      <c r="A30" s="632" t="s">
        <v>631</v>
      </c>
      <c r="B30" s="242" t="s">
        <v>30</v>
      </c>
      <c r="C30" s="228"/>
      <c r="D30" s="228"/>
      <c r="E30" s="229"/>
    </row>
    <row r="31" spans="1:5" s="628" customFormat="1" ht="22.5">
      <c r="A31" s="632" t="s">
        <v>632</v>
      </c>
      <c r="B31" s="242" t="s">
        <v>31</v>
      </c>
      <c r="C31" s="228"/>
      <c r="D31" s="228"/>
      <c r="E31" s="229"/>
    </row>
    <row r="32" spans="1:5" s="628" customFormat="1" ht="15.75">
      <c r="A32" s="632" t="s">
        <v>633</v>
      </c>
      <c r="B32" s="242" t="s">
        <v>32</v>
      </c>
      <c r="C32" s="228"/>
      <c r="D32" s="228"/>
      <c r="E32" s="229"/>
    </row>
    <row r="33" spans="1:5" s="628" customFormat="1" ht="15.75">
      <c r="A33" s="632" t="s">
        <v>634</v>
      </c>
      <c r="B33" s="242" t="s">
        <v>33</v>
      </c>
      <c r="C33" s="228"/>
      <c r="D33" s="228"/>
      <c r="E33" s="229"/>
    </row>
    <row r="34" spans="1:5" s="628" customFormat="1" ht="15.75">
      <c r="A34" s="629" t="s">
        <v>635</v>
      </c>
      <c r="B34" s="242" t="s">
        <v>34</v>
      </c>
      <c r="C34" s="634">
        <f>+C35+C40+C45</f>
        <v>7260</v>
      </c>
      <c r="D34" s="634">
        <f>+D35+D40+D45</f>
        <v>7260</v>
      </c>
      <c r="E34" s="635">
        <f>+E35+E40+E45</f>
        <v>0</v>
      </c>
    </row>
    <row r="35" spans="1:5" s="628" customFormat="1" ht="15.75">
      <c r="A35" s="629" t="s">
        <v>636</v>
      </c>
      <c r="B35" s="242" t="s">
        <v>35</v>
      </c>
      <c r="C35" s="634">
        <f>+C36+C37+C38+C39</f>
        <v>7260</v>
      </c>
      <c r="D35" s="634">
        <f>+D36+D37+D38+D39</f>
        <v>7260</v>
      </c>
      <c r="E35" s="635">
        <f>+E36+E37+E38+E39</f>
        <v>0</v>
      </c>
    </row>
    <row r="36" spans="1:5" s="628" customFormat="1" ht="15.75">
      <c r="A36" s="632" t="s">
        <v>637</v>
      </c>
      <c r="B36" s="242" t="s">
        <v>92</v>
      </c>
      <c r="C36" s="228"/>
      <c r="D36" s="228"/>
      <c r="E36" s="229"/>
    </row>
    <row r="37" spans="1:5" s="628" customFormat="1" ht="15.75">
      <c r="A37" s="632" t="s">
        <v>638</v>
      </c>
      <c r="B37" s="242" t="s">
        <v>190</v>
      </c>
      <c r="C37" s="228"/>
      <c r="D37" s="228"/>
      <c r="E37" s="229"/>
    </row>
    <row r="38" spans="1:5" s="628" customFormat="1" ht="15.75">
      <c r="A38" s="632" t="s">
        <v>639</v>
      </c>
      <c r="B38" s="242" t="s">
        <v>251</v>
      </c>
      <c r="C38" s="228"/>
      <c r="D38" s="228"/>
      <c r="E38" s="229"/>
    </row>
    <row r="39" spans="1:5" s="628" customFormat="1" ht="15.75">
      <c r="A39" s="632" t="s">
        <v>640</v>
      </c>
      <c r="B39" s="242" t="s">
        <v>252</v>
      </c>
      <c r="C39" s="228">
        <v>7260</v>
      </c>
      <c r="D39" s="228">
        <v>7260</v>
      </c>
      <c r="E39" s="229"/>
    </row>
    <row r="40" spans="1:5" s="628" customFormat="1" ht="15.75">
      <c r="A40" s="629" t="s">
        <v>641</v>
      </c>
      <c r="B40" s="242" t="s">
        <v>269</v>
      </c>
      <c r="C40" s="634">
        <f>+C41+C42+C43+C44</f>
        <v>0</v>
      </c>
      <c r="D40" s="634">
        <f>+D41+D42+D43+D44</f>
        <v>0</v>
      </c>
      <c r="E40" s="635">
        <f>+E41+E42+E43+E44</f>
        <v>0</v>
      </c>
    </row>
    <row r="41" spans="1:5" s="628" customFormat="1" ht="15.75">
      <c r="A41" s="632" t="s">
        <v>642</v>
      </c>
      <c r="B41" s="242" t="s">
        <v>270</v>
      </c>
      <c r="C41" s="228"/>
      <c r="D41" s="228"/>
      <c r="E41" s="229"/>
    </row>
    <row r="42" spans="1:5" s="628" customFormat="1" ht="22.5">
      <c r="A42" s="632" t="s">
        <v>643</v>
      </c>
      <c r="B42" s="242" t="s">
        <v>271</v>
      </c>
      <c r="C42" s="228"/>
      <c r="D42" s="228"/>
      <c r="E42" s="229"/>
    </row>
    <row r="43" spans="1:5" s="628" customFormat="1" ht="15.75">
      <c r="A43" s="632" t="s">
        <v>644</v>
      </c>
      <c r="B43" s="242" t="s">
        <v>272</v>
      </c>
      <c r="C43" s="228"/>
      <c r="D43" s="228"/>
      <c r="E43" s="229"/>
    </row>
    <row r="44" spans="1:5" s="628" customFormat="1" ht="15.75">
      <c r="A44" s="632" t="s">
        <v>645</v>
      </c>
      <c r="B44" s="242" t="s">
        <v>273</v>
      </c>
      <c r="C44" s="228"/>
      <c r="D44" s="228"/>
      <c r="E44" s="229"/>
    </row>
    <row r="45" spans="1:5" s="628" customFormat="1" ht="15.75">
      <c r="A45" s="629" t="s">
        <v>646</v>
      </c>
      <c r="B45" s="242" t="s">
        <v>274</v>
      </c>
      <c r="C45" s="634">
        <f>+C46+C47+C48+C49</f>
        <v>0</v>
      </c>
      <c r="D45" s="634">
        <f>+D46+D47+D48+D49</f>
        <v>0</v>
      </c>
      <c r="E45" s="635">
        <f>+E46+E47+E48+E49</f>
        <v>0</v>
      </c>
    </row>
    <row r="46" spans="1:5" s="628" customFormat="1" ht="15.75">
      <c r="A46" s="632" t="s">
        <v>647</v>
      </c>
      <c r="B46" s="242" t="s">
        <v>275</v>
      </c>
      <c r="C46" s="228"/>
      <c r="D46" s="228"/>
      <c r="E46" s="229"/>
    </row>
    <row r="47" spans="1:5" s="628" customFormat="1" ht="22.5">
      <c r="A47" s="632" t="s">
        <v>648</v>
      </c>
      <c r="B47" s="242" t="s">
        <v>276</v>
      </c>
      <c r="C47" s="228"/>
      <c r="D47" s="228"/>
      <c r="E47" s="229"/>
    </row>
    <row r="48" spans="1:5" s="628" customFormat="1" ht="15.75">
      <c r="A48" s="632" t="s">
        <v>649</v>
      </c>
      <c r="B48" s="242" t="s">
        <v>277</v>
      </c>
      <c r="C48" s="228"/>
      <c r="D48" s="228"/>
      <c r="E48" s="229"/>
    </row>
    <row r="49" spans="1:5" s="628" customFormat="1" ht="15.75">
      <c r="A49" s="632" t="s">
        <v>650</v>
      </c>
      <c r="B49" s="242" t="s">
        <v>278</v>
      </c>
      <c r="C49" s="228"/>
      <c r="D49" s="228"/>
      <c r="E49" s="229"/>
    </row>
    <row r="50" spans="1:5" s="628" customFormat="1" ht="15.75">
      <c r="A50" s="629" t="s">
        <v>651</v>
      </c>
      <c r="B50" s="242" t="s">
        <v>279</v>
      </c>
      <c r="C50" s="228">
        <v>519969</v>
      </c>
      <c r="D50" s="228">
        <v>336319</v>
      </c>
      <c r="E50" s="229"/>
    </row>
    <row r="51" spans="1:5" s="628" customFormat="1" ht="21">
      <c r="A51" s="629" t="s">
        <v>652</v>
      </c>
      <c r="B51" s="242" t="s">
        <v>280</v>
      </c>
      <c r="C51" s="634">
        <f>+C7+C8+C34+C50</f>
        <v>1680139</v>
      </c>
      <c r="D51" s="634">
        <f>+D7+D8+D34+D50</f>
        <v>1142594</v>
      </c>
      <c r="E51" s="635">
        <f>+E7+E8+E34+E50</f>
        <v>0</v>
      </c>
    </row>
    <row r="52" spans="1:5" s="628" customFormat="1" ht="15.75">
      <c r="A52" s="629" t="s">
        <v>653</v>
      </c>
      <c r="B52" s="242" t="s">
        <v>281</v>
      </c>
      <c r="C52" s="228"/>
      <c r="D52" s="228"/>
      <c r="E52" s="229"/>
    </row>
    <row r="53" spans="1:5" s="628" customFormat="1" ht="15.75">
      <c r="A53" s="629" t="s">
        <v>654</v>
      </c>
      <c r="B53" s="242" t="s">
        <v>282</v>
      </c>
      <c r="C53" s="228"/>
      <c r="D53" s="228"/>
      <c r="E53" s="229"/>
    </row>
    <row r="54" spans="1:5" s="628" customFormat="1" ht="15.75">
      <c r="A54" s="629" t="s">
        <v>655</v>
      </c>
      <c r="B54" s="242" t="s">
        <v>283</v>
      </c>
      <c r="C54" s="634">
        <f>+C52+C53</f>
        <v>0</v>
      </c>
      <c r="D54" s="634">
        <f>+D52+D53</f>
        <v>0</v>
      </c>
      <c r="E54" s="635">
        <f>+E52+E53</f>
        <v>0</v>
      </c>
    </row>
    <row r="55" spans="1:5" s="628" customFormat="1" ht="15.75">
      <c r="A55" s="629" t="s">
        <v>656</v>
      </c>
      <c r="B55" s="242" t="s">
        <v>284</v>
      </c>
      <c r="C55" s="228"/>
      <c r="D55" s="228"/>
      <c r="E55" s="229"/>
    </row>
    <row r="56" spans="1:5" s="628" customFormat="1" ht="15.75">
      <c r="A56" s="629" t="s">
        <v>657</v>
      </c>
      <c r="B56" s="242" t="s">
        <v>285</v>
      </c>
      <c r="C56" s="228"/>
      <c r="D56" s="228">
        <v>75</v>
      </c>
      <c r="E56" s="229"/>
    </row>
    <row r="57" spans="1:5" s="628" customFormat="1" ht="15.75">
      <c r="A57" s="629" t="s">
        <v>658</v>
      </c>
      <c r="B57" s="242" t="s">
        <v>286</v>
      </c>
      <c r="C57" s="228"/>
      <c r="D57" s="228">
        <v>70969</v>
      </c>
      <c r="E57" s="229"/>
    </row>
    <row r="58" spans="1:5" s="628" customFormat="1" ht="15.75">
      <c r="A58" s="629" t="s">
        <v>659</v>
      </c>
      <c r="B58" s="242" t="s">
        <v>287</v>
      </c>
      <c r="C58" s="228"/>
      <c r="D58" s="228"/>
      <c r="E58" s="229"/>
    </row>
    <row r="59" spans="1:5" s="628" customFormat="1" ht="15.75">
      <c r="A59" s="629" t="s">
        <v>660</v>
      </c>
      <c r="B59" s="242" t="s">
        <v>288</v>
      </c>
      <c r="C59" s="634">
        <f>+C55+C56+C57+C58</f>
        <v>0</v>
      </c>
      <c r="D59" s="634">
        <f>+D55+D56+D57+D58</f>
        <v>71044</v>
      </c>
      <c r="E59" s="635">
        <f>+E55+E56+E57+E58</f>
        <v>0</v>
      </c>
    </row>
    <row r="60" spans="1:5" s="628" customFormat="1" ht="15.75">
      <c r="A60" s="629" t="s">
        <v>661</v>
      </c>
      <c r="B60" s="242" t="s">
        <v>289</v>
      </c>
      <c r="C60" s="228"/>
      <c r="D60" s="228">
        <v>11332</v>
      </c>
      <c r="E60" s="229"/>
    </row>
    <row r="61" spans="1:5" s="628" customFormat="1" ht="15.75">
      <c r="A61" s="629" t="s">
        <v>662</v>
      </c>
      <c r="B61" s="242" t="s">
        <v>290</v>
      </c>
      <c r="C61" s="228"/>
      <c r="D61" s="228"/>
      <c r="E61" s="229"/>
    </row>
    <row r="62" spans="1:5" s="628" customFormat="1" ht="15.75">
      <c r="A62" s="629" t="s">
        <v>663</v>
      </c>
      <c r="B62" s="242" t="s">
        <v>291</v>
      </c>
      <c r="C62" s="228"/>
      <c r="D62" s="228">
        <v>140</v>
      </c>
      <c r="E62" s="229"/>
    </row>
    <row r="63" spans="1:5" s="628" customFormat="1" ht="15.75">
      <c r="A63" s="629" t="s">
        <v>664</v>
      </c>
      <c r="B63" s="242" t="s">
        <v>292</v>
      </c>
      <c r="C63" s="634">
        <f>+C60+C61+C62</f>
        <v>0</v>
      </c>
      <c r="D63" s="634">
        <f>+D60+D61+D62</f>
        <v>11472</v>
      </c>
      <c r="E63" s="635">
        <f>+E60+E61+E62</f>
        <v>0</v>
      </c>
    </row>
    <row r="64" spans="1:5" s="628" customFormat="1" ht="15.75">
      <c r="A64" s="629" t="s">
        <v>665</v>
      </c>
      <c r="B64" s="242" t="s">
        <v>293</v>
      </c>
      <c r="C64" s="228"/>
      <c r="D64" s="228"/>
      <c r="E64" s="229"/>
    </row>
    <row r="65" spans="1:5" s="628" customFormat="1" ht="21">
      <c r="A65" s="629" t="s">
        <v>666</v>
      </c>
      <c r="B65" s="242" t="s">
        <v>294</v>
      </c>
      <c r="C65" s="228"/>
      <c r="D65" s="228"/>
      <c r="E65" s="229"/>
    </row>
    <row r="66" spans="1:5" s="628" customFormat="1" ht="15.75">
      <c r="A66" s="629" t="s">
        <v>667</v>
      </c>
      <c r="B66" s="242" t="s">
        <v>295</v>
      </c>
      <c r="C66" s="634">
        <f>+C64+C65</f>
        <v>0</v>
      </c>
      <c r="D66" s="634">
        <f>+D64+D65</f>
        <v>0</v>
      </c>
      <c r="E66" s="635">
        <f>+E64+E65</f>
        <v>0</v>
      </c>
    </row>
    <row r="67" spans="1:5" s="628" customFormat="1" ht="15.75">
      <c r="A67" s="629" t="s">
        <v>668</v>
      </c>
      <c r="B67" s="242" t="s">
        <v>296</v>
      </c>
      <c r="C67" s="228"/>
      <c r="D67" s="228">
        <v>551</v>
      </c>
      <c r="E67" s="229"/>
    </row>
    <row r="68" spans="1:5" s="628" customFormat="1" ht="16.5" thickBot="1">
      <c r="A68" s="636" t="s">
        <v>669</v>
      </c>
      <c r="B68" s="246" t="s">
        <v>297</v>
      </c>
      <c r="C68" s="637">
        <f>+C51+C54+C59+C63+C66+C67</f>
        <v>1680139</v>
      </c>
      <c r="D68" s="637">
        <f>+D51+D54+D59+D63+D66+D67</f>
        <v>1225661</v>
      </c>
      <c r="E68" s="638">
        <f>+E51+E54+E59+E63+E66+E67</f>
        <v>0</v>
      </c>
    </row>
    <row r="69" spans="1:5" ht="15.75">
      <c r="A69" s="639"/>
      <c r="C69" s="640"/>
      <c r="D69" s="640"/>
      <c r="E69" s="641"/>
    </row>
    <row r="70" spans="1:5" ht="15.75">
      <c r="A70" s="639"/>
      <c r="C70" s="640"/>
      <c r="D70" s="640"/>
      <c r="E70" s="641"/>
    </row>
    <row r="71" spans="1:5" ht="15.75">
      <c r="A71" s="642"/>
      <c r="C71" s="640"/>
      <c r="D71" s="640"/>
      <c r="E71" s="641"/>
    </row>
    <row r="72" spans="1:5" ht="15.75">
      <c r="A72" s="872"/>
      <c r="B72" s="872"/>
      <c r="C72" s="872"/>
      <c r="D72" s="872"/>
      <c r="E72" s="872"/>
    </row>
    <row r="73" spans="1:5" ht="15.75">
      <c r="A73" s="872"/>
      <c r="B73" s="872"/>
      <c r="C73" s="872"/>
      <c r="D73" s="872"/>
      <c r="E73" s="872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J22" sqref="J22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4" customWidth="1"/>
    <col min="4" max="16384" width="9.375" style="644" customWidth="1"/>
  </cols>
  <sheetData>
    <row r="1" spans="1:3" ht="32.25" customHeight="1">
      <c r="A1" s="889" t="s">
        <v>298</v>
      </c>
      <c r="B1" s="889"/>
      <c r="C1" s="889"/>
    </row>
    <row r="2" spans="1:3" ht="15.75">
      <c r="A2" s="888" t="s">
        <v>890</v>
      </c>
      <c r="B2" s="888"/>
      <c r="C2" s="888"/>
    </row>
    <row r="4" spans="2:3" ht="13.5" thickBot="1">
      <c r="B4" s="897" t="s">
        <v>253</v>
      </c>
      <c r="C4" s="897"/>
    </row>
    <row r="5" spans="1:3" s="235" customFormat="1" ht="31.5" customHeight="1">
      <c r="A5" s="890" t="s">
        <v>299</v>
      </c>
      <c r="B5" s="895" t="s">
        <v>255</v>
      </c>
      <c r="C5" s="893" t="s">
        <v>300</v>
      </c>
    </row>
    <row r="6" spans="1:3" s="235" customFormat="1" ht="12.75">
      <c r="A6" s="891"/>
      <c r="B6" s="896"/>
      <c r="C6" s="894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29" t="s">
        <v>671</v>
      </c>
      <c r="B8" s="240" t="s">
        <v>260</v>
      </c>
      <c r="C8" s="241">
        <v>1594232</v>
      </c>
    </row>
    <row r="9" spans="1:3" ht="15.75" customHeight="1">
      <c r="A9" s="629" t="s">
        <v>672</v>
      </c>
      <c r="B9" s="242" t="s">
        <v>261</v>
      </c>
      <c r="C9" s="241"/>
    </row>
    <row r="10" spans="1:3" ht="15.75" customHeight="1">
      <c r="A10" s="629" t="s">
        <v>673</v>
      </c>
      <c r="B10" s="242" t="s">
        <v>262</v>
      </c>
      <c r="C10" s="241">
        <v>14116</v>
      </c>
    </row>
    <row r="11" spans="1:3" ht="15.75" customHeight="1">
      <c r="A11" s="629" t="s">
        <v>674</v>
      </c>
      <c r="B11" s="242" t="s">
        <v>263</v>
      </c>
      <c r="C11" s="243">
        <v>-454949</v>
      </c>
    </row>
    <row r="12" spans="1:3" ht="15.75" customHeight="1">
      <c r="A12" s="629" t="s">
        <v>675</v>
      </c>
      <c r="B12" s="242" t="s">
        <v>264</v>
      </c>
      <c r="C12" s="243"/>
    </row>
    <row r="13" spans="1:3" ht="15.75" customHeight="1">
      <c r="A13" s="629" t="s">
        <v>676</v>
      </c>
      <c r="B13" s="242" t="s">
        <v>265</v>
      </c>
      <c r="C13" s="243">
        <v>65243</v>
      </c>
    </row>
    <row r="14" spans="1:3" ht="15.75" customHeight="1">
      <c r="A14" s="629" t="s">
        <v>677</v>
      </c>
      <c r="B14" s="242" t="s">
        <v>266</v>
      </c>
      <c r="C14" s="244">
        <v>1218642</v>
      </c>
    </row>
    <row r="15" spans="1:3" ht="15.75" customHeight="1">
      <c r="A15" s="629" t="s">
        <v>745</v>
      </c>
      <c r="B15" s="242" t="s">
        <v>267</v>
      </c>
      <c r="C15" s="645">
        <v>293</v>
      </c>
    </row>
    <row r="16" spans="1:3" ht="15.75" customHeight="1">
      <c r="A16" s="629" t="s">
        <v>678</v>
      </c>
      <c r="B16" s="242" t="s">
        <v>268</v>
      </c>
      <c r="C16" s="243">
        <v>3353</v>
      </c>
    </row>
    <row r="17" spans="1:3" ht="15.75" customHeight="1">
      <c r="A17" s="629" t="s">
        <v>679</v>
      </c>
      <c r="B17" s="242" t="s">
        <v>16</v>
      </c>
      <c r="C17" s="243">
        <v>908</v>
      </c>
    </row>
    <row r="18" spans="1:3" ht="15.75" customHeight="1">
      <c r="A18" s="629" t="s">
        <v>680</v>
      </c>
      <c r="B18" s="242" t="s">
        <v>17</v>
      </c>
      <c r="C18" s="244">
        <v>4554</v>
      </c>
    </row>
    <row r="19" spans="1:3" s="646" customFormat="1" ht="15.75" customHeight="1">
      <c r="A19" s="629" t="s">
        <v>681</v>
      </c>
      <c r="B19" s="242" t="s">
        <v>18</v>
      </c>
      <c r="C19" s="243"/>
    </row>
    <row r="20" spans="1:3" ht="15.75" customHeight="1">
      <c r="A20" s="629" t="s">
        <v>682</v>
      </c>
      <c r="B20" s="242" t="s">
        <v>19</v>
      </c>
      <c r="C20" s="243">
        <v>2503</v>
      </c>
    </row>
    <row r="21" spans="1:3" ht="15.75" customHeight="1" thickBot="1">
      <c r="A21" s="245" t="s">
        <v>683</v>
      </c>
      <c r="B21" s="246" t="s">
        <v>20</v>
      </c>
      <c r="C21" s="247">
        <v>1225699</v>
      </c>
    </row>
    <row r="22" spans="1:5" ht="15.75">
      <c r="A22" s="639"/>
      <c r="B22" s="642"/>
      <c r="C22" s="640"/>
      <c r="D22" s="640"/>
      <c r="E22" s="640"/>
    </row>
    <row r="23" spans="1:5" ht="15.75">
      <c r="A23" s="639"/>
      <c r="B23" s="642"/>
      <c r="C23" s="640"/>
      <c r="D23" s="640"/>
      <c r="E23" s="640"/>
    </row>
    <row r="24" spans="1:5" ht="15.75">
      <c r="A24" s="642"/>
      <c r="B24" s="642"/>
      <c r="C24" s="640"/>
      <c r="D24" s="640"/>
      <c r="E24" s="640"/>
    </row>
    <row r="25" spans="1:5" ht="15.75">
      <c r="A25" s="892"/>
      <c r="B25" s="892"/>
      <c r="C25" s="892"/>
      <c r="D25" s="647"/>
      <c r="E25" s="647"/>
    </row>
    <row r="26" spans="1:5" ht="15.75">
      <c r="A26" s="892"/>
      <c r="B26" s="892"/>
      <c r="C26" s="892"/>
      <c r="D26" s="647"/>
      <c r="E26" s="647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SheetLayoutView="100" workbookViewId="0" topLeftCell="A1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9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900"/>
      <c r="C1" s="900"/>
      <c r="D1" s="900"/>
    </row>
    <row r="2" ht="16.5" thickBot="1"/>
    <row r="3" spans="1:4" ht="43.5" customHeight="1" thickBot="1">
      <c r="A3" s="650" t="s">
        <v>53</v>
      </c>
      <c r="B3" s="343" t="s">
        <v>255</v>
      </c>
      <c r="C3" s="651" t="s">
        <v>301</v>
      </c>
      <c r="D3" s="652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713</v>
      </c>
      <c r="B5" s="254" t="s">
        <v>7</v>
      </c>
      <c r="C5" s="255"/>
      <c r="D5" s="256"/>
    </row>
    <row r="6" spans="1:4" ht="15.75" customHeight="1">
      <c r="A6" s="261" t="s">
        <v>714</v>
      </c>
      <c r="B6" s="258" t="s">
        <v>8</v>
      </c>
      <c r="C6" s="259"/>
      <c r="D6" s="260"/>
    </row>
    <row r="7" spans="1:4" ht="15.75" customHeight="1">
      <c r="A7" s="261" t="s">
        <v>715</v>
      </c>
      <c r="B7" s="258" t="s">
        <v>9</v>
      </c>
      <c r="C7" s="259"/>
      <c r="D7" s="260"/>
    </row>
    <row r="8" spans="1:4" ht="15.75" customHeight="1" thickBot="1">
      <c r="A8" s="262" t="s">
        <v>716</v>
      </c>
      <c r="B8" s="263" t="s">
        <v>10</v>
      </c>
      <c r="C8" s="264"/>
      <c r="D8" s="265"/>
    </row>
    <row r="9" spans="1:4" ht="15.75" customHeight="1" thickBot="1">
      <c r="A9" s="654" t="s">
        <v>717</v>
      </c>
      <c r="B9" s="655" t="s">
        <v>11</v>
      </c>
      <c r="C9" s="656"/>
      <c r="D9" s="657">
        <f>+D10+D11+D12+D13</f>
        <v>0</v>
      </c>
    </row>
    <row r="10" spans="1:4" ht="15.75" customHeight="1">
      <c r="A10" s="653" t="s">
        <v>718</v>
      </c>
      <c r="B10" s="254" t="s">
        <v>12</v>
      </c>
      <c r="C10" s="255"/>
      <c r="D10" s="256"/>
    </row>
    <row r="11" spans="1:4" ht="15.75" customHeight="1">
      <c r="A11" s="261" t="s">
        <v>719</v>
      </c>
      <c r="B11" s="258" t="s">
        <v>13</v>
      </c>
      <c r="C11" s="259"/>
      <c r="D11" s="260"/>
    </row>
    <row r="12" spans="1:4" ht="15.75" customHeight="1">
      <c r="A12" s="261" t="s">
        <v>720</v>
      </c>
      <c r="B12" s="258" t="s">
        <v>14</v>
      </c>
      <c r="C12" s="259"/>
      <c r="D12" s="260"/>
    </row>
    <row r="13" spans="1:4" ht="15.75" customHeight="1" thickBot="1">
      <c r="A13" s="262" t="s">
        <v>721</v>
      </c>
      <c r="B13" s="263" t="s">
        <v>15</v>
      </c>
      <c r="C13" s="264"/>
      <c r="D13" s="265"/>
    </row>
    <row r="14" spans="1:4" ht="15.75" customHeight="1" thickBot="1">
      <c r="A14" s="654" t="s">
        <v>722</v>
      </c>
      <c r="B14" s="655" t="s">
        <v>16</v>
      </c>
      <c r="C14" s="656"/>
      <c r="D14" s="657">
        <f>+D15+D16+D17</f>
        <v>0</v>
      </c>
    </row>
    <row r="15" spans="1:4" ht="15.75" customHeight="1">
      <c r="A15" s="653" t="s">
        <v>723</v>
      </c>
      <c r="B15" s="254" t="s">
        <v>17</v>
      </c>
      <c r="C15" s="255"/>
      <c r="D15" s="256"/>
    </row>
    <row r="16" spans="1:4" ht="15.75" customHeight="1">
      <c r="A16" s="261" t="s">
        <v>724</v>
      </c>
      <c r="B16" s="258" t="s">
        <v>18</v>
      </c>
      <c r="C16" s="259"/>
      <c r="D16" s="260"/>
    </row>
    <row r="17" spans="1:4" ht="15.75" customHeight="1" thickBot="1">
      <c r="A17" s="262" t="s">
        <v>725</v>
      </c>
      <c r="B17" s="263" t="s">
        <v>19</v>
      </c>
      <c r="C17" s="264"/>
      <c r="D17" s="265"/>
    </row>
    <row r="18" spans="1:4" ht="15.75" customHeight="1" thickBot="1">
      <c r="A18" s="654" t="s">
        <v>731</v>
      </c>
      <c r="B18" s="655" t="s">
        <v>20</v>
      </c>
      <c r="C18" s="656"/>
      <c r="D18" s="657">
        <f>+D19+D20+D21</f>
        <v>0</v>
      </c>
    </row>
    <row r="19" spans="1:4" ht="15.75" customHeight="1">
      <c r="A19" s="653" t="s">
        <v>726</v>
      </c>
      <c r="B19" s="254" t="s">
        <v>21</v>
      </c>
      <c r="C19" s="255"/>
      <c r="D19" s="256"/>
    </row>
    <row r="20" spans="1:4" ht="15.75" customHeight="1">
      <c r="A20" s="261" t="s">
        <v>727</v>
      </c>
      <c r="B20" s="258" t="s">
        <v>22</v>
      </c>
      <c r="C20" s="259"/>
      <c r="D20" s="260"/>
    </row>
    <row r="21" spans="1:4" ht="15.75" customHeight="1">
      <c r="A21" s="261" t="s">
        <v>728</v>
      </c>
      <c r="B21" s="258" t="s">
        <v>23</v>
      </c>
      <c r="C21" s="259"/>
      <c r="D21" s="260"/>
    </row>
    <row r="22" spans="1:4" ht="15.75" customHeight="1">
      <c r="A22" s="261" t="s">
        <v>729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901" t="s">
        <v>730</v>
      </c>
      <c r="B38" s="902"/>
      <c r="C38" s="266"/>
      <c r="D38" s="657">
        <f>+D5+D6+D7+D8+D9+D14+D18+D22+D23+D24+D25+D26+D27+D28+D29+D30+D31+D32+D33+D34+D35+D36+D37</f>
        <v>0</v>
      </c>
      <c r="F38" s="267"/>
    </row>
    <row r="39" ht="15.75">
      <c r="A39" s="658" t="s">
        <v>732</v>
      </c>
    </row>
    <row r="40" spans="1:4" ht="15.75">
      <c r="A40" s="231"/>
      <c r="B40" s="232"/>
      <c r="C40" s="898"/>
      <c r="D40" s="898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8"/>
      <c r="D42" s="898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90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904"/>
      <c r="C1" s="904"/>
      <c r="D1" s="904"/>
    </row>
    <row r="2" ht="16.5" thickBot="1"/>
    <row r="3" spans="1:4" ht="64.5" thickBot="1">
      <c r="A3" s="659" t="s">
        <v>53</v>
      </c>
      <c r="B3" s="343" t="s">
        <v>255</v>
      </c>
      <c r="C3" s="660" t="s">
        <v>733</v>
      </c>
      <c r="D3" s="661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734</v>
      </c>
      <c r="B5" s="254" t="s">
        <v>7</v>
      </c>
      <c r="C5" s="255"/>
      <c r="D5" s="256"/>
    </row>
    <row r="6" spans="1:4" ht="15.75" customHeight="1">
      <c r="A6" s="257" t="s">
        <v>735</v>
      </c>
      <c r="B6" s="258" t="s">
        <v>8</v>
      </c>
      <c r="C6" s="259"/>
      <c r="D6" s="260"/>
    </row>
    <row r="7" spans="1:4" ht="15.75" customHeight="1" thickBot="1">
      <c r="A7" s="662" t="s">
        <v>736</v>
      </c>
      <c r="B7" s="263" t="s">
        <v>9</v>
      </c>
      <c r="C7" s="264"/>
      <c r="D7" s="265"/>
    </row>
    <row r="8" spans="1:4" ht="15.75" customHeight="1" thickBot="1">
      <c r="A8" s="654" t="s">
        <v>737</v>
      </c>
      <c r="B8" s="655" t="s">
        <v>10</v>
      </c>
      <c r="C8" s="656"/>
      <c r="D8" s="657"/>
    </row>
    <row r="9" spans="1:4" ht="15.75" customHeight="1">
      <c r="A9" s="253" t="s">
        <v>738</v>
      </c>
      <c r="B9" s="254" t="s">
        <v>11</v>
      </c>
      <c r="C9" s="255"/>
      <c r="D9" s="256"/>
    </row>
    <row r="10" spans="1:4" ht="15.75" customHeight="1">
      <c r="A10" s="257" t="s">
        <v>739</v>
      </c>
      <c r="B10" s="258" t="s">
        <v>12</v>
      </c>
      <c r="C10" s="259"/>
      <c r="D10" s="260"/>
    </row>
    <row r="11" spans="1:4" ht="15.75" customHeight="1">
      <c r="A11" s="257" t="s">
        <v>740</v>
      </c>
      <c r="B11" s="258" t="s">
        <v>13</v>
      </c>
      <c r="C11" s="259"/>
      <c r="D11" s="260"/>
    </row>
    <row r="12" spans="1:4" ht="15.75" customHeight="1">
      <c r="A12" s="257" t="s">
        <v>741</v>
      </c>
      <c r="B12" s="258" t="s">
        <v>14</v>
      </c>
      <c r="C12" s="259"/>
      <c r="D12" s="260">
        <v>3348</v>
      </c>
    </row>
    <row r="13" spans="1:4" ht="15.75" customHeight="1" thickBot="1">
      <c r="A13" s="662" t="s">
        <v>742</v>
      </c>
      <c r="B13" s="263" t="s">
        <v>15</v>
      </c>
      <c r="C13" s="264"/>
      <c r="D13" s="265"/>
    </row>
    <row r="14" spans="1:4" ht="15.75" customHeight="1" thickBot="1">
      <c r="A14" s="654" t="s">
        <v>743</v>
      </c>
      <c r="B14" s="655" t="s">
        <v>16</v>
      </c>
      <c r="C14" s="663"/>
      <c r="D14" s="657">
        <f>+D9+D10+D11+D12+D13</f>
        <v>3348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905" t="s">
        <v>744</v>
      </c>
      <c r="B38" s="906"/>
      <c r="C38" s="266"/>
      <c r="D38" s="657">
        <f>+D8+D14+SUM(D15:D37)</f>
        <v>3348</v>
      </c>
      <c r="F38" s="275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D24" sqref="D24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10" t="s">
        <v>888</v>
      </c>
    </row>
    <row r="2" spans="1:6" ht="33" customHeight="1">
      <c r="A2" s="907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2014. évben</v>
      </c>
      <c r="B2" s="907"/>
      <c r="C2" s="907"/>
      <c r="D2" s="907"/>
      <c r="E2" s="907"/>
      <c r="F2" s="910"/>
    </row>
    <row r="3" spans="1:6" ht="16.5" thickBot="1">
      <c r="A3" s="305"/>
      <c r="F3" s="910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10"/>
    </row>
    <row r="5" spans="1:6" ht="15.75">
      <c r="A5" s="309" t="s">
        <v>7</v>
      </c>
      <c r="B5" s="313"/>
      <c r="C5" s="316"/>
      <c r="D5" s="319"/>
      <c r="E5" s="323"/>
      <c r="F5" s="910"/>
    </row>
    <row r="6" spans="1:6" ht="15.75">
      <c r="A6" s="310" t="s">
        <v>8</v>
      </c>
      <c r="B6" s="314"/>
      <c r="C6" s="317"/>
      <c r="D6" s="320"/>
      <c r="E6" s="324"/>
      <c r="F6" s="910"/>
    </row>
    <row r="7" spans="1:6" ht="15.75">
      <c r="A7" s="310" t="s">
        <v>9</v>
      </c>
      <c r="B7" s="314"/>
      <c r="C7" s="317"/>
      <c r="D7" s="320"/>
      <c r="E7" s="324"/>
      <c r="F7" s="910"/>
    </row>
    <row r="8" spans="1:6" ht="15.75">
      <c r="A8" s="310" t="s">
        <v>10</v>
      </c>
      <c r="B8" s="314"/>
      <c r="C8" s="317"/>
      <c r="D8" s="320"/>
      <c r="E8" s="324"/>
      <c r="F8" s="910"/>
    </row>
    <row r="9" spans="1:6" ht="15.75">
      <c r="A9" s="310" t="s">
        <v>11</v>
      </c>
      <c r="B9" s="314"/>
      <c r="C9" s="317"/>
      <c r="D9" s="320"/>
      <c r="E9" s="324"/>
      <c r="F9" s="910"/>
    </row>
    <row r="10" spans="1:6" ht="15.75">
      <c r="A10" s="310" t="s">
        <v>12</v>
      </c>
      <c r="B10" s="314"/>
      <c r="C10" s="317"/>
      <c r="D10" s="320"/>
      <c r="E10" s="324"/>
      <c r="F10" s="910"/>
    </row>
    <row r="11" spans="1:6" ht="15.75">
      <c r="A11" s="310" t="s">
        <v>13</v>
      </c>
      <c r="B11" s="314"/>
      <c r="C11" s="317"/>
      <c r="D11" s="320"/>
      <c r="E11" s="324"/>
      <c r="F11" s="910"/>
    </row>
    <row r="12" spans="1:6" ht="15.75">
      <c r="A12" s="310" t="s">
        <v>14</v>
      </c>
      <c r="B12" s="314"/>
      <c r="C12" s="317"/>
      <c r="D12" s="320"/>
      <c r="E12" s="324"/>
      <c r="F12" s="910"/>
    </row>
    <row r="13" spans="1:6" ht="15.75">
      <c r="A13" s="310" t="s">
        <v>15</v>
      </c>
      <c r="B13" s="314"/>
      <c r="C13" s="317"/>
      <c r="D13" s="320"/>
      <c r="E13" s="324"/>
      <c r="F13" s="910"/>
    </row>
    <row r="14" spans="1:6" ht="15.75">
      <c r="A14" s="310" t="s">
        <v>16</v>
      </c>
      <c r="B14" s="314"/>
      <c r="C14" s="317"/>
      <c r="D14" s="320"/>
      <c r="E14" s="324"/>
      <c r="F14" s="910"/>
    </row>
    <row r="15" spans="1:6" ht="15.75">
      <c r="A15" s="310" t="s">
        <v>17</v>
      </c>
      <c r="B15" s="314"/>
      <c r="C15" s="317"/>
      <c r="D15" s="320"/>
      <c r="E15" s="324"/>
      <c r="F15" s="910"/>
    </row>
    <row r="16" spans="1:6" ht="15.75">
      <c r="A16" s="310" t="s">
        <v>18</v>
      </c>
      <c r="B16" s="314"/>
      <c r="C16" s="317"/>
      <c r="D16" s="320"/>
      <c r="E16" s="324"/>
      <c r="F16" s="910"/>
    </row>
    <row r="17" spans="1:6" ht="15.75">
      <c r="A17" s="310" t="s">
        <v>19</v>
      </c>
      <c r="B17" s="314"/>
      <c r="C17" s="317"/>
      <c r="D17" s="320"/>
      <c r="E17" s="324"/>
      <c r="F17" s="910"/>
    </row>
    <row r="18" spans="1:6" ht="15.75">
      <c r="A18" s="310" t="s">
        <v>20</v>
      </c>
      <c r="B18" s="314"/>
      <c r="C18" s="317"/>
      <c r="D18" s="320"/>
      <c r="E18" s="324"/>
      <c r="F18" s="910"/>
    </row>
    <row r="19" spans="1:6" ht="15.75">
      <c r="A19" s="310" t="s">
        <v>21</v>
      </c>
      <c r="B19" s="314"/>
      <c r="C19" s="317"/>
      <c r="D19" s="320"/>
      <c r="E19" s="324"/>
      <c r="F19" s="910"/>
    </row>
    <row r="20" spans="1:6" ht="15.75">
      <c r="A20" s="310" t="s">
        <v>22</v>
      </c>
      <c r="B20" s="314"/>
      <c r="C20" s="317"/>
      <c r="D20" s="320"/>
      <c r="E20" s="324"/>
      <c r="F20" s="910"/>
    </row>
    <row r="21" spans="1:6" ht="16.5" thickBot="1">
      <c r="A21" s="311" t="s">
        <v>23</v>
      </c>
      <c r="B21" s="315"/>
      <c r="C21" s="318"/>
      <c r="D21" s="321"/>
      <c r="E21" s="325"/>
      <c r="F21" s="910"/>
    </row>
    <row r="22" spans="1:6" ht="16.5" thickBot="1">
      <c r="A22" s="908" t="s">
        <v>307</v>
      </c>
      <c r="B22" s="909"/>
      <c r="C22" s="312"/>
      <c r="D22" s="322">
        <f>IF(SUM(D5:D21)=0,"",SUM(D5:D21))</f>
      </c>
      <c r="E22" s="326">
        <f>IF(SUM(E5:E21)=0,"",SUM(E5:E21))</f>
      </c>
      <c r="F22" s="910"/>
    </row>
    <row r="23" ht="15.75">
      <c r="A23" s="305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A3" sqref="A3:C3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2:3" ht="15">
      <c r="B1" s="8" t="s">
        <v>887</v>
      </c>
      <c r="C1" s="276"/>
    </row>
    <row r="2" spans="1:3" ht="14.25">
      <c r="A2" s="277"/>
      <c r="B2" s="277"/>
      <c r="C2" s="277"/>
    </row>
    <row r="3" spans="1:3" ht="33.75" customHeight="1">
      <c r="A3" s="911" t="s">
        <v>308</v>
      </c>
      <c r="B3" s="911"/>
      <c r="C3" s="911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2014. január 1-jén
ebből:</v>
      </c>
      <c r="C6" s="285">
        <f>C7+C8</f>
        <v>26430</v>
      </c>
    </row>
    <row r="7" spans="1:3" ht="18" customHeight="1">
      <c r="A7" s="286" t="s">
        <v>8</v>
      </c>
      <c r="B7" s="287" t="s">
        <v>310</v>
      </c>
      <c r="C7" s="288">
        <v>26290</v>
      </c>
    </row>
    <row r="8" spans="1:3" ht="18" customHeight="1">
      <c r="A8" s="286" t="s">
        <v>9</v>
      </c>
      <c r="B8" s="287" t="s">
        <v>311</v>
      </c>
      <c r="C8" s="288">
        <v>140</v>
      </c>
    </row>
    <row r="9" spans="1:3" ht="18" customHeight="1">
      <c r="A9" s="286" t="s">
        <v>10</v>
      </c>
      <c r="B9" s="289" t="s">
        <v>312</v>
      </c>
      <c r="C9" s="288">
        <v>246290</v>
      </c>
    </row>
    <row r="10" spans="1:3" ht="18" customHeight="1" thickBot="1">
      <c r="A10" s="290" t="s">
        <v>11</v>
      </c>
      <c r="B10" s="291" t="s">
        <v>313</v>
      </c>
      <c r="C10" s="292">
        <v>201676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2014. december 31-én
ebből:</v>
      </c>
      <c r="C11" s="295">
        <f>C6+C9-C10</f>
        <v>71044</v>
      </c>
    </row>
    <row r="12" spans="1:3" ht="18" customHeight="1">
      <c r="A12" s="286" t="s">
        <v>13</v>
      </c>
      <c r="B12" s="287" t="s">
        <v>310</v>
      </c>
      <c r="C12" s="288">
        <v>70969</v>
      </c>
    </row>
    <row r="13" spans="1:3" ht="18" customHeight="1" thickBot="1">
      <c r="A13" s="296" t="s">
        <v>14</v>
      </c>
      <c r="B13" s="297" t="s">
        <v>311</v>
      </c>
      <c r="C13" s="298">
        <v>75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76">
      <selection activeCell="J11" sqref="J11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857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522"/>
      <c r="D7" s="522"/>
      <c r="E7" s="385"/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521"/>
      <c r="D8" s="521"/>
      <c r="E8" s="384"/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521"/>
      <c r="D9" s="521"/>
      <c r="E9" s="384"/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521"/>
      <c r="D10" s="521"/>
      <c r="E10" s="384"/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521"/>
      <c r="D11" s="521"/>
      <c r="E11" s="384"/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1"/>
      <c r="D12" s="521"/>
      <c r="E12" s="386"/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522"/>
      <c r="D14" s="52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521"/>
      <c r="D15" s="52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521"/>
      <c r="D16" s="52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521"/>
      <c r="D17" s="52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521"/>
      <c r="D18" s="521"/>
      <c r="E18" s="384"/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52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v>4753</v>
      </c>
      <c r="D20" s="394">
        <v>4753</v>
      </c>
      <c r="E20" s="383">
        <v>5766</v>
      </c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522"/>
      <c r="D21" s="522"/>
      <c r="E21" s="385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521"/>
      <c r="D22" s="521"/>
      <c r="E22" s="384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521"/>
      <c r="D23" s="521"/>
      <c r="E23" s="384">
        <v>1013</v>
      </c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521"/>
      <c r="D24" s="521"/>
      <c r="E24" s="384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521">
        <v>4753</v>
      </c>
      <c r="D25" s="521">
        <v>4753</v>
      </c>
      <c r="E25" s="384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52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4">
        <f>+C28+C31+C32+C33</f>
        <v>0</v>
      </c>
      <c r="D27" s="524">
        <f>+D28+D31+D32+D33</f>
        <v>0</v>
      </c>
      <c r="E27" s="418"/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0</v>
      </c>
      <c r="D28" s="678">
        <f>+D29+D30</f>
        <v>0</v>
      </c>
      <c r="E28" s="419"/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521"/>
      <c r="D29" s="521"/>
      <c r="E29" s="384"/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521"/>
      <c r="D30" s="521"/>
      <c r="E30" s="384"/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521"/>
      <c r="D31" s="521"/>
      <c r="E31" s="384"/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521"/>
      <c r="D32" s="521"/>
      <c r="E32" s="384"/>
      <c r="F32" s="667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523"/>
      <c r="E33" s="386"/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522"/>
      <c r="D35" s="52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521"/>
      <c r="D36" s="521"/>
      <c r="E36" s="384"/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521"/>
      <c r="D37" s="52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521"/>
      <c r="D38" s="521"/>
      <c r="E38" s="384"/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521"/>
      <c r="D39" s="521"/>
      <c r="E39" s="384"/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521"/>
      <c r="D40" s="521"/>
      <c r="E40" s="384"/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521"/>
      <c r="D41" s="521"/>
      <c r="E41" s="384"/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521"/>
      <c r="D42" s="521"/>
      <c r="E42" s="384"/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679"/>
      <c r="D43" s="679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680"/>
      <c r="E44" s="388"/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/>
      <c r="D45" s="394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681"/>
      <c r="D46" s="681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679"/>
      <c r="D47" s="679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679"/>
      <c r="D48" s="679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679"/>
      <c r="D49" s="679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680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522"/>
      <c r="D52" s="522"/>
      <c r="E52" s="385"/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521"/>
      <c r="D53" s="521"/>
      <c r="E53" s="384"/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521"/>
      <c r="D54" s="521"/>
      <c r="E54" s="384"/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523"/>
      <c r="E55" s="386"/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1149</v>
      </c>
      <c r="E56" s="383">
        <v>1149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679"/>
      <c r="D57" s="679"/>
      <c r="E57" s="387"/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679"/>
      <c r="D58" s="679"/>
      <c r="E58" s="387"/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679"/>
      <c r="D59" s="679">
        <v>1149</v>
      </c>
      <c r="E59" s="387">
        <v>1149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679"/>
      <c r="E60" s="387"/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4">
        <f>+C6+C13+C20+C27+C34+C45+C51+C56</f>
        <v>4753</v>
      </c>
      <c r="D61" s="524">
        <f>+D6+D13+D20+D27+D34+D45+D51+D56</f>
        <v>10801</v>
      </c>
      <c r="E61" s="418">
        <v>11814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679"/>
      <c r="D63" s="679"/>
      <c r="E63" s="387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679"/>
      <c r="D64" s="679"/>
      <c r="E64" s="387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679"/>
      <c r="E65" s="387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679"/>
      <c r="D67" s="679"/>
      <c r="E67" s="387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679"/>
      <c r="D68" s="679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679"/>
      <c r="D69" s="679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79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7664</v>
      </c>
      <c r="D71" s="394">
        <v>22898</v>
      </c>
      <c r="E71" s="383">
        <v>16992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679">
        <v>7664</v>
      </c>
      <c r="D72" s="679">
        <v>22898</v>
      </c>
      <c r="E72" s="387">
        <v>16992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679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679"/>
      <c r="D75" s="679"/>
      <c r="E75" s="387"/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679"/>
      <c r="D76" s="679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679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679"/>
      <c r="D79" s="679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679"/>
      <c r="D80" s="679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679"/>
      <c r="D81" s="679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679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682"/>
      <c r="E83" s="427"/>
      <c r="F83" s="667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7664</v>
      </c>
      <c r="D84" s="524">
        <f>+D62+D66+D71+D74+D78+D83</f>
        <v>22898</v>
      </c>
      <c r="E84" s="418">
        <v>16992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12417</v>
      </c>
      <c r="D85" s="524">
        <f>+D61+D84</f>
        <v>33699</v>
      </c>
      <c r="E85" s="418">
        <v>28806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857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/>
      <c r="D92" s="519"/>
      <c r="E92" s="354"/>
      <c r="F92" s="665" t="s">
        <v>748</v>
      </c>
    </row>
    <row r="93" spans="1:6" ht="12" customHeight="1">
      <c r="A93" s="365" t="s">
        <v>72</v>
      </c>
      <c r="B93" s="358" t="s">
        <v>37</v>
      </c>
      <c r="C93" s="520"/>
      <c r="D93" s="520"/>
      <c r="E93" s="353"/>
      <c r="F93" s="665" t="s">
        <v>749</v>
      </c>
    </row>
    <row r="94" spans="1:6" ht="12" customHeight="1">
      <c r="A94" s="362" t="s">
        <v>73</v>
      </c>
      <c r="B94" s="356" t="s">
        <v>134</v>
      </c>
      <c r="C94" s="521"/>
      <c r="D94" s="521"/>
      <c r="E94" s="384"/>
      <c r="F94" s="665" t="s">
        <v>750</v>
      </c>
    </row>
    <row r="95" spans="1:6" ht="12" customHeight="1">
      <c r="A95" s="362" t="s">
        <v>74</v>
      </c>
      <c r="B95" s="356" t="s">
        <v>101</v>
      </c>
      <c r="C95" s="523"/>
      <c r="D95" s="523"/>
      <c r="E95" s="386"/>
      <c r="F95" s="665" t="s">
        <v>751</v>
      </c>
    </row>
    <row r="96" spans="1:6" ht="12" customHeight="1">
      <c r="A96" s="362" t="s">
        <v>75</v>
      </c>
      <c r="B96" s="359" t="s">
        <v>135</v>
      </c>
      <c r="C96" s="523"/>
      <c r="D96" s="523"/>
      <c r="E96" s="386"/>
      <c r="F96" s="665" t="s">
        <v>752</v>
      </c>
    </row>
    <row r="97" spans="1:6" ht="12" customHeight="1">
      <c r="A97" s="362" t="s">
        <v>84</v>
      </c>
      <c r="B97" s="367" t="s">
        <v>136</v>
      </c>
      <c r="C97" s="523"/>
      <c r="D97" s="523"/>
      <c r="E97" s="386"/>
      <c r="F97" s="665" t="s">
        <v>753</v>
      </c>
    </row>
    <row r="98" spans="1:6" ht="12" customHeight="1">
      <c r="A98" s="362" t="s">
        <v>76</v>
      </c>
      <c r="B98" s="356" t="s">
        <v>438</v>
      </c>
      <c r="C98" s="523"/>
      <c r="D98" s="523"/>
      <c r="E98" s="386"/>
      <c r="F98" s="665" t="s">
        <v>754</v>
      </c>
    </row>
    <row r="99" spans="1:6" ht="12" customHeight="1">
      <c r="A99" s="362" t="s">
        <v>77</v>
      </c>
      <c r="B99" s="379" t="s">
        <v>439</v>
      </c>
      <c r="C99" s="523"/>
      <c r="D99" s="52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523"/>
      <c r="D100" s="52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523"/>
      <c r="D101" s="52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523"/>
      <c r="D102" s="523"/>
      <c r="E102" s="386"/>
      <c r="F102" s="665" t="s">
        <v>758</v>
      </c>
    </row>
    <row r="103" spans="1:6" ht="12" customHeight="1">
      <c r="A103" s="362" t="s">
        <v>88</v>
      </c>
      <c r="B103" s="379" t="s">
        <v>443</v>
      </c>
      <c r="C103" s="523"/>
      <c r="D103" s="52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523"/>
      <c r="D104" s="52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523"/>
      <c r="D105" s="52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523"/>
      <c r="D106" s="52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525"/>
      <c r="D107" s="525"/>
      <c r="E107" s="347"/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394">
        <v>12417</v>
      </c>
      <c r="D108" s="394">
        <v>33699</v>
      </c>
      <c r="E108" s="383">
        <v>28806</v>
      </c>
      <c r="F108" s="665" t="s">
        <v>764</v>
      </c>
    </row>
    <row r="109" spans="1:6" ht="12" customHeight="1">
      <c r="A109" s="363" t="s">
        <v>78</v>
      </c>
      <c r="B109" s="356" t="s">
        <v>158</v>
      </c>
      <c r="C109" s="522">
        <v>8150</v>
      </c>
      <c r="D109" s="522">
        <v>22634</v>
      </c>
      <c r="E109" s="385">
        <v>22540</v>
      </c>
      <c r="F109" s="665" t="s">
        <v>765</v>
      </c>
    </row>
    <row r="110" spans="1:6" ht="12" customHeight="1">
      <c r="A110" s="363" t="s">
        <v>79</v>
      </c>
      <c r="B110" s="360" t="s">
        <v>451</v>
      </c>
      <c r="C110" s="522"/>
      <c r="D110" s="52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521"/>
      <c r="D111" s="521">
        <v>5785</v>
      </c>
      <c r="E111" s="384">
        <v>5253</v>
      </c>
      <c r="F111" s="665" t="s">
        <v>767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384"/>
      <c r="D113" s="384">
        <v>1013</v>
      </c>
      <c r="E113" s="384">
        <v>1013</v>
      </c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384">
        <v>1013</v>
      </c>
      <c r="E117" s="384">
        <v>1013</v>
      </c>
      <c r="F117" s="665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386">
        <v>4267</v>
      </c>
      <c r="D121" s="386">
        <v>4267</v>
      </c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522"/>
      <c r="D123" s="52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523"/>
      <c r="D124" s="523"/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12417</v>
      </c>
      <c r="D125" s="394">
        <v>33699</v>
      </c>
      <c r="E125" s="383">
        <v>28806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0</v>
      </c>
      <c r="D135" s="524">
        <f>+D136+D137+D138+D139</f>
        <v>0</v>
      </c>
      <c r="E135" s="418"/>
      <c r="F135" s="665" t="s">
        <v>791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5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526">
        <f>+D141+D142+D143+D144</f>
        <v>0</v>
      </c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539">
        <f>+C126+C130+C135+C140</f>
        <v>0</v>
      </c>
      <c r="D145" s="539">
        <f>+D126+D130+D135+D140</f>
        <v>0</v>
      </c>
      <c r="E145" s="351"/>
      <c r="F145" s="665" t="s">
        <v>801</v>
      </c>
    </row>
    <row r="146" spans="1:6" ht="16.5" thickBot="1">
      <c r="A146" s="393" t="s">
        <v>16</v>
      </c>
      <c r="B146" s="396" t="s">
        <v>484</v>
      </c>
      <c r="C146" s="539">
        <f>+C125+C145</f>
        <v>12417</v>
      </c>
      <c r="D146" s="539">
        <f>+D125+D145</f>
        <v>33699</v>
      </c>
      <c r="E146" s="351">
        <v>28806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-7664</v>
      </c>
      <c r="D150" s="394">
        <f>+D61-D125</f>
        <v>-22898</v>
      </c>
      <c r="E150" s="394">
        <f>+E61-E125</f>
        <v>-16992</v>
      </c>
    </row>
    <row r="151" spans="1:5" ht="32.25" thickBot="1">
      <c r="A151" s="368" t="s">
        <v>8</v>
      </c>
      <c r="B151" s="371" t="s">
        <v>487</v>
      </c>
      <c r="C151" s="394">
        <f>+C84-C145</f>
        <v>7664</v>
      </c>
      <c r="D151" s="394">
        <f>+D84-D145</f>
        <v>22898</v>
      </c>
      <c r="E151" s="394">
        <f>+E84-E145</f>
        <v>16992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2015. ÉVI ZÁRSZÁMADÁS
ÖNKÉNT VÁLLALT FELADATAINAK MÉRLEGE
&amp;R&amp;"Times New Roman CE,Félkövér dőlt"&amp;11 1.3. melléklet a ....../2016.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2014.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526</v>
      </c>
      <c r="B6" s="499">
        <f>+'1.1.sz.mell.'!C61</f>
        <v>192291</v>
      </c>
      <c r="C6" s="493" t="s">
        <v>527</v>
      </c>
      <c r="D6" s="500">
        <f>+'2.1.sz.mell  '!C18+'2.2.sz.mell  '!C17</f>
        <v>192291</v>
      </c>
      <c r="E6" s="499">
        <f>+B6-D6</f>
        <v>0</v>
      </c>
    </row>
    <row r="7" spans="1:5" ht="12.75">
      <c r="A7" s="493" t="s">
        <v>528</v>
      </c>
      <c r="B7" s="499">
        <f>+'1.1.sz.mell.'!C84</f>
        <v>26430</v>
      </c>
      <c r="C7" s="493" t="s">
        <v>529</v>
      </c>
      <c r="D7" s="500">
        <f>+'2.1.sz.mell  '!C27+'2.2.sz.mell  '!C30</f>
        <v>26430</v>
      </c>
      <c r="E7" s="499">
        <f>+B7-D7</f>
        <v>0</v>
      </c>
    </row>
    <row r="8" spans="1:5" ht="12.75">
      <c r="A8" s="493" t="s">
        <v>530</v>
      </c>
      <c r="B8" s="499">
        <f>+'1.1.sz.mell.'!C85</f>
        <v>218721</v>
      </c>
      <c r="C8" s="493" t="s">
        <v>531</v>
      </c>
      <c r="D8" s="500">
        <f>+'2.1.sz.mell  '!C28+'2.2.sz.mell  '!C31</f>
        <v>218721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2014.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532</v>
      </c>
      <c r="B12" s="499">
        <f>+'1.1.sz.mell.'!D61</f>
        <v>245107</v>
      </c>
      <c r="C12" s="493" t="s">
        <v>538</v>
      </c>
      <c r="D12" s="500">
        <f>+'2.1.sz.mell  '!D18+'2.2.sz.mell  '!D17</f>
        <v>245107</v>
      </c>
      <c r="E12" s="499">
        <f>+B12-D12</f>
        <v>0</v>
      </c>
    </row>
    <row r="13" spans="1:5" ht="12.75">
      <c r="A13" s="493" t="s">
        <v>533</v>
      </c>
      <c r="B13" s="499">
        <f>+'1.1.sz.mell.'!D84</f>
        <v>26430</v>
      </c>
      <c r="C13" s="493" t="s">
        <v>539</v>
      </c>
      <c r="D13" s="500">
        <f>+'2.1.sz.mell  '!D27+'2.2.sz.mell  '!D30</f>
        <v>26430</v>
      </c>
      <c r="E13" s="499">
        <f>+B13-D13</f>
        <v>0</v>
      </c>
    </row>
    <row r="14" spans="1:5" ht="12.75">
      <c r="A14" s="493" t="s">
        <v>534</v>
      </c>
      <c r="B14" s="499">
        <f>+'1.1.sz.mell.'!D85</f>
        <v>271537</v>
      </c>
      <c r="C14" s="493" t="s">
        <v>540</v>
      </c>
      <c r="D14" s="500">
        <f>+'2.1.sz.mell  '!D28+'2.2.sz.mell  '!D31</f>
        <v>271537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2014.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535</v>
      </c>
      <c r="B18" s="499">
        <f>+'1.1.sz.mell.'!E61</f>
        <v>242875</v>
      </c>
      <c r="C18" s="493" t="s">
        <v>541</v>
      </c>
      <c r="D18" s="500">
        <f>+'2.1.sz.mell  '!E18+'2.2.sz.mell  '!E17</f>
        <v>242875</v>
      </c>
      <c r="E18" s="499">
        <f>+B18-D18</f>
        <v>0</v>
      </c>
    </row>
    <row r="19" spans="1:5" ht="12.75">
      <c r="A19" s="493" t="s">
        <v>536</v>
      </c>
      <c r="B19" s="499">
        <f>+'1.1.sz.mell.'!E84</f>
        <v>29778</v>
      </c>
      <c r="C19" s="493" t="s">
        <v>542</v>
      </c>
      <c r="D19" s="500">
        <f>+'2.1.sz.mell  '!E27+'2.2.sz.mell  '!E30</f>
        <v>29778</v>
      </c>
      <c r="E19" s="499">
        <f>+B19-D19</f>
        <v>0</v>
      </c>
    </row>
    <row r="20" spans="1:5" ht="12.75">
      <c r="A20" s="493" t="s">
        <v>537</v>
      </c>
      <c r="B20" s="499">
        <f>+'1.1.sz.mell.'!E85</f>
        <v>272653</v>
      </c>
      <c r="C20" s="493" t="s">
        <v>543</v>
      </c>
      <c r="D20" s="500">
        <f>+'2.1.sz.mell  '!E28+'2.2.sz.mell  '!E31</f>
        <v>272653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2014.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544</v>
      </c>
      <c r="B24" s="499">
        <f>+'1.1.sz.mell.'!C125</f>
        <v>215166</v>
      </c>
      <c r="C24" s="493" t="s">
        <v>550</v>
      </c>
      <c r="D24" s="500">
        <f>+'2.1.sz.mell  '!G18+'2.2.sz.mell  '!G17</f>
        <v>215166</v>
      </c>
      <c r="E24" s="499">
        <f>+B24-D24</f>
        <v>0</v>
      </c>
    </row>
    <row r="25" spans="1:5" ht="12.75">
      <c r="A25" s="493" t="s">
        <v>523</v>
      </c>
      <c r="B25" s="499">
        <f>+'1.1.sz.mell.'!C145</f>
        <v>3555</v>
      </c>
      <c r="C25" s="493" t="s">
        <v>551</v>
      </c>
      <c r="D25" s="500">
        <f>+'2.1.sz.mell  '!G27+'2.2.sz.mell  '!G30</f>
        <v>3555</v>
      </c>
      <c r="E25" s="499">
        <f>+B25-D25</f>
        <v>0</v>
      </c>
    </row>
    <row r="26" spans="1:5" ht="12.75">
      <c r="A26" s="493" t="s">
        <v>545</v>
      </c>
      <c r="B26" s="499">
        <f>+'1.1.sz.mell.'!C146</f>
        <v>218721</v>
      </c>
      <c r="C26" s="493" t="s">
        <v>552</v>
      </c>
      <c r="D26" s="500">
        <f>+'2.1.sz.mell  '!G28+'2.2.sz.mell  '!G31</f>
        <v>218721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2014.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546</v>
      </c>
      <c r="B30" s="499">
        <f>+'1.1.sz.mell.'!D125</f>
        <v>267982</v>
      </c>
      <c r="C30" s="493" t="s">
        <v>557</v>
      </c>
      <c r="D30" s="500">
        <f>+'2.1.sz.mell  '!H18+'2.2.sz.mell  '!H17</f>
        <v>267982</v>
      </c>
      <c r="E30" s="499">
        <f>+B30-D30</f>
        <v>0</v>
      </c>
    </row>
    <row r="31" spans="1:5" ht="12.75">
      <c r="A31" s="493" t="s">
        <v>524</v>
      </c>
      <c r="B31" s="499">
        <f>+'1.1.sz.mell.'!D145</f>
        <v>3555</v>
      </c>
      <c r="C31" s="493" t="s">
        <v>554</v>
      </c>
      <c r="D31" s="500">
        <f>+'2.1.sz.mell  '!H27+'2.2.sz.mell  '!H30</f>
        <v>3555</v>
      </c>
      <c r="E31" s="499">
        <f>+B31-D31</f>
        <v>0</v>
      </c>
    </row>
    <row r="32" spans="1:5" ht="12.75">
      <c r="A32" s="493" t="s">
        <v>547</v>
      </c>
      <c r="B32" s="499">
        <f>+'1.1.sz.mell.'!D146</f>
        <v>271537</v>
      </c>
      <c r="C32" s="493" t="s">
        <v>553</v>
      </c>
      <c r="D32" s="500">
        <f>+'2.1.sz.mell  '!H28+'2.2.sz.mell  '!H31</f>
        <v>271537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2014.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548</v>
      </c>
      <c r="B36" s="499">
        <f>+'1.1.sz.mell.'!E125</f>
        <v>198135</v>
      </c>
      <c r="C36" s="493" t="s">
        <v>558</v>
      </c>
      <c r="D36" s="500">
        <f>+'2.1.sz.mell  '!I18+'2.2.sz.mell  '!I17</f>
        <v>198135</v>
      </c>
      <c r="E36" s="499">
        <f>+B36-D36</f>
        <v>0</v>
      </c>
    </row>
    <row r="37" spans="1:5" ht="12.75">
      <c r="A37" s="493" t="s">
        <v>525</v>
      </c>
      <c r="B37" s="499">
        <f>+'1.1.sz.mell.'!E145</f>
        <v>3555</v>
      </c>
      <c r="C37" s="493" t="s">
        <v>556</v>
      </c>
      <c r="D37" s="500">
        <f>+'2.1.sz.mell  '!I27+'2.2.sz.mell  '!I30</f>
        <v>3555</v>
      </c>
      <c r="E37" s="499">
        <f>+B37-D37</f>
        <v>0</v>
      </c>
    </row>
    <row r="38" spans="1:5" ht="12.75">
      <c r="A38" s="493" t="s">
        <v>549</v>
      </c>
      <c r="B38" s="499">
        <f>+'1.1.sz.mell.'!E146</f>
        <v>201690</v>
      </c>
      <c r="C38" s="493" t="s">
        <v>555</v>
      </c>
      <c r="D38" s="500">
        <f>+'2.1.sz.mell  '!I28+'2.2.sz.mell  '!I31</f>
        <v>201690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C1">
      <selection activeCell="J31" sqref="J31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69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7/",LEFT('1.1.sz.mell.'!C3,4)+1,". (IV.28.) önkormányzati rendelethez")</f>
        <v>2.1. melléklet a 7/2016. (IV.28.)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2015. évi eredeti előirányzat</v>
      </c>
      <c r="D4" s="429" t="str">
        <f>+CONCATENATE(LEFT('1.1.sz.mell.'!C3,4),". évi módosított előirányzat")</f>
        <v>2015. évi módosított előirányzat</v>
      </c>
      <c r="E4" s="26" t="str">
        <f>+CONCATENATE(LEFT('1.1.sz.mell.'!C3,4),". évi teljesítés")</f>
        <v>2015. évi teljesítés</v>
      </c>
      <c r="F4" s="25" t="s">
        <v>53</v>
      </c>
      <c r="G4" s="26" t="str">
        <f>+C4</f>
        <v>2015. évi eredeti előirányzat</v>
      </c>
      <c r="H4" s="429" t="str">
        <f>+D4</f>
        <v>2015. évi módosított előirányzat</v>
      </c>
      <c r="I4" s="459" t="str">
        <f>+E4</f>
        <v>2015. évi teljesítés</v>
      </c>
      <c r="J4" s="765"/>
      <c r="K4" s="670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1"/>
    </row>
    <row r="6" spans="1:11" ht="15" customHeight="1">
      <c r="A6" s="445" t="s">
        <v>7</v>
      </c>
      <c r="B6" s="446" t="s">
        <v>488</v>
      </c>
      <c r="C6" s="432">
        <v>102349</v>
      </c>
      <c r="D6" s="432">
        <v>105378</v>
      </c>
      <c r="E6" s="432">
        <v>105378</v>
      </c>
      <c r="F6" s="446" t="s">
        <v>54</v>
      </c>
      <c r="G6" s="432">
        <v>88150</v>
      </c>
      <c r="H6" s="432">
        <v>84871</v>
      </c>
      <c r="I6" s="438">
        <v>83962</v>
      </c>
      <c r="J6" s="765"/>
      <c r="K6" s="669" t="s">
        <v>748</v>
      </c>
    </row>
    <row r="7" spans="1:11" ht="15" customHeight="1">
      <c r="A7" s="447" t="s">
        <v>8</v>
      </c>
      <c r="B7" s="448" t="s">
        <v>489</v>
      </c>
      <c r="C7" s="433">
        <v>5147</v>
      </c>
      <c r="D7" s="433">
        <v>6446</v>
      </c>
      <c r="E7" s="433">
        <v>139</v>
      </c>
      <c r="F7" s="448" t="s">
        <v>134</v>
      </c>
      <c r="G7" s="433">
        <v>24503</v>
      </c>
      <c r="H7" s="433">
        <v>23352</v>
      </c>
      <c r="I7" s="439">
        <v>23352</v>
      </c>
      <c r="J7" s="765"/>
      <c r="K7" s="669" t="s">
        <v>749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71496</v>
      </c>
      <c r="H8" s="433">
        <v>63017</v>
      </c>
      <c r="I8" s="439">
        <v>57307</v>
      </c>
      <c r="J8" s="765"/>
      <c r="K8" s="669" t="s">
        <v>750</v>
      </c>
    </row>
    <row r="9" spans="1:11" ht="15" customHeight="1">
      <c r="A9" s="447" t="s">
        <v>10</v>
      </c>
      <c r="B9" s="448" t="s">
        <v>125</v>
      </c>
      <c r="C9" s="433">
        <v>63800</v>
      </c>
      <c r="D9" s="433">
        <v>104467</v>
      </c>
      <c r="E9" s="433">
        <v>106061</v>
      </c>
      <c r="F9" s="448" t="s">
        <v>135</v>
      </c>
      <c r="G9" s="433">
        <v>5434</v>
      </c>
      <c r="H9" s="433">
        <v>5969</v>
      </c>
      <c r="I9" s="439">
        <v>3176</v>
      </c>
      <c r="J9" s="765"/>
      <c r="K9" s="669" t="s">
        <v>751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8109</v>
      </c>
      <c r="H10" s="433">
        <v>8215</v>
      </c>
      <c r="I10" s="439">
        <v>1532</v>
      </c>
      <c r="J10" s="765"/>
      <c r="K10" s="669" t="s">
        <v>752</v>
      </c>
    </row>
    <row r="11" spans="1:11" ht="15" customHeight="1">
      <c r="A11" s="447" t="s">
        <v>12</v>
      </c>
      <c r="B11" s="448" t="s">
        <v>684</v>
      </c>
      <c r="C11" s="434"/>
      <c r="D11" s="434"/>
      <c r="E11" s="434"/>
      <c r="F11" s="448" t="s">
        <v>38</v>
      </c>
      <c r="G11" s="433">
        <v>5057</v>
      </c>
      <c r="H11" s="433">
        <v>48859</v>
      </c>
      <c r="I11" s="439"/>
      <c r="J11" s="765"/>
      <c r="K11" s="669" t="s">
        <v>753</v>
      </c>
    </row>
    <row r="12" spans="1:11" ht="15" customHeight="1">
      <c r="A12" s="447" t="s">
        <v>13</v>
      </c>
      <c r="B12" s="448" t="s">
        <v>361</v>
      </c>
      <c r="C12" s="433">
        <v>16242</v>
      </c>
      <c r="D12" s="433">
        <v>18015</v>
      </c>
      <c r="E12" s="433">
        <v>19483</v>
      </c>
      <c r="F12" s="7"/>
      <c r="G12" s="433"/>
      <c r="H12" s="433"/>
      <c r="I12" s="439"/>
      <c r="J12" s="765"/>
      <c r="K12" s="669" t="s">
        <v>754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187538</v>
      </c>
      <c r="D18" s="436">
        <v>234306</v>
      </c>
      <c r="E18" s="436">
        <v>231061</v>
      </c>
      <c r="F18" s="431" t="s">
        <v>499</v>
      </c>
      <c r="G18" s="436">
        <f>SUM(G6:G17)</f>
        <v>202749</v>
      </c>
      <c r="H18" s="436">
        <f>SUM(H6:H17)</f>
        <v>234283</v>
      </c>
      <c r="I18" s="436">
        <f>SUM(I6:I17)</f>
        <v>169329</v>
      </c>
      <c r="J18" s="765"/>
      <c r="K18" s="669" t="s">
        <v>755</v>
      </c>
    </row>
    <row r="19" spans="1:11" ht="15" customHeight="1">
      <c r="A19" s="451" t="s">
        <v>20</v>
      </c>
      <c r="B19" s="452" t="s">
        <v>493</v>
      </c>
      <c r="C19" s="38"/>
      <c r="D19" s="38"/>
      <c r="E19" s="38"/>
      <c r="F19" s="453" t="s">
        <v>142</v>
      </c>
      <c r="G19" s="437"/>
      <c r="H19" s="437"/>
      <c r="I19" s="437"/>
      <c r="J19" s="765"/>
      <c r="K19" s="669" t="s">
        <v>756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/>
      <c r="I20" s="430"/>
      <c r="J20" s="765"/>
      <c r="K20" s="669" t="s">
        <v>757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/>
      <c r="I21" s="430"/>
      <c r="J21" s="765"/>
      <c r="K21" s="669" t="s">
        <v>758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69" t="s">
        <v>759</v>
      </c>
    </row>
    <row r="23" spans="1:11" ht="15" customHeight="1">
      <c r="A23" s="454" t="s">
        <v>24</v>
      </c>
      <c r="B23" s="453" t="s">
        <v>163</v>
      </c>
      <c r="C23" s="430"/>
      <c r="D23" s="430"/>
      <c r="E23" s="430">
        <v>3348</v>
      </c>
      <c r="F23" s="452" t="s">
        <v>165</v>
      </c>
      <c r="G23" s="430"/>
      <c r="H23" s="430"/>
      <c r="I23" s="430"/>
      <c r="J23" s="765"/>
      <c r="K23" s="669" t="s">
        <v>760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69" t="s">
        <v>761</v>
      </c>
    </row>
    <row r="25" spans="1:11" ht="15" customHeight="1">
      <c r="A25" s="451" t="s">
        <v>26</v>
      </c>
      <c r="B25" s="452" t="s">
        <v>495</v>
      </c>
      <c r="C25" s="437"/>
      <c r="D25" s="437"/>
      <c r="E25" s="437"/>
      <c r="F25" s="446" t="s">
        <v>144</v>
      </c>
      <c r="G25" s="437"/>
      <c r="H25" s="437"/>
      <c r="I25" s="437"/>
      <c r="J25" s="765"/>
      <c r="K25" s="669" t="s">
        <v>762</v>
      </c>
    </row>
    <row r="26" spans="1:11" ht="15" customHeight="1" thickBot="1">
      <c r="A26" s="454" t="s">
        <v>27</v>
      </c>
      <c r="B26" s="453" t="s">
        <v>496</v>
      </c>
      <c r="C26" s="430"/>
      <c r="D26" s="430"/>
      <c r="E26" s="430"/>
      <c r="F26" s="7" t="s">
        <v>858</v>
      </c>
      <c r="G26" s="430">
        <v>3555</v>
      </c>
      <c r="H26" s="430">
        <v>3555</v>
      </c>
      <c r="I26" s="430">
        <v>3555</v>
      </c>
      <c r="J26" s="765"/>
      <c r="K26" s="669" t="s">
        <v>763</v>
      </c>
    </row>
    <row r="27" spans="1:11" ht="17.25" customHeight="1" thickBot="1">
      <c r="A27" s="450" t="s">
        <v>28</v>
      </c>
      <c r="B27" s="431" t="s">
        <v>497</v>
      </c>
      <c r="C27" s="436"/>
      <c r="D27" s="436"/>
      <c r="E27" s="436">
        <v>3348</v>
      </c>
      <c r="F27" s="431" t="s">
        <v>501</v>
      </c>
      <c r="G27" s="436">
        <f>SUM(G19:G26)</f>
        <v>3555</v>
      </c>
      <c r="H27" s="436">
        <f>SUM(H19:H26)</f>
        <v>3555</v>
      </c>
      <c r="I27" s="436">
        <f>SUM(I19:I26)</f>
        <v>3555</v>
      </c>
      <c r="J27" s="765"/>
      <c r="K27" s="669" t="s">
        <v>764</v>
      </c>
    </row>
    <row r="28" spans="1:11" ht="17.25" customHeight="1" thickBot="1">
      <c r="A28" s="450" t="s">
        <v>29</v>
      </c>
      <c r="B28" s="456" t="s">
        <v>498</v>
      </c>
      <c r="C28" s="99">
        <v>187538</v>
      </c>
      <c r="D28" s="99">
        <v>234306</v>
      </c>
      <c r="E28" s="457">
        <v>234409</v>
      </c>
      <c r="F28" s="456" t="s">
        <v>502</v>
      </c>
      <c r="G28" s="99">
        <f>+G18+G27</f>
        <v>206304</v>
      </c>
      <c r="H28" s="99">
        <f>+H18+H27</f>
        <v>237838</v>
      </c>
      <c r="I28" s="99">
        <f>+I18+I27</f>
        <v>172884</v>
      </c>
      <c r="J28" s="765"/>
      <c r="K28" s="669" t="s">
        <v>765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 t="str">
        <f>IF(C18-G18&gt;0,C18-G18,"-")</f>
        <v>-</v>
      </c>
      <c r="H29" s="99">
        <f>IF(D18-H18&gt;0,D18-H18,"-")</f>
        <v>23</v>
      </c>
      <c r="I29" s="99">
        <f>IF(E18-I18&gt;0,E18-I18,"-")</f>
        <v>61732</v>
      </c>
      <c r="J29" s="765"/>
      <c r="K29" s="669" t="s">
        <v>766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 t="str">
        <f>IF(C28-G28&gt;0,C28-G28,"-")</f>
        <v>-</v>
      </c>
      <c r="H30" s="99" t="str">
        <f>IF(D28-H28&gt;0,D28-H28,"-")</f>
        <v>-</v>
      </c>
      <c r="I30" s="99">
        <f>IF(E28-I28&gt;0,E28-I28,"-")</f>
        <v>61525</v>
      </c>
      <c r="J30" s="765"/>
      <c r="K30" s="669" t="s">
        <v>767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C1">
      <selection activeCell="G36" sqref="G36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69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7/",LEFT('1.1.sz.mell.'!C3,4)+1,". (IV.28.) önkormányzati rendelethez")</f>
        <v>2.2. melléklet a 7/2016. (IV.28.)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2015. évi eredeti előirányzat</v>
      </c>
      <c r="D4" s="429" t="str">
        <f>+'2.1.sz.mell  '!D4</f>
        <v>2015. évi módosított előirányzat</v>
      </c>
      <c r="E4" s="26" t="str">
        <f>+'2.1.sz.mell  '!E4</f>
        <v>2015. évi teljesítés</v>
      </c>
      <c r="F4" s="25" t="s">
        <v>53</v>
      </c>
      <c r="G4" s="26" t="str">
        <f>+'2.1.sz.mell  '!C4</f>
        <v>2015. évi eredeti előirányzat</v>
      </c>
      <c r="H4" s="429" t="str">
        <f>+'2.1.sz.mell  '!D4</f>
        <v>2015. évi módosított előirányzat</v>
      </c>
      <c r="I4" s="459" t="str">
        <f>+'2.1.sz.mell  '!E4</f>
        <v>2015. évi teljesítés</v>
      </c>
      <c r="J4" s="768"/>
      <c r="K4" s="670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1"/>
    </row>
    <row r="6" spans="1:11" ht="12.75" customHeight="1">
      <c r="A6" s="445" t="s">
        <v>7</v>
      </c>
      <c r="B6" s="446" t="s">
        <v>503</v>
      </c>
      <c r="C6" s="432">
        <v>4753</v>
      </c>
      <c r="D6" s="432">
        <v>4753</v>
      </c>
      <c r="E6" s="432">
        <v>5766</v>
      </c>
      <c r="F6" s="446" t="s">
        <v>158</v>
      </c>
      <c r="G6" s="432">
        <v>8150</v>
      </c>
      <c r="H6" s="432">
        <v>22634</v>
      </c>
      <c r="I6" s="438">
        <v>22540</v>
      </c>
      <c r="J6" s="768"/>
      <c r="K6" s="669" t="s">
        <v>748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69" t="s">
        <v>749</v>
      </c>
    </row>
    <row r="8" spans="1:11" ht="12.75" customHeight="1">
      <c r="A8" s="447" t="s">
        <v>9</v>
      </c>
      <c r="B8" s="448" t="s">
        <v>505</v>
      </c>
      <c r="C8" s="433"/>
      <c r="D8" s="433">
        <v>4899</v>
      </c>
      <c r="E8" s="433">
        <v>4899</v>
      </c>
      <c r="F8" s="448" t="s">
        <v>138</v>
      </c>
      <c r="G8" s="433"/>
      <c r="H8" s="433">
        <v>5785</v>
      </c>
      <c r="I8" s="439">
        <v>5253</v>
      </c>
      <c r="J8" s="768"/>
      <c r="K8" s="669" t="s">
        <v>750</v>
      </c>
    </row>
    <row r="9" spans="1:11" ht="12.75" customHeight="1">
      <c r="A9" s="447" t="s">
        <v>10</v>
      </c>
      <c r="B9" s="448" t="s">
        <v>506</v>
      </c>
      <c r="C9" s="433"/>
      <c r="D9" s="433">
        <v>1149</v>
      </c>
      <c r="E9" s="433">
        <v>1149</v>
      </c>
      <c r="F9" s="448" t="s">
        <v>517</v>
      </c>
      <c r="G9" s="433"/>
      <c r="H9" s="433"/>
      <c r="I9" s="439"/>
      <c r="J9" s="768"/>
      <c r="K9" s="669" t="s">
        <v>751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>
        <v>4267</v>
      </c>
      <c r="H10" s="433">
        <v>5280</v>
      </c>
      <c r="I10" s="439">
        <v>1013</v>
      </c>
      <c r="J10" s="768"/>
      <c r="K10" s="669" t="s">
        <v>752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69" t="s">
        <v>753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/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4753</v>
      </c>
      <c r="D17" s="436">
        <f>+D6+D8+D9+D11+D12+D13+D14+D15+D16</f>
        <v>10801</v>
      </c>
      <c r="E17" s="436">
        <v>11814</v>
      </c>
      <c r="F17" s="431" t="s">
        <v>518</v>
      </c>
      <c r="G17" s="436">
        <f>+G6+G8+G10+G11+G12+G13+G14+G15+G16</f>
        <v>12417</v>
      </c>
      <c r="H17" s="436">
        <f>+H6+H8+H10+H11+H12+H13+H14+H15+H16</f>
        <v>33699</v>
      </c>
      <c r="I17" s="468">
        <f>+I6+I8+I10+I11+I12+I13+I14+I15+I16</f>
        <v>28806</v>
      </c>
      <c r="J17" s="768"/>
      <c r="K17" s="669" t="s">
        <v>754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26430</v>
      </c>
      <c r="D18" s="484">
        <f>+D19+D20+D21+D22+D23</f>
        <v>26430</v>
      </c>
      <c r="E18" s="484">
        <v>26430</v>
      </c>
      <c r="F18" s="453" t="s">
        <v>142</v>
      </c>
      <c r="G18" s="101"/>
      <c r="H18" s="101"/>
      <c r="I18" s="463"/>
      <c r="J18" s="768"/>
      <c r="K18" s="669" t="s">
        <v>755</v>
      </c>
    </row>
    <row r="19" spans="1:11" ht="12.75" customHeight="1">
      <c r="A19" s="447" t="s">
        <v>20</v>
      </c>
      <c r="B19" s="478" t="s">
        <v>168</v>
      </c>
      <c r="C19" s="430">
        <v>26430</v>
      </c>
      <c r="D19" s="430">
        <v>26430</v>
      </c>
      <c r="E19" s="430">
        <v>26430</v>
      </c>
      <c r="F19" s="453" t="s">
        <v>145</v>
      </c>
      <c r="G19" s="430"/>
      <c r="H19" s="430"/>
      <c r="I19" s="464"/>
      <c r="J19" s="768"/>
      <c r="K19" s="669" t="s">
        <v>756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69" t="s">
        <v>757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69" t="s">
        <v>758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69" t="s">
        <v>759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69" t="s">
        <v>760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69" t="s">
        <v>761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69" t="s">
        <v>762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69" t="s">
        <v>763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69" t="s">
        <v>764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69" t="s">
        <v>765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69" t="s">
        <v>766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26430</v>
      </c>
      <c r="D30" s="436">
        <f>+D18+D24</f>
        <v>26430</v>
      </c>
      <c r="E30" s="436">
        <v>26430</v>
      </c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69" t="s">
        <v>767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31183</v>
      </c>
      <c r="D31" s="99">
        <f>+D17+D30</f>
        <v>37231</v>
      </c>
      <c r="E31" s="457">
        <v>38244</v>
      </c>
      <c r="F31" s="456" t="s">
        <v>520</v>
      </c>
      <c r="G31" s="99">
        <f>+G17+G30</f>
        <v>12417</v>
      </c>
      <c r="H31" s="99">
        <f>+H17+H30</f>
        <v>33699</v>
      </c>
      <c r="I31" s="100">
        <f>+I17+I30</f>
        <v>28806</v>
      </c>
      <c r="J31" s="768"/>
      <c r="K31" s="669" t="s">
        <v>768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7664</v>
      </c>
      <c r="D32" s="99">
        <f>IF(D17-H17&lt;0,H17-D17,"-")</f>
        <v>22898</v>
      </c>
      <c r="E32" s="457">
        <f>IF(E17-I17&lt;0,I17-E17,"-")</f>
        <v>16992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69" t="s">
        <v>769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69" t="s">
        <v>770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">
        <v>893</v>
      </c>
    </row>
    <row r="2" spans="1:8" ht="22.5" customHeight="1" thickBot="1">
      <c r="A2" s="727"/>
      <c r="B2" s="728"/>
      <c r="C2" s="728"/>
      <c r="D2" s="728"/>
      <c r="E2" s="728"/>
      <c r="F2" s="773" t="s">
        <v>52</v>
      </c>
      <c r="G2" s="773"/>
      <c r="H2" s="771"/>
    </row>
    <row r="3" spans="1:8" s="6" customFormat="1" ht="50.25" customHeight="1" thickBot="1">
      <c r="A3" s="729" t="s">
        <v>56</v>
      </c>
      <c r="B3" s="730" t="s">
        <v>57</v>
      </c>
      <c r="C3" s="730" t="s">
        <v>58</v>
      </c>
      <c r="D3" s="730" t="str">
        <f>+CONCATENATE("Felhasználás ",LEFT(ÖSSZEFÜGGÉSEK!A4,4)-1,". XII.31-ig")</f>
        <v>Felhasználás 2013. XII.31-ig</v>
      </c>
      <c r="E3" s="730" t="str">
        <f>+CONCATENATE(LEFT(ÖSSZEFÜGGÉSEK!A4,4),". évi módosított előirányzat")</f>
        <v>2014. évi módosított előirányzat</v>
      </c>
      <c r="F3" s="731" t="str">
        <f>+CONCATENATE(LEFT(ÖSSZEFÜGGÉSEK!A4,4),". évi teljesítés")</f>
        <v>2014. évi teljesítés</v>
      </c>
      <c r="G3" s="732" t="str">
        <f>+CONCATENATE("Összes teljesítés ",LEFT(ÖSSZEFÜGGÉSEK!A4,4),". dec. 31-ig")</f>
        <v>Összes teljesítés 2014. dec. 31-ig</v>
      </c>
      <c r="H3" s="771"/>
    </row>
    <row r="4" spans="1:8" s="10" customFormat="1" ht="12" customHeight="1" thickBot="1">
      <c r="A4" s="733" t="s">
        <v>431</v>
      </c>
      <c r="B4" s="734" t="s">
        <v>432</v>
      </c>
      <c r="C4" s="734" t="s">
        <v>433</v>
      </c>
      <c r="D4" s="734" t="s">
        <v>434</v>
      </c>
      <c r="E4" s="734" t="s">
        <v>435</v>
      </c>
      <c r="F4" s="735" t="s">
        <v>512</v>
      </c>
      <c r="G4" s="736" t="s">
        <v>559</v>
      </c>
      <c r="H4" s="771"/>
    </row>
    <row r="5" spans="1:8" s="10" customFormat="1" ht="12" customHeight="1">
      <c r="A5" s="737" t="s">
        <v>155</v>
      </c>
      <c r="B5" s="738"/>
      <c r="C5" s="739"/>
      <c r="D5" s="738"/>
      <c r="E5" s="740"/>
      <c r="F5" s="740"/>
      <c r="G5" s="741"/>
      <c r="H5" s="771"/>
    </row>
    <row r="6" spans="1:8" s="10" customFormat="1" ht="12" customHeight="1">
      <c r="A6" s="742" t="s">
        <v>832</v>
      </c>
      <c r="B6" s="738"/>
      <c r="C6" s="739"/>
      <c r="D6" s="738"/>
      <c r="E6" s="740"/>
      <c r="F6" s="740"/>
      <c r="G6" s="741"/>
      <c r="H6" s="771"/>
    </row>
    <row r="7" spans="1:8" s="10" customFormat="1" ht="12" customHeight="1">
      <c r="A7" s="742" t="s">
        <v>869</v>
      </c>
      <c r="B7" s="738">
        <v>11181</v>
      </c>
      <c r="C7" s="739"/>
      <c r="D7" s="738"/>
      <c r="E7" s="740">
        <v>11230</v>
      </c>
      <c r="F7" s="740">
        <v>11181</v>
      </c>
      <c r="G7" s="756">
        <v>11181</v>
      </c>
      <c r="H7" s="771"/>
    </row>
    <row r="8" spans="1:8" ht="15.75" customHeight="1">
      <c r="A8" s="742" t="s">
        <v>870</v>
      </c>
      <c r="B8" s="738">
        <v>240</v>
      </c>
      <c r="C8" s="739"/>
      <c r="D8" s="738"/>
      <c r="E8" s="740">
        <v>240</v>
      </c>
      <c r="F8" s="740">
        <v>240</v>
      </c>
      <c r="G8" s="743">
        <v>240</v>
      </c>
      <c r="H8" s="771"/>
    </row>
    <row r="9" spans="1:8" ht="15.75" customHeight="1">
      <c r="A9" s="742" t="s">
        <v>871</v>
      </c>
      <c r="B9" s="755">
        <v>4991</v>
      </c>
      <c r="C9" s="739"/>
      <c r="D9" s="738"/>
      <c r="E9" s="740">
        <v>4991</v>
      </c>
      <c r="F9" s="740">
        <v>4991</v>
      </c>
      <c r="G9" s="743">
        <v>4991</v>
      </c>
      <c r="H9" s="771"/>
    </row>
    <row r="10" spans="1:8" ht="15.75" customHeight="1">
      <c r="A10" s="744" t="s">
        <v>872</v>
      </c>
      <c r="B10" s="738">
        <v>650</v>
      </c>
      <c r="C10" s="739"/>
      <c r="D10" s="738"/>
      <c r="E10" s="740">
        <v>650</v>
      </c>
      <c r="F10" s="740">
        <v>650</v>
      </c>
      <c r="G10" s="743">
        <v>650</v>
      </c>
      <c r="H10" s="771"/>
    </row>
    <row r="11" spans="1:8" ht="15.75" customHeight="1">
      <c r="A11" s="742" t="s">
        <v>866</v>
      </c>
      <c r="B11" s="738">
        <v>4555</v>
      </c>
      <c r="C11" s="739"/>
      <c r="D11" s="738"/>
      <c r="E11" s="740">
        <v>4600</v>
      </c>
      <c r="F11" s="740">
        <v>4555</v>
      </c>
      <c r="G11" s="743">
        <v>4555</v>
      </c>
      <c r="H11" s="771"/>
    </row>
    <row r="12" spans="1:8" ht="15.75" customHeight="1">
      <c r="A12" s="742"/>
      <c r="B12" s="738"/>
      <c r="C12" s="739"/>
      <c r="D12" s="738"/>
      <c r="E12" s="740"/>
      <c r="F12" s="740"/>
      <c r="G12" s="743"/>
      <c r="H12" s="771"/>
    </row>
    <row r="13" spans="1:8" ht="15.75" customHeight="1">
      <c r="A13" s="737" t="s">
        <v>862</v>
      </c>
      <c r="B13" s="738"/>
      <c r="C13" s="739"/>
      <c r="D13" s="738"/>
      <c r="E13" s="740"/>
      <c r="F13" s="740"/>
      <c r="G13" s="743"/>
      <c r="H13" s="771"/>
    </row>
    <row r="14" spans="1:8" ht="15.75" customHeight="1">
      <c r="A14" s="742" t="s">
        <v>873</v>
      </c>
      <c r="B14" s="738">
        <v>156</v>
      </c>
      <c r="C14" s="739"/>
      <c r="D14" s="738"/>
      <c r="E14" s="740">
        <v>156</v>
      </c>
      <c r="F14" s="740">
        <v>156</v>
      </c>
      <c r="G14" s="743">
        <v>156</v>
      </c>
      <c r="H14" s="771"/>
    </row>
    <row r="15" spans="1:8" ht="15.75" customHeight="1">
      <c r="A15" s="744" t="s">
        <v>874</v>
      </c>
      <c r="B15" s="738">
        <v>142</v>
      </c>
      <c r="C15" s="739"/>
      <c r="D15" s="738"/>
      <c r="E15" s="740">
        <v>142</v>
      </c>
      <c r="F15" s="740">
        <v>142</v>
      </c>
      <c r="G15" s="743">
        <v>142</v>
      </c>
      <c r="H15" s="771"/>
    </row>
    <row r="16" spans="1:8" ht="15.75" customHeight="1">
      <c r="A16" s="742" t="s">
        <v>866</v>
      </c>
      <c r="B16" s="738">
        <v>59</v>
      </c>
      <c r="C16" s="739"/>
      <c r="D16" s="738"/>
      <c r="E16" s="740">
        <v>59</v>
      </c>
      <c r="F16" s="740">
        <v>59</v>
      </c>
      <c r="G16" s="743">
        <v>59</v>
      </c>
      <c r="H16" s="771"/>
    </row>
    <row r="17" spans="1:8" ht="15.75" customHeight="1">
      <c r="A17" s="742"/>
      <c r="B17" s="738"/>
      <c r="C17" s="739"/>
      <c r="D17" s="738"/>
      <c r="E17" s="740"/>
      <c r="F17" s="740"/>
      <c r="G17" s="743"/>
      <c r="H17" s="771"/>
    </row>
    <row r="18" spans="1:8" ht="15.75" customHeight="1">
      <c r="A18" s="737" t="s">
        <v>867</v>
      </c>
      <c r="B18" s="738"/>
      <c r="C18" s="739"/>
      <c r="D18" s="738"/>
      <c r="E18" s="740"/>
      <c r="F18" s="740"/>
      <c r="G18" s="743"/>
      <c r="H18" s="771"/>
    </row>
    <row r="19" spans="1:8" ht="15.75" customHeight="1">
      <c r="A19" s="742" t="s">
        <v>875</v>
      </c>
      <c r="B19" s="738">
        <v>169</v>
      </c>
      <c r="C19" s="739"/>
      <c r="D19" s="738"/>
      <c r="E19" s="740">
        <v>169</v>
      </c>
      <c r="F19" s="740">
        <v>169</v>
      </c>
      <c r="G19" s="743">
        <v>169</v>
      </c>
      <c r="H19" s="771"/>
    </row>
    <row r="20" spans="1:8" ht="15.75" customHeight="1">
      <c r="A20" s="745" t="s">
        <v>876</v>
      </c>
      <c r="B20" s="746">
        <v>55</v>
      </c>
      <c r="C20" s="747"/>
      <c r="D20" s="746"/>
      <c r="E20" s="748">
        <v>55</v>
      </c>
      <c r="F20" s="748">
        <v>55</v>
      </c>
      <c r="G20" s="743">
        <f aca="true" t="shared" si="0" ref="G20:G34">+D20+F20</f>
        <v>55</v>
      </c>
      <c r="H20" s="771"/>
    </row>
    <row r="21" spans="1:8" ht="15.75" customHeight="1">
      <c r="A21" s="745" t="s">
        <v>866</v>
      </c>
      <c r="B21" s="746">
        <v>60</v>
      </c>
      <c r="C21" s="747"/>
      <c r="D21" s="746"/>
      <c r="E21" s="748">
        <v>60</v>
      </c>
      <c r="F21" s="748">
        <v>60</v>
      </c>
      <c r="G21" s="743">
        <f t="shared" si="0"/>
        <v>60</v>
      </c>
      <c r="H21" s="771"/>
    </row>
    <row r="22" spans="1:8" ht="15.75" customHeight="1">
      <c r="A22" s="745"/>
      <c r="B22" s="746"/>
      <c r="C22" s="747"/>
      <c r="D22" s="746"/>
      <c r="E22" s="748"/>
      <c r="F22" s="748"/>
      <c r="G22" s="743">
        <f t="shared" si="0"/>
        <v>0</v>
      </c>
      <c r="H22" s="771"/>
    </row>
    <row r="23" spans="1:8" ht="15.75" customHeight="1">
      <c r="A23" s="737" t="s">
        <v>833</v>
      </c>
      <c r="B23" s="738"/>
      <c r="C23" s="739"/>
      <c r="D23" s="738"/>
      <c r="E23" s="740"/>
      <c r="F23" s="740"/>
      <c r="G23" s="743">
        <f t="shared" si="0"/>
        <v>0</v>
      </c>
      <c r="H23" s="771"/>
    </row>
    <row r="24" spans="1:8" ht="15.75" customHeight="1">
      <c r="A24" s="737" t="s">
        <v>862</v>
      </c>
      <c r="B24" s="738"/>
      <c r="C24" s="739"/>
      <c r="D24" s="738"/>
      <c r="E24" s="740"/>
      <c r="F24" s="740"/>
      <c r="G24" s="743">
        <f t="shared" si="0"/>
        <v>0</v>
      </c>
      <c r="H24" s="771"/>
    </row>
    <row r="25" spans="1:8" ht="15.75" customHeight="1">
      <c r="A25" s="742" t="s">
        <v>863</v>
      </c>
      <c r="B25" s="738">
        <v>156</v>
      </c>
      <c r="C25" s="739"/>
      <c r="D25" s="738"/>
      <c r="E25" s="740">
        <v>156</v>
      </c>
      <c r="F25" s="740">
        <v>156</v>
      </c>
      <c r="G25" s="743">
        <f t="shared" si="0"/>
        <v>156</v>
      </c>
      <c r="H25" s="771"/>
    </row>
    <row r="26" spans="1:8" ht="15.75" customHeight="1">
      <c r="A26" s="742" t="s">
        <v>864</v>
      </c>
      <c r="B26" s="738">
        <v>39</v>
      </c>
      <c r="C26" s="739"/>
      <c r="D26" s="738"/>
      <c r="E26" s="740">
        <v>39</v>
      </c>
      <c r="F26" s="740">
        <v>39</v>
      </c>
      <c r="G26" s="743">
        <f t="shared" si="0"/>
        <v>39</v>
      </c>
      <c r="H26" s="771"/>
    </row>
    <row r="27" spans="1:8" ht="15.75" customHeight="1">
      <c r="A27" s="742" t="s">
        <v>865</v>
      </c>
      <c r="B27" s="738">
        <v>38</v>
      </c>
      <c r="C27" s="739"/>
      <c r="D27" s="738"/>
      <c r="E27" s="740">
        <v>38</v>
      </c>
      <c r="F27" s="740">
        <v>38</v>
      </c>
      <c r="G27" s="743">
        <f t="shared" si="0"/>
        <v>38</v>
      </c>
      <c r="H27" s="771"/>
    </row>
    <row r="28" spans="1:8" ht="15.75" customHeight="1">
      <c r="A28" s="749" t="s">
        <v>866</v>
      </c>
      <c r="B28" s="746">
        <v>31</v>
      </c>
      <c r="C28" s="747"/>
      <c r="D28" s="746"/>
      <c r="E28" s="748">
        <v>31</v>
      </c>
      <c r="F28" s="748">
        <v>31</v>
      </c>
      <c r="G28" s="743">
        <f t="shared" si="0"/>
        <v>31</v>
      </c>
      <c r="H28" s="771"/>
    </row>
    <row r="29" spans="1:8" ht="15.75" customHeight="1">
      <c r="A29" s="745" t="s">
        <v>867</v>
      </c>
      <c r="B29" s="746"/>
      <c r="C29" s="747"/>
      <c r="D29" s="746"/>
      <c r="E29" s="748"/>
      <c r="F29" s="748"/>
      <c r="G29" s="743">
        <f t="shared" si="0"/>
        <v>0</v>
      </c>
      <c r="H29" s="771"/>
    </row>
    <row r="30" spans="1:8" ht="15.75" customHeight="1">
      <c r="A30" s="745" t="s">
        <v>868</v>
      </c>
      <c r="B30" s="746">
        <v>14</v>
      </c>
      <c r="C30" s="747"/>
      <c r="D30" s="746"/>
      <c r="E30" s="748">
        <v>14</v>
      </c>
      <c r="F30" s="748">
        <v>14</v>
      </c>
      <c r="G30" s="743">
        <f t="shared" si="0"/>
        <v>14</v>
      </c>
      <c r="H30" s="771"/>
    </row>
    <row r="31" spans="1:8" ht="15.75" customHeight="1">
      <c r="A31" s="745" t="s">
        <v>866</v>
      </c>
      <c r="B31" s="746">
        <v>4</v>
      </c>
      <c r="C31" s="747"/>
      <c r="D31" s="746"/>
      <c r="E31" s="748">
        <v>4</v>
      </c>
      <c r="F31" s="748">
        <v>4</v>
      </c>
      <c r="G31" s="743">
        <f t="shared" si="0"/>
        <v>4</v>
      </c>
      <c r="H31" s="771"/>
    </row>
    <row r="32" spans="1:8" ht="15.75" customHeight="1">
      <c r="A32" s="745"/>
      <c r="B32" s="746"/>
      <c r="C32" s="747"/>
      <c r="D32" s="746"/>
      <c r="E32" s="748"/>
      <c r="F32" s="748"/>
      <c r="G32" s="743">
        <f t="shared" si="0"/>
        <v>0</v>
      </c>
      <c r="H32" s="771"/>
    </row>
    <row r="33" spans="1:8" ht="15.75" customHeight="1">
      <c r="A33" s="745"/>
      <c r="B33" s="746"/>
      <c r="C33" s="747"/>
      <c r="D33" s="746"/>
      <c r="E33" s="748"/>
      <c r="F33" s="748"/>
      <c r="G33" s="743">
        <f t="shared" si="0"/>
        <v>0</v>
      </c>
      <c r="H33" s="771"/>
    </row>
    <row r="34" spans="1:8" ht="15.75" customHeight="1" thickBot="1">
      <c r="A34" s="745"/>
      <c r="B34" s="746"/>
      <c r="C34" s="747"/>
      <c r="D34" s="746"/>
      <c r="E34" s="748"/>
      <c r="F34" s="748"/>
      <c r="G34" s="743">
        <f t="shared" si="0"/>
        <v>0</v>
      </c>
      <c r="H34" s="771"/>
    </row>
    <row r="35" spans="1:8" s="14" customFormat="1" ht="18" customHeight="1" thickBot="1">
      <c r="A35" s="750" t="s">
        <v>55</v>
      </c>
      <c r="B35" s="751">
        <f>SUM(B5:B34)</f>
        <v>22540</v>
      </c>
      <c r="C35" s="752"/>
      <c r="D35" s="751">
        <f>SUM(D5:D34)</f>
        <v>0</v>
      </c>
      <c r="E35" s="753">
        <v>22634</v>
      </c>
      <c r="F35" s="753">
        <f>SUM(F5:F34)</f>
        <v>22540</v>
      </c>
      <c r="G35" s="754">
        <f>SUM(G5:G34)</f>
        <v>22540</v>
      </c>
      <c r="H35" s="771"/>
    </row>
    <row r="36" spans="6:8" ht="12.75">
      <c r="F36" s="14"/>
      <c r="G36" s="14"/>
      <c r="H36" s="648"/>
    </row>
    <row r="37" ht="12.75">
      <c r="H37" s="648"/>
    </row>
    <row r="38" ht="12.75">
      <c r="H38" s="648"/>
    </row>
    <row r="39" ht="12.75">
      <c r="H39" s="648"/>
    </row>
    <row r="40" ht="12.75">
      <c r="H40" s="648"/>
    </row>
    <row r="41" ht="12.75">
      <c r="H41" s="648"/>
    </row>
    <row r="42" ht="12.75">
      <c r="H42" s="648"/>
    </row>
    <row r="43" ht="12.75">
      <c r="H43" s="648"/>
    </row>
    <row r="44" ht="12.75">
      <c r="H44" s="648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B18" sqref="B18:C18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">
        <v>894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2013. XII.31-ig</v>
      </c>
      <c r="E3" s="26" t="str">
        <f>+'3.sz.mell.'!E3</f>
        <v>2014. évi módosított előirányzat</v>
      </c>
      <c r="F3" s="103" t="str">
        <f>+'3.sz.mell.'!F3</f>
        <v>2014. évi teljesítés</v>
      </c>
      <c r="G3" s="102" t="str">
        <f>+'3.sz.mell.'!G3</f>
        <v>Összes teljesítés 2014.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559</v>
      </c>
      <c r="H4" s="774"/>
    </row>
    <row r="5" spans="1:8" ht="15.75" customHeight="1">
      <c r="A5" s="15" t="s">
        <v>859</v>
      </c>
      <c r="B5" s="2">
        <v>64</v>
      </c>
      <c r="C5" s="327"/>
      <c r="D5" s="2"/>
      <c r="E5" s="2">
        <v>64</v>
      </c>
      <c r="F5" s="48">
        <v>64</v>
      </c>
      <c r="G5" s="49">
        <f aca="true" t="shared" si="0" ref="G5:G23">+D5+F5</f>
        <v>64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 t="s">
        <v>860</v>
      </c>
      <c r="B7" s="2">
        <v>1417</v>
      </c>
      <c r="C7" s="327"/>
      <c r="D7" s="2"/>
      <c r="E7" s="2">
        <v>1115</v>
      </c>
      <c r="F7" s="48">
        <v>1114</v>
      </c>
      <c r="G7" s="49">
        <f t="shared" si="0"/>
        <v>1114</v>
      </c>
      <c r="H7" s="774"/>
    </row>
    <row r="8" spans="1:8" ht="15.75" customHeight="1">
      <c r="A8" s="15" t="s">
        <v>831</v>
      </c>
      <c r="B8" s="2"/>
      <c r="C8" s="327"/>
      <c r="D8" s="2"/>
      <c r="E8" s="2">
        <v>305</v>
      </c>
      <c r="F8" s="48">
        <v>303</v>
      </c>
      <c r="G8" s="49">
        <f t="shared" si="0"/>
        <v>303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 t="s">
        <v>861</v>
      </c>
      <c r="B10" s="2">
        <v>3772</v>
      </c>
      <c r="C10" s="327"/>
      <c r="D10" s="2"/>
      <c r="E10" s="2">
        <v>3501</v>
      </c>
      <c r="F10" s="48">
        <v>2972</v>
      </c>
      <c r="G10" s="49">
        <f t="shared" si="0"/>
        <v>2972</v>
      </c>
      <c r="H10" s="774"/>
    </row>
    <row r="11" spans="1:8" ht="15.75" customHeight="1">
      <c r="A11" s="15" t="s">
        <v>831</v>
      </c>
      <c r="B11" s="2"/>
      <c r="C11" s="327"/>
      <c r="D11" s="2"/>
      <c r="E11" s="2">
        <v>800</v>
      </c>
      <c r="F11" s="48">
        <v>800</v>
      </c>
      <c r="G11" s="49">
        <f t="shared" si="0"/>
        <v>800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5253</v>
      </c>
      <c r="C24" s="19"/>
      <c r="D24" s="12">
        <f>SUM(D5:D23)</f>
        <v>0</v>
      </c>
      <c r="E24" s="12">
        <f>SUM(E5:E23)</f>
        <v>5785</v>
      </c>
      <c r="F24" s="12">
        <f>SUM(F5:F23)</f>
        <v>5253</v>
      </c>
      <c r="G24" s="13">
        <f>SUM(G5:G23)</f>
        <v>5253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2016-04-28T09:45:43Z</cp:lastPrinted>
  <dcterms:created xsi:type="dcterms:W3CDTF">2015-03-31T11:43:33Z</dcterms:created>
  <dcterms:modified xsi:type="dcterms:W3CDTF">2016-04-28T09:48:59Z</dcterms:modified>
  <cp:category/>
  <cp:version/>
  <cp:contentType/>
  <cp:contentStatus/>
</cp:coreProperties>
</file>