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8" activeTab="13"/>
  </bookViews>
  <sheets>
    <sheet name="1. sz. melléklet" sheetId="1" r:id="rId1"/>
    <sheet name="1.A sz. melléklet" sheetId="2" r:id="rId2"/>
    <sheet name="1.B melléklet" sheetId="3" r:id="rId3"/>
    <sheet name="1.C melléklet" sheetId="4" r:id="rId4"/>
    <sheet name="2. sz. melléklet" sheetId="5" r:id="rId5"/>
    <sheet name="3. sz. melléklet" sheetId="6" r:id="rId6"/>
    <sheet name="9.sz.melléklet" sheetId="7" r:id="rId7"/>
    <sheet name=" 6. sz. melléklet" sheetId="8" r:id="rId8"/>
    <sheet name="5 melléklet" sheetId="9" r:id="rId9"/>
    <sheet name=" 7 melléklet" sheetId="10" r:id="rId10"/>
    <sheet name=" 8 melléklet" sheetId="11" r:id="rId11"/>
    <sheet name=" 11 melléklet" sheetId="12" r:id="rId12"/>
    <sheet name="0 melléklet" sheetId="13" r:id="rId13"/>
    <sheet name="4 sz. melléklet" sheetId="14" r:id="rId14"/>
    <sheet name=" 10 melléklet" sheetId="15" r:id="rId15"/>
    <sheet name=" 12 melléklet" sheetId="16" r:id="rId16"/>
  </sheets>
  <definedNames/>
  <calcPr fullCalcOnLoad="1"/>
</workbook>
</file>

<file path=xl/sharedStrings.xml><?xml version="1.0" encoding="utf-8"?>
<sst xmlns="http://schemas.openxmlformats.org/spreadsheetml/2006/main" count="689" uniqueCount="489">
  <si>
    <t>ezer Ft-ban</t>
  </si>
  <si>
    <t>Sor-sz.</t>
  </si>
  <si>
    <t>Megnevezés</t>
  </si>
  <si>
    <t>BEVÉTELEK</t>
  </si>
  <si>
    <t>1.</t>
  </si>
  <si>
    <t>2.</t>
  </si>
  <si>
    <t>Helyi adók</t>
  </si>
  <si>
    <t>3.</t>
  </si>
  <si>
    <t>4.</t>
  </si>
  <si>
    <t>5.</t>
  </si>
  <si>
    <t>6.</t>
  </si>
  <si>
    <t>Pénzügyi befektetések bevételei</t>
  </si>
  <si>
    <t>7.</t>
  </si>
  <si>
    <t>8.</t>
  </si>
  <si>
    <t>9.</t>
  </si>
  <si>
    <t>Önkormányzatok költségvetési támogatása</t>
  </si>
  <si>
    <t>KIADÁSOK</t>
  </si>
  <si>
    <t>1. számú melléklet</t>
  </si>
  <si>
    <t>Működési bevételek</t>
  </si>
  <si>
    <t>Intézményi működési bevételek</t>
  </si>
  <si>
    <t>Önkormányzatok sajátos működési bevételei</t>
  </si>
  <si>
    <t>2.1.</t>
  </si>
  <si>
    <t>2.2.</t>
  </si>
  <si>
    <t>2.3.</t>
  </si>
  <si>
    <t>Átengedett központi adók</t>
  </si>
  <si>
    <t>2.4.</t>
  </si>
  <si>
    <t>Támogatások</t>
  </si>
  <si>
    <t>Normatív támogatások</t>
  </si>
  <si>
    <t xml:space="preserve">Központosított előirányzatok </t>
  </si>
  <si>
    <t>Normatív kötött felhasználású támogatások</t>
  </si>
  <si>
    <t>Felhalmozási és tőke jellegű bevételek</t>
  </si>
  <si>
    <t>Tárgyi eszközök, immateriális javak értékesítése</t>
  </si>
  <si>
    <t>Önkormányzatok sajátos felhalmozási és tőkebevételei</t>
  </si>
  <si>
    <t>Véglegesen átvett pénzeszközök</t>
  </si>
  <si>
    <t>Működési célú pénzeszköz átvétel</t>
  </si>
  <si>
    <t xml:space="preserve">     - ebből OEP-től átvett pénzeszköz</t>
  </si>
  <si>
    <t>Felhalmozási célú pénzeszköz átvétel</t>
  </si>
  <si>
    <t>Támogatási kölcsönök visszatérülése, értékpapírok</t>
  </si>
  <si>
    <t>értékesítésének, kibocsátásának bevétele</t>
  </si>
  <si>
    <t>Pénzforgalom nélküli bevételek</t>
  </si>
  <si>
    <t>Előző évi pénzmaradvány igénybevétele</t>
  </si>
  <si>
    <t xml:space="preserve">Bevételek mindösszesen </t>
  </si>
  <si>
    <t>3.1.</t>
  </si>
  <si>
    <t>3.2.</t>
  </si>
  <si>
    <t>3.3.</t>
  </si>
  <si>
    <t>3.4.</t>
  </si>
  <si>
    <t>3.5.</t>
  </si>
  <si>
    <t>10.</t>
  </si>
  <si>
    <t>11.</t>
  </si>
  <si>
    <t>12.</t>
  </si>
  <si>
    <t>Helyi önkormányzatok kiegészítő támogatásai</t>
  </si>
  <si>
    <t>Személyi jöv.adó bevétel</t>
  </si>
  <si>
    <t>terv/előző évi előirány. (%)</t>
  </si>
  <si>
    <t>13.</t>
  </si>
  <si>
    <t>Osztalék- és hozambevétel</t>
  </si>
  <si>
    <t>Részvények, részesedések értékesítése</t>
  </si>
  <si>
    <t>Kárpótlási jegyek értékesítése</t>
  </si>
  <si>
    <t>Államkötvények, egyéb értékpapírok értékesítése</t>
  </si>
  <si>
    <t>Egyéb pénzügyi befektetések bevételei</t>
  </si>
  <si>
    <t xml:space="preserve">Pénzügyi befektetések bevételei </t>
  </si>
  <si>
    <t>Átvett pénzeszközök felhalmozási célra</t>
  </si>
  <si>
    <t>Felhalmozási célú visszatérítések</t>
  </si>
  <si>
    <t>Folyamatban lévő beruházások címzett és céltámogatása</t>
  </si>
  <si>
    <t>Új, induló beruházás címzett és céltámogatása</t>
  </si>
  <si>
    <t xml:space="preserve">Központosított célelőirányzatból várható felhalmozási célú </t>
  </si>
  <si>
    <t>támogatás</t>
  </si>
  <si>
    <t>Felhalmozási célú hitel</t>
  </si>
  <si>
    <t>14.</t>
  </si>
  <si>
    <t>Előző évi - felhalmozási célú - pénzmaradvány</t>
  </si>
  <si>
    <t xml:space="preserve">Bevételek összesen </t>
  </si>
  <si>
    <t xml:space="preserve">1. </t>
  </si>
  <si>
    <t>Intézmények felhalmozási célú kiadásai</t>
  </si>
  <si>
    <t>Önkormányzat felújítási kiadásai</t>
  </si>
  <si>
    <t>Önkormányzat fejlesztési kiadásai</t>
  </si>
  <si>
    <t>Felhalmozási célú pénzeszköz átadás ÁHT-n belülre</t>
  </si>
  <si>
    <t>Felhalmozási célú pénzeszköz átadás ÁHT-n kívülre</t>
  </si>
  <si>
    <t>Felhalmozási célú általános tartalék</t>
  </si>
  <si>
    <t>Felhalmozási célú céltartalék</t>
  </si>
  <si>
    <t>Felhalmozási célú év végi tervezett maradvány</t>
  </si>
  <si>
    <t xml:space="preserve">Kiadások összesen </t>
  </si>
  <si>
    <t>Bevételek összesen</t>
  </si>
  <si>
    <t>Összesen</t>
  </si>
  <si>
    <t>Felújítás</t>
  </si>
  <si>
    <t>Beruházás</t>
  </si>
  <si>
    <t>3. számú melléklet</t>
  </si>
  <si>
    <t>Hivatal</t>
  </si>
  <si>
    <t>ÁMK</t>
  </si>
  <si>
    <t xml:space="preserve">     - ebből állami pénzalapoktól</t>
  </si>
  <si>
    <t xml:space="preserve">     - ebből fejezeti kezelésű ei-ból</t>
  </si>
  <si>
    <t xml:space="preserve">     - ebből fejezeti kez.ei átvett pénzeszköz</t>
  </si>
  <si>
    <t>I. Működési, fenntartási kiadások</t>
  </si>
  <si>
    <t>51-52 Személyi juttatások</t>
  </si>
  <si>
    <t>511 Rendszeres személyi juttatások</t>
  </si>
  <si>
    <t>512-17 Nem rendszeres személyi juttatások</t>
  </si>
  <si>
    <t>52 Külső személyi juttatások</t>
  </si>
  <si>
    <t>53 Munkaadót terhelő járulékok</t>
  </si>
  <si>
    <r>
      <t>54-56</t>
    </r>
    <r>
      <rPr>
        <b/>
        <i/>
        <sz val="10"/>
        <rFont val="Arial CE"/>
        <family val="2"/>
      </rPr>
      <t xml:space="preserve"> Dologi kiadások</t>
    </r>
  </si>
  <si>
    <t>54 Készletbeszerzések</t>
  </si>
  <si>
    <t>55 Szolgáltatások</t>
  </si>
  <si>
    <t>56 Különféle dologi kiadások</t>
  </si>
  <si>
    <t>57 Egyéb folyó kiadások</t>
  </si>
  <si>
    <t xml:space="preserve">59 Tartalék </t>
  </si>
  <si>
    <t>37-38 Végleges pénze.átad, egyéb.tám.</t>
  </si>
  <si>
    <t>373 Műk.célú pe.áta. az államházt.kívülre</t>
  </si>
  <si>
    <t>Működési, fennt. Kiad. összesen:</t>
  </si>
  <si>
    <t>Összesen:</t>
  </si>
  <si>
    <t>Hitel és tartozás törlesztés</t>
  </si>
  <si>
    <t>II. Felhalmozási célú kiadások</t>
  </si>
  <si>
    <t>Egyéb bevételek</t>
  </si>
  <si>
    <t>Kamat bevételek</t>
  </si>
  <si>
    <t>ÁFA bevételek</t>
  </si>
  <si>
    <t>Iparűzési adó</t>
  </si>
  <si>
    <t>Főkönyvi szám</t>
  </si>
  <si>
    <t>Intézmény ellátás díja</t>
  </si>
  <si>
    <t>Alaptev. bevételei</t>
  </si>
  <si>
    <t>Bérleti díj bevétel</t>
  </si>
  <si>
    <t>Tanulók,dolg.téritései</t>
  </si>
  <si>
    <t>Int.egyéb sajátos bevét.</t>
  </si>
  <si>
    <t>Int.működési bevételek</t>
  </si>
  <si>
    <t>Előző évi pénzmaradv.</t>
  </si>
  <si>
    <t>Saját bevételek összesen</t>
  </si>
  <si>
    <t>Intézmény finanszirozás</t>
  </si>
  <si>
    <t>Pályázati bevételek</t>
  </si>
  <si>
    <t>ezer Ft</t>
  </si>
  <si>
    <t>2 számú melléklet</t>
  </si>
  <si>
    <t xml:space="preserve">    2.1</t>
  </si>
  <si>
    <t xml:space="preserve">      1.1</t>
  </si>
  <si>
    <t xml:space="preserve">      1.2</t>
  </si>
  <si>
    <t xml:space="preserve">      1.3</t>
  </si>
  <si>
    <t xml:space="preserve">     3.1</t>
  </si>
  <si>
    <t xml:space="preserve">     3.2</t>
  </si>
  <si>
    <t xml:space="preserve">     3.3</t>
  </si>
  <si>
    <t xml:space="preserve">     6.1</t>
  </si>
  <si>
    <t xml:space="preserve">     6.3</t>
  </si>
  <si>
    <t>1/A számú melléklet</t>
  </si>
  <si>
    <t>1/B számú melléklet</t>
  </si>
  <si>
    <t>A</t>
  </si>
  <si>
    <t>B</t>
  </si>
  <si>
    <t>Önkormányzat</t>
  </si>
  <si>
    <t>C</t>
  </si>
  <si>
    <t>531 Szociáli hj. Adó</t>
  </si>
  <si>
    <t>1/C számú melléklet</t>
  </si>
  <si>
    <t>2012 évi előirányzat</t>
  </si>
  <si>
    <t>Kölcsöntörlesztés</t>
  </si>
  <si>
    <t>Jogcím</t>
  </si>
  <si>
    <t>Eredeti előirányzat (eFt)</t>
  </si>
  <si>
    <t>Teljesítés (eFt)</t>
  </si>
  <si>
    <t>Rendszeres szociális segély</t>
  </si>
  <si>
    <t>Rendszeres szociális segély egészségkár.</t>
  </si>
  <si>
    <t>Foglalkoztatást helyettesítő támogatás</t>
  </si>
  <si>
    <t>Időskorúak járadéka</t>
  </si>
  <si>
    <t>Lakásfenntartási támogatás normatív</t>
  </si>
  <si>
    <t>Ápolási díj alanyi jogon</t>
  </si>
  <si>
    <t>Ápolási díj méltányossági alapon</t>
  </si>
  <si>
    <t>Átmeneti  segély</t>
  </si>
  <si>
    <t>Temetési segély</t>
  </si>
  <si>
    <t>Rendszeres gyermekvédelmi pénzbeni ellátás</t>
  </si>
  <si>
    <t>Rendkívüli gyermekvédelmi támogatás</t>
  </si>
  <si>
    <t>Egyéb Önkormányzati rend megállapított</t>
  </si>
  <si>
    <t>Mozgáskorlátozottak gépjármű-szerzési és -átalakítási támogatása</t>
  </si>
  <si>
    <t>Közgyógyellátás</t>
  </si>
  <si>
    <t>Szociális rászor. Függ. Gyermek étkezt</t>
  </si>
  <si>
    <t>Köztemetés</t>
  </si>
  <si>
    <t>Szociális ösztöndíjak (Bursa Hungarica)</t>
  </si>
  <si>
    <t>6. számú melléklet</t>
  </si>
  <si>
    <t>adatok: ezer Ft</t>
  </si>
  <si>
    <t>K i a d á s o k</t>
  </si>
  <si>
    <t>B e v é t e l e k</t>
  </si>
  <si>
    <t>Létszám</t>
  </si>
  <si>
    <t>Személyi juttatások</t>
  </si>
  <si>
    <t>Járulékok</t>
  </si>
  <si>
    <t>Dologi</t>
  </si>
  <si>
    <t>Felhalmozási</t>
  </si>
  <si>
    <t>Támogatás</t>
  </si>
  <si>
    <t>Működési</t>
  </si>
  <si>
    <t>Költségv. támogatás</t>
  </si>
  <si>
    <t>Tb és elk. pénzalapok</t>
  </si>
  <si>
    <t>841112 Jogalkotás</t>
  </si>
  <si>
    <t>890441 közfoglakoztatás 95%</t>
  </si>
  <si>
    <t>890442 Közfoglalkoztatés 100%</t>
  </si>
  <si>
    <t>8414031 Város- és községgazd. szolg.</t>
  </si>
  <si>
    <t>8690411 Család- és nővédelmi eü.gond.</t>
  </si>
  <si>
    <t>8414021 Közvilágítás</t>
  </si>
  <si>
    <t>5221101 Közutak, hidak üzemeltetése</t>
  </si>
  <si>
    <t>8421551 Ök.nemzetközi kapcsolatai</t>
  </si>
  <si>
    <t>8130001 Zöldterület-kezelés</t>
  </si>
  <si>
    <t>8623011 Fogorvosi alapellátás</t>
  </si>
  <si>
    <t>8621021 Háziorvosi ügyeleti ellátás</t>
  </si>
  <si>
    <t>8899221 Házi segítségnyújtás</t>
  </si>
  <si>
    <t>8892011 Gyermekjóléti szolgáltatás</t>
  </si>
  <si>
    <t>8821111 Rendszeres szociális segély</t>
  </si>
  <si>
    <t>8821121 Lakásfenntartási tám.normatív</t>
  </si>
  <si>
    <t xml:space="preserve">8821161 Ápolási díj méltányossági </t>
  </si>
  <si>
    <t>8821221 Átmeneti segély</t>
  </si>
  <si>
    <t>8821231 Temetési segély</t>
  </si>
  <si>
    <t>8821251 Mozgáskolátozottak közl.tám.</t>
  </si>
  <si>
    <t>8821291 Egyéb ök.eseti pénzbeli ell.</t>
  </si>
  <si>
    <t>8822021 Közgyógyellátás</t>
  </si>
  <si>
    <t>8822031 Köztemetés</t>
  </si>
  <si>
    <t>8821171 Rendszeres gyermekvéd.ell.</t>
  </si>
  <si>
    <t>8821181 Kieg.gyermekvéd.tám.</t>
  </si>
  <si>
    <t>3700001 Szennyvíz gyűjtése,tiszt.,kez.</t>
  </si>
  <si>
    <t>9311021 Sportlétesítmények műk.</t>
  </si>
  <si>
    <t>581400 Folyóirat, időszaki kiadvány</t>
  </si>
  <si>
    <t>382101 Települési hulladék kezelés, ártalmatlanítás</t>
  </si>
  <si>
    <t>8411921 Kiemelt áll.és önkormányzati rendezvények</t>
  </si>
  <si>
    <t>8903011 Civil szervezetek műk.tám.</t>
  </si>
  <si>
    <t>8903021 Civil szervezetek program tám.</t>
  </si>
  <si>
    <t>6820023 Nem lakóingatlan bérbeadása</t>
  </si>
  <si>
    <t>Kölcsön törlesztés</t>
  </si>
  <si>
    <t>889922 Családsegítés</t>
  </si>
  <si>
    <t>Önkományzat</t>
  </si>
  <si>
    <t>5. számú melléklet</t>
  </si>
  <si>
    <t>adatok: ezer Ft-ban</t>
  </si>
  <si>
    <t>Szakfeladat</t>
  </si>
  <si>
    <t>Személyi juttatás</t>
  </si>
  <si>
    <t>Munk. terh.járulék</t>
  </si>
  <si>
    <t>Dologi kiadás</t>
  </si>
  <si>
    <t>Kiadások össz.</t>
  </si>
  <si>
    <t>Intézményi bevételek</t>
  </si>
  <si>
    <t>Önkormányzati támogatás</t>
  </si>
  <si>
    <t>Pénzforg. Nélküli bev.</t>
  </si>
  <si>
    <t>Ált.isk. int.étkeztetés</t>
  </si>
  <si>
    <t>562-9131/1</t>
  </si>
  <si>
    <t>Nem lakóing. Bérbeadás</t>
  </si>
  <si>
    <t>682-0021/1</t>
  </si>
  <si>
    <t>Ált.isk. szakfeledatok össz.</t>
  </si>
  <si>
    <t>Óvodai nevelés, ellátás</t>
  </si>
  <si>
    <t>851-0111/2</t>
  </si>
  <si>
    <t>Óvodai intézm. Étkeztetés</t>
  </si>
  <si>
    <t>562-9121/2</t>
  </si>
  <si>
    <t>Óvodai szakfeladatok össz.</t>
  </si>
  <si>
    <t>Közműv. Int. Közösségi sz.műk.</t>
  </si>
  <si>
    <t>910-5021/3</t>
  </si>
  <si>
    <t>Könyvtári áll.gyar.,nyilv.tart.</t>
  </si>
  <si>
    <t>910-1231/3</t>
  </si>
  <si>
    <t>Közműv. Szakfel. Összesen</t>
  </si>
  <si>
    <t>Előző évi pénzmaradvány</t>
  </si>
  <si>
    <t>Intézmény finanszírozás</t>
  </si>
  <si>
    <t>ÁMK Összesen</t>
  </si>
  <si>
    <t>Adónem</t>
  </si>
  <si>
    <t>Közvetett támogatás</t>
  </si>
  <si>
    <t>Kedvezmény</t>
  </si>
  <si>
    <t>Mentesség</t>
  </si>
  <si>
    <t>Elengedés</t>
  </si>
  <si>
    <t>Építmény adó</t>
  </si>
  <si>
    <t>Telekadó</t>
  </si>
  <si>
    <t>Magánszem. kommunális adó</t>
  </si>
  <si>
    <t>Vállalkozók kommunális adó</t>
  </si>
  <si>
    <t>Idegenforgalmi adó</t>
  </si>
  <si>
    <t>Termőföld bérbead. jöv.</t>
  </si>
  <si>
    <t>Gépjármű adó</t>
  </si>
  <si>
    <t>Késedelmi pótlék</t>
  </si>
  <si>
    <t>Bírság</t>
  </si>
  <si>
    <t>Egyéb bevétel</t>
  </si>
  <si>
    <t>Helyi adó összesen:</t>
  </si>
  <si>
    <t>Ellátottak térítési méltányossági díjának, kártérítésének elengedése</t>
  </si>
  <si>
    <t>Helyiségek, eszközök hasznosításából származó bevételből nyújtott kedvezmény, mentesség</t>
  </si>
  <si>
    <t>Egyéb nyújtott kedvezmény vagy kölcsön elgengedése</t>
  </si>
  <si>
    <t>KÖZVETETT TÁMOGATÁSOK ÖSSZESEN:</t>
  </si>
  <si>
    <t>Lakosság részére szemétszállíási dij kedvezmény</t>
  </si>
  <si>
    <t>Köztisztviselők</t>
  </si>
  <si>
    <t>Közalkalmazottak</t>
  </si>
  <si>
    <t>Egyéb dolgozók</t>
  </si>
  <si>
    <t>Engedélyezett létszám                 2012.évre</t>
  </si>
  <si>
    <t>Tényleges létszám 2011.XII.31-én</t>
  </si>
  <si>
    <t>Átlagos létszám 2012. évre</t>
  </si>
  <si>
    <t>MINDÖSSZESEN</t>
  </si>
  <si>
    <t xml:space="preserve"> </t>
  </si>
  <si>
    <t>Közfoglalkoztatás</t>
  </si>
  <si>
    <t>Engedélyezett létszám 2012 évre</t>
  </si>
  <si>
    <t>FHT-ra jogosultak hosszabb időtartamú foglalkoztatása</t>
  </si>
  <si>
    <t>Iváncsa Község Önkormányzata</t>
  </si>
  <si>
    <t xml:space="preserve"> Mese Palota Napköziotthonos Óvoda</t>
  </si>
  <si>
    <t>11. számú melléklet</t>
  </si>
  <si>
    <t>Sorsz.</t>
  </si>
  <si>
    <t>Ellátások részletezése</t>
  </si>
  <si>
    <t>Nyersanyagnorma</t>
  </si>
  <si>
    <t>Térítési dij</t>
  </si>
  <si>
    <t>Számlázási ár</t>
  </si>
  <si>
    <t>Óvodai ellátás</t>
  </si>
  <si>
    <t>ebből: tízórai</t>
  </si>
  <si>
    <t xml:space="preserve">ebből: ebéd </t>
  </si>
  <si>
    <t>ebből: uzsonna</t>
  </si>
  <si>
    <t>Napközi otthon ellátása</t>
  </si>
  <si>
    <t>Menza</t>
  </si>
  <si>
    <t>Felnött étkezés</t>
  </si>
  <si>
    <t>adatok eFt-ban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</si>
  <si>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</si>
  <si>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</si>
  <si>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</si>
  <si>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</si>
  <si>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</si>
  <si>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</si>
  <si>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</si>
  <si>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</si>
  <si>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</si>
  <si>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</si>
  <si>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</si>
  <si>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</si>
  <si>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Saját bevételek</t>
  </si>
  <si>
    <t>Átvett pénzeszközök</t>
  </si>
  <si>
    <t>Előző havi záró pénzállomány (előző hó 13. sor)</t>
  </si>
  <si>
    <t>Bevételek összesen (1-5)</t>
  </si>
  <si>
    <t>Működési kiadások</t>
  </si>
  <si>
    <t>Adósságszolgálat</t>
  </si>
  <si>
    <t>Felújítási kiadások</t>
  </si>
  <si>
    <t>Fejlesztési kiadások</t>
  </si>
  <si>
    <t>Céltartalék felhasználása</t>
  </si>
  <si>
    <t>Kiadások összesen (7-11)</t>
  </si>
  <si>
    <t>Egyenleg (havi záró pénzállomány 6 és 12 különbsége)</t>
  </si>
  <si>
    <t>10. számú melléklet</t>
  </si>
  <si>
    <t>4. számú melléklet</t>
  </si>
  <si>
    <t>Intézményi működési kiadások</t>
  </si>
  <si>
    <t>Működési fenntarási kiadások</t>
  </si>
  <si>
    <t>Munkaadókat terhelő járulékok és szociális hozzá</t>
  </si>
  <si>
    <t>Dologi kiadások</t>
  </si>
  <si>
    <t>Ellátottak pénzbeni juttatásai</t>
  </si>
  <si>
    <t>Egyéb működési célú kiadások-támogatások</t>
  </si>
  <si>
    <t>1.1</t>
  </si>
  <si>
    <t>1.2.</t>
  </si>
  <si>
    <t>1.3.</t>
  </si>
  <si>
    <t>1.4.</t>
  </si>
  <si>
    <t>1.5</t>
  </si>
  <si>
    <t>Felhalmozási kiadások</t>
  </si>
  <si>
    <t>Beruházási kiadások</t>
  </si>
  <si>
    <t>Felhalmozási célú kölcsön törlesztés</t>
  </si>
  <si>
    <t>Hitel törlesztés</t>
  </si>
  <si>
    <t>4</t>
  </si>
  <si>
    <t xml:space="preserve"> Kiadások összesen:</t>
  </si>
  <si>
    <t>Iváncsa Község Önkormányzat 2012. évi mérlege</t>
  </si>
  <si>
    <t>I.</t>
  </si>
  <si>
    <t>II.</t>
  </si>
  <si>
    <t>III.</t>
  </si>
  <si>
    <t>Felhalmozási és tőke jelleű bevételek</t>
  </si>
  <si>
    <t>IV.</t>
  </si>
  <si>
    <t>V.</t>
  </si>
  <si>
    <t>Támogatási kölcsönök visszatérülése, értékpapírok értékesítésének, kibocsátásának bevétele</t>
  </si>
  <si>
    <t>VI.</t>
  </si>
  <si>
    <t>Költségvetési bevételek összesen</t>
  </si>
  <si>
    <t>Finanszírozási bevételek (rövid lej. hitelek, értékp.)</t>
  </si>
  <si>
    <t>VII.</t>
  </si>
  <si>
    <t>Hitel felvétel (Felhalmozási)</t>
  </si>
  <si>
    <t>Nyújtott kölcsönök</t>
  </si>
  <si>
    <t>Tartalékok</t>
  </si>
  <si>
    <t>Általános tartalék</t>
  </si>
  <si>
    <t>Céltartalék</t>
  </si>
  <si>
    <t>Költségvetési kiadások összesen</t>
  </si>
  <si>
    <t>Finanszírozási kiadások (rövid lej. hitelek, értékpapírok)</t>
  </si>
  <si>
    <t>Hiteltörlesztés (Felhalmozási)</t>
  </si>
  <si>
    <t xml:space="preserve">Kiadások mindösszesen </t>
  </si>
  <si>
    <t>12. számú melléklet</t>
  </si>
  <si>
    <t>Rövid időtartamú közfoglalkoztatás</t>
  </si>
  <si>
    <t>Önkormányzati ig. tev</t>
  </si>
  <si>
    <t>Adó, illeték kiszabása, beszedése, adó ell.</t>
  </si>
  <si>
    <t>Épület takarítás</t>
  </si>
  <si>
    <t>Polgármesteri Hivatal összesen</t>
  </si>
  <si>
    <t>adatok:</t>
  </si>
  <si>
    <t>7 számú melléklet</t>
  </si>
  <si>
    <t>8 számú melléklet</t>
  </si>
  <si>
    <t>Faluház és Könyvtár</t>
  </si>
  <si>
    <t>9 számú melléklet</t>
  </si>
  <si>
    <t>adatok Ft-ban</t>
  </si>
  <si>
    <t>a  4/2012.(II.28.) sz. költségvetési rendelethez</t>
  </si>
  <si>
    <t>2013. terv</t>
  </si>
  <si>
    <t>2013.terv</t>
  </si>
  <si>
    <t>előző évi pénzmaradvány</t>
  </si>
  <si>
    <t>Helytörténeti gyűjtemény</t>
  </si>
  <si>
    <t>Helytörténeti gyüjtemény</t>
  </si>
  <si>
    <t>910-2031/3</t>
  </si>
  <si>
    <t>2013 évi előirányzat</t>
  </si>
  <si>
    <t>Térítési dij 2013. március 1-től</t>
  </si>
  <si>
    <t>Intézményfinanszírozás ÁMK</t>
  </si>
  <si>
    <t>Önkormányzat összesen</t>
  </si>
  <si>
    <t>Intézményfinanszírozás hivatal</t>
  </si>
  <si>
    <t>ÁMK 2013. évi bevételi előirányzatai</t>
  </si>
  <si>
    <t>Iváncsa Községi  Önkormányzat bevételi előirányzatai 2013 évi</t>
  </si>
  <si>
    <t>Hivatal 2013. évi bevételi előirányzatai</t>
  </si>
  <si>
    <t>Iváncsa Községi Önormányzat 2013. évi  kiadásai előirányzatai</t>
  </si>
  <si>
    <t>2013. évi felújítási kiadások előirányzata  feladatonként</t>
  </si>
  <si>
    <t>680001 Lakóingatlan bérbeadása,üzemeltetése</t>
  </si>
  <si>
    <t>pénzmaradvány</t>
  </si>
  <si>
    <t>költségvetési többlet, hiány</t>
  </si>
  <si>
    <t>Intézményfinanszírozás</t>
  </si>
  <si>
    <t>2013. évi Önkormányzat költségvetése feladatonként</t>
  </si>
  <si>
    <t>Feladat típusa</t>
  </si>
  <si>
    <t>Kötelező</t>
  </si>
  <si>
    <t>Önként váll</t>
  </si>
  <si>
    <t>Feladat tipusa</t>
  </si>
  <si>
    <t>Iváncsi Polgármesteri Hivatal</t>
  </si>
  <si>
    <t>Iváncsai Általános Művelődési  Központ</t>
  </si>
  <si>
    <t>IVÁNCSA KÖZSÉGI ÖNKORMÁNYZAT ÉS INTÉZMÉNYEINEK 2013. ÉVI LÉTSZÁMADATAI</t>
  </si>
  <si>
    <t>12 számú melléklet</t>
  </si>
  <si>
    <t>Iváncsa Község Önkormányzat 2013. évi előirányzat-felhasználási ütemterv</t>
  </si>
  <si>
    <t>gépjármű, talaj terh</t>
  </si>
  <si>
    <t xml:space="preserve">Iváncsa Községi Önkormányzat 2013. évi bevétel-kiadások mérlege </t>
  </si>
  <si>
    <t>Talajterhelési dij</t>
  </si>
  <si>
    <t>Működőképesség megőrzését szolgáló kiegészítő támogatás</t>
  </si>
  <si>
    <t xml:space="preserve">Intézményfinanszírozás </t>
  </si>
  <si>
    <t>Általános Művelődési Központ 2013. évi bevételei és kiadásai feladatonként</t>
  </si>
  <si>
    <t>Működőképesség megörz</t>
  </si>
  <si>
    <t>Iváncsa Községi Önkormányzat 2013. évi felhalmozási célú bevételei és kiadásai</t>
  </si>
  <si>
    <t xml:space="preserve"> Iváncsa Községi Önkormányzat 2013. évi  közvetett támogatásai</t>
  </si>
  <si>
    <t>Hiányra állami</t>
  </si>
  <si>
    <t>Állami támogatás intézményi normatíva</t>
  </si>
  <si>
    <t>Iváncsai Pogármesteri Hivatal költségvetése feladatonként</t>
  </si>
  <si>
    <t>a  3/2013.(III.26.) sz. költségvetési rendelethez</t>
  </si>
  <si>
    <t xml:space="preserve">                 a  3/2013.(III.26.)sz.   költségvetési rendelethez</t>
  </si>
  <si>
    <t xml:space="preserve">                           a  3/2013.(III.26.) sz  költségvetési rendelethez</t>
  </si>
  <si>
    <t xml:space="preserve">                                   a 3/2013.(III.26.) sz.   költségvetési rendelethez</t>
  </si>
  <si>
    <t>a 3/2013.(III.26.)  sz. költségvetési rendelethez</t>
  </si>
  <si>
    <t>a  3/2013.(III.26.) sz. költségveti rendelethez</t>
  </si>
  <si>
    <t>a 3/2013.(III.26.) sz. költségvetési rendelethez</t>
  </si>
  <si>
    <t xml:space="preserve"> Iváncsa  Községi Önkormányzata által a lakosságnak jutatott támogatások 2013. évben a  3/2013.(III.26.) sz költségvetési rendelethez</t>
  </si>
  <si>
    <t>Ezer Ft</t>
  </si>
  <si>
    <t>Önkormányzat eredeti ei.</t>
  </si>
  <si>
    <t>modosított ei.</t>
  </si>
  <si>
    <t>Hivatal eredeti ei.</t>
  </si>
  <si>
    <t>mmódosított ei.</t>
  </si>
  <si>
    <t>ÁMK eredeti ei.</t>
  </si>
  <si>
    <t>módosítot ei.</t>
  </si>
  <si>
    <t>Összesen Önkormányzat eredeti ei.</t>
  </si>
  <si>
    <t>Összesen Önkormányzat módosított ei.</t>
  </si>
  <si>
    <t>Tartalék</t>
  </si>
  <si>
    <t>2013.ei.</t>
  </si>
  <si>
    <t>Módósított</t>
  </si>
  <si>
    <t>Alkalmazottak térítése</t>
  </si>
  <si>
    <t xml:space="preserve">          - lakbér</t>
  </si>
  <si>
    <t>Alaptevékenység bevételei</t>
  </si>
  <si>
    <t>Bérleti díjbevétel</t>
  </si>
  <si>
    <t>Bérleti díjbevétel uszoda</t>
  </si>
  <si>
    <t>Kártérítés uszoda</t>
  </si>
  <si>
    <t xml:space="preserve">           - szemétszállítás</t>
  </si>
  <si>
    <t xml:space="preserve">           -ktsg továbbszáml.bev.</t>
  </si>
  <si>
    <t xml:space="preserve">           - egyéb bevétel</t>
  </si>
  <si>
    <t>Intézm.egy.saj.bev.</t>
  </si>
  <si>
    <t>1. Intézményi műk.bevételek</t>
  </si>
  <si>
    <t>Pótlékok, bírságok</t>
  </si>
  <si>
    <t>SZJA helyben maradó része</t>
  </si>
  <si>
    <t>SZJA jöv.kül.mérséklésére</t>
  </si>
  <si>
    <t>Gépjárműadó</t>
  </si>
  <si>
    <t>Egyéb sajátos bevételek</t>
  </si>
  <si>
    <t xml:space="preserve">            - lakbér</t>
  </si>
  <si>
    <t xml:space="preserve">            - egyéb</t>
  </si>
  <si>
    <t>környezet terhelési dij</t>
  </si>
  <si>
    <t xml:space="preserve">2. Önkorm.sajátos műk.bev. </t>
  </si>
  <si>
    <t>I. Működési bevételek</t>
  </si>
  <si>
    <t>települési önkorm.működési támogatása</t>
  </si>
  <si>
    <t>Normatív áll.hj.fel.mut.köt.</t>
  </si>
  <si>
    <t>Óvoda támogatás</t>
  </si>
  <si>
    <t>Ingyenes kedvezményes gyerm.étk.</t>
  </si>
  <si>
    <t>Hozzájárulás a pénzbeni szoc. Ellát</t>
  </si>
  <si>
    <t>Könyvtári, közművelődési múzeumi fa.</t>
  </si>
  <si>
    <t>Önkormányzatok norm.hj.</t>
  </si>
  <si>
    <t>Központosított előirányzatok</t>
  </si>
  <si>
    <t>Jövedelempótló kieg. Tám.</t>
  </si>
  <si>
    <t>Normatív kötött felh. Tám.</t>
  </si>
  <si>
    <t>Egyéb központi támogatás</t>
  </si>
  <si>
    <t>Költségvetési támogatás</t>
  </si>
  <si>
    <t>3. Önkormányzat ktgv.tám.</t>
  </si>
  <si>
    <t>II. Támogatások</t>
  </si>
  <si>
    <t>Ingatlanok értékesítése</t>
  </si>
  <si>
    <t>Jármű értékesítés</t>
  </si>
  <si>
    <t>Tárgyi e., imm.jav.ért.</t>
  </si>
  <si>
    <t>Egyéb önk.vagy.bérb.ad.szárm.bevétel</t>
  </si>
  <si>
    <t>Önk.saj.felhalm.és tőke bevétel</t>
  </si>
  <si>
    <t>III. Felhalm. és tőkejell.Bev.</t>
  </si>
  <si>
    <t>Mük.cél.pe.átv tb alapoktól</t>
  </si>
  <si>
    <t>Mük.cél.pe.átv.elkül áll.pa.</t>
  </si>
  <si>
    <t>Mük.cél.pe.átv.fej.kez.ei.</t>
  </si>
  <si>
    <t>Mük.cél.pe.átv.nonprofit sz.</t>
  </si>
  <si>
    <t>Mük.cél.pe.átv.egyéb forrás</t>
  </si>
  <si>
    <t>Müködési célra átvett pe.</t>
  </si>
  <si>
    <t>Fejl.célú pe.átv.fej.kez.ei.</t>
  </si>
  <si>
    <t>Fejl.célú pe.átv.lakosságtól</t>
  </si>
  <si>
    <t>Felhalmozási célra átvett pe.</t>
  </si>
  <si>
    <t>elöző évi ktsgvet.visszatér.</t>
  </si>
  <si>
    <t>IV. Véglegesen átvett pe.</t>
  </si>
  <si>
    <t>Kamatmentes kölcsön visszat</t>
  </si>
  <si>
    <t>V. Tám., kölcsön visszatér.</t>
  </si>
  <si>
    <t xml:space="preserve">VI. Pénzmaradvány </t>
  </si>
  <si>
    <t xml:space="preserve">Bevételek összesen: </t>
  </si>
  <si>
    <t>2013. módosított</t>
  </si>
  <si>
    <t>2013.módosított</t>
  </si>
  <si>
    <t>eredeti ei.</t>
  </si>
  <si>
    <t>módosított ei.</t>
  </si>
  <si>
    <t>58 Társadalom- és szocpol. juttatások</t>
  </si>
  <si>
    <t>2013. évi előirányzat</t>
  </si>
  <si>
    <t>2013 évi modosított előirányzat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</si>
</sst>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#,##0.0"/>
    <numFmt numFmtId="169" formatCode="0.0"/>
  </numFmts>
  <fonts count="71">
    <font>
      <sz val="10"/>
      <name val="Arial CE"/>
      <family val="0"/>
    </font>
    <font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1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i/>
      <sz val="9"/>
      <name val="Arial CE"/>
      <family val="0"/>
    </font>
    <font>
      <b/>
      <sz val="7"/>
      <name val="Arial CE"/>
      <family val="2"/>
    </font>
    <font>
      <b/>
      <sz val="6"/>
      <name val="Arial CE"/>
      <family val="2"/>
    </font>
    <font>
      <b/>
      <u val="single"/>
      <sz val="10"/>
      <name val="Arial CE"/>
      <family val="0"/>
    </font>
    <font>
      <b/>
      <sz val="12"/>
      <color indexed="8"/>
      <name val="Arial"/>
      <family val="2"/>
    </font>
    <font>
      <sz val="11"/>
      <name val="Arial CE"/>
      <family val="0"/>
    </font>
    <font>
      <sz val="9"/>
      <name val="Arial CE"/>
      <family val="0"/>
    </font>
    <font>
      <sz val="7"/>
      <name val="Arial CE"/>
      <family val="2"/>
    </font>
    <font>
      <i/>
      <sz val="8"/>
      <name val="Arial CE"/>
      <family val="2"/>
    </font>
    <font>
      <b/>
      <sz val="7"/>
      <name val="Arial"/>
      <family val="2"/>
    </font>
    <font>
      <sz val="14"/>
      <name val="Arial CE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6" fillId="25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7" borderId="7" applyNumberFormat="0" applyFont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Alignment="1">
      <alignment/>
      <protection/>
    </xf>
    <xf numFmtId="0" fontId="1" fillId="0" borderId="0" xfId="58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" fillId="0" borderId="10" xfId="58" applyBorder="1" applyAlignment="1">
      <alignment horizontal="center" vertical="center" wrapText="1"/>
      <protection/>
    </xf>
    <xf numFmtId="49" fontId="5" fillId="0" borderId="10" xfId="58" applyNumberFormat="1" applyFont="1" applyBorder="1" applyAlignment="1">
      <alignment horizontal="center" vertical="center"/>
      <protection/>
    </xf>
    <xf numFmtId="49" fontId="5" fillId="0" borderId="10" xfId="58" applyNumberFormat="1" applyFont="1" applyBorder="1" applyAlignment="1">
      <alignment horizontal="center"/>
      <protection/>
    </xf>
    <xf numFmtId="49" fontId="5" fillId="0" borderId="11" xfId="58" applyNumberFormat="1" applyFont="1" applyBorder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9" fontId="1" fillId="0" borderId="0" xfId="65" applyFont="1" applyBorder="1" applyAlignment="1">
      <alignment horizontal="center"/>
    </xf>
    <xf numFmtId="0" fontId="6" fillId="0" borderId="10" xfId="58" applyFont="1" applyBorder="1" applyAlignment="1">
      <alignment horizontal="center"/>
      <protection/>
    </xf>
    <xf numFmtId="49" fontId="6" fillId="0" borderId="10" xfId="58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12" xfId="58" applyNumberFormat="1" applyBorder="1" applyAlignment="1">
      <alignment horizontal="right"/>
      <protection/>
    </xf>
    <xf numFmtId="3" fontId="4" fillId="0" borderId="12" xfId="58" applyNumberFormat="1" applyFont="1" applyBorder="1" applyAlignment="1">
      <alignment horizontal="right"/>
      <protection/>
    </xf>
    <xf numFmtId="3" fontId="4" fillId="0" borderId="13" xfId="58" applyNumberFormat="1" applyFont="1" applyBorder="1" applyAlignment="1">
      <alignment horizontal="right"/>
      <protection/>
    </xf>
    <xf numFmtId="0" fontId="1" fillId="0" borderId="14" xfId="58" applyBorder="1" applyAlignment="1">
      <alignment horizontal="right"/>
      <protection/>
    </xf>
    <xf numFmtId="9" fontId="1" fillId="0" borderId="14" xfId="65" applyFont="1" applyBorder="1" applyAlignment="1">
      <alignment horizontal="right"/>
    </xf>
    <xf numFmtId="9" fontId="4" fillId="0" borderId="14" xfId="65" applyFont="1" applyBorder="1" applyAlignment="1">
      <alignment horizontal="right"/>
    </xf>
    <xf numFmtId="9" fontId="4" fillId="0" borderId="15" xfId="65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right"/>
    </xf>
    <xf numFmtId="3" fontId="1" fillId="0" borderId="12" xfId="65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1" fontId="4" fillId="0" borderId="14" xfId="65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0" fillId="0" borderId="36" xfId="0" applyBorder="1" applyAlignment="1">
      <alignment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21" fillId="0" borderId="35" xfId="0" applyFont="1" applyBorder="1" applyAlignment="1">
      <alignment/>
    </xf>
    <xf numFmtId="0" fontId="21" fillId="0" borderId="34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12" fillId="0" borderId="43" xfId="0" applyFont="1" applyBorder="1" applyAlignment="1">
      <alignment/>
    </xf>
    <xf numFmtId="167" fontId="12" fillId="0" borderId="44" xfId="0" applyNumberFormat="1" applyFont="1" applyFill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0" fillId="0" borderId="47" xfId="0" applyBorder="1" applyAlignment="1">
      <alignment/>
    </xf>
    <xf numFmtId="0" fontId="17" fillId="0" borderId="46" xfId="0" applyFont="1" applyBorder="1" applyAlignment="1">
      <alignment/>
    </xf>
    <xf numFmtId="0" fontId="12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2" fillId="0" borderId="52" xfId="0" applyFont="1" applyBorder="1" applyAlignment="1">
      <alignment/>
    </xf>
    <xf numFmtId="0" fontId="0" fillId="0" borderId="53" xfId="0" applyBorder="1" applyAlignment="1">
      <alignment/>
    </xf>
    <xf numFmtId="0" fontId="18" fillId="0" borderId="46" xfId="0" applyFont="1" applyBorder="1" applyAlignment="1">
      <alignment/>
    </xf>
    <xf numFmtId="0" fontId="12" fillId="0" borderId="54" xfId="0" applyFont="1" applyBorder="1" applyAlignment="1">
      <alignment/>
    </xf>
    <xf numFmtId="0" fontId="1" fillId="0" borderId="0" xfId="58" applyFont="1">
      <alignment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2" fillId="0" borderId="44" xfId="0" applyFont="1" applyBorder="1" applyAlignment="1">
      <alignment/>
    </xf>
    <xf numFmtId="0" fontId="0" fillId="0" borderId="26" xfId="0" applyBorder="1" applyAlignment="1">
      <alignment/>
    </xf>
    <xf numFmtId="0" fontId="12" fillId="0" borderId="20" xfId="0" applyFont="1" applyBorder="1" applyAlignment="1">
      <alignment/>
    </xf>
    <xf numFmtId="0" fontId="6" fillId="0" borderId="12" xfId="58" applyFont="1" applyBorder="1" applyAlignment="1">
      <alignment horizontal="left"/>
      <protection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" fillId="0" borderId="60" xfId="0" applyFont="1" applyBorder="1" applyAlignment="1">
      <alignment wrapText="1"/>
    </xf>
    <xf numFmtId="3" fontId="1" fillId="0" borderId="60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0" fontId="22" fillId="0" borderId="60" xfId="0" applyFont="1" applyBorder="1" applyAlignment="1">
      <alignment wrapText="1"/>
    </xf>
    <xf numFmtId="3" fontId="22" fillId="0" borderId="60" xfId="0" applyNumberFormat="1" applyFont="1" applyBorder="1" applyAlignment="1">
      <alignment horizontal="right"/>
    </xf>
    <xf numFmtId="3" fontId="6" fillId="0" borderId="60" xfId="0" applyNumberFormat="1" applyFont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11" fillId="0" borderId="6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3" fontId="11" fillId="0" borderId="62" xfId="0" applyNumberFormat="1" applyFont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64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7" xfId="0" applyFont="1" applyBorder="1" applyAlignment="1">
      <alignment wrapText="1"/>
    </xf>
    <xf numFmtId="0" fontId="4" fillId="0" borderId="68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0" fillId="0" borderId="69" xfId="0" applyBorder="1" applyAlignment="1">
      <alignment/>
    </xf>
    <xf numFmtId="0" fontId="4" fillId="0" borderId="18" xfId="0" applyFont="1" applyBorder="1" applyAlignment="1">
      <alignment/>
    </xf>
    <xf numFmtId="0" fontId="0" fillId="0" borderId="70" xfId="0" applyBorder="1" applyAlignment="1">
      <alignment/>
    </xf>
    <xf numFmtId="0" fontId="4" fillId="0" borderId="71" xfId="0" applyFont="1" applyBorder="1" applyAlignment="1">
      <alignment/>
    </xf>
    <xf numFmtId="0" fontId="0" fillId="0" borderId="72" xfId="0" applyBorder="1" applyAlignment="1">
      <alignment/>
    </xf>
    <xf numFmtId="0" fontId="4" fillId="0" borderId="7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63" xfId="0" applyBorder="1" applyAlignment="1">
      <alignment/>
    </xf>
    <xf numFmtId="0" fontId="4" fillId="0" borderId="3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0" fillId="0" borderId="77" xfId="0" applyBorder="1" applyAlignment="1">
      <alignment/>
    </xf>
    <xf numFmtId="0" fontId="4" fillId="0" borderId="78" xfId="0" applyFont="1" applyBorder="1" applyAlignment="1">
      <alignment/>
    </xf>
    <xf numFmtId="0" fontId="0" fillId="0" borderId="75" xfId="0" applyBorder="1" applyAlignment="1">
      <alignment/>
    </xf>
    <xf numFmtId="0" fontId="0" fillId="0" borderId="12" xfId="0" applyNumberFormat="1" applyBorder="1" applyAlignment="1">
      <alignment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9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27" fillId="0" borderId="12" xfId="0" applyNumberFormat="1" applyFont="1" applyBorder="1" applyAlignment="1">
      <alignment wrapText="1"/>
    </xf>
    <xf numFmtId="3" fontId="27" fillId="0" borderId="14" xfId="0" applyNumberFormat="1" applyFont="1" applyBorder="1" applyAlignment="1">
      <alignment wrapText="1"/>
    </xf>
    <xf numFmtId="3" fontId="27" fillId="0" borderId="23" xfId="0" applyNumberFormat="1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8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4" fontId="28" fillId="0" borderId="36" xfId="0" applyNumberFormat="1" applyFont="1" applyBorder="1" applyAlignment="1">
      <alignment horizontal="right" vertical="center"/>
    </xf>
    <xf numFmtId="4" fontId="28" fillId="0" borderId="18" xfId="0" applyNumberFormat="1" applyFont="1" applyBorder="1" applyAlignment="1">
      <alignment horizontal="right" vertical="center"/>
    </xf>
    <xf numFmtId="2" fontId="28" fillId="0" borderId="86" xfId="0" applyNumberFormat="1" applyFont="1" applyBorder="1" applyAlignment="1">
      <alignment horizontal="right" vertical="center"/>
    </xf>
    <xf numFmtId="2" fontId="28" fillId="0" borderId="30" xfId="0" applyNumberFormat="1" applyFont="1" applyBorder="1" applyAlignment="1">
      <alignment horizontal="right" vertical="center"/>
    </xf>
    <xf numFmtId="2" fontId="28" fillId="0" borderId="22" xfId="0" applyNumberFormat="1" applyFont="1" applyBorder="1" applyAlignment="1">
      <alignment horizontal="right" vertical="center"/>
    </xf>
    <xf numFmtId="2" fontId="28" fillId="0" borderId="87" xfId="0" applyNumberFormat="1" applyFont="1" applyBorder="1" applyAlignment="1">
      <alignment horizontal="right" vertical="center"/>
    </xf>
    <xf numFmtId="4" fontId="28" fillId="0" borderId="30" xfId="0" applyNumberFormat="1" applyFont="1" applyBorder="1" applyAlignment="1">
      <alignment horizontal="right" vertical="center" wrapText="1"/>
    </xf>
    <xf numFmtId="2" fontId="28" fillId="0" borderId="88" xfId="0" applyNumberFormat="1" applyFont="1" applyBorder="1" applyAlignment="1">
      <alignment horizontal="right" vertical="center"/>
    </xf>
    <xf numFmtId="4" fontId="28" fillId="0" borderId="28" xfId="0" applyNumberFormat="1" applyFont="1" applyBorder="1" applyAlignment="1">
      <alignment horizontal="right" vertical="center"/>
    </xf>
    <xf numFmtId="4" fontId="28" fillId="0" borderId="88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left" vertical="center" wrapText="1"/>
    </xf>
    <xf numFmtId="4" fontId="28" fillId="0" borderId="31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/>
    </xf>
    <xf numFmtId="2" fontId="28" fillId="0" borderId="89" xfId="0" applyNumberFormat="1" applyFont="1" applyBorder="1" applyAlignment="1">
      <alignment horizontal="right" vertical="center"/>
    </xf>
    <xf numFmtId="2" fontId="28" fillId="0" borderId="31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168" fontId="28" fillId="0" borderId="31" xfId="0" applyNumberFormat="1" applyFont="1" applyBorder="1" applyAlignment="1">
      <alignment horizontal="right" vertical="center"/>
    </xf>
    <xf numFmtId="168" fontId="28" fillId="0" borderId="12" xfId="0" applyNumberFormat="1" applyFont="1" applyBorder="1" applyAlignment="1">
      <alignment horizontal="right" vertical="center"/>
    </xf>
    <xf numFmtId="168" fontId="28" fillId="0" borderId="89" xfId="0" applyNumberFormat="1" applyFont="1" applyBorder="1" applyAlignment="1">
      <alignment horizontal="right" vertical="center"/>
    </xf>
    <xf numFmtId="4" fontId="28" fillId="0" borderId="21" xfId="0" applyNumberFormat="1" applyFont="1" applyBorder="1" applyAlignment="1">
      <alignment horizontal="right" vertical="center"/>
    </xf>
    <xf numFmtId="4" fontId="28" fillId="0" borderId="86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vertical="center" wrapText="1"/>
    </xf>
    <xf numFmtId="169" fontId="28" fillId="0" borderId="89" xfId="0" applyNumberFormat="1" applyFont="1" applyBorder="1" applyAlignment="1">
      <alignment horizontal="right" vertical="center"/>
    </xf>
    <xf numFmtId="4" fontId="28" fillId="0" borderId="89" xfId="0" applyNumberFormat="1" applyFont="1" applyBorder="1" applyAlignment="1">
      <alignment horizontal="right" vertical="center"/>
    </xf>
    <xf numFmtId="4" fontId="28" fillId="0" borderId="16" xfId="0" applyNumberFormat="1" applyFont="1" applyBorder="1" applyAlignment="1">
      <alignment horizontal="right" vertical="center"/>
    </xf>
    <xf numFmtId="4" fontId="28" fillId="0" borderId="31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89" xfId="0" applyNumberFormat="1" applyFont="1" applyBorder="1" applyAlignment="1">
      <alignment horizontal="right" vertical="center"/>
    </xf>
    <xf numFmtId="4" fontId="28" fillId="0" borderId="83" xfId="0" applyNumberFormat="1" applyFont="1" applyBorder="1" applyAlignment="1">
      <alignment horizontal="right" vertical="top"/>
    </xf>
    <xf numFmtId="4" fontId="28" fillId="0" borderId="25" xfId="0" applyNumberFormat="1" applyFont="1" applyBorder="1" applyAlignment="1">
      <alignment horizontal="right" vertical="top"/>
    </xf>
    <xf numFmtId="4" fontId="28" fillId="0" borderId="84" xfId="0" applyNumberFormat="1" applyFont="1" applyBorder="1" applyAlignment="1">
      <alignment horizontal="right" vertical="top"/>
    </xf>
    <xf numFmtId="4" fontId="28" fillId="0" borderId="32" xfId="0" applyNumberFormat="1" applyFont="1" applyBorder="1" applyAlignment="1">
      <alignment horizontal="right" vertical="top"/>
    </xf>
    <xf numFmtId="4" fontId="28" fillId="0" borderId="33" xfId="0" applyNumberFormat="1" applyFont="1" applyBorder="1" applyAlignment="1">
      <alignment horizontal="right" vertical="top"/>
    </xf>
    <xf numFmtId="4" fontId="28" fillId="0" borderId="90" xfId="0" applyNumberFormat="1" applyFont="1" applyBorder="1" applyAlignment="1">
      <alignment horizontal="right" vertical="top"/>
    </xf>
    <xf numFmtId="4" fontId="28" fillId="0" borderId="32" xfId="0" applyNumberFormat="1" applyFont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/>
    </xf>
    <xf numFmtId="4" fontId="0" fillId="0" borderId="85" xfId="0" applyNumberFormat="1" applyFont="1" applyBorder="1" applyAlignment="1">
      <alignment horizontal="right" vertical="center"/>
    </xf>
    <xf numFmtId="4" fontId="28" fillId="0" borderId="64" xfId="0" applyNumberFormat="1" applyFont="1" applyBorder="1" applyAlignment="1">
      <alignment horizontal="right" vertical="top"/>
    </xf>
    <xf numFmtId="4" fontId="28" fillId="0" borderId="85" xfId="0" applyNumberFormat="1" applyFont="1" applyBorder="1" applyAlignment="1">
      <alignment horizontal="right" vertical="top"/>
    </xf>
    <xf numFmtId="0" fontId="12" fillId="0" borderId="40" xfId="0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right" vertical="center"/>
    </xf>
    <xf numFmtId="4" fontId="18" fillId="0" borderId="35" xfId="0" applyNumberFormat="1" applyFont="1" applyBorder="1" applyAlignment="1">
      <alignment horizontal="right" vertical="center"/>
    </xf>
    <xf numFmtId="4" fontId="18" fillId="0" borderId="91" xfId="0" applyNumberFormat="1" applyFont="1" applyBorder="1" applyAlignment="1">
      <alignment horizontal="right" vertical="center"/>
    </xf>
    <xf numFmtId="4" fontId="18" fillId="0" borderId="9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0" fontId="12" fillId="0" borderId="4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0" fillId="0" borderId="93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 wrapText="1"/>
    </xf>
    <xf numFmtId="0" fontId="30" fillId="0" borderId="9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3" fillId="0" borderId="12" xfId="0" applyFont="1" applyBorder="1" applyAlignment="1">
      <alignment horizontal="left" vertical="center"/>
    </xf>
    <xf numFmtId="49" fontId="13" fillId="0" borderId="63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 wrapText="1"/>
    </xf>
    <xf numFmtId="3" fontId="0" fillId="0" borderId="33" xfId="0" applyNumberFormat="1" applyBorder="1" applyAlignment="1">
      <alignment/>
    </xf>
    <xf numFmtId="3" fontId="0" fillId="0" borderId="96" xfId="0" applyNumberFormat="1" applyBorder="1" applyAlignment="1">
      <alignment/>
    </xf>
    <xf numFmtId="0" fontId="11" fillId="0" borderId="12" xfId="0" applyFont="1" applyBorder="1" applyAlignment="1">
      <alignment vertical="center"/>
    </xf>
    <xf numFmtId="0" fontId="31" fillId="0" borderId="33" xfId="0" applyFont="1" applyBorder="1" applyAlignment="1">
      <alignment vertical="center" wrapText="1"/>
    </xf>
    <xf numFmtId="49" fontId="13" fillId="0" borderId="9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3" fontId="0" fillId="0" borderId="98" xfId="0" applyNumberFormat="1" applyBorder="1" applyAlignment="1">
      <alignment/>
    </xf>
    <xf numFmtId="49" fontId="13" fillId="0" borderId="69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3" fontId="12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0" fillId="0" borderId="17" xfId="0" applyNumberFormat="1" applyFill="1" applyBorder="1" applyAlignment="1">
      <alignment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97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5" fillId="0" borderId="97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4" fontId="12" fillId="0" borderId="102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20" fillId="0" borderId="19" xfId="0" applyFont="1" applyBorder="1" applyAlignment="1">
      <alignment/>
    </xf>
    <xf numFmtId="0" fontId="33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33" xfId="0" applyNumberFormat="1" applyBorder="1" applyAlignment="1">
      <alignment/>
    </xf>
    <xf numFmtId="0" fontId="0" fillId="0" borderId="103" xfId="0" applyBorder="1" applyAlignment="1">
      <alignment/>
    </xf>
    <xf numFmtId="0" fontId="4" fillId="0" borderId="104" xfId="0" applyFont="1" applyBorder="1" applyAlignment="1">
      <alignment/>
    </xf>
    <xf numFmtId="1" fontId="4" fillId="0" borderId="25" xfId="0" applyNumberFormat="1" applyFont="1" applyBorder="1" applyAlignment="1">
      <alignment/>
    </xf>
    <xf numFmtId="0" fontId="12" fillId="0" borderId="75" xfId="0" applyFont="1" applyBorder="1" applyAlignment="1">
      <alignment/>
    </xf>
    <xf numFmtId="0" fontId="19" fillId="0" borderId="105" xfId="0" applyFont="1" applyBorder="1" applyAlignment="1">
      <alignment/>
    </xf>
    <xf numFmtId="0" fontId="12" fillId="0" borderId="106" xfId="0" applyFont="1" applyBorder="1" applyAlignment="1">
      <alignment/>
    </xf>
    <xf numFmtId="0" fontId="12" fillId="0" borderId="107" xfId="0" applyFont="1" applyFill="1" applyBorder="1" applyAlignment="1">
      <alignment/>
    </xf>
    <xf numFmtId="0" fontId="12" fillId="0" borderId="108" xfId="0" applyFont="1" applyFill="1" applyBorder="1" applyAlignment="1">
      <alignment/>
    </xf>
    <xf numFmtId="0" fontId="13" fillId="32" borderId="63" xfId="0" applyFont="1" applyFill="1" applyBorder="1" applyAlignment="1">
      <alignment/>
    </xf>
    <xf numFmtId="0" fontId="13" fillId="32" borderId="64" xfId="0" applyFont="1" applyFill="1" applyBorder="1" applyAlignment="1">
      <alignment/>
    </xf>
    <xf numFmtId="3" fontId="13" fillId="32" borderId="12" xfId="0" applyNumberFormat="1" applyFont="1" applyFill="1" applyBorder="1" applyAlignment="1">
      <alignment/>
    </xf>
    <xf numFmtId="3" fontId="11" fillId="32" borderId="62" xfId="0" applyNumberFormat="1" applyFont="1" applyFill="1" applyBorder="1" applyAlignment="1">
      <alignment/>
    </xf>
    <xf numFmtId="3" fontId="13" fillId="32" borderId="23" xfId="0" applyNumberFormat="1" applyFont="1" applyFill="1" applyBorder="1" applyAlignment="1">
      <alignment/>
    </xf>
    <xf numFmtId="3" fontId="13" fillId="32" borderId="33" xfId="0" applyNumberFormat="1" applyFont="1" applyFill="1" applyBorder="1" applyAlignment="1">
      <alignment/>
    </xf>
    <xf numFmtId="3" fontId="13" fillId="32" borderId="64" xfId="0" applyNumberFormat="1" applyFont="1" applyFill="1" applyBorder="1" applyAlignment="1">
      <alignment/>
    </xf>
    <xf numFmtId="0" fontId="25" fillId="0" borderId="109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wrapText="1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" fillId="0" borderId="62" xfId="58" applyBorder="1" applyAlignment="1">
      <alignment horizontal="right"/>
      <protection/>
    </xf>
    <xf numFmtId="49" fontId="5" fillId="0" borderId="113" xfId="58" applyNumberFormat="1" applyFont="1" applyBorder="1" applyAlignment="1">
      <alignment horizontal="center"/>
      <protection/>
    </xf>
    <xf numFmtId="3" fontId="4" fillId="0" borderId="114" xfId="58" applyNumberFormat="1" applyFont="1" applyBorder="1" applyAlignment="1">
      <alignment horizontal="right"/>
      <protection/>
    </xf>
    <xf numFmtId="3" fontId="4" fillId="0" borderId="0" xfId="58" applyNumberFormat="1" applyFont="1">
      <alignment/>
      <protection/>
    </xf>
    <xf numFmtId="0" fontId="5" fillId="0" borderId="0" xfId="58" applyFont="1" applyBorder="1" applyAlignment="1">
      <alignment horizontal="right"/>
      <protection/>
    </xf>
    <xf numFmtId="0" fontId="5" fillId="0" borderId="12" xfId="58" applyFont="1" applyBorder="1" applyAlignment="1">
      <alignment horizontal="left"/>
      <protection/>
    </xf>
    <xf numFmtId="3" fontId="1" fillId="0" borderId="16" xfId="58" applyNumberFormat="1" applyBorder="1" applyAlignment="1">
      <alignment horizontal="right"/>
      <protection/>
    </xf>
    <xf numFmtId="0" fontId="1" fillId="0" borderId="111" xfId="58" applyBorder="1">
      <alignment/>
      <protection/>
    </xf>
    <xf numFmtId="3" fontId="1" fillId="0" borderId="111" xfId="58" applyNumberFormat="1" applyBorder="1">
      <alignment/>
      <protection/>
    </xf>
    <xf numFmtId="3" fontId="1" fillId="0" borderId="110" xfId="65" applyNumberFormat="1" applyFont="1" applyBorder="1" applyAlignment="1">
      <alignment horizontal="center"/>
    </xf>
    <xf numFmtId="3" fontId="1" fillId="0" borderId="12" xfId="58" applyNumberFormat="1" applyFont="1" applyBorder="1" applyAlignment="1">
      <alignment horizontal="right"/>
      <protection/>
    </xf>
    <xf numFmtId="3" fontId="1" fillId="0" borderId="111" xfId="65" applyNumberFormat="1" applyFont="1" applyBorder="1" applyAlignment="1">
      <alignment horizontal="center"/>
    </xf>
    <xf numFmtId="49" fontId="6" fillId="0" borderId="10" xfId="58" applyNumberFormat="1" applyFont="1" applyBorder="1" applyAlignment="1">
      <alignment horizontal="center" vertical="center"/>
      <protection/>
    </xf>
    <xf numFmtId="3" fontId="4" fillId="0" borderId="115" xfId="58" applyNumberFormat="1" applyFont="1" applyBorder="1" applyAlignment="1">
      <alignment horizontal="right"/>
      <protection/>
    </xf>
    <xf numFmtId="41" fontId="4" fillId="0" borderId="15" xfId="65" applyNumberFormat="1" applyFont="1" applyBorder="1" applyAlignment="1">
      <alignment horizontal="right"/>
    </xf>
    <xf numFmtId="3" fontId="1" fillId="0" borderId="112" xfId="65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116" xfId="0" applyFont="1" applyBorder="1" applyAlignment="1">
      <alignment horizontal="right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4" fillId="0" borderId="12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11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167" fontId="12" fillId="0" borderId="117" xfId="0" applyNumberFormat="1" applyFont="1" applyFill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20" xfId="0" applyBorder="1" applyAlignment="1">
      <alignment wrapText="1"/>
    </xf>
    <xf numFmtId="0" fontId="0" fillId="0" borderId="120" xfId="0" applyBorder="1" applyAlignment="1">
      <alignment/>
    </xf>
    <xf numFmtId="0" fontId="12" fillId="0" borderId="19" xfId="0" applyFont="1" applyFill="1" applyBorder="1" applyAlignment="1">
      <alignment/>
    </xf>
    <xf numFmtId="0" fontId="5" fillId="0" borderId="121" xfId="58" applyFont="1" applyBorder="1" applyAlignment="1">
      <alignment wrapText="1"/>
      <protection/>
    </xf>
    <xf numFmtId="0" fontId="13" fillId="0" borderId="122" xfId="0" applyFont="1" applyBorder="1" applyAlignment="1">
      <alignment wrapText="1"/>
    </xf>
    <xf numFmtId="0" fontId="6" fillId="0" borderId="114" xfId="58" applyFont="1" applyBorder="1" applyAlignment="1">
      <alignment horizontal="left"/>
      <protection/>
    </xf>
    <xf numFmtId="0" fontId="4" fillId="0" borderId="114" xfId="58" applyFont="1" applyBorder="1" applyAlignment="1">
      <alignment horizontal="left"/>
      <protection/>
    </xf>
    <xf numFmtId="0" fontId="5" fillId="0" borderId="123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5" fillId="0" borderId="18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5" fillId="0" borderId="124" xfId="58" applyFont="1" applyBorder="1" applyAlignment="1">
      <alignment horizontal="center" vertical="center" wrapText="1"/>
      <protection/>
    </xf>
    <xf numFmtId="0" fontId="5" fillId="0" borderId="62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left"/>
      <protection/>
    </xf>
    <xf numFmtId="0" fontId="5" fillId="0" borderId="12" xfId="58" applyFont="1" applyBorder="1" applyAlignment="1">
      <alignment horizontal="left"/>
      <protection/>
    </xf>
    <xf numFmtId="0" fontId="5" fillId="0" borderId="93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94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 horizontal="center"/>
      <protection/>
    </xf>
    <xf numFmtId="0" fontId="1" fillId="0" borderId="12" xfId="58" applyBorder="1" applyAlignment="1">
      <alignment horizontal="left"/>
      <protection/>
    </xf>
    <xf numFmtId="0" fontId="6" fillId="0" borderId="12" xfId="58" applyFont="1" applyBorder="1" applyAlignment="1">
      <alignment/>
      <protection/>
    </xf>
    <xf numFmtId="0" fontId="6" fillId="0" borderId="13" xfId="58" applyFont="1" applyBorder="1" applyAlignment="1">
      <alignment horizontal="left"/>
      <protection/>
    </xf>
    <xf numFmtId="0" fontId="6" fillId="0" borderId="16" xfId="58" applyFont="1" applyBorder="1" applyAlignment="1">
      <alignment horizontal="left"/>
      <protection/>
    </xf>
    <xf numFmtId="0" fontId="6" fillId="0" borderId="55" xfId="58" applyFont="1" applyBorder="1" applyAlignment="1">
      <alignment horizontal="left"/>
      <protection/>
    </xf>
    <xf numFmtId="0" fontId="6" fillId="0" borderId="23" xfId="58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9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4" xfId="0" applyFont="1" applyBorder="1" applyAlignment="1">
      <alignment horizontal="center"/>
    </xf>
    <xf numFmtId="0" fontId="11" fillId="0" borderId="95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26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2" fillId="0" borderId="4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4" fontId="18" fillId="0" borderId="125" xfId="0" applyNumberFormat="1" applyFont="1" applyBorder="1" applyAlignment="1">
      <alignment horizontal="center" vertical="center"/>
    </xf>
    <xf numFmtId="4" fontId="18" fillId="0" borderId="10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9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32" fillId="0" borderId="90" xfId="0" applyFont="1" applyBorder="1" applyAlignment="1">
      <alignment horizontal="left" wrapText="1"/>
    </xf>
    <xf numFmtId="0" fontId="32" fillId="0" borderId="127" xfId="0" applyFont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32" fillId="0" borderId="128" xfId="0" applyFont="1" applyBorder="1" applyAlignment="1">
      <alignment horizontal="left" wrapText="1"/>
    </xf>
    <xf numFmtId="0" fontId="32" fillId="0" borderId="56" xfId="0" applyFont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3" fontId="1" fillId="0" borderId="3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9" fontId="1" fillId="0" borderId="96" xfId="65" applyFont="1" applyBorder="1" applyAlignment="1">
      <alignment horizontal="right"/>
    </xf>
    <xf numFmtId="9" fontId="1" fillId="0" borderId="62" xfId="65" applyFont="1" applyBorder="1" applyAlignment="1">
      <alignment horizontal="right"/>
    </xf>
    <xf numFmtId="0" fontId="3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116" xfId="0" applyFont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 2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3.75390625" style="0" customWidth="1"/>
    <col min="5" max="5" width="14.00390625" style="0" customWidth="1"/>
    <col min="6" max="6" width="9.75390625" style="0" customWidth="1"/>
    <col min="7" max="7" width="7.75390625" style="0" customWidth="1"/>
    <col min="9" max="9" width="11.625" style="0" customWidth="1"/>
    <col min="11" max="11" width="8.00390625" style="0" customWidth="1"/>
    <col min="12" max="12" width="10.75390625" style="0" customWidth="1"/>
  </cols>
  <sheetData>
    <row r="1" spans="1:10" ht="16.5">
      <c r="A1" s="393"/>
      <c r="B1" s="393"/>
      <c r="C1" s="393"/>
      <c r="D1" s="393"/>
      <c r="E1" s="393"/>
      <c r="F1" s="393"/>
      <c r="G1" s="393"/>
      <c r="H1" s="393"/>
      <c r="I1" s="393"/>
      <c r="J1" s="1"/>
    </row>
    <row r="2" spans="1:10" ht="12.75">
      <c r="A2" s="1"/>
      <c r="B2" s="1"/>
      <c r="C2" s="1"/>
      <c r="D2" s="1"/>
      <c r="E2" s="1"/>
      <c r="F2" s="1"/>
      <c r="G2" s="394" t="s">
        <v>17</v>
      </c>
      <c r="H2" s="394"/>
      <c r="I2" s="394"/>
      <c r="J2" s="2"/>
    </row>
    <row r="3" spans="1:10" ht="12.75">
      <c r="A3" s="1"/>
      <c r="B3" s="1"/>
      <c r="C3" s="1"/>
      <c r="D3" s="1"/>
      <c r="E3" s="1"/>
      <c r="F3" s="1"/>
      <c r="G3" s="1"/>
      <c r="H3" s="1"/>
      <c r="I3" s="3"/>
      <c r="J3" s="3"/>
    </row>
    <row r="4" spans="1:10" ht="12.75">
      <c r="A4" s="395" t="s">
        <v>406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1:10" ht="12.75">
      <c r="A5" s="395" t="s">
        <v>395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ht="11.25" customHeight="1" thickBot="1">
      <c r="A7" s="1"/>
      <c r="B7" s="1"/>
      <c r="C7" s="1"/>
      <c r="D7" s="1"/>
      <c r="E7" s="1"/>
      <c r="F7" s="98" t="s">
        <v>136</v>
      </c>
      <c r="G7" s="98"/>
      <c r="H7" s="98" t="s">
        <v>137</v>
      </c>
      <c r="I7" s="98"/>
      <c r="J7" s="337" t="s">
        <v>139</v>
      </c>
      <c r="K7" s="337"/>
      <c r="L7" s="337"/>
      <c r="M7" s="98" t="s">
        <v>414</v>
      </c>
    </row>
    <row r="8" spans="1:13" ht="13.5" thickTop="1">
      <c r="A8" s="389" t="s">
        <v>1</v>
      </c>
      <c r="B8" s="391" t="s">
        <v>2</v>
      </c>
      <c r="C8" s="391"/>
      <c r="D8" s="391"/>
      <c r="E8" s="391"/>
      <c r="F8" s="381" t="s">
        <v>415</v>
      </c>
      <c r="G8" s="381" t="s">
        <v>416</v>
      </c>
      <c r="H8" s="381" t="s">
        <v>417</v>
      </c>
      <c r="I8" s="381" t="s">
        <v>418</v>
      </c>
      <c r="J8" s="381" t="s">
        <v>419</v>
      </c>
      <c r="K8" s="381" t="s">
        <v>420</v>
      </c>
      <c r="L8" s="385" t="s">
        <v>421</v>
      </c>
      <c r="M8" s="377" t="s">
        <v>422</v>
      </c>
    </row>
    <row r="9" spans="1:13" ht="12.75">
      <c r="A9" s="390"/>
      <c r="B9" s="392"/>
      <c r="C9" s="392"/>
      <c r="D9" s="392"/>
      <c r="E9" s="392"/>
      <c r="F9" s="382"/>
      <c r="G9" s="382"/>
      <c r="H9" s="383"/>
      <c r="I9" s="384"/>
      <c r="J9" s="383"/>
      <c r="K9" s="384"/>
      <c r="L9" s="386"/>
      <c r="M9" s="378"/>
    </row>
    <row r="10" spans="1:13" ht="12.75">
      <c r="A10" s="5"/>
      <c r="B10" s="387" t="s">
        <v>3</v>
      </c>
      <c r="C10" s="387"/>
      <c r="D10" s="387"/>
      <c r="E10" s="387"/>
      <c r="F10" s="104"/>
      <c r="G10" s="104"/>
      <c r="H10" s="24"/>
      <c r="I10" s="24"/>
      <c r="J10" s="24"/>
      <c r="K10" s="339"/>
      <c r="L10" s="27"/>
      <c r="M10" s="340"/>
    </row>
    <row r="11" spans="1:13" ht="12.75">
      <c r="A11" s="5"/>
      <c r="B11" s="387" t="s">
        <v>18</v>
      </c>
      <c r="C11" s="387"/>
      <c r="D11" s="387"/>
      <c r="E11" s="387"/>
      <c r="F11" s="104"/>
      <c r="G11" s="104"/>
      <c r="H11" s="24"/>
      <c r="I11" s="24"/>
      <c r="J11" s="24"/>
      <c r="K11" s="339"/>
      <c r="L11" s="28"/>
      <c r="M11" s="340"/>
    </row>
    <row r="12" spans="1:13" ht="12.75">
      <c r="A12" s="11" t="s">
        <v>4</v>
      </c>
      <c r="B12" s="387" t="s">
        <v>19</v>
      </c>
      <c r="C12" s="387"/>
      <c r="D12" s="387"/>
      <c r="E12" s="387"/>
      <c r="F12" s="25">
        <v>36911</v>
      </c>
      <c r="G12" s="25">
        <v>36911</v>
      </c>
      <c r="H12" s="25">
        <v>150</v>
      </c>
      <c r="I12" s="25">
        <v>150</v>
      </c>
      <c r="J12" s="25">
        <v>24330</v>
      </c>
      <c r="K12" s="25">
        <v>24330</v>
      </c>
      <c r="L12" s="44">
        <f>SUM(F12+H12+J12)</f>
        <v>61391</v>
      </c>
      <c r="M12" s="341">
        <f>SUM(G12+I12+K12)</f>
        <v>61391</v>
      </c>
    </row>
    <row r="13" spans="1:13" ht="12.75">
      <c r="A13" s="11" t="s">
        <v>5</v>
      </c>
      <c r="B13" s="387" t="s">
        <v>20</v>
      </c>
      <c r="C13" s="387"/>
      <c r="D13" s="387"/>
      <c r="E13" s="387"/>
      <c r="F13" s="25">
        <v>45516</v>
      </c>
      <c r="G13" s="25">
        <v>45516</v>
      </c>
      <c r="H13" s="25"/>
      <c r="I13" s="25"/>
      <c r="J13" s="25"/>
      <c r="K13" s="25"/>
      <c r="L13" s="44">
        <f aca="true" t="shared" si="0" ref="L13:L40">SUM(F13+H13+J13)</f>
        <v>45516</v>
      </c>
      <c r="M13" s="341">
        <f aca="true" t="shared" si="1" ref="M13:M40">SUM(G13+I13+K13)</f>
        <v>45516</v>
      </c>
    </row>
    <row r="14" spans="1:13" ht="12.75">
      <c r="A14" s="7" t="s">
        <v>21</v>
      </c>
      <c r="B14" s="388" t="s">
        <v>51</v>
      </c>
      <c r="C14" s="388"/>
      <c r="D14" s="388"/>
      <c r="E14" s="388"/>
      <c r="F14" s="24">
        <v>0</v>
      </c>
      <c r="G14" s="24">
        <v>0</v>
      </c>
      <c r="H14" s="24"/>
      <c r="I14" s="24"/>
      <c r="J14" s="24"/>
      <c r="K14" s="24"/>
      <c r="L14" s="44">
        <f t="shared" si="0"/>
        <v>0</v>
      </c>
      <c r="M14" s="341">
        <f t="shared" si="1"/>
        <v>0</v>
      </c>
    </row>
    <row r="15" spans="1:13" ht="12.75">
      <c r="A15" s="7" t="s">
        <v>22</v>
      </c>
      <c r="B15" s="388" t="s">
        <v>6</v>
      </c>
      <c r="C15" s="388"/>
      <c r="D15" s="388"/>
      <c r="E15" s="388"/>
      <c r="F15" s="24">
        <v>36000</v>
      </c>
      <c r="G15" s="24">
        <v>36000</v>
      </c>
      <c r="H15" s="24"/>
      <c r="I15" s="24"/>
      <c r="J15" s="24"/>
      <c r="K15" s="24"/>
      <c r="L15" s="44">
        <f t="shared" si="0"/>
        <v>36000</v>
      </c>
      <c r="M15" s="341">
        <f t="shared" si="1"/>
        <v>36000</v>
      </c>
    </row>
    <row r="16" spans="1:13" ht="12.75">
      <c r="A16" s="7" t="s">
        <v>23</v>
      </c>
      <c r="B16" s="388" t="s">
        <v>24</v>
      </c>
      <c r="C16" s="388"/>
      <c r="D16" s="388"/>
      <c r="E16" s="388"/>
      <c r="F16" s="24">
        <v>8316</v>
      </c>
      <c r="G16" s="24">
        <v>8316</v>
      </c>
      <c r="H16" s="24"/>
      <c r="I16" s="24"/>
      <c r="J16" s="24"/>
      <c r="K16" s="24"/>
      <c r="L16" s="44">
        <f t="shared" si="0"/>
        <v>8316</v>
      </c>
      <c r="M16" s="341">
        <f t="shared" si="1"/>
        <v>8316</v>
      </c>
    </row>
    <row r="17" spans="1:13" ht="12.75">
      <c r="A17" s="7" t="s">
        <v>25</v>
      </c>
      <c r="B17" s="388" t="s">
        <v>396</v>
      </c>
      <c r="C17" s="388"/>
      <c r="D17" s="388"/>
      <c r="E17" s="388"/>
      <c r="F17" s="24">
        <v>1200</v>
      </c>
      <c r="G17" s="24">
        <v>1200</v>
      </c>
      <c r="H17" s="24"/>
      <c r="I17" s="24"/>
      <c r="J17" s="24"/>
      <c r="K17" s="24"/>
      <c r="L17" s="44">
        <f t="shared" si="0"/>
        <v>1200</v>
      </c>
      <c r="M17" s="341">
        <f t="shared" si="1"/>
        <v>1200</v>
      </c>
    </row>
    <row r="18" spans="1:13" ht="12.75">
      <c r="A18" s="6"/>
      <c r="B18" s="387" t="s">
        <v>26</v>
      </c>
      <c r="C18" s="387"/>
      <c r="D18" s="387"/>
      <c r="E18" s="387"/>
      <c r="F18" s="24"/>
      <c r="G18" s="24"/>
      <c r="H18" s="24"/>
      <c r="I18" s="24"/>
      <c r="J18" s="24"/>
      <c r="K18" s="24"/>
      <c r="L18" s="44">
        <f t="shared" si="0"/>
        <v>0</v>
      </c>
      <c r="M18" s="341">
        <f t="shared" si="1"/>
        <v>0</v>
      </c>
    </row>
    <row r="19" spans="1:13" ht="12.75">
      <c r="A19" s="12" t="s">
        <v>7</v>
      </c>
      <c r="B19" s="387" t="s">
        <v>15</v>
      </c>
      <c r="C19" s="387"/>
      <c r="D19" s="387"/>
      <c r="E19" s="387"/>
      <c r="F19" s="25">
        <f>SUM(F20:F24)</f>
        <v>132174</v>
      </c>
      <c r="G19" s="25">
        <f>SUM(G20:G24)</f>
        <v>134489</v>
      </c>
      <c r="H19" s="25"/>
      <c r="I19" s="25"/>
      <c r="J19" s="25"/>
      <c r="K19" s="25"/>
      <c r="L19" s="44">
        <f t="shared" si="0"/>
        <v>132174</v>
      </c>
      <c r="M19" s="341">
        <f t="shared" si="1"/>
        <v>134489</v>
      </c>
    </row>
    <row r="20" spans="1:13" ht="12.75">
      <c r="A20" s="7" t="s">
        <v>42</v>
      </c>
      <c r="B20" s="388" t="s">
        <v>27</v>
      </c>
      <c r="C20" s="388"/>
      <c r="D20" s="388"/>
      <c r="E20" s="388"/>
      <c r="F20" s="24">
        <v>98789</v>
      </c>
      <c r="G20" s="24">
        <v>99003</v>
      </c>
      <c r="H20" s="24"/>
      <c r="I20" s="24"/>
      <c r="J20" s="24"/>
      <c r="K20" s="24"/>
      <c r="L20" s="44">
        <f t="shared" si="0"/>
        <v>98789</v>
      </c>
      <c r="M20" s="341">
        <f t="shared" si="1"/>
        <v>99003</v>
      </c>
    </row>
    <row r="21" spans="1:13" ht="12.75">
      <c r="A21" s="7" t="s">
        <v>43</v>
      </c>
      <c r="B21" s="388" t="s">
        <v>28</v>
      </c>
      <c r="C21" s="388"/>
      <c r="D21" s="388"/>
      <c r="E21" s="388"/>
      <c r="F21" s="24">
        <v>0</v>
      </c>
      <c r="G21" s="24">
        <v>2101</v>
      </c>
      <c r="H21" s="24"/>
      <c r="I21" s="24"/>
      <c r="J21" s="24"/>
      <c r="K21" s="24"/>
      <c r="L21" s="44">
        <f t="shared" si="0"/>
        <v>0</v>
      </c>
      <c r="M21" s="341">
        <f t="shared" si="1"/>
        <v>2101</v>
      </c>
    </row>
    <row r="22" spans="1:13" ht="12.75">
      <c r="A22" s="7" t="s">
        <v>44</v>
      </c>
      <c r="B22" s="388" t="s">
        <v>50</v>
      </c>
      <c r="C22" s="388"/>
      <c r="D22" s="388"/>
      <c r="E22" s="388"/>
      <c r="F22" s="24">
        <v>9697</v>
      </c>
      <c r="G22" s="24">
        <v>9697</v>
      </c>
      <c r="H22" s="24"/>
      <c r="I22" s="24"/>
      <c r="J22" s="24"/>
      <c r="K22" s="24"/>
      <c r="L22" s="44">
        <f t="shared" si="0"/>
        <v>9697</v>
      </c>
      <c r="M22" s="341">
        <f t="shared" si="1"/>
        <v>9697</v>
      </c>
    </row>
    <row r="23" spans="1:13" ht="12.75">
      <c r="A23" s="7" t="s">
        <v>45</v>
      </c>
      <c r="B23" s="388" t="s">
        <v>397</v>
      </c>
      <c r="C23" s="396"/>
      <c r="D23" s="396"/>
      <c r="E23" s="396"/>
      <c r="F23" s="24">
        <v>23688</v>
      </c>
      <c r="G23" s="24">
        <v>23688</v>
      </c>
      <c r="H23" s="24"/>
      <c r="I23" s="24"/>
      <c r="J23" s="24"/>
      <c r="K23" s="24"/>
      <c r="L23" s="44">
        <f t="shared" si="0"/>
        <v>23688</v>
      </c>
      <c r="M23" s="341">
        <f t="shared" si="1"/>
        <v>23688</v>
      </c>
    </row>
    <row r="24" spans="1:13" ht="12.75">
      <c r="A24" s="7" t="s">
        <v>46</v>
      </c>
      <c r="B24" s="388" t="s">
        <v>29</v>
      </c>
      <c r="C24" s="396"/>
      <c r="D24" s="396"/>
      <c r="E24" s="396"/>
      <c r="F24" s="24">
        <v>0</v>
      </c>
      <c r="G24" s="24">
        <v>0</v>
      </c>
      <c r="H24" s="24"/>
      <c r="I24" s="24"/>
      <c r="J24" s="24"/>
      <c r="K24" s="24"/>
      <c r="L24" s="44">
        <f t="shared" si="0"/>
        <v>0</v>
      </c>
      <c r="M24" s="341">
        <f t="shared" si="1"/>
        <v>0</v>
      </c>
    </row>
    <row r="25" spans="1:13" ht="12.75">
      <c r="A25" s="7"/>
      <c r="B25" s="387" t="s">
        <v>30</v>
      </c>
      <c r="C25" s="387"/>
      <c r="D25" s="387"/>
      <c r="E25" s="387"/>
      <c r="F25" s="24"/>
      <c r="G25" s="24"/>
      <c r="H25" s="24"/>
      <c r="I25" s="24"/>
      <c r="J25" s="24"/>
      <c r="K25" s="24"/>
      <c r="L25" s="44">
        <f t="shared" si="0"/>
        <v>0</v>
      </c>
      <c r="M25" s="341">
        <f t="shared" si="1"/>
        <v>0</v>
      </c>
    </row>
    <row r="26" spans="1:13" ht="12.75">
      <c r="A26" s="12" t="s">
        <v>8</v>
      </c>
      <c r="B26" s="387" t="s">
        <v>31</v>
      </c>
      <c r="C26" s="387"/>
      <c r="D26" s="387"/>
      <c r="E26" s="387"/>
      <c r="F26" s="25">
        <v>0</v>
      </c>
      <c r="G26" s="25">
        <v>10000</v>
      </c>
      <c r="H26" s="25"/>
      <c r="I26" s="25"/>
      <c r="J26" s="25"/>
      <c r="K26" s="25"/>
      <c r="L26" s="44">
        <f t="shared" si="0"/>
        <v>0</v>
      </c>
      <c r="M26" s="341">
        <f t="shared" si="1"/>
        <v>10000</v>
      </c>
    </row>
    <row r="27" spans="1:13" ht="12.75">
      <c r="A27" s="12" t="s">
        <v>9</v>
      </c>
      <c r="B27" s="387" t="s">
        <v>32</v>
      </c>
      <c r="C27" s="387"/>
      <c r="D27" s="387"/>
      <c r="E27" s="387"/>
      <c r="F27" s="25">
        <v>10000</v>
      </c>
      <c r="G27" s="25">
        <v>10000</v>
      </c>
      <c r="H27" s="25"/>
      <c r="I27" s="25"/>
      <c r="J27" s="25"/>
      <c r="K27" s="25"/>
      <c r="L27" s="44">
        <f t="shared" si="0"/>
        <v>10000</v>
      </c>
      <c r="M27" s="341">
        <f t="shared" si="1"/>
        <v>10000</v>
      </c>
    </row>
    <row r="28" spans="1:13" ht="12.75">
      <c r="A28" s="7" t="s">
        <v>10</v>
      </c>
      <c r="B28" s="388" t="s">
        <v>11</v>
      </c>
      <c r="C28" s="396"/>
      <c r="D28" s="396"/>
      <c r="E28" s="396"/>
      <c r="F28" s="24"/>
      <c r="G28" s="24"/>
      <c r="H28" s="24"/>
      <c r="I28" s="24"/>
      <c r="J28" s="24"/>
      <c r="K28" s="24"/>
      <c r="L28" s="44">
        <f t="shared" si="0"/>
        <v>0</v>
      </c>
      <c r="M28" s="341">
        <f t="shared" si="1"/>
        <v>0</v>
      </c>
    </row>
    <row r="29" spans="1:13" ht="12.75">
      <c r="A29" s="7"/>
      <c r="B29" s="387" t="s">
        <v>33</v>
      </c>
      <c r="C29" s="387"/>
      <c r="D29" s="387"/>
      <c r="E29" s="387"/>
      <c r="F29" s="24"/>
      <c r="G29" s="24"/>
      <c r="H29" s="24"/>
      <c r="I29" s="24"/>
      <c r="J29" s="24"/>
      <c r="K29" s="24"/>
      <c r="L29" s="44">
        <f t="shared" si="0"/>
        <v>0</v>
      </c>
      <c r="M29" s="341">
        <f t="shared" si="1"/>
        <v>0</v>
      </c>
    </row>
    <row r="30" spans="1:13" ht="12.75">
      <c r="A30" s="12" t="s">
        <v>12</v>
      </c>
      <c r="B30" s="387" t="s">
        <v>34</v>
      </c>
      <c r="C30" s="387"/>
      <c r="D30" s="387"/>
      <c r="E30" s="387"/>
      <c r="F30" s="25">
        <v>6677</v>
      </c>
      <c r="G30" s="25">
        <v>6677</v>
      </c>
      <c r="H30" s="25"/>
      <c r="I30" s="25"/>
      <c r="J30" s="25"/>
      <c r="K30" s="25"/>
      <c r="L30" s="44">
        <f t="shared" si="0"/>
        <v>6677</v>
      </c>
      <c r="M30" s="341">
        <f t="shared" si="1"/>
        <v>6677</v>
      </c>
    </row>
    <row r="31" spans="1:13" ht="12.75">
      <c r="A31" s="12"/>
      <c r="B31" s="388" t="s">
        <v>88</v>
      </c>
      <c r="C31" s="388"/>
      <c r="D31" s="388"/>
      <c r="E31" s="388"/>
      <c r="F31" s="25">
        <v>508</v>
      </c>
      <c r="G31" s="25">
        <v>508</v>
      </c>
      <c r="H31" s="25"/>
      <c r="I31" s="25"/>
      <c r="J31" s="25"/>
      <c r="K31" s="25"/>
      <c r="L31" s="44">
        <f t="shared" si="0"/>
        <v>508</v>
      </c>
      <c r="M31" s="341">
        <f t="shared" si="1"/>
        <v>508</v>
      </c>
    </row>
    <row r="32" spans="1:13" ht="12.75">
      <c r="A32" s="12"/>
      <c r="B32" s="388" t="s">
        <v>87</v>
      </c>
      <c r="C32" s="388"/>
      <c r="D32" s="388"/>
      <c r="E32" s="388"/>
      <c r="F32" s="25">
        <v>2228</v>
      </c>
      <c r="G32" s="25">
        <v>2228</v>
      </c>
      <c r="H32" s="25"/>
      <c r="I32" s="25"/>
      <c r="J32" s="25"/>
      <c r="K32" s="25"/>
      <c r="L32" s="44">
        <f t="shared" si="0"/>
        <v>2228</v>
      </c>
      <c r="M32" s="341">
        <f t="shared" si="1"/>
        <v>2228</v>
      </c>
    </row>
    <row r="33" spans="1:13" ht="12.75">
      <c r="A33" s="7"/>
      <c r="B33" s="388" t="s">
        <v>35</v>
      </c>
      <c r="C33" s="388"/>
      <c r="D33" s="388"/>
      <c r="E33" s="388"/>
      <c r="F33" s="25">
        <v>3941</v>
      </c>
      <c r="G33" s="25">
        <v>3941</v>
      </c>
      <c r="H33" s="25"/>
      <c r="I33" s="25"/>
      <c r="J33" s="24"/>
      <c r="K33" s="24"/>
      <c r="L33" s="44">
        <f t="shared" si="0"/>
        <v>3941</v>
      </c>
      <c r="M33" s="341">
        <f t="shared" si="1"/>
        <v>3941</v>
      </c>
    </row>
    <row r="34" spans="1:13" ht="12.75">
      <c r="A34" s="12" t="s">
        <v>13</v>
      </c>
      <c r="B34" s="387" t="s">
        <v>36</v>
      </c>
      <c r="C34" s="387"/>
      <c r="D34" s="387"/>
      <c r="E34" s="387"/>
      <c r="F34" s="25">
        <v>5393</v>
      </c>
      <c r="G34" s="25">
        <v>5393</v>
      </c>
      <c r="H34" s="25"/>
      <c r="I34" s="25"/>
      <c r="J34" s="25"/>
      <c r="K34" s="25"/>
      <c r="L34" s="44">
        <f t="shared" si="0"/>
        <v>5393</v>
      </c>
      <c r="M34" s="341">
        <f t="shared" si="1"/>
        <v>5393</v>
      </c>
    </row>
    <row r="35" spans="1:13" ht="12.75">
      <c r="A35" s="7"/>
      <c r="B35" s="388" t="s">
        <v>89</v>
      </c>
      <c r="C35" s="388"/>
      <c r="D35" s="388"/>
      <c r="E35" s="388"/>
      <c r="F35" s="24">
        <v>5393</v>
      </c>
      <c r="G35" s="24">
        <v>5393</v>
      </c>
      <c r="H35" s="24"/>
      <c r="I35" s="24"/>
      <c r="J35" s="24"/>
      <c r="K35" s="24"/>
      <c r="L35" s="44">
        <f t="shared" si="0"/>
        <v>5393</v>
      </c>
      <c r="M35" s="341">
        <f t="shared" si="1"/>
        <v>5393</v>
      </c>
    </row>
    <row r="36" spans="1:13" ht="12.75">
      <c r="A36" s="7"/>
      <c r="B36" s="397" t="s">
        <v>37</v>
      </c>
      <c r="C36" s="397"/>
      <c r="D36" s="397"/>
      <c r="E36" s="397"/>
      <c r="F36" s="25">
        <v>140</v>
      </c>
      <c r="G36" s="25">
        <v>140</v>
      </c>
      <c r="H36" s="25"/>
      <c r="I36" s="25"/>
      <c r="J36" s="25"/>
      <c r="K36" s="25"/>
      <c r="L36" s="44">
        <f t="shared" si="0"/>
        <v>140</v>
      </c>
      <c r="M36" s="341">
        <f t="shared" si="1"/>
        <v>140</v>
      </c>
    </row>
    <row r="37" spans="1:13" ht="12.75">
      <c r="A37" s="7"/>
      <c r="B37" s="387" t="s">
        <v>38</v>
      </c>
      <c r="C37" s="387"/>
      <c r="D37" s="387"/>
      <c r="E37" s="387"/>
      <c r="F37" s="24"/>
      <c r="G37" s="24"/>
      <c r="H37" s="24"/>
      <c r="I37" s="24"/>
      <c r="J37" s="24"/>
      <c r="K37" s="24"/>
      <c r="L37" s="44">
        <f t="shared" si="0"/>
        <v>0</v>
      </c>
      <c r="M37" s="341">
        <f t="shared" si="1"/>
        <v>0</v>
      </c>
    </row>
    <row r="38" spans="1:13" ht="12.75">
      <c r="A38" s="7"/>
      <c r="B38" s="387" t="s">
        <v>39</v>
      </c>
      <c r="C38" s="387"/>
      <c r="D38" s="387"/>
      <c r="E38" s="387"/>
      <c r="F38" s="24">
        <v>13780</v>
      </c>
      <c r="G38" s="24">
        <v>15774</v>
      </c>
      <c r="H38" s="24">
        <v>548</v>
      </c>
      <c r="I38" s="24">
        <v>548</v>
      </c>
      <c r="J38" s="24">
        <v>205</v>
      </c>
      <c r="K38" s="24">
        <v>957</v>
      </c>
      <c r="L38" s="44">
        <f t="shared" si="0"/>
        <v>14533</v>
      </c>
      <c r="M38" s="341">
        <f t="shared" si="1"/>
        <v>17279</v>
      </c>
    </row>
    <row r="39" spans="1:13" ht="12.75">
      <c r="A39" s="7" t="s">
        <v>14</v>
      </c>
      <c r="B39" s="388" t="s">
        <v>40</v>
      </c>
      <c r="C39" s="388"/>
      <c r="D39" s="388"/>
      <c r="E39" s="388"/>
      <c r="F39" s="24">
        <v>13780</v>
      </c>
      <c r="G39" s="24">
        <v>15774</v>
      </c>
      <c r="H39" s="24">
        <v>548</v>
      </c>
      <c r="I39" s="24">
        <v>548</v>
      </c>
      <c r="J39" s="24">
        <v>205</v>
      </c>
      <c r="K39" s="24">
        <v>957</v>
      </c>
      <c r="L39" s="44">
        <f t="shared" si="0"/>
        <v>14533</v>
      </c>
      <c r="M39" s="341">
        <f t="shared" si="1"/>
        <v>17279</v>
      </c>
    </row>
    <row r="40" spans="1:13" ht="13.5" thickBot="1">
      <c r="A40" s="8"/>
      <c r="B40" s="398" t="s">
        <v>41</v>
      </c>
      <c r="C40" s="398"/>
      <c r="D40" s="398"/>
      <c r="E40" s="398"/>
      <c r="F40" s="26">
        <f>SUM(F12+F13+F19+F26+F27+F30+F34+F36+F38)</f>
        <v>250591</v>
      </c>
      <c r="G40" s="26">
        <f>SUM(G12+G13+G19+G26+G27+G30+G34+G36+G38)</f>
        <v>264900</v>
      </c>
      <c r="H40" s="26">
        <f>SUM(H12:H38)</f>
        <v>698</v>
      </c>
      <c r="I40" s="26">
        <f>SUM(I12:I38)</f>
        <v>698</v>
      </c>
      <c r="J40" s="26">
        <f>SUM(J12+J13+J19+J26+J30+J34+J36+J38)</f>
        <v>24535</v>
      </c>
      <c r="K40" s="26">
        <f>SUM(K12+K13+K19+K26+K30+K34+K36+K38)</f>
        <v>25287</v>
      </c>
      <c r="L40" s="44">
        <f t="shared" si="0"/>
        <v>275824</v>
      </c>
      <c r="M40" s="341">
        <f t="shared" si="1"/>
        <v>290885</v>
      </c>
    </row>
    <row r="41" spans="1:13" ht="13.5" thickTop="1">
      <c r="A41" s="5"/>
      <c r="B41" s="387" t="s">
        <v>16</v>
      </c>
      <c r="C41" s="387"/>
      <c r="D41" s="387"/>
      <c r="E41" s="387"/>
      <c r="F41" s="104"/>
      <c r="G41" s="104"/>
      <c r="H41" s="24"/>
      <c r="I41" s="24"/>
      <c r="J41" s="24"/>
      <c r="K41" s="24"/>
      <c r="L41" s="333"/>
      <c r="M41" s="1"/>
    </row>
    <row r="42" spans="1:13" ht="13.5" thickBot="1">
      <c r="A42" s="5"/>
      <c r="B42" s="387" t="s">
        <v>314</v>
      </c>
      <c r="C42" s="387"/>
      <c r="D42" s="387"/>
      <c r="E42" s="387"/>
      <c r="F42" s="104"/>
      <c r="G42" s="104"/>
      <c r="H42" s="24"/>
      <c r="I42" s="24"/>
      <c r="J42" s="24"/>
      <c r="K42" s="24"/>
      <c r="L42" s="28"/>
      <c r="M42" s="10"/>
    </row>
    <row r="43" spans="1:13" ht="13.5" thickTop="1">
      <c r="A43" s="11" t="s">
        <v>4</v>
      </c>
      <c r="B43" s="387" t="s">
        <v>313</v>
      </c>
      <c r="C43" s="387"/>
      <c r="D43" s="387"/>
      <c r="E43" s="387"/>
      <c r="F43" s="25">
        <v>127491</v>
      </c>
      <c r="G43" s="25">
        <v>132994</v>
      </c>
      <c r="H43" s="25">
        <v>43399</v>
      </c>
      <c r="I43" s="25">
        <v>43814</v>
      </c>
      <c r="J43" s="25">
        <v>95085</v>
      </c>
      <c r="K43" s="25">
        <v>95837</v>
      </c>
      <c r="L43" s="44">
        <f>SUM(F43+H43+J43)</f>
        <v>265975</v>
      </c>
      <c r="M43" s="342">
        <f>SUM(G43+I43+K43)</f>
        <v>272645</v>
      </c>
    </row>
    <row r="44" spans="1:13" ht="12.75">
      <c r="A44" s="7" t="s">
        <v>319</v>
      </c>
      <c r="B44" s="388" t="s">
        <v>169</v>
      </c>
      <c r="C44" s="388"/>
      <c r="D44" s="388"/>
      <c r="E44" s="388"/>
      <c r="F44" s="343">
        <v>17656</v>
      </c>
      <c r="G44" s="343">
        <v>17798</v>
      </c>
      <c r="H44" s="343">
        <v>25277</v>
      </c>
      <c r="I44" s="343">
        <v>25604</v>
      </c>
      <c r="J44" s="343">
        <v>33697</v>
      </c>
      <c r="K44" s="343">
        <v>33697</v>
      </c>
      <c r="L44" s="44">
        <f aca="true" t="shared" si="2" ref="L44:L54">SUM(F44+H44+J44)</f>
        <v>76630</v>
      </c>
      <c r="M44" s="344">
        <f aca="true" t="shared" si="3" ref="M44:M54">SUM(G44+I44+K44)</f>
        <v>77099</v>
      </c>
    </row>
    <row r="45" spans="1:13" ht="12.75">
      <c r="A45" s="7" t="s">
        <v>320</v>
      </c>
      <c r="B45" s="388" t="s">
        <v>315</v>
      </c>
      <c r="C45" s="388"/>
      <c r="D45" s="388"/>
      <c r="E45" s="388"/>
      <c r="F45" s="24">
        <v>4057</v>
      </c>
      <c r="G45" s="24">
        <v>4095</v>
      </c>
      <c r="H45" s="24">
        <v>6815</v>
      </c>
      <c r="I45" s="24">
        <v>6903</v>
      </c>
      <c r="J45" s="24">
        <v>9319</v>
      </c>
      <c r="K45" s="24">
        <v>9319</v>
      </c>
      <c r="L45" s="44">
        <f t="shared" si="2"/>
        <v>20191</v>
      </c>
      <c r="M45" s="344">
        <f t="shared" si="3"/>
        <v>20317</v>
      </c>
    </row>
    <row r="46" spans="1:13" ht="12.75">
      <c r="A46" s="7" t="s">
        <v>321</v>
      </c>
      <c r="B46" s="388" t="s">
        <v>316</v>
      </c>
      <c r="C46" s="388"/>
      <c r="D46" s="388"/>
      <c r="E46" s="388"/>
      <c r="F46" s="24">
        <v>78333</v>
      </c>
      <c r="G46" s="24">
        <v>83656</v>
      </c>
      <c r="H46" s="24">
        <v>11307</v>
      </c>
      <c r="I46" s="24">
        <v>11307</v>
      </c>
      <c r="J46" s="24">
        <v>52069</v>
      </c>
      <c r="K46" s="24">
        <v>52821</v>
      </c>
      <c r="L46" s="44">
        <f t="shared" si="2"/>
        <v>141709</v>
      </c>
      <c r="M46" s="344">
        <f t="shared" si="3"/>
        <v>147784</v>
      </c>
    </row>
    <row r="47" spans="1:13" ht="12.75">
      <c r="A47" s="7" t="s">
        <v>322</v>
      </c>
      <c r="B47" s="388" t="s">
        <v>317</v>
      </c>
      <c r="C47" s="388"/>
      <c r="D47" s="388"/>
      <c r="E47" s="388"/>
      <c r="F47" s="24">
        <v>22321</v>
      </c>
      <c r="G47" s="24">
        <v>22321</v>
      </c>
      <c r="H47" s="24"/>
      <c r="I47" s="24"/>
      <c r="J47" s="24"/>
      <c r="K47" s="24"/>
      <c r="L47" s="44">
        <f t="shared" si="2"/>
        <v>22321</v>
      </c>
      <c r="M47" s="344">
        <f t="shared" si="3"/>
        <v>22321</v>
      </c>
    </row>
    <row r="48" spans="1:13" ht="12.75">
      <c r="A48" s="6" t="s">
        <v>323</v>
      </c>
      <c r="B48" s="388" t="s">
        <v>318</v>
      </c>
      <c r="C48" s="388"/>
      <c r="D48" s="388"/>
      <c r="E48" s="388"/>
      <c r="F48" s="24">
        <v>5124</v>
      </c>
      <c r="G48" s="24">
        <v>5124</v>
      </c>
      <c r="H48" s="24"/>
      <c r="I48" s="24"/>
      <c r="J48" s="24"/>
      <c r="K48" s="24"/>
      <c r="L48" s="44">
        <f t="shared" si="2"/>
        <v>5124</v>
      </c>
      <c r="M48" s="344">
        <f t="shared" si="3"/>
        <v>5124</v>
      </c>
    </row>
    <row r="49" spans="1:13" ht="12.75">
      <c r="A49" s="345" t="s">
        <v>5</v>
      </c>
      <c r="B49" s="338" t="s">
        <v>423</v>
      </c>
      <c r="C49" s="338"/>
      <c r="D49" s="338"/>
      <c r="E49" s="338"/>
      <c r="F49" s="24"/>
      <c r="G49" s="24">
        <v>8391</v>
      </c>
      <c r="H49" s="24"/>
      <c r="I49" s="24"/>
      <c r="J49" s="24"/>
      <c r="K49" s="24"/>
      <c r="L49" s="44"/>
      <c r="M49" s="344">
        <f t="shared" si="3"/>
        <v>8391</v>
      </c>
    </row>
    <row r="50" spans="1:13" ht="12.75">
      <c r="A50" s="12" t="s">
        <v>7</v>
      </c>
      <c r="B50" s="387" t="s">
        <v>324</v>
      </c>
      <c r="C50" s="387"/>
      <c r="D50" s="387"/>
      <c r="E50" s="387"/>
      <c r="F50" s="25">
        <v>6849</v>
      </c>
      <c r="G50" s="25">
        <v>6849</v>
      </c>
      <c r="H50" s="25"/>
      <c r="I50" s="25"/>
      <c r="J50" s="25"/>
      <c r="K50" s="25"/>
      <c r="L50" s="44">
        <f t="shared" si="2"/>
        <v>6849</v>
      </c>
      <c r="M50" s="344">
        <f t="shared" si="3"/>
        <v>6849</v>
      </c>
    </row>
    <row r="51" spans="1:13" ht="12.75">
      <c r="A51" s="7"/>
      <c r="B51" s="388" t="s">
        <v>325</v>
      </c>
      <c r="C51" s="388"/>
      <c r="D51" s="388"/>
      <c r="E51" s="388"/>
      <c r="F51" s="24">
        <v>6849</v>
      </c>
      <c r="G51" s="24">
        <v>6849</v>
      </c>
      <c r="H51" s="24"/>
      <c r="I51" s="24"/>
      <c r="J51" s="24"/>
      <c r="K51" s="24"/>
      <c r="L51" s="44">
        <f t="shared" si="2"/>
        <v>6849</v>
      </c>
      <c r="M51" s="344">
        <f t="shared" si="3"/>
        <v>6849</v>
      </c>
    </row>
    <row r="52" spans="1:13" ht="12.75">
      <c r="A52" s="12" t="s">
        <v>328</v>
      </c>
      <c r="B52" s="387" t="s">
        <v>326</v>
      </c>
      <c r="C52" s="387"/>
      <c r="D52" s="387"/>
      <c r="E52" s="387"/>
      <c r="F52" s="25">
        <v>3000</v>
      </c>
      <c r="G52" s="25">
        <v>3000</v>
      </c>
      <c r="H52" s="25"/>
      <c r="I52" s="25"/>
      <c r="J52" s="25"/>
      <c r="K52" s="25"/>
      <c r="L52" s="44">
        <f t="shared" si="2"/>
        <v>3000</v>
      </c>
      <c r="M52" s="344">
        <f t="shared" si="3"/>
        <v>3000</v>
      </c>
    </row>
    <row r="53" spans="1:13" ht="12.75">
      <c r="A53" s="12" t="s">
        <v>9</v>
      </c>
      <c r="B53" s="399" t="s">
        <v>327</v>
      </c>
      <c r="C53" s="400"/>
      <c r="D53" s="400"/>
      <c r="E53" s="401"/>
      <c r="F53" s="25">
        <v>0</v>
      </c>
      <c r="G53" s="25">
        <v>0</v>
      </c>
      <c r="H53" s="25"/>
      <c r="I53" s="25"/>
      <c r="J53" s="25"/>
      <c r="K53" s="25"/>
      <c r="L53" s="44">
        <f t="shared" si="2"/>
        <v>0</v>
      </c>
      <c r="M53" s="344">
        <f t="shared" si="3"/>
        <v>0</v>
      </c>
    </row>
    <row r="54" spans="1:13" ht="13.5" thickBot="1">
      <c r="A54" s="334"/>
      <c r="B54" s="379" t="s">
        <v>329</v>
      </c>
      <c r="C54" s="380"/>
      <c r="D54" s="380"/>
      <c r="E54" s="380"/>
      <c r="F54" s="335">
        <f>SUM(F43+F50+F52+F53)</f>
        <v>137340</v>
      </c>
      <c r="G54" s="335">
        <f>SUM(G43+G49+G50+G52+G53)</f>
        <v>151234</v>
      </c>
      <c r="H54" s="335">
        <f>SUM(H43+H50+H52+H53)</f>
        <v>43399</v>
      </c>
      <c r="I54" s="335">
        <f>SUM(I43+I50+I52+I53)</f>
        <v>43814</v>
      </c>
      <c r="J54" s="335">
        <f>SUM(J43+J50+J52+J53)</f>
        <v>95085</v>
      </c>
      <c r="K54" s="346">
        <f>SUM(K43+K50+K52+K53)</f>
        <v>95837</v>
      </c>
      <c r="L54" s="347">
        <f t="shared" si="2"/>
        <v>275824</v>
      </c>
      <c r="M54" s="348">
        <f t="shared" si="3"/>
        <v>290885</v>
      </c>
    </row>
    <row r="55" spans="1:13" ht="13.5" thickTop="1">
      <c r="A55" s="1"/>
      <c r="B55" s="98" t="s">
        <v>398</v>
      </c>
      <c r="C55" s="1"/>
      <c r="D55" s="1"/>
      <c r="E55" s="1"/>
      <c r="F55" s="1">
        <v>113251</v>
      </c>
      <c r="G55" s="1">
        <v>113666</v>
      </c>
      <c r="H55" s="1"/>
      <c r="I55" s="1"/>
      <c r="J55" s="1"/>
      <c r="K55" s="1"/>
      <c r="L55" s="1"/>
      <c r="M55" s="1"/>
    </row>
    <row r="56" spans="1:13" ht="12.75">
      <c r="A56" s="1"/>
      <c r="B56" s="98" t="s">
        <v>105</v>
      </c>
      <c r="C56" s="1"/>
      <c r="D56" s="1"/>
      <c r="E56" s="1"/>
      <c r="F56" s="336">
        <f>SUM(F54:F55)</f>
        <v>250591</v>
      </c>
      <c r="G56" s="336">
        <f>SUM(G54:G55)</f>
        <v>264900</v>
      </c>
      <c r="H56" s="1"/>
      <c r="I56" s="1"/>
      <c r="J56" s="1"/>
      <c r="K56" s="1"/>
      <c r="L56" s="1"/>
      <c r="M56" s="1"/>
    </row>
  </sheetData>
  <sheetProtection/>
  <mergeCells count="58">
    <mergeCell ref="B52:E52"/>
    <mergeCell ref="B53:E53"/>
    <mergeCell ref="B48:E48"/>
    <mergeCell ref="B50:E50"/>
    <mergeCell ref="B51:E51"/>
    <mergeCell ref="B45:E45"/>
    <mergeCell ref="B46:E46"/>
    <mergeCell ref="B47:E47"/>
    <mergeCell ref="B41:E41"/>
    <mergeCell ref="B42:E42"/>
    <mergeCell ref="B43:E43"/>
    <mergeCell ref="B44:E44"/>
    <mergeCell ref="B16:E16"/>
    <mergeCell ref="B10:E10"/>
    <mergeCell ref="B11:E11"/>
    <mergeCell ref="B40:E40"/>
    <mergeCell ref="B33:E33"/>
    <mergeCell ref="B34:E34"/>
    <mergeCell ref="B39:E39"/>
    <mergeCell ref="B35:E35"/>
    <mergeCell ref="B38:E38"/>
    <mergeCell ref="B32:E32"/>
    <mergeCell ref="B37:E37"/>
    <mergeCell ref="B36:E36"/>
    <mergeCell ref="G8:G9"/>
    <mergeCell ref="B17:E17"/>
    <mergeCell ref="B23:E23"/>
    <mergeCell ref="B24:E24"/>
    <mergeCell ref="B13:E13"/>
    <mergeCell ref="B14:E14"/>
    <mergeCell ref="B15:E15"/>
    <mergeCell ref="B30:E30"/>
    <mergeCell ref="B21:E21"/>
    <mergeCell ref="B26:E26"/>
    <mergeCell ref="B28:E28"/>
    <mergeCell ref="B31:E31"/>
    <mergeCell ref="B22:E22"/>
    <mergeCell ref="B27:E27"/>
    <mergeCell ref="B25:E25"/>
    <mergeCell ref="B29:E29"/>
    <mergeCell ref="A8:A9"/>
    <mergeCell ref="B8:E9"/>
    <mergeCell ref="A1:I1"/>
    <mergeCell ref="H8:H9"/>
    <mergeCell ref="I8:I9"/>
    <mergeCell ref="G2:I2"/>
    <mergeCell ref="A4:J4"/>
    <mergeCell ref="A5:J5"/>
    <mergeCell ref="M8:M9"/>
    <mergeCell ref="B54:E54"/>
    <mergeCell ref="F8:F9"/>
    <mergeCell ref="J8:J9"/>
    <mergeCell ref="K8:K9"/>
    <mergeCell ref="L8:L9"/>
    <mergeCell ref="B12:E12"/>
    <mergeCell ref="B18:E18"/>
    <mergeCell ref="B19:E19"/>
    <mergeCell ref="B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4" sqref="D4:F4"/>
    </sheetView>
  </sheetViews>
  <sheetFormatPr defaultColWidth="9.00390625" defaultRowHeight="12.75"/>
  <cols>
    <col min="1" max="1" width="38.125" style="0" customWidth="1"/>
    <col min="2" max="2" width="12.625" style="0" customWidth="1"/>
    <col min="3" max="3" width="15.625" style="0" customWidth="1"/>
    <col min="4" max="4" width="16.00390625" style="0" customWidth="1"/>
    <col min="5" max="5" width="21.125" style="0" customWidth="1"/>
    <col min="6" max="6" width="55.00390625" style="0" customWidth="1"/>
  </cols>
  <sheetData>
    <row r="1" ht="12.75">
      <c r="E1" s="307" t="s">
        <v>358</v>
      </c>
    </row>
    <row r="2" spans="1:9" ht="12.75">
      <c r="A2" s="418" t="s">
        <v>406</v>
      </c>
      <c r="B2" s="418"/>
      <c r="C2" s="418"/>
      <c r="D2" s="418"/>
      <c r="E2" s="418"/>
      <c r="F2" s="418"/>
      <c r="G2" s="418"/>
      <c r="H2" s="418"/>
      <c r="I2" s="418"/>
    </row>
    <row r="3" spans="1:6" ht="12.75">
      <c r="A3" s="419" t="s">
        <v>402</v>
      </c>
      <c r="B3" s="420"/>
      <c r="C3" s="420"/>
      <c r="D3" s="420"/>
      <c r="E3" s="420"/>
      <c r="F3" s="420"/>
    </row>
    <row r="4" spans="1:6" ht="12.75">
      <c r="A4" s="166"/>
      <c r="B4" s="421"/>
      <c r="C4" s="421"/>
      <c r="D4" s="423"/>
      <c r="E4" s="423"/>
      <c r="F4" s="423"/>
    </row>
    <row r="5" spans="1:6" ht="12.75">
      <c r="A5" s="167"/>
      <c r="B5" s="422"/>
      <c r="C5" s="422"/>
      <c r="D5" s="166"/>
      <c r="F5" s="166"/>
    </row>
    <row r="6" spans="1:6" ht="12.75">
      <c r="A6" s="167"/>
      <c r="B6" s="168"/>
      <c r="C6" s="169"/>
      <c r="D6" s="167"/>
      <c r="E6" s="167" t="s">
        <v>213</v>
      </c>
      <c r="F6" s="167"/>
    </row>
    <row r="7" spans="1:6" ht="12.75">
      <c r="A7" s="412" t="s">
        <v>240</v>
      </c>
      <c r="B7" s="414" t="s">
        <v>241</v>
      </c>
      <c r="C7" s="414"/>
      <c r="D7" s="415"/>
      <c r="E7" s="416" t="s">
        <v>81</v>
      </c>
      <c r="F7" s="167"/>
    </row>
    <row r="8" spans="1:6" ht="12.75">
      <c r="A8" s="413"/>
      <c r="B8" s="170" t="s">
        <v>242</v>
      </c>
      <c r="C8" s="172" t="s">
        <v>243</v>
      </c>
      <c r="D8" s="171" t="s">
        <v>244</v>
      </c>
      <c r="E8" s="417"/>
      <c r="F8" s="167"/>
    </row>
    <row r="9" spans="1:6" ht="12.75">
      <c r="A9" s="173" t="s">
        <v>245</v>
      </c>
      <c r="B9" s="174">
        <v>0</v>
      </c>
      <c r="C9" s="174">
        <v>0</v>
      </c>
      <c r="D9" s="175">
        <v>0</v>
      </c>
      <c r="E9" s="176">
        <v>0</v>
      </c>
      <c r="F9" s="167"/>
    </row>
    <row r="10" spans="1:6" ht="12.75">
      <c r="A10" s="173" t="s">
        <v>246</v>
      </c>
      <c r="B10" s="174">
        <v>0</v>
      </c>
      <c r="C10" s="174">
        <v>0</v>
      </c>
      <c r="D10" s="175">
        <v>0</v>
      </c>
      <c r="E10" s="176">
        <v>0</v>
      </c>
      <c r="F10" s="167"/>
    </row>
    <row r="11" spans="1:6" ht="12.75">
      <c r="A11" s="173" t="s">
        <v>247</v>
      </c>
      <c r="B11" s="174">
        <v>0</v>
      </c>
      <c r="C11" s="174">
        <v>0</v>
      </c>
      <c r="D11" s="175">
        <v>0</v>
      </c>
      <c r="E11" s="176">
        <v>0</v>
      </c>
      <c r="F11" s="167"/>
    </row>
    <row r="12" spans="1:6" ht="17.25" customHeight="1">
      <c r="A12" s="173" t="s">
        <v>248</v>
      </c>
      <c r="B12" s="174">
        <v>0</v>
      </c>
      <c r="C12" s="174">
        <v>0</v>
      </c>
      <c r="D12" s="175">
        <v>0</v>
      </c>
      <c r="E12" s="176">
        <v>0</v>
      </c>
      <c r="F12" s="167"/>
    </row>
    <row r="13" spans="1:6" ht="12.75">
      <c r="A13" s="173" t="s">
        <v>249</v>
      </c>
      <c r="B13" s="174">
        <v>0</v>
      </c>
      <c r="C13" s="174">
        <v>0</v>
      </c>
      <c r="D13" s="175">
        <v>0</v>
      </c>
      <c r="E13" s="176">
        <v>0</v>
      </c>
      <c r="F13" s="167"/>
    </row>
    <row r="14" spans="1:6" ht="12.75">
      <c r="A14" s="173" t="s">
        <v>111</v>
      </c>
      <c r="B14" s="174">
        <v>0</v>
      </c>
      <c r="C14" s="174">
        <v>1342</v>
      </c>
      <c r="D14" s="175">
        <v>0</v>
      </c>
      <c r="E14" s="176">
        <v>1342</v>
      </c>
      <c r="F14" s="167"/>
    </row>
    <row r="15" spans="1:6" ht="15" customHeight="1">
      <c r="A15" s="173" t="s">
        <v>250</v>
      </c>
      <c r="B15" s="174">
        <v>0</v>
      </c>
      <c r="C15" s="174">
        <v>0</v>
      </c>
      <c r="D15" s="175">
        <v>0</v>
      </c>
      <c r="E15" s="176">
        <v>0</v>
      </c>
      <c r="F15" s="167"/>
    </row>
    <row r="16" spans="1:6" ht="12.75">
      <c r="A16" s="173" t="s">
        <v>251</v>
      </c>
      <c r="B16" s="174">
        <v>777</v>
      </c>
      <c r="C16" s="174">
        <v>270</v>
      </c>
      <c r="D16" s="175">
        <v>0</v>
      </c>
      <c r="E16" s="176">
        <v>1047</v>
      </c>
      <c r="F16" s="167"/>
    </row>
    <row r="17" spans="1:6" ht="12" customHeight="1">
      <c r="A17" s="173" t="s">
        <v>252</v>
      </c>
      <c r="B17" s="174">
        <v>0</v>
      </c>
      <c r="C17" s="174">
        <v>0</v>
      </c>
      <c r="D17" s="175">
        <v>0</v>
      </c>
      <c r="E17" s="176">
        <v>0</v>
      </c>
      <c r="F17" s="167"/>
    </row>
    <row r="18" spans="1:6" ht="12.75">
      <c r="A18" s="173" t="s">
        <v>253</v>
      </c>
      <c r="B18" s="174">
        <v>0</v>
      </c>
      <c r="C18" s="174">
        <v>0</v>
      </c>
      <c r="D18" s="175">
        <v>0</v>
      </c>
      <c r="E18" s="176">
        <v>0</v>
      </c>
      <c r="F18" s="177"/>
    </row>
    <row r="19" spans="1:5" ht="12" customHeight="1">
      <c r="A19" s="178" t="s">
        <v>254</v>
      </c>
      <c r="B19" s="174">
        <v>0</v>
      </c>
      <c r="C19" s="174">
        <v>0</v>
      </c>
      <c r="D19" s="175">
        <v>0</v>
      </c>
      <c r="E19" s="176">
        <v>0</v>
      </c>
    </row>
    <row r="20" spans="1:5" ht="11.25" customHeight="1">
      <c r="A20" s="178" t="s">
        <v>255</v>
      </c>
      <c r="B20" s="174">
        <v>0</v>
      </c>
      <c r="C20" s="179">
        <v>0</v>
      </c>
      <c r="D20" s="180">
        <v>0</v>
      </c>
      <c r="E20" s="176">
        <v>0</v>
      </c>
    </row>
    <row r="21" spans="1:5" ht="15.75" customHeight="1">
      <c r="A21" s="178" t="s">
        <v>256</v>
      </c>
      <c r="B21" s="179">
        <v>0</v>
      </c>
      <c r="C21" s="179">
        <v>0</v>
      </c>
      <c r="D21" s="180">
        <v>0</v>
      </c>
      <c r="E21" s="181">
        <f>C21+B21</f>
        <v>0</v>
      </c>
    </row>
    <row r="22" spans="1:5" ht="41.25" customHeight="1">
      <c r="A22" s="178" t="s">
        <v>260</v>
      </c>
      <c r="B22" s="179">
        <v>2861</v>
      </c>
      <c r="C22" s="179">
        <v>0</v>
      </c>
      <c r="D22" s="180">
        <v>0</v>
      </c>
      <c r="E22" s="181">
        <v>2861</v>
      </c>
    </row>
    <row r="23" spans="1:5" ht="27.75" customHeight="1">
      <c r="A23" s="178" t="s">
        <v>257</v>
      </c>
      <c r="B23" s="179">
        <v>0</v>
      </c>
      <c r="C23" s="179">
        <v>0</v>
      </c>
      <c r="D23" s="180">
        <v>0</v>
      </c>
      <c r="E23" s="181">
        <v>0</v>
      </c>
    </row>
    <row r="24" spans="1:5" ht="28.5" customHeight="1">
      <c r="A24" s="178" t="s">
        <v>258</v>
      </c>
      <c r="B24" s="179">
        <v>0</v>
      </c>
      <c r="C24" s="179">
        <v>0</v>
      </c>
      <c r="D24" s="180">
        <v>0</v>
      </c>
      <c r="E24" s="181">
        <v>0</v>
      </c>
    </row>
    <row r="25" spans="1:5" ht="27" customHeight="1">
      <c r="A25" s="178" t="s">
        <v>259</v>
      </c>
      <c r="B25" s="182">
        <f>B20+B16+B22</f>
        <v>3638</v>
      </c>
      <c r="C25" s="182">
        <f>C14+C16</f>
        <v>1612</v>
      </c>
      <c r="D25" s="183">
        <f>D20+D21+D22+D23+D24</f>
        <v>0</v>
      </c>
      <c r="E25" s="184">
        <f>E14+E16+E22</f>
        <v>5250</v>
      </c>
    </row>
  </sheetData>
  <sheetProtection/>
  <mergeCells count="7">
    <mergeCell ref="A7:A8"/>
    <mergeCell ref="B7:D7"/>
    <mergeCell ref="E7:E8"/>
    <mergeCell ref="A2:I2"/>
    <mergeCell ref="A3:F3"/>
    <mergeCell ref="B4:C5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3.375" style="0" customWidth="1"/>
    <col min="2" max="2" width="6.75390625" style="0" customWidth="1"/>
    <col min="3" max="3" width="10.625" style="0" customWidth="1"/>
    <col min="4" max="4" width="8.625" style="0" customWidth="1"/>
    <col min="7" max="7" width="8.375" style="0" customWidth="1"/>
    <col min="8" max="8" width="9.375" style="0" customWidth="1"/>
  </cols>
  <sheetData>
    <row r="1" spans="1:13" ht="12.75">
      <c r="A1" s="185"/>
      <c r="B1" s="185"/>
      <c r="C1" s="186"/>
      <c r="D1" s="186"/>
      <c r="E1" s="186"/>
      <c r="F1" s="186"/>
      <c r="G1" s="186"/>
      <c r="H1" s="186"/>
      <c r="I1" s="185"/>
      <c r="J1" s="185"/>
      <c r="K1" s="185" t="s">
        <v>359</v>
      </c>
      <c r="L1" s="185"/>
      <c r="M1" s="185"/>
    </row>
    <row r="2" spans="1:13" ht="14.25">
      <c r="A2" s="187"/>
      <c r="B2" s="187"/>
      <c r="C2" s="424" t="s">
        <v>412</v>
      </c>
      <c r="D2" s="424"/>
      <c r="E2" s="424"/>
      <c r="F2" s="424"/>
      <c r="G2" s="424"/>
      <c r="H2" s="424"/>
      <c r="I2" s="424"/>
      <c r="J2" s="424"/>
      <c r="K2" s="424"/>
      <c r="L2" s="185"/>
      <c r="M2" s="185"/>
    </row>
    <row r="3" spans="1:13" ht="15">
      <c r="A3" s="429" t="s">
        <v>391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185"/>
      <c r="M3" s="185"/>
    </row>
    <row r="4" spans="1:13" ht="1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5"/>
      <c r="M4" s="185"/>
    </row>
    <row r="5" spans="1:13" ht="15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5"/>
      <c r="M5" s="185"/>
    </row>
    <row r="6" spans="1:13" ht="15.75" thickBot="1">
      <c r="A6" s="429"/>
      <c r="B6" s="429"/>
      <c r="C6" s="429"/>
      <c r="D6" s="429"/>
      <c r="E6" s="429"/>
      <c r="F6" s="429"/>
      <c r="G6" s="429"/>
      <c r="H6" s="429"/>
      <c r="I6" s="429"/>
      <c r="J6" s="185"/>
      <c r="K6" s="185"/>
      <c r="L6" s="185"/>
      <c r="M6" s="185"/>
    </row>
    <row r="7" spans="1:13" ht="12.75">
      <c r="A7" s="430"/>
      <c r="B7" s="432" t="s">
        <v>261</v>
      </c>
      <c r="C7" s="433"/>
      <c r="D7" s="434"/>
      <c r="E7" s="435" t="s">
        <v>262</v>
      </c>
      <c r="F7" s="436"/>
      <c r="G7" s="437"/>
      <c r="H7" s="438" t="s">
        <v>263</v>
      </c>
      <c r="I7" s="436"/>
      <c r="J7" s="437"/>
      <c r="K7" s="436" t="s">
        <v>81</v>
      </c>
      <c r="L7" s="436"/>
      <c r="M7" s="437"/>
    </row>
    <row r="8" spans="1:13" ht="57" thickBot="1">
      <c r="A8" s="431"/>
      <c r="B8" s="189" t="s">
        <v>264</v>
      </c>
      <c r="C8" s="190" t="s">
        <v>265</v>
      </c>
      <c r="D8" s="191" t="s">
        <v>266</v>
      </c>
      <c r="E8" s="192" t="s">
        <v>264</v>
      </c>
      <c r="F8" s="193" t="s">
        <v>265</v>
      </c>
      <c r="G8" s="194" t="s">
        <v>266</v>
      </c>
      <c r="H8" s="192" t="s">
        <v>264</v>
      </c>
      <c r="I8" s="193" t="s">
        <v>265</v>
      </c>
      <c r="J8" s="194" t="s">
        <v>266</v>
      </c>
      <c r="K8" s="189" t="s">
        <v>264</v>
      </c>
      <c r="L8" s="190" t="s">
        <v>265</v>
      </c>
      <c r="M8" s="191" t="s">
        <v>266</v>
      </c>
    </row>
    <row r="9" spans="1:13" ht="25.5">
      <c r="A9" s="195" t="s">
        <v>272</v>
      </c>
      <c r="B9" s="196">
        <v>1</v>
      </c>
      <c r="C9" s="197">
        <v>1</v>
      </c>
      <c r="D9" s="198">
        <v>1</v>
      </c>
      <c r="E9" s="199">
        <v>1</v>
      </c>
      <c r="F9" s="200">
        <v>1</v>
      </c>
      <c r="G9" s="201">
        <v>1</v>
      </c>
      <c r="H9" s="202">
        <v>2</v>
      </c>
      <c r="I9" s="200">
        <v>2</v>
      </c>
      <c r="J9" s="203">
        <v>2</v>
      </c>
      <c r="K9" s="204">
        <f aca="true" t="shared" si="0" ref="K9:M13">B9+E9+H9</f>
        <v>4</v>
      </c>
      <c r="L9" s="204">
        <f t="shared" si="0"/>
        <v>4</v>
      </c>
      <c r="M9" s="205">
        <f t="shared" si="0"/>
        <v>4</v>
      </c>
    </row>
    <row r="10" spans="1:13" ht="26.25" customHeight="1">
      <c r="A10" s="206" t="s">
        <v>389</v>
      </c>
      <c r="B10" s="207">
        <v>6</v>
      </c>
      <c r="C10" s="208">
        <v>6</v>
      </c>
      <c r="D10" s="209">
        <v>6</v>
      </c>
      <c r="E10" s="210"/>
      <c r="F10" s="211"/>
      <c r="G10" s="212"/>
      <c r="H10" s="213">
        <v>1</v>
      </c>
      <c r="I10" s="214">
        <v>1</v>
      </c>
      <c r="J10" s="215">
        <v>1</v>
      </c>
      <c r="K10" s="216">
        <f t="shared" si="0"/>
        <v>7</v>
      </c>
      <c r="L10" s="216">
        <f t="shared" si="0"/>
        <v>7</v>
      </c>
      <c r="M10" s="217">
        <f t="shared" si="0"/>
        <v>7</v>
      </c>
    </row>
    <row r="11" spans="1:13" ht="25.5" customHeight="1">
      <c r="A11" s="218" t="s">
        <v>390</v>
      </c>
      <c r="B11" s="213"/>
      <c r="C11" s="214"/>
      <c r="D11" s="219"/>
      <c r="E11" s="210"/>
      <c r="F11" s="211"/>
      <c r="G11" s="212"/>
      <c r="H11" s="213"/>
      <c r="I11" s="214"/>
      <c r="J11" s="215"/>
      <c r="K11" s="216"/>
      <c r="L11" s="216"/>
      <c r="M11" s="217"/>
    </row>
    <row r="12" spans="1:13" ht="27" customHeight="1">
      <c r="A12" s="218" t="s">
        <v>273</v>
      </c>
      <c r="B12" s="207"/>
      <c r="C12" s="208"/>
      <c r="D12" s="220"/>
      <c r="E12" s="207">
        <v>14</v>
      </c>
      <c r="F12" s="208">
        <v>14</v>
      </c>
      <c r="G12" s="221">
        <v>14</v>
      </c>
      <c r="H12" s="222"/>
      <c r="I12" s="223"/>
      <c r="J12" s="224"/>
      <c r="K12" s="216">
        <f t="shared" si="0"/>
        <v>14</v>
      </c>
      <c r="L12" s="208">
        <f t="shared" si="0"/>
        <v>14</v>
      </c>
      <c r="M12" s="220">
        <f t="shared" si="0"/>
        <v>14</v>
      </c>
    </row>
    <row r="13" spans="1:13" ht="26.25" customHeight="1" thickBot="1">
      <c r="A13" s="218" t="s">
        <v>360</v>
      </c>
      <c r="B13" s="225"/>
      <c r="C13" s="226"/>
      <c r="D13" s="227"/>
      <c r="E13" s="228">
        <v>1</v>
      </c>
      <c r="F13" s="229">
        <v>1</v>
      </c>
      <c r="G13" s="230">
        <v>1</v>
      </c>
      <c r="H13" s="231"/>
      <c r="I13" s="232"/>
      <c r="J13" s="233"/>
      <c r="K13" s="234">
        <f t="shared" si="0"/>
        <v>1</v>
      </c>
      <c r="L13" s="229">
        <f t="shared" si="0"/>
        <v>1</v>
      </c>
      <c r="M13" s="235">
        <f t="shared" si="0"/>
        <v>1</v>
      </c>
    </row>
    <row r="14" spans="1:13" ht="15.75" thickBot="1">
      <c r="A14" s="236" t="s">
        <v>267</v>
      </c>
      <c r="B14" s="237">
        <f aca="true" t="shared" si="1" ref="B14:M14">SUM(B9:B13)</f>
        <v>7</v>
      </c>
      <c r="C14" s="238">
        <f t="shared" si="1"/>
        <v>7</v>
      </c>
      <c r="D14" s="239">
        <f t="shared" si="1"/>
        <v>7</v>
      </c>
      <c r="E14" s="237">
        <f t="shared" si="1"/>
        <v>16</v>
      </c>
      <c r="F14" s="238">
        <f t="shared" si="1"/>
        <v>16</v>
      </c>
      <c r="G14" s="239">
        <f t="shared" si="1"/>
        <v>16</v>
      </c>
      <c r="H14" s="237">
        <f t="shared" si="1"/>
        <v>3</v>
      </c>
      <c r="I14" s="238">
        <f t="shared" si="1"/>
        <v>3</v>
      </c>
      <c r="J14" s="239">
        <f t="shared" si="1"/>
        <v>3</v>
      </c>
      <c r="K14" s="237">
        <f t="shared" si="1"/>
        <v>26</v>
      </c>
      <c r="L14" s="238">
        <f t="shared" si="1"/>
        <v>26</v>
      </c>
      <c r="M14" s="240">
        <f t="shared" si="1"/>
        <v>26</v>
      </c>
    </row>
    <row r="15" spans="1:13" ht="12.75">
      <c r="A15" s="185"/>
      <c r="B15" s="185"/>
      <c r="C15" s="241"/>
      <c r="D15" s="241"/>
      <c r="E15" s="241" t="s">
        <v>268</v>
      </c>
      <c r="F15" s="241"/>
      <c r="G15" s="241"/>
      <c r="H15" s="241"/>
      <c r="I15" s="185"/>
      <c r="J15" s="185"/>
      <c r="K15" s="185"/>
      <c r="L15" s="185"/>
      <c r="M15" s="185"/>
    </row>
    <row r="16" spans="1:13" ht="13.5" thickBot="1">
      <c r="A16" s="185"/>
      <c r="B16" s="185"/>
      <c r="C16" s="241"/>
      <c r="D16" s="241"/>
      <c r="E16" s="241"/>
      <c r="F16" s="241"/>
      <c r="G16" s="241"/>
      <c r="H16" s="241"/>
      <c r="I16" s="185"/>
      <c r="J16" s="185"/>
      <c r="K16" s="185"/>
      <c r="L16" s="185"/>
      <c r="M16" s="185"/>
    </row>
    <row r="17" spans="1:11" ht="13.5" thickBot="1">
      <c r="A17" s="242" t="s">
        <v>269</v>
      </c>
      <c r="B17" s="425" t="s">
        <v>270</v>
      </c>
      <c r="C17" s="426"/>
      <c r="D17" s="243"/>
      <c r="E17" s="241"/>
      <c r="F17" s="241"/>
      <c r="G17" s="185"/>
      <c r="H17" s="185"/>
      <c r="I17" s="185"/>
      <c r="J17" s="185"/>
      <c r="K17" s="185"/>
    </row>
    <row r="18" spans="1:11" ht="38.25">
      <c r="A18" s="244" t="s">
        <v>271</v>
      </c>
      <c r="B18" s="427">
        <v>0</v>
      </c>
      <c r="C18" s="428"/>
      <c r="D18" s="241"/>
      <c r="E18" s="241"/>
      <c r="F18" s="241"/>
      <c r="G18" s="185"/>
      <c r="H18" s="185"/>
      <c r="I18" s="185"/>
      <c r="J18" s="185"/>
      <c r="K18" s="185"/>
    </row>
    <row r="19" spans="1:13" ht="13.5" thickBot="1">
      <c r="A19" s="303" t="s">
        <v>352</v>
      </c>
      <c r="B19" s="304"/>
      <c r="C19" s="305">
        <v>11</v>
      </c>
      <c r="D19" s="241"/>
      <c r="E19" s="241"/>
      <c r="F19" s="241"/>
      <c r="G19" s="241"/>
      <c r="H19" s="241"/>
      <c r="I19" s="185"/>
      <c r="J19" s="185"/>
      <c r="K19" s="185"/>
      <c r="L19" s="185"/>
      <c r="M19" s="185"/>
    </row>
  </sheetData>
  <sheetProtection/>
  <mergeCells count="10">
    <mergeCell ref="C2:K2"/>
    <mergeCell ref="B17:C17"/>
    <mergeCell ref="B18:C18"/>
    <mergeCell ref="A3:K3"/>
    <mergeCell ref="A6:I6"/>
    <mergeCell ref="A7:A8"/>
    <mergeCell ref="B7:D7"/>
    <mergeCell ref="E7:G7"/>
    <mergeCell ref="H7:J7"/>
    <mergeCell ref="K7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F6" sqref="F6"/>
    </sheetView>
  </sheetViews>
  <sheetFormatPr defaultColWidth="9.00390625" defaultRowHeight="12.75"/>
  <cols>
    <col min="2" max="2" width="17.75390625" style="0" customWidth="1"/>
    <col min="3" max="3" width="13.125" style="0" customWidth="1"/>
    <col min="5" max="5" width="24.625" style="0" customWidth="1"/>
  </cols>
  <sheetData>
    <row r="2" spans="4:6" ht="12.75">
      <c r="D2" s="439" t="s">
        <v>274</v>
      </c>
      <c r="E2" s="439"/>
      <c r="F2" s="439"/>
    </row>
    <row r="4" spans="1:6" ht="12.75">
      <c r="A4" s="424" t="s">
        <v>412</v>
      </c>
      <c r="B4" s="424"/>
      <c r="C4" s="424"/>
      <c r="D4" s="424"/>
      <c r="E4" s="424"/>
      <c r="F4" s="424"/>
    </row>
    <row r="5" spans="1:6" ht="12.75">
      <c r="A5" s="440" t="s">
        <v>371</v>
      </c>
      <c r="B5" s="440"/>
      <c r="C5" s="440"/>
      <c r="D5" s="440"/>
      <c r="E5" s="440"/>
      <c r="F5" s="440"/>
    </row>
    <row r="6" spans="1:6" ht="12.75">
      <c r="A6" s="245"/>
      <c r="B6" s="245"/>
      <c r="C6" s="245"/>
      <c r="D6" s="245"/>
      <c r="E6" s="245"/>
      <c r="F6" s="245"/>
    </row>
    <row r="7" spans="1:6" ht="12.75">
      <c r="A7" s="245"/>
      <c r="B7" s="245"/>
      <c r="C7" s="245"/>
      <c r="D7" s="245"/>
      <c r="E7" s="245"/>
      <c r="F7" s="245"/>
    </row>
    <row r="8" ht="13.5" thickBot="1">
      <c r="E8" s="246" t="s">
        <v>362</v>
      </c>
    </row>
    <row r="9" spans="1:5" ht="13.5" thickTop="1">
      <c r="A9" s="247" t="s">
        <v>275</v>
      </c>
      <c r="B9" s="248" t="s">
        <v>276</v>
      </c>
      <c r="C9" s="249" t="s">
        <v>277</v>
      </c>
      <c r="D9" s="249" t="s">
        <v>278</v>
      </c>
      <c r="E9" s="250" t="s">
        <v>279</v>
      </c>
    </row>
    <row r="10" spans="1:5" ht="12.75">
      <c r="A10" s="251">
        <v>1</v>
      </c>
      <c r="B10" s="252" t="s">
        <v>280</v>
      </c>
      <c r="C10" s="253">
        <v>345</v>
      </c>
      <c r="D10" s="253">
        <v>438</v>
      </c>
      <c r="E10" s="254">
        <v>766</v>
      </c>
    </row>
    <row r="11" spans="1:5" ht="12.75">
      <c r="A11" s="255"/>
      <c r="B11" s="256" t="s">
        <v>281</v>
      </c>
      <c r="C11" s="257">
        <v>77</v>
      </c>
      <c r="D11" s="257">
        <v>98</v>
      </c>
      <c r="E11" s="258">
        <v>171</v>
      </c>
    </row>
    <row r="12" spans="1:5" ht="12.75">
      <c r="A12" s="255"/>
      <c r="B12" s="259" t="s">
        <v>282</v>
      </c>
      <c r="C12" s="257">
        <v>191</v>
      </c>
      <c r="D12" s="257">
        <v>242</v>
      </c>
      <c r="E12" s="258">
        <v>424</v>
      </c>
    </row>
    <row r="13" spans="1:5" ht="12.75">
      <c r="A13" s="260"/>
      <c r="B13" s="261" t="s">
        <v>283</v>
      </c>
      <c r="C13" s="262">
        <v>77</v>
      </c>
      <c r="D13" s="262">
        <v>98</v>
      </c>
      <c r="E13" s="263">
        <v>171</v>
      </c>
    </row>
    <row r="14" spans="1:5" ht="12.75">
      <c r="A14" s="251">
        <v>2</v>
      </c>
      <c r="B14" s="264" t="s">
        <v>284</v>
      </c>
      <c r="C14" s="253">
        <v>408</v>
      </c>
      <c r="D14" s="253">
        <v>518</v>
      </c>
      <c r="E14" s="254">
        <v>862</v>
      </c>
    </row>
    <row r="15" spans="1:5" ht="12.75">
      <c r="A15" s="260"/>
      <c r="B15" s="265" t="s">
        <v>281</v>
      </c>
      <c r="C15" s="262">
        <v>77</v>
      </c>
      <c r="D15" s="262">
        <v>98</v>
      </c>
      <c r="E15" s="263">
        <v>171</v>
      </c>
    </row>
    <row r="16" spans="1:5" ht="12.75">
      <c r="A16" s="266"/>
      <c r="B16" s="267" t="s">
        <v>282</v>
      </c>
      <c r="C16" s="268">
        <v>254</v>
      </c>
      <c r="D16" s="268">
        <v>322</v>
      </c>
      <c r="E16" s="269">
        <v>565</v>
      </c>
    </row>
    <row r="17" spans="1:5" ht="12.75">
      <c r="A17" s="270"/>
      <c r="B17" s="271" t="s">
        <v>283</v>
      </c>
      <c r="C17" s="272">
        <v>77</v>
      </c>
      <c r="D17" s="272">
        <v>98</v>
      </c>
      <c r="E17" s="273">
        <v>171</v>
      </c>
    </row>
    <row r="18" spans="1:5" ht="12.75">
      <c r="A18" s="251">
        <v>3</v>
      </c>
      <c r="B18" s="274" t="s">
        <v>285</v>
      </c>
      <c r="C18" s="253">
        <v>254</v>
      </c>
      <c r="D18" s="253">
        <v>322</v>
      </c>
      <c r="E18" s="254">
        <v>565</v>
      </c>
    </row>
    <row r="19" spans="1:5" ht="13.5" thickBot="1">
      <c r="A19" s="275">
        <v>4</v>
      </c>
      <c r="B19" s="276" t="s">
        <v>286</v>
      </c>
      <c r="C19" s="277">
        <v>324</v>
      </c>
      <c r="D19" s="277">
        <v>411</v>
      </c>
      <c r="E19" s="278">
        <v>720</v>
      </c>
    </row>
    <row r="20" ht="13.5" thickTop="1">
      <c r="C20" s="279"/>
    </row>
  </sheetData>
  <sheetProtection/>
  <mergeCells count="3">
    <mergeCell ref="D2:F2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21" sqref="I21"/>
    </sheetView>
  </sheetViews>
  <sheetFormatPr defaultColWidth="9.00390625" defaultRowHeight="12.75"/>
  <sheetData>
    <row r="1" spans="6:9" ht="12.75">
      <c r="F1" s="441" t="s">
        <v>351</v>
      </c>
      <c r="G1" s="441"/>
      <c r="H1" s="441"/>
      <c r="I1" s="13"/>
    </row>
    <row r="2" spans="6:9" ht="12.75">
      <c r="F2" s="292"/>
      <c r="G2" s="292"/>
      <c r="H2" s="292"/>
      <c r="I2" s="13"/>
    </row>
    <row r="3" spans="6:9" ht="12.75">
      <c r="F3" s="292"/>
      <c r="G3" s="292"/>
      <c r="H3" s="292"/>
      <c r="I3" s="13"/>
    </row>
    <row r="4" spans="8:9" ht="12.75">
      <c r="H4" s="293"/>
      <c r="I4" s="293"/>
    </row>
    <row r="5" spans="1:9" ht="12.75">
      <c r="A5" s="424" t="s">
        <v>363</v>
      </c>
      <c r="B5" s="424"/>
      <c r="C5" s="424"/>
      <c r="D5" s="424"/>
      <c r="E5" s="424"/>
      <c r="F5" s="424"/>
      <c r="G5" s="424"/>
      <c r="H5" s="424"/>
      <c r="I5" s="424"/>
    </row>
    <row r="6" spans="1:9" ht="12.75">
      <c r="A6" s="424" t="s">
        <v>330</v>
      </c>
      <c r="B6" s="424"/>
      <c r="C6" s="424"/>
      <c r="D6" s="424"/>
      <c r="E6" s="424"/>
      <c r="F6" s="424"/>
      <c r="G6" s="424"/>
      <c r="H6" s="424"/>
      <c r="I6" s="424"/>
    </row>
    <row r="7" spans="1:9" ht="12.75">
      <c r="A7" s="291"/>
      <c r="B7" s="291"/>
      <c r="C7" s="291"/>
      <c r="D7" s="291"/>
      <c r="E7" s="291"/>
      <c r="F7" s="291"/>
      <c r="G7" s="291"/>
      <c r="H7" s="291"/>
      <c r="I7" s="291"/>
    </row>
    <row r="8" spans="2:8" ht="12.75">
      <c r="B8" s="291"/>
      <c r="C8" s="291"/>
      <c r="D8" s="291"/>
      <c r="E8" s="291"/>
      <c r="F8" s="291"/>
      <c r="G8" s="291"/>
      <c r="H8" s="291"/>
    </row>
    <row r="9" spans="3:8" ht="12.75">
      <c r="C9" s="291"/>
      <c r="D9" s="291"/>
      <c r="E9" s="291"/>
      <c r="F9" s="291"/>
      <c r="G9" s="291"/>
      <c r="H9" s="291"/>
    </row>
    <row r="10" spans="7:8" ht="13.5" thickBot="1">
      <c r="G10" s="442" t="s">
        <v>0</v>
      </c>
      <c r="H10" s="442"/>
    </row>
    <row r="11" spans="1:8" ht="13.5" customHeight="1" thickTop="1">
      <c r="A11" s="443" t="s">
        <v>1</v>
      </c>
      <c r="B11" s="445" t="s">
        <v>2</v>
      </c>
      <c r="C11" s="445"/>
      <c r="D11" s="445"/>
      <c r="E11" s="445"/>
      <c r="F11" s="447" t="s">
        <v>142</v>
      </c>
      <c r="G11" s="447" t="s">
        <v>370</v>
      </c>
      <c r="H11" s="449" t="s">
        <v>52</v>
      </c>
    </row>
    <row r="12" spans="1:8" ht="12.75">
      <c r="A12" s="444"/>
      <c r="B12" s="446"/>
      <c r="C12" s="446"/>
      <c r="D12" s="446"/>
      <c r="E12" s="446"/>
      <c r="F12" s="448"/>
      <c r="G12" s="448"/>
      <c r="H12" s="450"/>
    </row>
    <row r="13" spans="1:8" ht="12.75">
      <c r="A13" s="14"/>
      <c r="B13" s="451" t="s">
        <v>3</v>
      </c>
      <c r="C13" s="451"/>
      <c r="D13" s="451"/>
      <c r="E13" s="451"/>
      <c r="F13" s="32"/>
      <c r="G13" s="32"/>
      <c r="H13" s="31"/>
    </row>
    <row r="14" spans="1:8" ht="12.75">
      <c r="A14" s="14" t="s">
        <v>331</v>
      </c>
      <c r="B14" s="451" t="s">
        <v>18</v>
      </c>
      <c r="C14" s="451"/>
      <c r="D14" s="451"/>
      <c r="E14" s="451"/>
      <c r="F14" s="32">
        <v>233120</v>
      </c>
      <c r="G14" s="32">
        <v>233120</v>
      </c>
      <c r="H14" s="28">
        <f>G14/F14</f>
        <v>1</v>
      </c>
    </row>
    <row r="15" spans="1:8" ht="12.75">
      <c r="A15" s="294" t="s">
        <v>332</v>
      </c>
      <c r="B15" s="451" t="s">
        <v>26</v>
      </c>
      <c r="C15" s="451"/>
      <c r="D15" s="451"/>
      <c r="E15" s="451"/>
      <c r="F15" s="32">
        <v>126785</v>
      </c>
      <c r="G15" s="32">
        <v>126785</v>
      </c>
      <c r="H15" s="28">
        <f>G15/F15</f>
        <v>1</v>
      </c>
    </row>
    <row r="16" spans="1:8" ht="12.75">
      <c r="A16" s="295" t="s">
        <v>333</v>
      </c>
      <c r="B16" s="451" t="s">
        <v>334</v>
      </c>
      <c r="C16" s="451"/>
      <c r="D16" s="451"/>
      <c r="E16" s="451"/>
      <c r="F16" s="32">
        <v>72000</v>
      </c>
      <c r="G16" s="32">
        <v>72000</v>
      </c>
      <c r="H16" s="28">
        <f>G16/F16</f>
        <v>1</v>
      </c>
    </row>
    <row r="17" spans="1:8" ht="12.75">
      <c r="A17" s="296" t="s">
        <v>335</v>
      </c>
      <c r="B17" s="451" t="s">
        <v>33</v>
      </c>
      <c r="C17" s="451"/>
      <c r="D17" s="451"/>
      <c r="E17" s="451"/>
      <c r="F17" s="32">
        <v>87285</v>
      </c>
      <c r="G17" s="32">
        <v>87285</v>
      </c>
      <c r="H17" s="28">
        <f>G17/F17</f>
        <v>1</v>
      </c>
    </row>
    <row r="18" spans="1:8" ht="12.75" customHeight="1">
      <c r="A18" s="297" t="s">
        <v>336</v>
      </c>
      <c r="B18" s="452" t="s">
        <v>337</v>
      </c>
      <c r="C18" s="453"/>
      <c r="D18" s="453"/>
      <c r="E18" s="454"/>
      <c r="F18" s="458">
        <v>400</v>
      </c>
      <c r="G18" s="458">
        <v>400</v>
      </c>
      <c r="H18" s="460">
        <f>G18/F18</f>
        <v>1</v>
      </c>
    </row>
    <row r="19" spans="1:8" ht="12.75">
      <c r="A19" s="298"/>
      <c r="B19" s="455"/>
      <c r="C19" s="456"/>
      <c r="D19" s="456"/>
      <c r="E19" s="457"/>
      <c r="F19" s="459"/>
      <c r="G19" s="459"/>
      <c r="H19" s="461"/>
    </row>
    <row r="20" spans="1:8" ht="12.75">
      <c r="A20" s="296" t="s">
        <v>338</v>
      </c>
      <c r="B20" s="451" t="s">
        <v>39</v>
      </c>
      <c r="C20" s="451"/>
      <c r="D20" s="451"/>
      <c r="E20" s="451"/>
      <c r="F20" s="32">
        <v>1609</v>
      </c>
      <c r="G20" s="32">
        <v>1609</v>
      </c>
      <c r="H20" s="28">
        <f>G20/F20</f>
        <v>1</v>
      </c>
    </row>
    <row r="21" spans="1:8" ht="12.75">
      <c r="A21" s="296"/>
      <c r="B21" s="451" t="s">
        <v>339</v>
      </c>
      <c r="C21" s="451"/>
      <c r="D21" s="451"/>
      <c r="E21" s="451"/>
      <c r="F21" s="33">
        <f>SUM(F14:F20)</f>
        <v>521199</v>
      </c>
      <c r="G21" s="33">
        <f>SUM(G14:G20)</f>
        <v>521199</v>
      </c>
      <c r="H21" s="29">
        <f>G21/F21</f>
        <v>1</v>
      </c>
    </row>
    <row r="22" spans="1:8" ht="12.75">
      <c r="A22" s="296"/>
      <c r="B22" s="462" t="s">
        <v>340</v>
      </c>
      <c r="C22" s="462"/>
      <c r="D22" s="462"/>
      <c r="E22" s="462"/>
      <c r="F22" s="32"/>
      <c r="G22" s="32"/>
      <c r="H22" s="28"/>
    </row>
    <row r="23" spans="1:8" ht="12.75">
      <c r="A23" s="295" t="s">
        <v>341</v>
      </c>
      <c r="B23" s="451" t="s">
        <v>342</v>
      </c>
      <c r="C23" s="463"/>
      <c r="D23" s="463"/>
      <c r="E23" s="463"/>
      <c r="F23" s="32">
        <v>14186</v>
      </c>
      <c r="G23" s="32">
        <v>14186</v>
      </c>
      <c r="H23" s="28"/>
    </row>
    <row r="24" spans="1:8" ht="12.75">
      <c r="A24" s="295"/>
      <c r="B24" s="451" t="s">
        <v>41</v>
      </c>
      <c r="C24" s="451"/>
      <c r="D24" s="451"/>
      <c r="E24" s="451"/>
      <c r="F24" s="33">
        <f>SUM(F21:F23)</f>
        <v>535385</v>
      </c>
      <c r="G24" s="33">
        <f>SUM(G21:G23)</f>
        <v>535385</v>
      </c>
      <c r="H24" s="29">
        <f>G24/F24</f>
        <v>1</v>
      </c>
    </row>
    <row r="25" spans="1:9" ht="12.75">
      <c r="A25" s="151"/>
      <c r="B25" s="451" t="s">
        <v>16</v>
      </c>
      <c r="C25" s="451"/>
      <c r="D25" s="451"/>
      <c r="E25" s="451"/>
      <c r="F25" s="299"/>
      <c r="G25" s="299"/>
      <c r="H25" s="28"/>
      <c r="I25" s="15"/>
    </row>
    <row r="26" spans="1:9" ht="12.75">
      <c r="A26" s="294" t="s">
        <v>331</v>
      </c>
      <c r="B26" s="451" t="s">
        <v>304</v>
      </c>
      <c r="C26" s="451"/>
      <c r="D26" s="451"/>
      <c r="E26" s="451"/>
      <c r="F26" s="32">
        <v>404054</v>
      </c>
      <c r="G26" s="32">
        <v>404054</v>
      </c>
      <c r="H26" s="28">
        <f>G26/F26</f>
        <v>1</v>
      </c>
      <c r="I26" s="15"/>
    </row>
    <row r="27" spans="1:9" ht="12.75">
      <c r="A27" s="294" t="s">
        <v>332</v>
      </c>
      <c r="B27" s="451" t="s">
        <v>324</v>
      </c>
      <c r="C27" s="451"/>
      <c r="D27" s="451"/>
      <c r="E27" s="451"/>
      <c r="F27" s="32">
        <v>57599</v>
      </c>
      <c r="G27" s="32">
        <v>57599</v>
      </c>
      <c r="H27" s="28">
        <f>G27/F27</f>
        <v>1</v>
      </c>
      <c r="I27" s="15"/>
    </row>
    <row r="28" spans="1:9" ht="12.75">
      <c r="A28" s="294" t="s">
        <v>333</v>
      </c>
      <c r="B28" s="451" t="s">
        <v>343</v>
      </c>
      <c r="C28" s="451"/>
      <c r="D28" s="451"/>
      <c r="E28" s="451"/>
      <c r="F28" s="32"/>
      <c r="G28" s="32"/>
      <c r="H28" s="28"/>
      <c r="I28" s="15"/>
    </row>
    <row r="29" spans="1:9" ht="12.75">
      <c r="A29" s="300" t="s">
        <v>335</v>
      </c>
      <c r="B29" s="451" t="s">
        <v>344</v>
      </c>
      <c r="C29" s="451"/>
      <c r="D29" s="451"/>
      <c r="E29" s="451"/>
      <c r="F29" s="32"/>
      <c r="G29" s="32"/>
      <c r="H29" s="28"/>
      <c r="I29" s="15"/>
    </row>
    <row r="30" spans="1:9" ht="12.75">
      <c r="A30" s="300"/>
      <c r="B30" s="451" t="s">
        <v>345</v>
      </c>
      <c r="C30" s="451"/>
      <c r="D30" s="451"/>
      <c r="E30" s="451"/>
      <c r="F30" s="32"/>
      <c r="G30" s="32"/>
      <c r="H30" s="28"/>
      <c r="I30" s="15"/>
    </row>
    <row r="31" spans="1:9" ht="12.75">
      <c r="A31" s="301"/>
      <c r="B31" s="451" t="s">
        <v>346</v>
      </c>
      <c r="C31" s="463"/>
      <c r="D31" s="463"/>
      <c r="E31" s="463"/>
      <c r="F31" s="32"/>
      <c r="G31" s="32"/>
      <c r="H31" s="28"/>
      <c r="I31" s="15"/>
    </row>
    <row r="32" spans="1:9" ht="12.75">
      <c r="A32" s="294"/>
      <c r="B32" s="451" t="s">
        <v>347</v>
      </c>
      <c r="C32" s="451"/>
      <c r="D32" s="451"/>
      <c r="E32" s="451"/>
      <c r="F32" s="33">
        <f>SUM(F26:F31)</f>
        <v>461653</v>
      </c>
      <c r="G32" s="33">
        <f>SUM(G26:G31)</f>
        <v>461653</v>
      </c>
      <c r="H32" s="29">
        <f>G32/F32</f>
        <v>1</v>
      </c>
      <c r="I32" s="15"/>
    </row>
    <row r="33" spans="1:9" ht="12.75">
      <c r="A33" s="294"/>
      <c r="B33" s="451" t="s">
        <v>348</v>
      </c>
      <c r="C33" s="451"/>
      <c r="D33" s="451"/>
      <c r="E33" s="451"/>
      <c r="F33" s="32">
        <v>50932</v>
      </c>
      <c r="G33" s="32">
        <v>50932</v>
      </c>
      <c r="H33" s="28"/>
      <c r="I33" s="15"/>
    </row>
    <row r="34" spans="1:9" ht="12.75">
      <c r="A34" s="294" t="s">
        <v>336</v>
      </c>
      <c r="B34" s="451" t="s">
        <v>349</v>
      </c>
      <c r="C34" s="451"/>
      <c r="D34" s="451"/>
      <c r="E34" s="451"/>
      <c r="F34" s="32">
        <v>19800</v>
      </c>
      <c r="G34" s="32">
        <v>19800</v>
      </c>
      <c r="H34" s="28"/>
      <c r="I34" s="15"/>
    </row>
    <row r="35" spans="1:9" ht="13.5" thickBot="1">
      <c r="A35" s="302"/>
      <c r="B35" s="464" t="s">
        <v>350</v>
      </c>
      <c r="C35" s="464"/>
      <c r="D35" s="464"/>
      <c r="E35" s="464"/>
      <c r="F35" s="34">
        <f>SUM(F32:F34)</f>
        <v>532385</v>
      </c>
      <c r="G35" s="34">
        <f>SUM(G32:G34)</f>
        <v>532385</v>
      </c>
      <c r="H35" s="30">
        <f>G35/F35</f>
        <v>1</v>
      </c>
      <c r="I35" s="15"/>
    </row>
    <row r="36" ht="13.5" thickTop="1"/>
  </sheetData>
  <sheetProtection/>
  <mergeCells count="34">
    <mergeCell ref="B29:E29"/>
    <mergeCell ref="B34:E34"/>
    <mergeCell ref="B35:E35"/>
    <mergeCell ref="B30:E30"/>
    <mergeCell ref="B31:E31"/>
    <mergeCell ref="B32:E32"/>
    <mergeCell ref="B33:E33"/>
    <mergeCell ref="B23:E23"/>
    <mergeCell ref="B24:E24"/>
    <mergeCell ref="B25:E25"/>
    <mergeCell ref="B26:E26"/>
    <mergeCell ref="B27:E27"/>
    <mergeCell ref="B28:E28"/>
    <mergeCell ref="F18:F19"/>
    <mergeCell ref="G18:G19"/>
    <mergeCell ref="H18:H19"/>
    <mergeCell ref="B20:E20"/>
    <mergeCell ref="B21:E21"/>
    <mergeCell ref="B22:E22"/>
    <mergeCell ref="B13:E13"/>
    <mergeCell ref="B14:E14"/>
    <mergeCell ref="B15:E15"/>
    <mergeCell ref="B16:E16"/>
    <mergeCell ref="B17:E17"/>
    <mergeCell ref="B18:E19"/>
    <mergeCell ref="F1:H1"/>
    <mergeCell ref="A5:I5"/>
    <mergeCell ref="A6:I6"/>
    <mergeCell ref="G10:H10"/>
    <mergeCell ref="A11:A12"/>
    <mergeCell ref="B11:E12"/>
    <mergeCell ref="F11:F12"/>
    <mergeCell ref="G11:G12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20" zoomScaleNormal="120" zoomScalePageLayoutView="0" workbookViewId="0" topLeftCell="A8">
      <selection activeCell="I12" sqref="I12"/>
    </sheetView>
  </sheetViews>
  <sheetFormatPr defaultColWidth="9.00390625" defaultRowHeight="12.75"/>
  <cols>
    <col min="5" max="5" width="13.75390625" style="0" customWidth="1"/>
    <col min="6" max="7" width="9.25390625" style="0" bestFit="1" customWidth="1"/>
  </cols>
  <sheetData>
    <row r="1" spans="1:7" ht="12.75">
      <c r="A1" s="16"/>
      <c r="B1" s="16"/>
      <c r="C1" s="16"/>
      <c r="D1" s="16"/>
      <c r="E1" s="441" t="s">
        <v>312</v>
      </c>
      <c r="F1" s="472"/>
      <c r="G1" s="472"/>
    </row>
    <row r="2" spans="1:7" ht="12.75">
      <c r="A2" s="16"/>
      <c r="B2" s="16"/>
      <c r="C2" s="16"/>
      <c r="D2" s="16"/>
      <c r="E2" s="20"/>
      <c r="F2" s="20"/>
      <c r="G2" s="20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424" t="s">
        <v>406</v>
      </c>
      <c r="B5" s="473"/>
      <c r="C5" s="473"/>
      <c r="D5" s="473"/>
      <c r="E5" s="473"/>
      <c r="F5" s="473"/>
      <c r="G5" s="473"/>
    </row>
    <row r="6" spans="1:7" ht="12.75">
      <c r="A6" s="23" t="s">
        <v>401</v>
      </c>
      <c r="B6" s="21"/>
      <c r="C6" s="21"/>
      <c r="D6" s="21"/>
      <c r="E6" s="21"/>
      <c r="F6" s="21"/>
      <c r="G6" s="21"/>
    </row>
    <row r="7" spans="1:7" ht="12.75">
      <c r="A7" s="16"/>
      <c r="B7" s="16"/>
      <c r="C7" s="16"/>
      <c r="D7" s="16"/>
      <c r="E7" s="16"/>
      <c r="F7" s="16"/>
      <c r="G7" s="16"/>
    </row>
    <row r="8" spans="1:7" ht="12.75">
      <c r="A8" s="16"/>
      <c r="B8" s="16"/>
      <c r="C8" s="16"/>
      <c r="D8" s="16"/>
      <c r="E8" s="16"/>
      <c r="F8" s="16"/>
      <c r="G8" s="16"/>
    </row>
    <row r="9" spans="1:7" ht="12.75">
      <c r="A9" s="16"/>
      <c r="B9" s="16"/>
      <c r="C9" s="16"/>
      <c r="D9" s="16"/>
      <c r="E9" s="16"/>
      <c r="F9" s="16"/>
      <c r="G9" s="16"/>
    </row>
    <row r="10" spans="1:7" ht="13.5" thickBot="1">
      <c r="A10" s="16"/>
      <c r="B10" s="16"/>
      <c r="C10" s="16"/>
      <c r="D10" s="16"/>
      <c r="E10" s="16"/>
      <c r="F10" s="16"/>
      <c r="G10" s="350" t="s">
        <v>123</v>
      </c>
    </row>
    <row r="11" spans="1:7" ht="13.5" customHeight="1" thickTop="1">
      <c r="A11" s="443" t="s">
        <v>1</v>
      </c>
      <c r="B11" s="445" t="s">
        <v>2</v>
      </c>
      <c r="C11" s="445"/>
      <c r="D11" s="445"/>
      <c r="E11" s="445"/>
      <c r="F11" s="447" t="s">
        <v>487</v>
      </c>
      <c r="G11" s="447" t="s">
        <v>488</v>
      </c>
    </row>
    <row r="12" spans="1:7" ht="21" customHeight="1">
      <c r="A12" s="444"/>
      <c r="B12" s="446"/>
      <c r="C12" s="446"/>
      <c r="D12" s="446"/>
      <c r="E12" s="446"/>
      <c r="F12" s="448"/>
      <c r="G12" s="448"/>
    </row>
    <row r="13" spans="1:7" ht="12.75">
      <c r="A13" s="14"/>
      <c r="B13" s="469" t="s">
        <v>3</v>
      </c>
      <c r="C13" s="469"/>
      <c r="D13" s="469"/>
      <c r="E13" s="469"/>
      <c r="F13" s="32"/>
      <c r="G13" s="32"/>
    </row>
    <row r="14" spans="1:7" ht="12.75">
      <c r="A14" s="35" t="s">
        <v>4</v>
      </c>
      <c r="B14" s="465" t="s">
        <v>31</v>
      </c>
      <c r="C14" s="466"/>
      <c r="D14" s="466"/>
      <c r="E14" s="466"/>
      <c r="F14" s="32">
        <v>0</v>
      </c>
      <c r="G14" s="32">
        <v>10000</v>
      </c>
    </row>
    <row r="15" spans="1:7" ht="12.75">
      <c r="A15" s="35" t="s">
        <v>5</v>
      </c>
      <c r="B15" s="465" t="s">
        <v>32</v>
      </c>
      <c r="C15" s="466"/>
      <c r="D15" s="466"/>
      <c r="E15" s="466"/>
      <c r="F15" s="32">
        <v>10000</v>
      </c>
      <c r="G15" s="32">
        <v>10000</v>
      </c>
    </row>
    <row r="16" spans="1:7" ht="12.75">
      <c r="A16" s="35" t="s">
        <v>7</v>
      </c>
      <c r="B16" s="465" t="s">
        <v>54</v>
      </c>
      <c r="C16" s="466"/>
      <c r="D16" s="466"/>
      <c r="E16" s="466"/>
      <c r="F16" s="32"/>
      <c r="G16" s="32"/>
    </row>
    <row r="17" spans="1:7" ht="12.75">
      <c r="A17" s="35" t="s">
        <v>8</v>
      </c>
      <c r="B17" s="465" t="s">
        <v>55</v>
      </c>
      <c r="C17" s="466"/>
      <c r="D17" s="466"/>
      <c r="E17" s="466"/>
      <c r="F17" s="32"/>
      <c r="G17" s="32"/>
    </row>
    <row r="18" spans="1:7" ht="12.75">
      <c r="A18" s="35" t="s">
        <v>9</v>
      </c>
      <c r="B18" s="465" t="s">
        <v>56</v>
      </c>
      <c r="C18" s="466"/>
      <c r="D18" s="466"/>
      <c r="E18" s="466"/>
      <c r="F18" s="37"/>
      <c r="G18" s="37"/>
    </row>
    <row r="19" spans="1:7" ht="12.75">
      <c r="A19" s="35" t="s">
        <v>10</v>
      </c>
      <c r="B19" s="465" t="s">
        <v>57</v>
      </c>
      <c r="C19" s="466"/>
      <c r="D19" s="466"/>
      <c r="E19" s="466"/>
      <c r="F19" s="32"/>
      <c r="G19" s="32"/>
    </row>
    <row r="20" spans="1:7" ht="12.75">
      <c r="A20" s="36" t="s">
        <v>12</v>
      </c>
      <c r="B20" s="465" t="s">
        <v>58</v>
      </c>
      <c r="C20" s="466"/>
      <c r="D20" s="466"/>
      <c r="E20" s="466"/>
      <c r="F20" s="38"/>
      <c r="G20" s="38"/>
    </row>
    <row r="21" spans="1:7" ht="12.75">
      <c r="A21" s="35"/>
      <c r="B21" s="468" t="s">
        <v>59</v>
      </c>
      <c r="C21" s="469"/>
      <c r="D21" s="469"/>
      <c r="E21" s="469"/>
      <c r="F21" s="32"/>
      <c r="G21" s="32"/>
    </row>
    <row r="22" spans="1:7" ht="12.75">
      <c r="A22" s="35" t="s">
        <v>13</v>
      </c>
      <c r="B22" s="465" t="s">
        <v>60</v>
      </c>
      <c r="C22" s="466"/>
      <c r="D22" s="466"/>
      <c r="E22" s="466"/>
      <c r="F22" s="32">
        <v>5393</v>
      </c>
      <c r="G22" s="32">
        <v>5393</v>
      </c>
    </row>
    <row r="23" spans="1:7" ht="12.75">
      <c r="A23" s="35" t="s">
        <v>14</v>
      </c>
      <c r="B23" s="465" t="s">
        <v>61</v>
      </c>
      <c r="C23" s="466"/>
      <c r="D23" s="466"/>
      <c r="E23" s="466"/>
      <c r="F23" s="32"/>
      <c r="G23" s="32"/>
    </row>
    <row r="24" spans="1:7" ht="12.75">
      <c r="A24" s="35" t="s">
        <v>47</v>
      </c>
      <c r="B24" s="465" t="s">
        <v>62</v>
      </c>
      <c r="C24" s="466"/>
      <c r="D24" s="466"/>
      <c r="E24" s="466"/>
      <c r="F24" s="32"/>
      <c r="G24" s="32"/>
    </row>
    <row r="25" spans="1:7" ht="12.75">
      <c r="A25" s="35" t="s">
        <v>48</v>
      </c>
      <c r="B25" s="465" t="s">
        <v>63</v>
      </c>
      <c r="C25" s="466"/>
      <c r="D25" s="466"/>
      <c r="E25" s="466"/>
      <c r="F25" s="32"/>
      <c r="G25" s="32"/>
    </row>
    <row r="26" spans="1:7" ht="12.75">
      <c r="A26" s="35" t="s">
        <v>49</v>
      </c>
      <c r="B26" s="465" t="s">
        <v>64</v>
      </c>
      <c r="C26" s="466"/>
      <c r="D26" s="466"/>
      <c r="E26" s="466"/>
      <c r="F26" s="32"/>
      <c r="G26" s="32"/>
    </row>
    <row r="27" spans="1:7" ht="12.75">
      <c r="A27" s="35"/>
      <c r="B27" s="465" t="s">
        <v>65</v>
      </c>
      <c r="C27" s="466"/>
      <c r="D27" s="466"/>
      <c r="E27" s="466"/>
      <c r="F27" s="32"/>
      <c r="G27" s="32"/>
    </row>
    <row r="28" spans="1:7" ht="12.75">
      <c r="A28" s="35" t="s">
        <v>53</v>
      </c>
      <c r="B28" s="465" t="s">
        <v>66</v>
      </c>
      <c r="C28" s="466"/>
      <c r="D28" s="466"/>
      <c r="E28" s="466"/>
      <c r="F28" s="32"/>
      <c r="G28" s="32"/>
    </row>
    <row r="29" spans="1:7" ht="12.75">
      <c r="A29" s="35" t="s">
        <v>67</v>
      </c>
      <c r="B29" s="465" t="s">
        <v>68</v>
      </c>
      <c r="C29" s="466"/>
      <c r="D29" s="466"/>
      <c r="E29" s="466"/>
      <c r="F29" s="32"/>
      <c r="G29" s="32"/>
    </row>
    <row r="30" spans="1:7" ht="12.75">
      <c r="A30" s="35"/>
      <c r="B30" s="470" t="s">
        <v>69</v>
      </c>
      <c r="C30" s="471"/>
      <c r="D30" s="471"/>
      <c r="E30" s="471"/>
      <c r="F30" s="33">
        <f>SUM(F14:F29)</f>
        <v>15393</v>
      </c>
      <c r="G30" s="33">
        <f>SUM(G14:G29)</f>
        <v>25393</v>
      </c>
    </row>
    <row r="31" spans="1:7" ht="12.75">
      <c r="A31" s="35"/>
      <c r="B31" s="468" t="s">
        <v>16</v>
      </c>
      <c r="C31" s="469"/>
      <c r="D31" s="469"/>
      <c r="E31" s="469"/>
      <c r="F31" s="32"/>
      <c r="G31" s="32"/>
    </row>
    <row r="32" spans="1:7" ht="12.75">
      <c r="A32" s="35" t="s">
        <v>70</v>
      </c>
      <c r="B32" s="465" t="s">
        <v>71</v>
      </c>
      <c r="C32" s="466"/>
      <c r="D32" s="466"/>
      <c r="E32" s="466"/>
      <c r="F32" s="32"/>
      <c r="G32" s="32"/>
    </row>
    <row r="33" spans="1:7" ht="12.75">
      <c r="A33" s="35" t="s">
        <v>5</v>
      </c>
      <c r="B33" s="465" t="s">
        <v>72</v>
      </c>
      <c r="C33" s="466"/>
      <c r="D33" s="466"/>
      <c r="E33" s="466"/>
      <c r="F33" s="32"/>
      <c r="G33" s="32"/>
    </row>
    <row r="34" spans="1:7" ht="12.75">
      <c r="A34" s="35" t="s">
        <v>7</v>
      </c>
      <c r="B34" s="465" t="s">
        <v>73</v>
      </c>
      <c r="C34" s="466"/>
      <c r="D34" s="466"/>
      <c r="E34" s="466"/>
      <c r="F34" s="32">
        <v>6849</v>
      </c>
      <c r="G34" s="32">
        <v>6849</v>
      </c>
    </row>
    <row r="35" spans="1:7" ht="12.75">
      <c r="A35" s="35" t="s">
        <v>8</v>
      </c>
      <c r="B35" s="465" t="s">
        <v>74</v>
      </c>
      <c r="C35" s="469"/>
      <c r="D35" s="469"/>
      <c r="E35" s="469"/>
      <c r="F35" s="32"/>
      <c r="G35" s="32"/>
    </row>
    <row r="36" spans="1:7" ht="12.75">
      <c r="A36" s="35" t="s">
        <v>9</v>
      </c>
      <c r="B36" s="465" t="s">
        <v>75</v>
      </c>
      <c r="C36" s="469"/>
      <c r="D36" s="469"/>
      <c r="E36" s="469"/>
      <c r="F36" s="32">
        <v>0</v>
      </c>
      <c r="G36" s="32">
        <v>0</v>
      </c>
    </row>
    <row r="37" spans="1:7" ht="12.75">
      <c r="A37" s="35" t="s">
        <v>10</v>
      </c>
      <c r="B37" s="465" t="s">
        <v>76</v>
      </c>
      <c r="C37" s="466"/>
      <c r="D37" s="466"/>
      <c r="E37" s="466"/>
      <c r="F37" s="32"/>
      <c r="G37" s="32"/>
    </row>
    <row r="38" spans="1:7" ht="12.75">
      <c r="A38" s="35" t="s">
        <v>12</v>
      </c>
      <c r="B38" s="465" t="s">
        <v>77</v>
      </c>
      <c r="C38" s="466"/>
      <c r="D38" s="466"/>
      <c r="E38" s="466"/>
      <c r="F38" s="32"/>
      <c r="G38" s="32"/>
    </row>
    <row r="39" spans="1:7" ht="12.75">
      <c r="A39" s="35" t="s">
        <v>13</v>
      </c>
      <c r="B39" s="465" t="s">
        <v>78</v>
      </c>
      <c r="C39" s="466"/>
      <c r="D39" s="466"/>
      <c r="E39" s="466"/>
      <c r="F39" s="32"/>
      <c r="G39" s="32"/>
    </row>
    <row r="40" spans="1:7" ht="13.5" thickBot="1">
      <c r="A40" s="22"/>
      <c r="B40" s="467" t="s">
        <v>79</v>
      </c>
      <c r="C40" s="467"/>
      <c r="D40" s="467"/>
      <c r="E40" s="467"/>
      <c r="F40" s="34">
        <f>SUM(F32:F39)</f>
        <v>6849</v>
      </c>
      <c r="G40" s="34">
        <f>SUM(G32:G39)</f>
        <v>6849</v>
      </c>
    </row>
    <row r="41" ht="13.5" thickTop="1"/>
  </sheetData>
  <sheetProtection/>
  <mergeCells count="34">
    <mergeCell ref="B13:E13"/>
    <mergeCell ref="B14:E14"/>
    <mergeCell ref="B15:E15"/>
    <mergeCell ref="B16:E16"/>
    <mergeCell ref="E1:G1"/>
    <mergeCell ref="A5:G5"/>
    <mergeCell ref="A11:A12"/>
    <mergeCell ref="B11:E12"/>
    <mergeCell ref="F11:F12"/>
    <mergeCell ref="G11:G12"/>
    <mergeCell ref="B21:E21"/>
    <mergeCell ref="B22:E22"/>
    <mergeCell ref="B23:E23"/>
    <mergeCell ref="B24:E24"/>
    <mergeCell ref="B17:E17"/>
    <mergeCell ref="B18:E18"/>
    <mergeCell ref="B19:E19"/>
    <mergeCell ref="B20:E20"/>
    <mergeCell ref="B29:E29"/>
    <mergeCell ref="B30:E30"/>
    <mergeCell ref="B37:E37"/>
    <mergeCell ref="B38:E38"/>
    <mergeCell ref="B25:E25"/>
    <mergeCell ref="B26:E26"/>
    <mergeCell ref="B27:E27"/>
    <mergeCell ref="B28:E28"/>
    <mergeCell ref="B39:E39"/>
    <mergeCell ref="B40:E40"/>
    <mergeCell ref="B31:E31"/>
    <mergeCell ref="B32:E32"/>
    <mergeCell ref="B33:E33"/>
    <mergeCell ref="B34:E34"/>
    <mergeCell ref="B35:E35"/>
    <mergeCell ref="B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625" style="0" customWidth="1"/>
    <col min="2" max="2" width="23.00390625" style="0" customWidth="1"/>
    <col min="3" max="3" width="8.125" style="0" customWidth="1"/>
    <col min="4" max="4" width="8.25390625" style="0" customWidth="1"/>
    <col min="5" max="5" width="7.375" style="0" customWidth="1"/>
    <col min="6" max="6" width="7.625" style="0" customWidth="1"/>
    <col min="7" max="7" width="7.875" style="0" customWidth="1"/>
    <col min="8" max="8" width="8.125" style="0" customWidth="1"/>
    <col min="9" max="9" width="7.875" style="0" customWidth="1"/>
    <col min="10" max="10" width="7.75390625" style="0" customWidth="1"/>
    <col min="11" max="12" width="7.875" style="0" customWidth="1"/>
    <col min="14" max="14" width="7.625" style="0" customWidth="1"/>
    <col min="15" max="15" width="8.125" style="0" customWidth="1"/>
  </cols>
  <sheetData>
    <row r="2" spans="13:15" ht="12.75">
      <c r="M2" s="474" t="s">
        <v>311</v>
      </c>
      <c r="N2" s="474"/>
      <c r="O2" s="474"/>
    </row>
    <row r="4" spans="1:15" ht="12.75">
      <c r="A4" s="475" t="s">
        <v>412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5" ht="12.75">
      <c r="A5" s="475" t="s">
        <v>393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8" spans="14:15" ht="13.5" thickBot="1">
      <c r="N8" s="476" t="s">
        <v>287</v>
      </c>
      <c r="O8" s="476"/>
    </row>
    <row r="9" spans="1:15" ht="23.25" thickTop="1">
      <c r="A9" s="280" t="s">
        <v>1</v>
      </c>
      <c r="B9" s="281" t="s">
        <v>2</v>
      </c>
      <c r="C9" s="281" t="s">
        <v>288</v>
      </c>
      <c r="D9" s="281" t="s">
        <v>289</v>
      </c>
      <c r="E9" s="281" t="s">
        <v>290</v>
      </c>
      <c r="F9" s="281" t="s">
        <v>291</v>
      </c>
      <c r="G9" s="281" t="s">
        <v>292</v>
      </c>
      <c r="H9" s="281" t="s">
        <v>293</v>
      </c>
      <c r="I9" s="281" t="s">
        <v>294</v>
      </c>
      <c r="J9" s="281" t="s">
        <v>295</v>
      </c>
      <c r="K9" s="281" t="s">
        <v>296</v>
      </c>
      <c r="L9" s="281" t="s">
        <v>297</v>
      </c>
      <c r="M9" s="281" t="s">
        <v>298</v>
      </c>
      <c r="N9" s="281" t="s">
        <v>299</v>
      </c>
      <c r="O9" s="282" t="s">
        <v>81</v>
      </c>
    </row>
    <row r="10" spans="1:15" ht="12.75">
      <c r="A10" s="39"/>
      <c r="B10" s="283" t="s">
        <v>3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8"/>
    </row>
    <row r="11" spans="1:15" ht="12.75">
      <c r="A11" s="284" t="s">
        <v>4</v>
      </c>
      <c r="B11" s="40" t="s">
        <v>300</v>
      </c>
      <c r="C11" s="257">
        <v>19679</v>
      </c>
      <c r="D11" s="257">
        <v>5116</v>
      </c>
      <c r="E11" s="257">
        <v>25116</v>
      </c>
      <c r="F11" s="257">
        <v>12874</v>
      </c>
      <c r="G11" s="257">
        <v>5122</v>
      </c>
      <c r="H11" s="257">
        <v>5115</v>
      </c>
      <c r="I11" s="257">
        <v>14792</v>
      </c>
      <c r="J11" s="257">
        <v>5115</v>
      </c>
      <c r="K11" s="257">
        <v>30373</v>
      </c>
      <c r="L11" s="257">
        <v>5115</v>
      </c>
      <c r="M11" s="257">
        <v>5115</v>
      </c>
      <c r="N11" s="257">
        <v>7615</v>
      </c>
      <c r="O11" s="258">
        <f>SUM(C11:N11)</f>
        <v>141147</v>
      </c>
    </row>
    <row r="12" spans="1:15" ht="12.75">
      <c r="A12" s="284" t="s">
        <v>5</v>
      </c>
      <c r="B12" s="40" t="s">
        <v>301</v>
      </c>
      <c r="C12" s="257">
        <v>556</v>
      </c>
      <c r="D12" s="257">
        <v>556</v>
      </c>
      <c r="E12" s="257">
        <v>556</v>
      </c>
      <c r="F12" s="257">
        <v>556</v>
      </c>
      <c r="G12" s="257">
        <v>556</v>
      </c>
      <c r="H12" s="257">
        <v>556</v>
      </c>
      <c r="I12" s="257">
        <v>556</v>
      </c>
      <c r="J12" s="257">
        <v>696</v>
      </c>
      <c r="K12" s="257">
        <v>5949</v>
      </c>
      <c r="L12" s="257">
        <v>556</v>
      </c>
      <c r="M12" s="257">
        <v>556</v>
      </c>
      <c r="N12" s="257">
        <v>556</v>
      </c>
      <c r="O12" s="258">
        <f aca="true" t="shared" si="0" ref="O12:O22">SUM(C12:N12)</f>
        <v>12205</v>
      </c>
    </row>
    <row r="13" spans="1:15" ht="12.75">
      <c r="A13" s="284" t="s">
        <v>7</v>
      </c>
      <c r="B13" s="40" t="s">
        <v>173</v>
      </c>
      <c r="C13" s="257">
        <v>8232</v>
      </c>
      <c r="D13" s="257">
        <v>8232</v>
      </c>
      <c r="E13" s="257">
        <v>8232</v>
      </c>
      <c r="F13" s="257">
        <v>8232</v>
      </c>
      <c r="G13" s="257">
        <v>8232</v>
      </c>
      <c r="H13" s="257">
        <v>8232</v>
      </c>
      <c r="I13" s="257">
        <v>8232</v>
      </c>
      <c r="J13" s="257">
        <v>8232</v>
      </c>
      <c r="K13" s="257">
        <v>8232</v>
      </c>
      <c r="L13" s="257">
        <v>8232</v>
      </c>
      <c r="M13" s="257">
        <v>8232</v>
      </c>
      <c r="N13" s="257">
        <v>8232</v>
      </c>
      <c r="O13" s="258">
        <f t="shared" si="0"/>
        <v>98784</v>
      </c>
    </row>
    <row r="14" spans="1:15" ht="12.75">
      <c r="A14" s="284" t="s">
        <v>8</v>
      </c>
      <c r="B14" s="40" t="s">
        <v>400</v>
      </c>
      <c r="C14" s="257"/>
      <c r="D14" s="257"/>
      <c r="E14" s="257"/>
      <c r="F14" s="257"/>
      <c r="G14" s="257"/>
      <c r="H14" s="257"/>
      <c r="I14" s="257">
        <v>23688</v>
      </c>
      <c r="J14" s="257"/>
      <c r="K14" s="257"/>
      <c r="L14" s="257"/>
      <c r="M14" s="257"/>
      <c r="N14" s="257"/>
      <c r="O14" s="258">
        <f t="shared" si="0"/>
        <v>23688</v>
      </c>
    </row>
    <row r="15" spans="1:15" ht="40.5" customHeight="1">
      <c r="A15" s="284" t="s">
        <v>9</v>
      </c>
      <c r="B15" s="285" t="s">
        <v>302</v>
      </c>
      <c r="C15" s="257"/>
      <c r="D15" s="257">
        <f>SUM(C24)</f>
        <v>6303</v>
      </c>
      <c r="E15" s="257">
        <f aca="true" t="shared" si="1" ref="E15:M15">SUM(D24)</f>
        <v>14207</v>
      </c>
      <c r="F15" s="257">
        <f t="shared" si="1"/>
        <v>9783</v>
      </c>
      <c r="G15" s="257">
        <f t="shared" si="1"/>
        <v>9281</v>
      </c>
      <c r="H15" s="257">
        <f t="shared" si="1"/>
        <v>1020</v>
      </c>
      <c r="I15" s="257">
        <f t="shared" si="1"/>
        <v>2759</v>
      </c>
      <c r="J15" s="257">
        <f t="shared" si="1"/>
        <v>17863</v>
      </c>
      <c r="K15" s="257">
        <f t="shared" si="1"/>
        <v>6742</v>
      </c>
      <c r="L15" s="257">
        <f t="shared" si="1"/>
        <v>22283</v>
      </c>
      <c r="M15" s="257">
        <f t="shared" si="1"/>
        <v>14022</v>
      </c>
      <c r="N15" s="257">
        <f>SUM(M24)</f>
        <v>5761</v>
      </c>
      <c r="O15" s="258"/>
    </row>
    <row r="16" spans="1:15" ht="12.75">
      <c r="A16" s="284" t="s">
        <v>10</v>
      </c>
      <c r="B16" s="283" t="s">
        <v>303</v>
      </c>
      <c r="C16" s="253">
        <f>SUM(C11:C15)</f>
        <v>28467</v>
      </c>
      <c r="D16" s="253">
        <f aca="true" t="shared" si="2" ref="D16:N16">SUM(D11:D15)</f>
        <v>20207</v>
      </c>
      <c r="E16" s="253">
        <f t="shared" si="2"/>
        <v>48111</v>
      </c>
      <c r="F16" s="253">
        <f t="shared" si="2"/>
        <v>31445</v>
      </c>
      <c r="G16" s="253">
        <f t="shared" si="2"/>
        <v>23191</v>
      </c>
      <c r="H16" s="253">
        <f t="shared" si="2"/>
        <v>14923</v>
      </c>
      <c r="I16" s="253">
        <f t="shared" si="2"/>
        <v>50027</v>
      </c>
      <c r="J16" s="253">
        <f t="shared" si="2"/>
        <v>31906</v>
      </c>
      <c r="K16" s="253">
        <f t="shared" si="2"/>
        <v>51296</v>
      </c>
      <c r="L16" s="253">
        <f t="shared" si="2"/>
        <v>36186</v>
      </c>
      <c r="M16" s="253">
        <f t="shared" si="2"/>
        <v>27925</v>
      </c>
      <c r="N16" s="253">
        <f t="shared" si="2"/>
        <v>22164</v>
      </c>
      <c r="O16" s="254">
        <f>SUM(O11:O14)</f>
        <v>275824</v>
      </c>
    </row>
    <row r="17" spans="1:15" ht="12.75">
      <c r="A17" s="284"/>
      <c r="B17" s="283" t="s">
        <v>16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8">
        <f t="shared" si="0"/>
        <v>0</v>
      </c>
    </row>
    <row r="18" spans="1:15" ht="12.75">
      <c r="A18" s="284" t="s">
        <v>12</v>
      </c>
      <c r="B18" s="40" t="s">
        <v>304</v>
      </c>
      <c r="C18" s="257">
        <v>22164</v>
      </c>
      <c r="D18" s="257">
        <v>6000</v>
      </c>
      <c r="E18" s="257">
        <v>38328</v>
      </c>
      <c r="F18" s="257">
        <v>22164</v>
      </c>
      <c r="G18" s="257">
        <v>22171</v>
      </c>
      <c r="H18" s="257">
        <v>12164</v>
      </c>
      <c r="I18" s="257">
        <v>29164</v>
      </c>
      <c r="J18" s="257">
        <v>25164</v>
      </c>
      <c r="K18" s="257">
        <v>22164</v>
      </c>
      <c r="L18" s="257">
        <v>22164</v>
      </c>
      <c r="M18" s="257">
        <v>22164</v>
      </c>
      <c r="N18" s="257">
        <v>22164</v>
      </c>
      <c r="O18" s="258">
        <f t="shared" si="0"/>
        <v>265975</v>
      </c>
    </row>
    <row r="19" spans="1:15" ht="12.75">
      <c r="A19" s="284" t="s">
        <v>13</v>
      </c>
      <c r="B19" s="40" t="s">
        <v>305</v>
      </c>
      <c r="C19" s="257"/>
      <c r="D19" s="257"/>
      <c r="E19" s="257">
        <v>0</v>
      </c>
      <c r="F19" s="257">
        <v>0</v>
      </c>
      <c r="G19" s="257">
        <v>0</v>
      </c>
      <c r="H19" s="257">
        <v>0</v>
      </c>
      <c r="I19" s="257">
        <v>3000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8">
        <f t="shared" si="0"/>
        <v>3000</v>
      </c>
    </row>
    <row r="20" spans="1:15" ht="12.75">
      <c r="A20" s="284" t="s">
        <v>14</v>
      </c>
      <c r="B20" s="40" t="s">
        <v>306</v>
      </c>
      <c r="C20" s="257"/>
      <c r="D20" s="257"/>
      <c r="E20" s="257"/>
      <c r="F20" s="257"/>
      <c r="G20" s="257"/>
      <c r="H20" s="257"/>
      <c r="I20" s="257">
        <v>0</v>
      </c>
      <c r="J20" s="257"/>
      <c r="K20" s="257">
        <v>6849</v>
      </c>
      <c r="L20" s="257"/>
      <c r="M20" s="257"/>
      <c r="N20" s="257"/>
      <c r="O20" s="258">
        <f t="shared" si="0"/>
        <v>6849</v>
      </c>
    </row>
    <row r="21" spans="1:15" ht="12.75">
      <c r="A21" s="284" t="s">
        <v>47</v>
      </c>
      <c r="B21" s="40" t="s">
        <v>307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8">
        <f t="shared" si="0"/>
        <v>0</v>
      </c>
    </row>
    <row r="22" spans="1:15" ht="12.75">
      <c r="A22" s="284" t="s">
        <v>48</v>
      </c>
      <c r="B22" s="40" t="s">
        <v>308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8">
        <f t="shared" si="0"/>
        <v>0</v>
      </c>
    </row>
    <row r="23" spans="1:15" ht="12.75">
      <c r="A23" s="284" t="s">
        <v>49</v>
      </c>
      <c r="B23" s="283" t="s">
        <v>309</v>
      </c>
      <c r="C23" s="253">
        <f>SUM(C18:C22)</f>
        <v>22164</v>
      </c>
      <c r="D23" s="253">
        <f aca="true" t="shared" si="3" ref="D23:O23">SUM(D18:D22)</f>
        <v>6000</v>
      </c>
      <c r="E23" s="253">
        <f t="shared" si="3"/>
        <v>38328</v>
      </c>
      <c r="F23" s="253">
        <f t="shared" si="3"/>
        <v>22164</v>
      </c>
      <c r="G23" s="253">
        <f t="shared" si="3"/>
        <v>22171</v>
      </c>
      <c r="H23" s="253">
        <f t="shared" si="3"/>
        <v>12164</v>
      </c>
      <c r="I23" s="253">
        <f t="shared" si="3"/>
        <v>32164</v>
      </c>
      <c r="J23" s="253">
        <f t="shared" si="3"/>
        <v>25164</v>
      </c>
      <c r="K23" s="253">
        <f t="shared" si="3"/>
        <v>29013</v>
      </c>
      <c r="L23" s="253">
        <f t="shared" si="3"/>
        <v>22164</v>
      </c>
      <c r="M23" s="253">
        <f t="shared" si="3"/>
        <v>22164</v>
      </c>
      <c r="N23" s="253">
        <f t="shared" si="3"/>
        <v>22164</v>
      </c>
      <c r="O23" s="254">
        <f t="shared" si="3"/>
        <v>275824</v>
      </c>
    </row>
    <row r="24" spans="1:15" ht="51" customHeight="1" thickBot="1">
      <c r="A24" s="286" t="s">
        <v>53</v>
      </c>
      <c r="B24" s="287" t="s">
        <v>310</v>
      </c>
      <c r="C24" s="288">
        <f>SUM(C16-C23)</f>
        <v>6303</v>
      </c>
      <c r="D24" s="288">
        <f aca="true" t="shared" si="4" ref="D24:N24">SUM(D16-D23)</f>
        <v>14207</v>
      </c>
      <c r="E24" s="288">
        <f t="shared" si="4"/>
        <v>9783</v>
      </c>
      <c r="F24" s="288">
        <f t="shared" si="4"/>
        <v>9281</v>
      </c>
      <c r="G24" s="288">
        <f t="shared" si="4"/>
        <v>1020</v>
      </c>
      <c r="H24" s="288">
        <f t="shared" si="4"/>
        <v>2759</v>
      </c>
      <c r="I24" s="288">
        <f t="shared" si="4"/>
        <v>17863</v>
      </c>
      <c r="J24" s="288">
        <f t="shared" si="4"/>
        <v>6742</v>
      </c>
      <c r="K24" s="288">
        <f t="shared" si="4"/>
        <v>22283</v>
      </c>
      <c r="L24" s="288">
        <f t="shared" si="4"/>
        <v>14022</v>
      </c>
      <c r="M24" s="288">
        <f t="shared" si="4"/>
        <v>5761</v>
      </c>
      <c r="N24" s="288">
        <f t="shared" si="4"/>
        <v>0</v>
      </c>
      <c r="O24" s="289"/>
    </row>
    <row r="25" spans="3:15" ht="13.5" thickTop="1"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</row>
    <row r="26" spans="3:15" ht="12.75"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</row>
  </sheetData>
  <sheetProtection/>
  <mergeCells count="4">
    <mergeCell ref="M2:O2"/>
    <mergeCell ref="A4:O4"/>
    <mergeCell ref="A5:O5"/>
    <mergeCell ref="N8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3.875" style="0" customWidth="1"/>
    <col min="2" max="2" width="13.75390625" style="0" customWidth="1"/>
    <col min="3" max="3" width="0.12890625" style="0" customWidth="1"/>
    <col min="4" max="4" width="10.25390625" style="0" customWidth="1"/>
  </cols>
  <sheetData>
    <row r="1" spans="1:4" ht="79.5" customHeight="1">
      <c r="A1" s="477" t="s">
        <v>413</v>
      </c>
      <c r="B1" s="477"/>
      <c r="C1" s="477"/>
      <c r="D1" s="477"/>
    </row>
    <row r="2" spans="1:4" ht="12.75">
      <c r="A2" s="478" t="s">
        <v>144</v>
      </c>
      <c r="B2" s="481" t="s">
        <v>145</v>
      </c>
      <c r="C2" s="105"/>
      <c r="D2" t="s">
        <v>392</v>
      </c>
    </row>
    <row r="3" spans="1:3" ht="42.75" customHeight="1">
      <c r="A3" s="479"/>
      <c r="B3" s="482"/>
      <c r="C3" s="106" t="s">
        <v>146</v>
      </c>
    </row>
    <row r="4" spans="1:3" ht="12.75" hidden="1">
      <c r="A4" s="480"/>
      <c r="B4" s="483"/>
      <c r="C4" s="107"/>
    </row>
    <row r="5" spans="1:3" ht="27.75" customHeight="1">
      <c r="A5" s="108" t="s">
        <v>147</v>
      </c>
      <c r="B5" s="109">
        <v>0</v>
      </c>
      <c r="C5" s="110">
        <v>33392</v>
      </c>
    </row>
    <row r="6" spans="1:3" ht="23.25" customHeight="1">
      <c r="A6" s="108" t="s">
        <v>148</v>
      </c>
      <c r="B6" s="109">
        <v>628</v>
      </c>
      <c r="C6" s="110"/>
    </row>
    <row r="7" spans="1:3" ht="24" customHeight="1">
      <c r="A7" s="108" t="s">
        <v>149</v>
      </c>
      <c r="B7" s="109">
        <v>11043</v>
      </c>
      <c r="C7" s="110">
        <v>7911</v>
      </c>
    </row>
    <row r="8" spans="1:3" ht="12.75">
      <c r="A8" s="108" t="s">
        <v>150</v>
      </c>
      <c r="B8" s="109">
        <v>0</v>
      </c>
      <c r="C8" s="110">
        <v>335</v>
      </c>
    </row>
    <row r="9" spans="1:3" ht="23.25" customHeight="1">
      <c r="A9" s="108" t="s">
        <v>151</v>
      </c>
      <c r="B9" s="109">
        <v>400</v>
      </c>
      <c r="C9" s="110">
        <v>5092</v>
      </c>
    </row>
    <row r="10" spans="1:3" ht="12.75">
      <c r="A10" s="108" t="s">
        <v>152</v>
      </c>
      <c r="B10" s="109">
        <v>0</v>
      </c>
      <c r="C10" s="110">
        <v>6309</v>
      </c>
    </row>
    <row r="11" spans="1:3" ht="25.5" customHeight="1">
      <c r="A11" s="108" t="s">
        <v>153</v>
      </c>
      <c r="B11" s="109">
        <v>1200</v>
      </c>
      <c r="C11" s="110">
        <v>3532</v>
      </c>
    </row>
    <row r="12" spans="1:3" ht="12.75">
      <c r="A12" s="108" t="s">
        <v>154</v>
      </c>
      <c r="B12" s="109">
        <v>1500</v>
      </c>
      <c r="C12" s="110"/>
    </row>
    <row r="13" spans="1:3" ht="12.75">
      <c r="A13" s="108" t="s">
        <v>155</v>
      </c>
      <c r="B13" s="109">
        <v>400</v>
      </c>
      <c r="C13" s="110"/>
    </row>
    <row r="14" spans="1:3" ht="24.75" customHeight="1">
      <c r="A14" s="108" t="s">
        <v>156</v>
      </c>
      <c r="B14" s="109">
        <v>0</v>
      </c>
      <c r="C14" s="110">
        <v>5092</v>
      </c>
    </row>
    <row r="15" spans="1:3" ht="30" customHeight="1">
      <c r="A15" s="108" t="s">
        <v>157</v>
      </c>
      <c r="B15" s="109">
        <v>200</v>
      </c>
      <c r="C15" s="110"/>
    </row>
    <row r="16" spans="1:3" ht="12.75">
      <c r="A16" s="108" t="s">
        <v>158</v>
      </c>
      <c r="B16" s="109">
        <v>0</v>
      </c>
      <c r="C16" s="110"/>
    </row>
    <row r="17" spans="1:3" ht="39" customHeight="1">
      <c r="A17" s="108" t="s">
        <v>159</v>
      </c>
      <c r="B17" s="109">
        <v>0</v>
      </c>
      <c r="C17" s="110">
        <v>385</v>
      </c>
    </row>
    <row r="18" spans="1:3" ht="12.75">
      <c r="A18" s="108" t="s">
        <v>160</v>
      </c>
      <c r="B18" s="109">
        <v>500</v>
      </c>
      <c r="C18" s="110">
        <v>271</v>
      </c>
    </row>
    <row r="19" spans="1:3" ht="30.75" customHeight="1">
      <c r="A19" s="108" t="s">
        <v>161</v>
      </c>
      <c r="B19" s="109">
        <v>6050</v>
      </c>
      <c r="C19" s="110"/>
    </row>
    <row r="20" spans="1:3" ht="12.75">
      <c r="A20" s="108" t="s">
        <v>154</v>
      </c>
      <c r="B20" s="109">
        <v>0</v>
      </c>
      <c r="C20" s="110">
        <v>375</v>
      </c>
    </row>
    <row r="21" spans="1:3" ht="12.75">
      <c r="A21" s="108" t="s">
        <v>162</v>
      </c>
      <c r="B21" s="109">
        <v>400</v>
      </c>
      <c r="C21" s="110">
        <v>170</v>
      </c>
    </row>
    <row r="22" spans="1:3" ht="26.25" customHeight="1">
      <c r="A22" s="108" t="s">
        <v>163</v>
      </c>
      <c r="B22" s="109">
        <v>0</v>
      </c>
      <c r="C22" s="110">
        <v>381</v>
      </c>
    </row>
    <row r="23" spans="1:3" ht="15.75">
      <c r="A23" s="111" t="s">
        <v>105</v>
      </c>
      <c r="B23" s="112">
        <f>SUM(B5:B22)</f>
        <v>22321</v>
      </c>
      <c r="C23" s="113" t="e">
        <f>C5+#REF!+C10+C11+C14+#REF!+C20+#REF!+#REF!+#REF!+C21+#REF!+C22+#REF!+#REF!</f>
        <v>#REF!</v>
      </c>
    </row>
  </sheetData>
  <sheetProtection/>
  <mergeCells count="3">
    <mergeCell ref="A1:D1"/>
    <mergeCell ref="A2:A4"/>
    <mergeCell ref="B2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28">
      <selection activeCell="G13" sqref="G13"/>
    </sheetView>
  </sheetViews>
  <sheetFormatPr defaultColWidth="9.00390625" defaultRowHeight="12.75"/>
  <cols>
    <col min="2" max="2" width="33.25390625" style="0" customWidth="1"/>
    <col min="3" max="3" width="16.375" style="0" customWidth="1"/>
    <col min="4" max="4" width="13.25390625" style="0" customWidth="1"/>
  </cols>
  <sheetData>
    <row r="2" ht="12.75">
      <c r="D2" t="s">
        <v>134</v>
      </c>
    </row>
    <row r="3" spans="1:10" ht="12.75">
      <c r="A3" s="402" t="s">
        <v>407</v>
      </c>
      <c r="B3" s="402"/>
      <c r="C3" s="402"/>
      <c r="D3" s="402"/>
      <c r="E3" s="402"/>
      <c r="F3" s="402"/>
      <c r="G3" s="402"/>
      <c r="H3" s="402"/>
      <c r="I3" s="402"/>
      <c r="J3" s="402"/>
    </row>
    <row r="4" ht="12.75">
      <c r="B4" s="76" t="s">
        <v>376</v>
      </c>
    </row>
    <row r="6" ht="13.5" thickBot="1">
      <c r="D6" s="77" t="s">
        <v>123</v>
      </c>
    </row>
    <row r="7" spans="2:4" ht="13.5" thickTop="1">
      <c r="B7" s="351" t="s">
        <v>2</v>
      </c>
      <c r="C7" s="352" t="s">
        <v>424</v>
      </c>
      <c r="D7" s="352" t="s">
        <v>425</v>
      </c>
    </row>
    <row r="8" spans="2:4" ht="12.75">
      <c r="B8" s="39" t="s">
        <v>426</v>
      </c>
      <c r="C8" s="40"/>
      <c r="D8" s="40"/>
    </row>
    <row r="9" spans="2:4" ht="12.75">
      <c r="B9" s="39" t="s">
        <v>427</v>
      </c>
      <c r="C9" s="40">
        <v>400</v>
      </c>
      <c r="D9" s="40">
        <v>400</v>
      </c>
    </row>
    <row r="10" spans="2:4" ht="12.75">
      <c r="B10" s="353" t="s">
        <v>428</v>
      </c>
      <c r="C10" s="58">
        <f>SUM(C9)</f>
        <v>400</v>
      </c>
      <c r="D10" s="58">
        <f>SUM(D9)</f>
        <v>400</v>
      </c>
    </row>
    <row r="11" spans="2:4" ht="12.75">
      <c r="B11" s="39" t="s">
        <v>429</v>
      </c>
      <c r="C11" s="40">
        <v>858</v>
      </c>
      <c r="D11" s="40">
        <v>858</v>
      </c>
    </row>
    <row r="12" spans="2:4" ht="12.75">
      <c r="B12" s="39" t="s">
        <v>430</v>
      </c>
      <c r="C12" s="40">
        <v>0</v>
      </c>
      <c r="D12" s="40">
        <v>0</v>
      </c>
    </row>
    <row r="13" spans="2:4" ht="12.75">
      <c r="B13" s="39" t="s">
        <v>431</v>
      </c>
      <c r="C13" s="40">
        <v>20000</v>
      </c>
      <c r="D13" s="40">
        <v>20000</v>
      </c>
    </row>
    <row r="14" spans="2:4" ht="12.75">
      <c r="B14" s="39" t="s">
        <v>108</v>
      </c>
      <c r="C14" s="40">
        <v>4378</v>
      </c>
      <c r="D14" s="40">
        <v>4378</v>
      </c>
    </row>
    <row r="15" spans="2:4" ht="12.75">
      <c r="B15" s="39" t="s">
        <v>432</v>
      </c>
      <c r="C15" s="354">
        <v>0</v>
      </c>
      <c r="D15" s="354">
        <v>0</v>
      </c>
    </row>
    <row r="16" spans="2:4" ht="12.75">
      <c r="B16" s="39" t="s">
        <v>433</v>
      </c>
      <c r="C16" s="354">
        <v>560</v>
      </c>
      <c r="D16" s="354">
        <v>560</v>
      </c>
    </row>
    <row r="17" spans="2:4" ht="12.75">
      <c r="B17" s="39" t="s">
        <v>434</v>
      </c>
      <c r="C17" s="354">
        <v>3818</v>
      </c>
      <c r="D17" s="354">
        <v>3818</v>
      </c>
    </row>
    <row r="18" spans="2:4" ht="12.75">
      <c r="B18" s="353" t="s">
        <v>435</v>
      </c>
      <c r="C18" s="58">
        <v>25236</v>
      </c>
      <c r="D18" s="58">
        <v>25236</v>
      </c>
    </row>
    <row r="19" spans="2:4" ht="12.75">
      <c r="B19" s="353" t="s">
        <v>109</v>
      </c>
      <c r="C19" s="58">
        <v>1000</v>
      </c>
      <c r="D19" s="58">
        <v>1000</v>
      </c>
    </row>
    <row r="20" spans="2:4" ht="12.75">
      <c r="B20" s="353" t="s">
        <v>110</v>
      </c>
      <c r="C20" s="58">
        <v>10275</v>
      </c>
      <c r="D20" s="58">
        <v>10275</v>
      </c>
    </row>
    <row r="21" spans="2:4" ht="15">
      <c r="B21" s="355" t="s">
        <v>436</v>
      </c>
      <c r="C21" s="356">
        <v>36911</v>
      </c>
      <c r="D21" s="356">
        <v>36911</v>
      </c>
    </row>
    <row r="22" spans="2:4" ht="12.75">
      <c r="B22" s="39" t="s">
        <v>111</v>
      </c>
      <c r="C22" s="357">
        <v>36000</v>
      </c>
      <c r="D22" s="357">
        <v>36000</v>
      </c>
    </row>
    <row r="23" spans="2:4" ht="12.75">
      <c r="B23" s="39" t="s">
        <v>437</v>
      </c>
      <c r="C23" s="357">
        <v>0</v>
      </c>
      <c r="D23" s="357">
        <v>0</v>
      </c>
    </row>
    <row r="24" spans="2:4" ht="12.75">
      <c r="B24" s="353" t="s">
        <v>6</v>
      </c>
      <c r="C24" s="58">
        <f>SUM(C22:C23)</f>
        <v>36000</v>
      </c>
      <c r="D24" s="58">
        <f>SUM(D22:D23)</f>
        <v>36000</v>
      </c>
    </row>
    <row r="25" spans="2:4" ht="12.75">
      <c r="B25" s="39" t="s">
        <v>438</v>
      </c>
      <c r="C25" s="40">
        <v>0</v>
      </c>
      <c r="D25" s="40">
        <v>0</v>
      </c>
    </row>
    <row r="26" spans="2:4" ht="12.75">
      <c r="B26" s="39" t="s">
        <v>439</v>
      </c>
      <c r="C26" s="40">
        <v>0</v>
      </c>
      <c r="D26" s="40">
        <v>0</v>
      </c>
    </row>
    <row r="27" spans="2:4" ht="12.75">
      <c r="B27" s="39" t="s">
        <v>440</v>
      </c>
      <c r="C27" s="40">
        <v>8316</v>
      </c>
      <c r="D27" s="40">
        <v>8316</v>
      </c>
    </row>
    <row r="28" spans="2:4" ht="12.75">
      <c r="B28" s="353" t="s">
        <v>24</v>
      </c>
      <c r="C28" s="58">
        <f>SUM(C25:C27)</f>
        <v>8316</v>
      </c>
      <c r="D28" s="58">
        <f>SUM(D25:D27)</f>
        <v>8316</v>
      </c>
    </row>
    <row r="29" spans="2:4" ht="12.75">
      <c r="B29" s="353" t="s">
        <v>441</v>
      </c>
      <c r="C29" s="58">
        <v>1200</v>
      </c>
      <c r="D29" s="58">
        <v>1200</v>
      </c>
    </row>
    <row r="30" spans="2:4" ht="12.75">
      <c r="B30" s="39" t="s">
        <v>442</v>
      </c>
      <c r="C30" s="40">
        <v>0</v>
      </c>
      <c r="D30" s="40">
        <v>0</v>
      </c>
    </row>
    <row r="31" spans="2:4" ht="12.75">
      <c r="B31" s="39" t="s">
        <v>443</v>
      </c>
      <c r="C31" s="40">
        <v>0</v>
      </c>
      <c r="D31" s="40">
        <v>0</v>
      </c>
    </row>
    <row r="32" spans="2:4" ht="12.75">
      <c r="B32" s="39" t="s">
        <v>444</v>
      </c>
      <c r="C32" s="40">
        <v>1200</v>
      </c>
      <c r="D32" s="40">
        <v>1200</v>
      </c>
    </row>
    <row r="33" spans="2:4" ht="12.75">
      <c r="B33" s="355" t="s">
        <v>445</v>
      </c>
      <c r="C33" s="58">
        <f>C24+C28+C29</f>
        <v>45516</v>
      </c>
      <c r="D33" s="58">
        <f>D24+D28+D29</f>
        <v>45516</v>
      </c>
    </row>
    <row r="34" spans="2:4" ht="15">
      <c r="B34" s="358" t="s">
        <v>446</v>
      </c>
      <c r="C34" s="356">
        <f>C21+C33</f>
        <v>82427</v>
      </c>
      <c r="D34" s="356">
        <f>D21+D33</f>
        <v>82427</v>
      </c>
    </row>
    <row r="35" spans="2:4" ht="12.75">
      <c r="B35" s="359" t="s">
        <v>447</v>
      </c>
      <c r="C35" s="357">
        <v>0</v>
      </c>
      <c r="D35" s="357">
        <v>39532</v>
      </c>
    </row>
    <row r="36" spans="2:4" ht="12.75">
      <c r="B36" s="39" t="s">
        <v>448</v>
      </c>
      <c r="C36" s="40">
        <v>98789</v>
      </c>
      <c r="D36" s="40">
        <v>0</v>
      </c>
    </row>
    <row r="37" spans="2:4" ht="12.75">
      <c r="B37" s="39" t="s">
        <v>449</v>
      </c>
      <c r="C37" s="40">
        <v>0</v>
      </c>
      <c r="D37" s="40">
        <v>38468</v>
      </c>
    </row>
    <row r="38" spans="2:4" ht="12.75">
      <c r="B38" s="39" t="s">
        <v>450</v>
      </c>
      <c r="C38" s="40"/>
      <c r="D38" s="40">
        <v>12750</v>
      </c>
    </row>
    <row r="39" spans="2:4" ht="12.75">
      <c r="B39" s="39" t="s">
        <v>451</v>
      </c>
      <c r="C39" s="40"/>
      <c r="D39" s="40">
        <v>4944</v>
      </c>
    </row>
    <row r="40" spans="2:4" ht="12.75">
      <c r="B40" s="39" t="s">
        <v>452</v>
      </c>
      <c r="C40" s="40"/>
      <c r="D40" s="40">
        <v>3309</v>
      </c>
    </row>
    <row r="41" spans="2:4" ht="12.75">
      <c r="B41" s="353" t="s">
        <v>453</v>
      </c>
      <c r="C41" s="58">
        <f>SUM(C35:C37)</f>
        <v>98789</v>
      </c>
      <c r="D41" s="58">
        <f>SUM(D35:D40)</f>
        <v>99003</v>
      </c>
    </row>
    <row r="42" spans="2:4" ht="12.75">
      <c r="B42" s="353" t="s">
        <v>454</v>
      </c>
      <c r="C42" s="58"/>
      <c r="D42" s="58">
        <v>2101</v>
      </c>
    </row>
    <row r="43" spans="2:4" ht="12.75">
      <c r="B43" s="39" t="s">
        <v>455</v>
      </c>
      <c r="C43" s="40">
        <v>9697</v>
      </c>
      <c r="D43" s="40">
        <v>9697</v>
      </c>
    </row>
    <row r="44" spans="2:4" ht="12.75">
      <c r="B44" s="353" t="s">
        <v>456</v>
      </c>
      <c r="C44" s="58">
        <v>9697</v>
      </c>
      <c r="D44" s="58">
        <v>9697</v>
      </c>
    </row>
    <row r="45" spans="2:4" ht="12.75">
      <c r="B45" s="39" t="s">
        <v>457</v>
      </c>
      <c r="C45" s="40">
        <v>23688</v>
      </c>
      <c r="D45" s="40">
        <v>23688</v>
      </c>
    </row>
    <row r="46" spans="2:4" ht="12.75">
      <c r="B46" s="353" t="s">
        <v>458</v>
      </c>
      <c r="C46" s="58"/>
      <c r="D46" s="58"/>
    </row>
    <row r="47" spans="2:4" ht="12.75">
      <c r="B47" s="355" t="s">
        <v>459</v>
      </c>
      <c r="C47" s="360">
        <v>132174</v>
      </c>
      <c r="D47" s="360">
        <v>134489</v>
      </c>
    </row>
    <row r="48" spans="2:4" ht="15">
      <c r="B48" s="358" t="s">
        <v>460</v>
      </c>
      <c r="C48" s="356">
        <v>132174</v>
      </c>
      <c r="D48" s="356">
        <v>134489</v>
      </c>
    </row>
    <row r="49" spans="2:4" ht="12.75">
      <c r="B49" s="39" t="s">
        <v>461</v>
      </c>
      <c r="C49" s="40">
        <v>0</v>
      </c>
      <c r="D49" s="40">
        <v>10000</v>
      </c>
    </row>
    <row r="50" spans="2:4" ht="12.75">
      <c r="B50" s="39" t="s">
        <v>462</v>
      </c>
      <c r="C50" s="40"/>
      <c r="D50" s="40"/>
    </row>
    <row r="51" spans="2:4" ht="12.75">
      <c r="B51" s="353" t="s">
        <v>463</v>
      </c>
      <c r="C51" s="58">
        <v>0</v>
      </c>
      <c r="D51" s="58">
        <v>0</v>
      </c>
    </row>
    <row r="52" spans="2:4" ht="12.75">
      <c r="B52" s="39" t="s">
        <v>464</v>
      </c>
      <c r="C52" s="40">
        <v>10000</v>
      </c>
      <c r="D52" s="40">
        <v>10000</v>
      </c>
    </row>
    <row r="53" spans="2:4" ht="12.75">
      <c r="B53" s="353" t="s">
        <v>465</v>
      </c>
      <c r="C53" s="58">
        <f>SUM(C52)</f>
        <v>10000</v>
      </c>
      <c r="D53" s="58">
        <f>SUM(D49:D52)</f>
        <v>20000</v>
      </c>
    </row>
    <row r="54" spans="2:4" ht="15">
      <c r="B54" s="358" t="s">
        <v>466</v>
      </c>
      <c r="C54" s="356">
        <v>10000</v>
      </c>
      <c r="D54" s="356">
        <v>20000</v>
      </c>
    </row>
    <row r="55" spans="2:4" ht="12.75">
      <c r="B55" s="39" t="s">
        <v>467</v>
      </c>
      <c r="C55" s="40">
        <v>3941</v>
      </c>
      <c r="D55" s="40">
        <v>3941</v>
      </c>
    </row>
    <row r="56" spans="2:4" ht="12.75">
      <c r="B56" s="39" t="s">
        <v>468</v>
      </c>
      <c r="C56" s="40">
        <v>2228</v>
      </c>
      <c r="D56" s="40">
        <v>2228</v>
      </c>
    </row>
    <row r="57" spans="2:4" ht="12.75">
      <c r="B57" s="39" t="s">
        <v>469</v>
      </c>
      <c r="C57" s="40">
        <v>508</v>
      </c>
      <c r="D57" s="40">
        <v>508</v>
      </c>
    </row>
    <row r="58" spans="2:4" ht="12.75">
      <c r="B58" s="39" t="s">
        <v>470</v>
      </c>
      <c r="C58" s="40"/>
      <c r="D58" s="40"/>
    </row>
    <row r="59" spans="2:4" ht="12.75">
      <c r="B59" s="39" t="s">
        <v>471</v>
      </c>
      <c r="C59" s="40"/>
      <c r="D59" s="40"/>
    </row>
    <row r="60" spans="2:4" ht="12.75">
      <c r="B60" s="353" t="s">
        <v>472</v>
      </c>
      <c r="C60" s="58">
        <v>6677</v>
      </c>
      <c r="D60" s="58">
        <v>6677</v>
      </c>
    </row>
    <row r="61" spans="2:4" ht="12.75">
      <c r="B61" s="39" t="s">
        <v>473</v>
      </c>
      <c r="C61" s="40">
        <v>5393</v>
      </c>
      <c r="D61" s="40">
        <v>5393</v>
      </c>
    </row>
    <row r="62" spans="2:4" ht="12.75">
      <c r="B62" s="39" t="s">
        <v>474</v>
      </c>
      <c r="C62" s="40">
        <v>0</v>
      </c>
      <c r="D62" s="40">
        <v>0</v>
      </c>
    </row>
    <row r="63" spans="2:4" ht="12.75">
      <c r="B63" s="353" t="s">
        <v>475</v>
      </c>
      <c r="C63" s="58">
        <f>SUM(C61:C62)</f>
        <v>5393</v>
      </c>
      <c r="D63" s="58">
        <f>SUM(D61:D62)</f>
        <v>5393</v>
      </c>
    </row>
    <row r="64" spans="2:4" ht="12.75">
      <c r="B64" s="353" t="s">
        <v>476</v>
      </c>
      <c r="C64" s="58"/>
      <c r="D64" s="58"/>
    </row>
    <row r="65" spans="2:4" ht="15">
      <c r="B65" s="358" t="s">
        <v>477</v>
      </c>
      <c r="C65" s="356">
        <f>C60+C63</f>
        <v>12070</v>
      </c>
      <c r="D65" s="356">
        <f>D60+D63</f>
        <v>12070</v>
      </c>
    </row>
    <row r="66" spans="2:4" ht="12.75">
      <c r="B66" s="359" t="s">
        <v>478</v>
      </c>
      <c r="C66" s="357">
        <v>140</v>
      </c>
      <c r="D66" s="357">
        <v>140</v>
      </c>
    </row>
    <row r="67" spans="2:4" ht="15">
      <c r="B67" s="358" t="s">
        <v>479</v>
      </c>
      <c r="C67" s="356">
        <v>140</v>
      </c>
      <c r="D67" s="356">
        <v>140</v>
      </c>
    </row>
    <row r="68" spans="2:4" ht="15">
      <c r="B68" s="358"/>
      <c r="C68" s="356">
        <f>C34+C48+C54+C65+C67</f>
        <v>236811</v>
      </c>
      <c r="D68" s="356">
        <f>D34+D48+D54+D65+D67</f>
        <v>249126</v>
      </c>
    </row>
    <row r="69" spans="2:4" ht="15">
      <c r="B69" s="355" t="s">
        <v>480</v>
      </c>
      <c r="C69" s="356">
        <v>13780</v>
      </c>
      <c r="D69" s="356">
        <v>15774</v>
      </c>
    </row>
    <row r="70" spans="2:4" ht="12.75">
      <c r="B70" s="355"/>
      <c r="C70" s="360">
        <v>0</v>
      </c>
      <c r="D70" s="360">
        <v>0</v>
      </c>
    </row>
    <row r="71" spans="2:4" ht="15">
      <c r="B71" s="358"/>
      <c r="C71" s="356"/>
      <c r="D71" s="356"/>
    </row>
    <row r="72" spans="2:4" ht="12.75">
      <c r="B72" s="39"/>
      <c r="C72" s="40"/>
      <c r="D72" s="40"/>
    </row>
    <row r="73" spans="2:4" ht="19.5" thickBot="1">
      <c r="B73" s="361" t="s">
        <v>481</v>
      </c>
      <c r="C73" s="362">
        <f>SUM(C68+C69)</f>
        <v>250591</v>
      </c>
      <c r="D73" s="362">
        <f>SUM(D68+D69)</f>
        <v>264900</v>
      </c>
    </row>
    <row r="74" ht="13.5" thickTop="1"/>
  </sheetData>
  <sheetProtection/>
  <mergeCells count="1">
    <mergeCell ref="A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G22" sqref="G22"/>
    </sheetView>
  </sheetViews>
  <sheetFormatPr defaultColWidth="9.00390625" defaultRowHeight="12.75"/>
  <cols>
    <col min="2" max="2" width="8.25390625" style="0" customWidth="1"/>
    <col min="3" max="3" width="34.875" style="0" customWidth="1"/>
    <col min="4" max="4" width="12.75390625" style="0" customWidth="1"/>
  </cols>
  <sheetData>
    <row r="2" ht="12.75">
      <c r="D2" t="s">
        <v>135</v>
      </c>
    </row>
    <row r="4" spans="1:11" ht="12.75">
      <c r="A4" s="402" t="s">
        <v>408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ht="12.75">
      <c r="C5" s="76" t="s">
        <v>375</v>
      </c>
    </row>
    <row r="6" ht="12.75">
      <c r="D6" s="77" t="s">
        <v>123</v>
      </c>
    </row>
    <row r="7" ht="13.5" thickBot="1"/>
    <row r="8" spans="2:5" ht="34.5" thickBot="1">
      <c r="B8" s="59" t="s">
        <v>112</v>
      </c>
      <c r="C8" s="60" t="s">
        <v>2</v>
      </c>
      <c r="D8" s="45" t="s">
        <v>364</v>
      </c>
      <c r="E8" s="363" t="s">
        <v>482</v>
      </c>
    </row>
    <row r="9" spans="2:5" ht="12.75">
      <c r="B9" s="61"/>
      <c r="C9" s="40"/>
      <c r="D9" s="147"/>
      <c r="E9" s="147"/>
    </row>
    <row r="10" spans="2:5" ht="13.5" thickBot="1">
      <c r="B10" s="62">
        <v>91111</v>
      </c>
      <c r="C10" s="63" t="s">
        <v>113</v>
      </c>
      <c r="D10" s="160">
        <v>16783</v>
      </c>
      <c r="E10" s="160">
        <v>16783</v>
      </c>
    </row>
    <row r="11" spans="2:5" ht="13.5" thickBot="1">
      <c r="B11" s="64">
        <v>911</v>
      </c>
      <c r="C11" s="65" t="s">
        <v>114</v>
      </c>
      <c r="D11" s="45">
        <v>16783</v>
      </c>
      <c r="E11" s="45">
        <v>16783</v>
      </c>
    </row>
    <row r="12" spans="2:5" ht="12.75">
      <c r="B12" s="66">
        <v>91311</v>
      </c>
      <c r="C12" s="43" t="s">
        <v>115</v>
      </c>
      <c r="D12" s="147">
        <v>1190</v>
      </c>
      <c r="E12" s="147">
        <v>1190</v>
      </c>
    </row>
    <row r="13" spans="2:5" ht="12.75">
      <c r="B13" s="61">
        <v>91325</v>
      </c>
      <c r="C13" s="40" t="s">
        <v>116</v>
      </c>
      <c r="D13" s="149"/>
      <c r="E13" s="149"/>
    </row>
    <row r="14" spans="2:5" ht="13.5" thickBot="1">
      <c r="B14" s="62">
        <v>91329</v>
      </c>
      <c r="C14" s="63" t="s">
        <v>108</v>
      </c>
      <c r="D14" s="160"/>
      <c r="E14" s="160"/>
    </row>
    <row r="15" spans="2:5" ht="13.5" thickBot="1">
      <c r="B15" s="64">
        <v>913</v>
      </c>
      <c r="C15" s="65" t="s">
        <v>117</v>
      </c>
      <c r="D15" s="45">
        <v>1190</v>
      </c>
      <c r="E15" s="45">
        <v>1190</v>
      </c>
    </row>
    <row r="16" spans="2:5" ht="13.5" thickBot="1">
      <c r="B16" s="64">
        <v>916</v>
      </c>
      <c r="C16" s="65" t="s">
        <v>109</v>
      </c>
      <c r="D16" s="45">
        <v>15</v>
      </c>
      <c r="E16" s="45">
        <v>15</v>
      </c>
    </row>
    <row r="17" spans="2:5" ht="13.5" thickBot="1">
      <c r="B17" s="64">
        <v>919</v>
      </c>
      <c r="C17" s="65" t="s">
        <v>110</v>
      </c>
      <c r="D17" s="45">
        <v>6342</v>
      </c>
      <c r="E17" s="45">
        <v>6342</v>
      </c>
    </row>
    <row r="18" spans="2:5" ht="16.5" thickBot="1">
      <c r="B18" s="67">
        <v>91</v>
      </c>
      <c r="C18" s="68" t="s">
        <v>118</v>
      </c>
      <c r="D18" s="309">
        <v>24330</v>
      </c>
      <c r="E18" s="309">
        <v>24330</v>
      </c>
    </row>
    <row r="19" spans="2:5" ht="16.5" thickBot="1">
      <c r="B19" s="67">
        <v>98</v>
      </c>
      <c r="C19" s="68" t="s">
        <v>119</v>
      </c>
      <c r="D19" s="309">
        <v>205</v>
      </c>
      <c r="E19" s="309">
        <v>957</v>
      </c>
    </row>
    <row r="20" spans="2:5" ht="13.5" thickBot="1">
      <c r="B20" s="69"/>
      <c r="C20" s="42"/>
      <c r="D20" s="308"/>
      <c r="E20" s="308"/>
    </row>
    <row r="21" spans="2:5" ht="18.75" thickBot="1">
      <c r="B21" s="70"/>
      <c r="C21" s="71" t="s">
        <v>120</v>
      </c>
      <c r="D21" s="310">
        <v>24535</v>
      </c>
      <c r="E21" s="310">
        <v>25287</v>
      </c>
    </row>
    <row r="22" spans="2:5" ht="13.5" thickBot="1">
      <c r="B22" s="69"/>
      <c r="C22" s="42"/>
      <c r="D22" s="308"/>
      <c r="E22" s="308"/>
    </row>
    <row r="23" spans="2:5" ht="18.75" thickBot="1">
      <c r="B23" s="72">
        <v>9411</v>
      </c>
      <c r="C23" s="71" t="s">
        <v>121</v>
      </c>
      <c r="D23" s="310">
        <v>70550</v>
      </c>
      <c r="E23" s="310">
        <v>70550</v>
      </c>
    </row>
    <row r="24" spans="2:5" ht="12.75">
      <c r="B24" s="66"/>
      <c r="C24" s="43"/>
      <c r="D24" s="147"/>
      <c r="E24" s="147"/>
    </row>
    <row r="25" spans="2:5" ht="12.75">
      <c r="B25" s="61"/>
      <c r="C25" s="73" t="s">
        <v>122</v>
      </c>
      <c r="D25" s="149"/>
      <c r="E25" s="149"/>
    </row>
    <row r="26" spans="2:5" ht="13.5" thickBot="1">
      <c r="B26" s="62"/>
      <c r="C26" s="63"/>
      <c r="D26" s="160"/>
      <c r="E26" s="160"/>
    </row>
    <row r="27" spans="2:5" ht="18.75" thickBot="1">
      <c r="B27" s="70"/>
      <c r="C27" s="71" t="s">
        <v>80</v>
      </c>
      <c r="D27" s="310">
        <v>95085</v>
      </c>
      <c r="E27" s="310">
        <v>95837</v>
      </c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E36" sqref="E36"/>
    </sheetView>
  </sheetViews>
  <sheetFormatPr defaultColWidth="9.00390625" defaultRowHeight="12.75"/>
  <cols>
    <col min="2" max="2" width="13.75390625" style="0" customWidth="1"/>
    <col min="3" max="3" width="36.375" style="0" customWidth="1"/>
    <col min="4" max="4" width="11.875" style="0" customWidth="1"/>
  </cols>
  <sheetData>
    <row r="3" ht="12.75">
      <c r="D3" t="s">
        <v>141</v>
      </c>
    </row>
    <row r="5" spans="1:11" ht="12.75">
      <c r="A5" s="402" t="s">
        <v>409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6" ht="12.75">
      <c r="C6" s="76" t="s">
        <v>377</v>
      </c>
    </row>
    <row r="7" ht="13.5" thickBot="1">
      <c r="D7" s="77" t="s">
        <v>123</v>
      </c>
    </row>
    <row r="8" spans="2:5" ht="23.25" thickBot="1">
      <c r="B8" s="59" t="s">
        <v>112</v>
      </c>
      <c r="C8" s="60" t="s">
        <v>2</v>
      </c>
      <c r="D8" s="308" t="s">
        <v>365</v>
      </c>
      <c r="E8" s="364" t="s">
        <v>483</v>
      </c>
    </row>
    <row r="9" spans="2:5" ht="13.5" thickBot="1">
      <c r="B9" s="61"/>
      <c r="C9" s="40"/>
      <c r="D9" s="308"/>
      <c r="E9" s="308"/>
    </row>
    <row r="10" spans="2:5" ht="13.5" thickBot="1">
      <c r="B10" s="62"/>
      <c r="C10" s="63"/>
      <c r="D10" s="308"/>
      <c r="E10" s="308"/>
    </row>
    <row r="11" spans="2:5" ht="13.5" thickBot="1">
      <c r="B11" s="64">
        <v>911</v>
      </c>
      <c r="C11" s="65" t="s">
        <v>114</v>
      </c>
      <c r="D11" s="308"/>
      <c r="E11" s="308"/>
    </row>
    <row r="12" spans="2:5" ht="13.5" thickBot="1">
      <c r="B12" s="66"/>
      <c r="C12" s="43"/>
      <c r="D12" s="308"/>
      <c r="E12" s="308"/>
    </row>
    <row r="13" spans="2:5" ht="13.5" thickBot="1">
      <c r="B13" s="61"/>
      <c r="C13" s="40"/>
      <c r="D13" s="308"/>
      <c r="E13" s="308"/>
    </row>
    <row r="14" spans="2:5" ht="13.5" thickBot="1">
      <c r="B14" s="62">
        <v>91329</v>
      </c>
      <c r="C14" s="63" t="s">
        <v>108</v>
      </c>
      <c r="D14" s="308">
        <v>150</v>
      </c>
      <c r="E14" s="308">
        <v>150</v>
      </c>
    </row>
    <row r="15" spans="2:5" ht="13.5" thickBot="1">
      <c r="B15" s="64">
        <v>913</v>
      </c>
      <c r="C15" s="65" t="s">
        <v>117</v>
      </c>
      <c r="D15" s="45">
        <v>150</v>
      </c>
      <c r="E15" s="45">
        <v>150</v>
      </c>
    </row>
    <row r="16" spans="2:5" ht="13.5" thickBot="1">
      <c r="B16" s="64">
        <v>916</v>
      </c>
      <c r="C16" s="65" t="s">
        <v>109</v>
      </c>
      <c r="D16" s="308"/>
      <c r="E16" s="308"/>
    </row>
    <row r="17" spans="2:5" ht="13.5" thickBot="1">
      <c r="B17" s="64">
        <v>919</v>
      </c>
      <c r="C17" s="65"/>
      <c r="D17" s="308"/>
      <c r="E17" s="308"/>
    </row>
    <row r="18" spans="2:5" ht="16.5" thickBot="1">
      <c r="B18" s="67">
        <v>91</v>
      </c>
      <c r="C18" s="68" t="s">
        <v>118</v>
      </c>
      <c r="D18" s="45">
        <v>150</v>
      </c>
      <c r="E18" s="45">
        <v>150</v>
      </c>
    </row>
    <row r="19" spans="2:5" ht="16.5" thickBot="1">
      <c r="B19" s="67"/>
      <c r="C19" s="68" t="s">
        <v>366</v>
      </c>
      <c r="D19" s="45">
        <v>548</v>
      </c>
      <c r="E19" s="45">
        <v>548</v>
      </c>
    </row>
    <row r="20" spans="2:5" ht="13.5" thickBot="1">
      <c r="B20" s="69"/>
      <c r="C20" s="42"/>
      <c r="D20" s="308"/>
      <c r="E20" s="308"/>
    </row>
    <row r="21" spans="2:5" ht="18.75" thickBot="1">
      <c r="B21" s="70"/>
      <c r="C21" s="71" t="s">
        <v>120</v>
      </c>
      <c r="D21" s="45">
        <v>698</v>
      </c>
      <c r="E21" s="45">
        <v>698</v>
      </c>
    </row>
    <row r="22" spans="2:5" ht="13.5" thickBot="1">
      <c r="B22" s="69"/>
      <c r="C22" s="42"/>
      <c r="D22" s="308"/>
      <c r="E22" s="308"/>
    </row>
    <row r="23" spans="2:5" ht="18.75" thickBot="1">
      <c r="B23" s="72">
        <v>9411</v>
      </c>
      <c r="C23" s="71" t="s">
        <v>121</v>
      </c>
      <c r="D23" s="311">
        <v>42701</v>
      </c>
      <c r="E23" s="311">
        <v>43116</v>
      </c>
    </row>
    <row r="24" spans="2:5" ht="13.5" thickBot="1">
      <c r="B24" s="66"/>
      <c r="C24" s="312"/>
      <c r="D24" s="45"/>
      <c r="E24" s="45"/>
    </row>
    <row r="25" spans="2:5" ht="13.5" thickBot="1">
      <c r="B25" s="61"/>
      <c r="C25" s="73"/>
      <c r="D25" s="308"/>
      <c r="E25" s="308"/>
    </row>
    <row r="26" spans="2:5" ht="13.5" thickBot="1">
      <c r="B26" s="62"/>
      <c r="C26" s="63"/>
      <c r="D26" s="308"/>
      <c r="E26" s="308"/>
    </row>
    <row r="27" spans="2:5" ht="18.75" thickBot="1">
      <c r="B27" s="70"/>
      <c r="C27" s="71" t="s">
        <v>80</v>
      </c>
      <c r="D27" s="311">
        <v>43399</v>
      </c>
      <c r="E27" s="311">
        <v>43814</v>
      </c>
    </row>
  </sheetData>
  <sheetProtection/>
  <mergeCells count="1"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6.75390625" style="0" customWidth="1"/>
    <col min="2" max="2" width="36.25390625" style="0" customWidth="1"/>
    <col min="3" max="3" width="14.25390625" style="0" customWidth="1"/>
    <col min="4" max="4" width="10.625" style="0" customWidth="1"/>
    <col min="5" max="5" width="9.625" style="0" customWidth="1"/>
    <col min="6" max="6" width="9.75390625" style="0" customWidth="1"/>
    <col min="11" max="11" width="0.12890625" style="0" customWidth="1"/>
  </cols>
  <sheetData>
    <row r="1" spans="1:11" ht="12.75">
      <c r="A1" s="17"/>
      <c r="B1" s="17"/>
      <c r="C1" s="17"/>
      <c r="D1" s="17"/>
      <c r="E1" s="74" t="s">
        <v>124</v>
      </c>
      <c r="F1" s="17"/>
      <c r="G1" s="17"/>
      <c r="H1" s="403"/>
      <c r="I1" s="403"/>
      <c r="J1" s="403"/>
      <c r="K1" s="403"/>
    </row>
    <row r="2" spans="1:11" ht="12.75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</row>
    <row r="3" spans="1:11" ht="12.75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404" t="s">
        <v>410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1" ht="12.75">
      <c r="A6" s="404" t="s">
        <v>378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</row>
    <row r="7" spans="1:11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0" ht="13.5" thickBot="1">
      <c r="B10" s="57"/>
      <c r="C10" s="57" t="s">
        <v>136</v>
      </c>
      <c r="E10" t="s">
        <v>137</v>
      </c>
      <c r="F10" s="9"/>
      <c r="G10" t="s">
        <v>139</v>
      </c>
      <c r="J10" t="s">
        <v>0</v>
      </c>
    </row>
    <row r="11" spans="1:10" ht="14.25" thickBot="1" thickTop="1">
      <c r="A11" s="78"/>
      <c r="B11" s="84" t="s">
        <v>90</v>
      </c>
      <c r="C11" s="101" t="s">
        <v>138</v>
      </c>
      <c r="D11" s="101"/>
      <c r="E11" s="365" t="s">
        <v>85</v>
      </c>
      <c r="F11" s="85"/>
      <c r="G11" s="366" t="s">
        <v>86</v>
      </c>
      <c r="H11" s="367"/>
      <c r="I11" s="86" t="s">
        <v>81</v>
      </c>
      <c r="J11" s="368" t="s">
        <v>81</v>
      </c>
    </row>
    <row r="12" spans="1:10" ht="26.25" thickBot="1">
      <c r="A12" s="79"/>
      <c r="B12" s="87"/>
      <c r="C12" s="369" t="s">
        <v>484</v>
      </c>
      <c r="D12" s="370" t="s">
        <v>485</v>
      </c>
      <c r="E12" s="349" t="s">
        <v>484</v>
      </c>
      <c r="F12" s="371" t="s">
        <v>485</v>
      </c>
      <c r="G12" s="372" t="s">
        <v>484</v>
      </c>
      <c r="H12" s="373" t="s">
        <v>485</v>
      </c>
      <c r="I12" s="88" t="s">
        <v>484</v>
      </c>
      <c r="J12" s="374" t="s">
        <v>485</v>
      </c>
    </row>
    <row r="13" spans="1:10" ht="13.5" thickBot="1">
      <c r="A13" s="80" t="s">
        <v>4</v>
      </c>
      <c r="B13" s="89" t="s">
        <v>91</v>
      </c>
      <c r="C13" s="46">
        <f aca="true" t="shared" si="0" ref="C13:H13">SUM(C14:C16)</f>
        <v>17656</v>
      </c>
      <c r="D13" s="46">
        <f t="shared" si="0"/>
        <v>17798</v>
      </c>
      <c r="E13" s="46">
        <f t="shared" si="0"/>
        <v>25277</v>
      </c>
      <c r="F13" s="46">
        <f t="shared" si="0"/>
        <v>25604</v>
      </c>
      <c r="G13" s="46">
        <f t="shared" si="0"/>
        <v>33697</v>
      </c>
      <c r="H13" s="46">
        <f t="shared" si="0"/>
        <v>33697</v>
      </c>
      <c r="I13" s="90">
        <f>SUM(C13+G13+E13)</f>
        <v>76630</v>
      </c>
      <c r="J13" s="375">
        <f>SUM(D13+F13+H13)</f>
        <v>77099</v>
      </c>
    </row>
    <row r="14" spans="1:10" ht="13.5" thickBot="1">
      <c r="A14" s="81" t="s">
        <v>126</v>
      </c>
      <c r="B14" s="91" t="s">
        <v>92</v>
      </c>
      <c r="C14" s="100">
        <v>12458</v>
      </c>
      <c r="D14" s="100">
        <v>12458</v>
      </c>
      <c r="E14" s="47">
        <v>19756</v>
      </c>
      <c r="F14" s="47">
        <v>19925</v>
      </c>
      <c r="G14" s="48">
        <v>29652</v>
      </c>
      <c r="H14" s="48">
        <v>29652</v>
      </c>
      <c r="I14" s="90">
        <f aca="true" t="shared" si="1" ref="I14:I34">SUM(C14+G14+E14)</f>
        <v>61866</v>
      </c>
      <c r="J14" s="375">
        <f aca="true" t="shared" si="2" ref="J14:J34">SUM(D14+F14+H14)</f>
        <v>62035</v>
      </c>
    </row>
    <row r="15" spans="1:10" ht="13.5" thickBot="1">
      <c r="A15" s="82" t="s">
        <v>127</v>
      </c>
      <c r="B15" s="92" t="s">
        <v>93</v>
      </c>
      <c r="C15" s="99">
        <v>2198</v>
      </c>
      <c r="D15" s="99">
        <v>2340</v>
      </c>
      <c r="E15" s="49">
        <v>3521</v>
      </c>
      <c r="F15" s="49">
        <v>3679</v>
      </c>
      <c r="G15" s="40">
        <v>3105</v>
      </c>
      <c r="H15" s="40">
        <v>3105</v>
      </c>
      <c r="I15" s="90">
        <f t="shared" si="1"/>
        <v>8824</v>
      </c>
      <c r="J15" s="375">
        <f t="shared" si="2"/>
        <v>9124</v>
      </c>
    </row>
    <row r="16" spans="1:10" ht="13.5" thickBot="1">
      <c r="A16" s="79" t="s">
        <v>128</v>
      </c>
      <c r="B16" s="93" t="s">
        <v>94</v>
      </c>
      <c r="C16" s="15">
        <v>3000</v>
      </c>
      <c r="D16" s="15">
        <v>3000</v>
      </c>
      <c r="E16" s="50">
        <v>2000</v>
      </c>
      <c r="F16" s="50">
        <v>2000</v>
      </c>
      <c r="G16" s="51">
        <v>940</v>
      </c>
      <c r="H16" s="51">
        <v>940</v>
      </c>
      <c r="I16" s="90">
        <f t="shared" si="1"/>
        <v>5940</v>
      </c>
      <c r="J16" s="375">
        <f t="shared" si="2"/>
        <v>5940</v>
      </c>
    </row>
    <row r="17" spans="1:10" ht="13.5" thickBot="1">
      <c r="A17" s="80" t="s">
        <v>5</v>
      </c>
      <c r="B17" s="89" t="s">
        <v>95</v>
      </c>
      <c r="C17" s="46">
        <f aca="true" t="shared" si="3" ref="C17:H17">SUM(C18:C18)</f>
        <v>4057</v>
      </c>
      <c r="D17" s="46">
        <f t="shared" si="3"/>
        <v>4095</v>
      </c>
      <c r="E17" s="46">
        <f t="shared" si="3"/>
        <v>6815</v>
      </c>
      <c r="F17" s="46">
        <f t="shared" si="3"/>
        <v>6903</v>
      </c>
      <c r="G17" s="46">
        <f t="shared" si="3"/>
        <v>9319</v>
      </c>
      <c r="H17" s="46">
        <f t="shared" si="3"/>
        <v>9319</v>
      </c>
      <c r="I17" s="90">
        <f t="shared" si="1"/>
        <v>20191</v>
      </c>
      <c r="J17" s="375">
        <f t="shared" si="2"/>
        <v>20317</v>
      </c>
    </row>
    <row r="18" spans="1:10" ht="13.5" thickBot="1">
      <c r="A18" s="83" t="s">
        <v>125</v>
      </c>
      <c r="B18" s="91" t="s">
        <v>140</v>
      </c>
      <c r="C18" s="100">
        <v>4057</v>
      </c>
      <c r="D18" s="100">
        <v>4095</v>
      </c>
      <c r="E18" s="47">
        <v>6815</v>
      </c>
      <c r="F18" s="47">
        <v>6903</v>
      </c>
      <c r="G18" s="48">
        <v>9319</v>
      </c>
      <c r="H18" s="48">
        <v>9319</v>
      </c>
      <c r="I18" s="90">
        <f t="shared" si="1"/>
        <v>20191</v>
      </c>
      <c r="J18" s="375">
        <f t="shared" si="2"/>
        <v>20317</v>
      </c>
    </row>
    <row r="19" spans="1:10" ht="13.5" thickBot="1">
      <c r="A19" s="80" t="s">
        <v>7</v>
      </c>
      <c r="B19" s="94" t="s">
        <v>96</v>
      </c>
      <c r="C19" s="46">
        <f aca="true" t="shared" si="4" ref="C19:H19">SUM(C20:C22)</f>
        <v>78123</v>
      </c>
      <c r="D19" s="46">
        <f t="shared" si="4"/>
        <v>83446</v>
      </c>
      <c r="E19" s="46">
        <f t="shared" si="4"/>
        <v>9877</v>
      </c>
      <c r="F19" s="46">
        <f t="shared" si="4"/>
        <v>9877</v>
      </c>
      <c r="G19" s="46">
        <f t="shared" si="4"/>
        <v>51789</v>
      </c>
      <c r="H19" s="46">
        <f t="shared" si="4"/>
        <v>52541</v>
      </c>
      <c r="I19" s="90">
        <f t="shared" si="1"/>
        <v>139789</v>
      </c>
      <c r="J19" s="375">
        <f t="shared" si="2"/>
        <v>145864</v>
      </c>
    </row>
    <row r="20" spans="1:10" ht="13.5" thickBot="1">
      <c r="A20" s="83" t="s">
        <v>129</v>
      </c>
      <c r="B20" s="91" t="s">
        <v>97</v>
      </c>
      <c r="C20" s="102">
        <v>1426</v>
      </c>
      <c r="D20" s="102">
        <v>1426</v>
      </c>
      <c r="E20" s="52">
        <v>1900</v>
      </c>
      <c r="F20" s="52">
        <v>1900</v>
      </c>
      <c r="G20" s="48">
        <v>1430</v>
      </c>
      <c r="H20" s="48">
        <v>1430</v>
      </c>
      <c r="I20" s="90">
        <f t="shared" si="1"/>
        <v>4756</v>
      </c>
      <c r="J20" s="375">
        <f t="shared" si="2"/>
        <v>4756</v>
      </c>
    </row>
    <row r="21" spans="1:10" ht="13.5" thickBot="1">
      <c r="A21" s="82" t="s">
        <v>130</v>
      </c>
      <c r="B21" s="92" t="s">
        <v>98</v>
      </c>
      <c r="C21" s="15">
        <v>58954</v>
      </c>
      <c r="D21" s="15">
        <v>62811</v>
      </c>
      <c r="E21" s="53">
        <v>4458</v>
      </c>
      <c r="F21" s="53">
        <v>4458</v>
      </c>
      <c r="G21" s="40">
        <v>39386</v>
      </c>
      <c r="H21" s="40">
        <v>39386</v>
      </c>
      <c r="I21" s="90">
        <f t="shared" si="1"/>
        <v>102798</v>
      </c>
      <c r="J21" s="375">
        <f t="shared" si="2"/>
        <v>106655</v>
      </c>
    </row>
    <row r="22" spans="1:10" ht="13.5" thickBot="1">
      <c r="A22" s="79" t="s">
        <v>131</v>
      </c>
      <c r="B22" s="93" t="s">
        <v>99</v>
      </c>
      <c r="C22" s="54">
        <v>17743</v>
      </c>
      <c r="D22" s="54">
        <v>19209</v>
      </c>
      <c r="E22" s="54">
        <v>3519</v>
      </c>
      <c r="F22" s="54">
        <v>3519</v>
      </c>
      <c r="G22" s="51">
        <v>10973</v>
      </c>
      <c r="H22" s="51">
        <v>11725</v>
      </c>
      <c r="I22" s="90">
        <f t="shared" si="1"/>
        <v>32235</v>
      </c>
      <c r="J22" s="375">
        <f t="shared" si="2"/>
        <v>34453</v>
      </c>
    </row>
    <row r="23" spans="1:10" ht="13.5" thickBot="1">
      <c r="A23" s="80" t="s">
        <v>8</v>
      </c>
      <c r="B23" s="87" t="s">
        <v>100</v>
      </c>
      <c r="C23" s="103">
        <v>210</v>
      </c>
      <c r="D23" s="103">
        <v>210</v>
      </c>
      <c r="E23" s="46">
        <v>1430</v>
      </c>
      <c r="F23" s="46">
        <v>1430</v>
      </c>
      <c r="G23" s="45">
        <v>280</v>
      </c>
      <c r="H23" s="45">
        <v>280</v>
      </c>
      <c r="I23" s="90">
        <f t="shared" si="1"/>
        <v>1920</v>
      </c>
      <c r="J23" s="375">
        <f t="shared" si="2"/>
        <v>1920</v>
      </c>
    </row>
    <row r="24" spans="1:10" ht="13.5" thickBot="1">
      <c r="A24" s="80" t="s">
        <v>9</v>
      </c>
      <c r="B24" s="87" t="s">
        <v>101</v>
      </c>
      <c r="C24" s="103"/>
      <c r="D24" s="103">
        <v>8391</v>
      </c>
      <c r="E24" s="46"/>
      <c r="F24" s="46"/>
      <c r="G24" s="15"/>
      <c r="H24" s="15"/>
      <c r="I24" s="90">
        <f t="shared" si="1"/>
        <v>0</v>
      </c>
      <c r="J24" s="375">
        <f t="shared" si="2"/>
        <v>8391</v>
      </c>
    </row>
    <row r="25" spans="1:10" ht="13.5" thickBot="1">
      <c r="A25" s="80" t="s">
        <v>10</v>
      </c>
      <c r="B25" s="87" t="s">
        <v>102</v>
      </c>
      <c r="C25" s="46">
        <f>SUM(C26:C27)</f>
        <v>27445</v>
      </c>
      <c r="D25" s="46">
        <f>SUM(D26:D27)</f>
        <v>27445</v>
      </c>
      <c r="E25" s="46">
        <f>SUM(E26:E27)</f>
        <v>0</v>
      </c>
      <c r="F25" s="46">
        <f>SUM(F26:F27)</f>
        <v>0</v>
      </c>
      <c r="G25" s="45"/>
      <c r="H25" s="45"/>
      <c r="I25" s="90">
        <f t="shared" si="1"/>
        <v>27445</v>
      </c>
      <c r="J25" s="375">
        <f t="shared" si="2"/>
        <v>27445</v>
      </c>
    </row>
    <row r="26" spans="1:10" ht="13.5" thickBot="1">
      <c r="A26" s="83" t="s">
        <v>132</v>
      </c>
      <c r="B26" s="95" t="s">
        <v>103</v>
      </c>
      <c r="C26" s="100">
        <v>5124</v>
      </c>
      <c r="D26" s="100">
        <v>5124</v>
      </c>
      <c r="E26" s="55"/>
      <c r="F26" s="55"/>
      <c r="G26" s="48"/>
      <c r="H26" s="48"/>
      <c r="I26" s="90">
        <f t="shared" si="1"/>
        <v>5124</v>
      </c>
      <c r="J26" s="375">
        <f t="shared" si="2"/>
        <v>5124</v>
      </c>
    </row>
    <row r="27" spans="1:10" ht="13.5" thickBot="1">
      <c r="A27" s="82" t="s">
        <v>133</v>
      </c>
      <c r="B27" s="93" t="s">
        <v>486</v>
      </c>
      <c r="C27" s="54">
        <v>22321</v>
      </c>
      <c r="D27" s="54">
        <v>22321</v>
      </c>
      <c r="E27" s="56"/>
      <c r="F27" s="56"/>
      <c r="G27" s="51"/>
      <c r="H27" s="51"/>
      <c r="I27" s="90">
        <f t="shared" si="1"/>
        <v>22321</v>
      </c>
      <c r="J27" s="375">
        <f t="shared" si="2"/>
        <v>22321</v>
      </c>
    </row>
    <row r="28" spans="1:10" ht="15.75" thickBot="1">
      <c r="A28" s="82"/>
      <c r="B28" s="96" t="s">
        <v>104</v>
      </c>
      <c r="C28" s="46">
        <f>C13+C17+C19+C23+C25</f>
        <v>127491</v>
      </c>
      <c r="D28" s="46">
        <f>D13+D17+D19+D23+D25+D24</f>
        <v>141385</v>
      </c>
      <c r="E28" s="46">
        <f>E13+E17+E19+E23+E25</f>
        <v>43399</v>
      </c>
      <c r="F28" s="46">
        <f>F13+F17+F19+F23+F25</f>
        <v>43814</v>
      </c>
      <c r="G28" s="46">
        <f>G13+G17+G19+G23+G25</f>
        <v>95085</v>
      </c>
      <c r="H28" s="46">
        <f>H13+H17+H19+H23+H25</f>
        <v>95837</v>
      </c>
      <c r="I28" s="90">
        <f t="shared" si="1"/>
        <v>265975</v>
      </c>
      <c r="J28" s="375">
        <f t="shared" si="2"/>
        <v>281036</v>
      </c>
    </row>
    <row r="29" spans="1:10" ht="13.5" thickBot="1">
      <c r="A29" s="82"/>
      <c r="B29" s="87" t="s">
        <v>107</v>
      </c>
      <c r="C29" s="46">
        <f aca="true" t="shared" si="5" ref="C29:H29">SUM(C30:C31)</f>
        <v>6849</v>
      </c>
      <c r="D29" s="46">
        <f t="shared" si="5"/>
        <v>6849</v>
      </c>
      <c r="E29" s="46">
        <f t="shared" si="5"/>
        <v>0</v>
      </c>
      <c r="F29" s="46">
        <f t="shared" si="5"/>
        <v>0</v>
      </c>
      <c r="G29" s="46">
        <f t="shared" si="5"/>
        <v>0</v>
      </c>
      <c r="H29" s="46">
        <f t="shared" si="5"/>
        <v>0</v>
      </c>
      <c r="I29" s="90">
        <f t="shared" si="1"/>
        <v>6849</v>
      </c>
      <c r="J29" s="375">
        <f t="shared" si="2"/>
        <v>6849</v>
      </c>
    </row>
    <row r="30" spans="1:10" ht="13.5" thickBot="1">
      <c r="A30" s="80" t="s">
        <v>12</v>
      </c>
      <c r="B30" s="87" t="s">
        <v>82</v>
      </c>
      <c r="C30" s="103">
        <v>6849</v>
      </c>
      <c r="D30" s="103">
        <v>6849</v>
      </c>
      <c r="E30" s="46">
        <v>0</v>
      </c>
      <c r="F30" s="46">
        <v>0</v>
      </c>
      <c r="G30" s="45"/>
      <c r="H30" s="45"/>
      <c r="I30" s="90">
        <f t="shared" si="1"/>
        <v>6849</v>
      </c>
      <c r="J30" s="375">
        <f t="shared" si="2"/>
        <v>6849</v>
      </c>
    </row>
    <row r="31" spans="1:10" ht="13.5" thickBot="1">
      <c r="A31" s="83" t="s">
        <v>13</v>
      </c>
      <c r="B31" s="87" t="s">
        <v>83</v>
      </c>
      <c r="C31" s="103">
        <v>0</v>
      </c>
      <c r="D31" s="103">
        <v>0</v>
      </c>
      <c r="E31" s="46">
        <v>0</v>
      </c>
      <c r="F31" s="46">
        <v>0</v>
      </c>
      <c r="G31" s="45"/>
      <c r="H31" s="45"/>
      <c r="I31" s="90">
        <f t="shared" si="1"/>
        <v>0</v>
      </c>
      <c r="J31" s="375">
        <f t="shared" si="2"/>
        <v>0</v>
      </c>
    </row>
    <row r="32" spans="1:10" ht="13.5" thickBot="1">
      <c r="A32" s="79" t="s">
        <v>14</v>
      </c>
      <c r="B32" s="87" t="s">
        <v>143</v>
      </c>
      <c r="C32" s="103">
        <v>3000</v>
      </c>
      <c r="D32" s="103">
        <v>3000</v>
      </c>
      <c r="E32" s="46"/>
      <c r="F32" s="46"/>
      <c r="G32" s="45"/>
      <c r="H32" s="45"/>
      <c r="I32" s="90">
        <f t="shared" si="1"/>
        <v>3000</v>
      </c>
      <c r="J32" s="375">
        <f t="shared" si="2"/>
        <v>3000</v>
      </c>
    </row>
    <row r="33" spans="1:10" ht="13.5" thickBot="1">
      <c r="A33" s="80" t="s">
        <v>47</v>
      </c>
      <c r="B33" s="87" t="s">
        <v>106</v>
      </c>
      <c r="C33" s="103">
        <v>0</v>
      </c>
      <c r="D33" s="103">
        <v>0</v>
      </c>
      <c r="E33" s="46"/>
      <c r="F33" s="46"/>
      <c r="G33" s="45"/>
      <c r="H33" s="45"/>
      <c r="I33" s="90">
        <f t="shared" si="1"/>
        <v>0</v>
      </c>
      <c r="J33" s="375">
        <f t="shared" si="2"/>
        <v>0</v>
      </c>
    </row>
    <row r="34" spans="2:10" ht="19.5" thickBot="1">
      <c r="B34" s="318" t="s">
        <v>105</v>
      </c>
      <c r="C34" s="319">
        <f>C13+C17+C19+C23+C25+C29+C32+C33</f>
        <v>137340</v>
      </c>
      <c r="D34" s="319">
        <f>D13+D17+D19+D23+D25+D29+D32+D33+D24</f>
        <v>151234</v>
      </c>
      <c r="E34" s="97">
        <f>E13+E17+E19+E23+E25+E29+E33</f>
        <v>43399</v>
      </c>
      <c r="F34" s="97">
        <f>F13+F17+F19+F23+F25+F29+F33</f>
        <v>43814</v>
      </c>
      <c r="G34" s="97">
        <f>G13+G17+G19+G23+G25+G29+G30+G33</f>
        <v>95085</v>
      </c>
      <c r="H34" s="97">
        <f>H13+H17+H19+H23+H25+H29+H30+H33</f>
        <v>95837</v>
      </c>
      <c r="I34" s="90">
        <f t="shared" si="1"/>
        <v>275824</v>
      </c>
      <c r="J34" s="375">
        <f t="shared" si="2"/>
        <v>290885</v>
      </c>
    </row>
    <row r="35" spans="2:6" ht="14.25" thickBot="1" thickTop="1">
      <c r="B35" s="320" t="s">
        <v>374</v>
      </c>
      <c r="C35" s="321">
        <v>42701</v>
      </c>
      <c r="D35" s="376">
        <v>43116</v>
      </c>
      <c r="E35" s="57"/>
      <c r="F35" s="57"/>
    </row>
    <row r="36" spans="2:4" ht="14.25" thickBot="1" thickTop="1">
      <c r="B36" s="320" t="s">
        <v>372</v>
      </c>
      <c r="C36" s="321">
        <v>70550</v>
      </c>
      <c r="D36" s="376">
        <v>70550</v>
      </c>
    </row>
    <row r="37" spans="2:4" ht="14.25" thickBot="1" thickTop="1">
      <c r="B37" s="320" t="s">
        <v>373</v>
      </c>
      <c r="C37" s="321">
        <v>250591</v>
      </c>
      <c r="D37" s="376">
        <f>SUM(D34:D36)</f>
        <v>264900</v>
      </c>
    </row>
    <row r="38" ht="13.5" thickTop="1"/>
  </sheetData>
  <sheetProtection/>
  <mergeCells count="3">
    <mergeCell ref="H1:K1"/>
    <mergeCell ref="A5:K5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5.125" style="0" customWidth="1"/>
    <col min="3" max="3" width="10.125" style="0" customWidth="1"/>
    <col min="4" max="15" width="8.75390625" style="0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403" t="s">
        <v>84</v>
      </c>
      <c r="M1" s="403"/>
      <c r="N1" s="403"/>
      <c r="O1" s="403"/>
      <c r="P1" s="13"/>
    </row>
    <row r="2" spans="1:16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3"/>
    </row>
    <row r="3" spans="1:16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8"/>
      <c r="N3" s="18"/>
      <c r="O3" s="18"/>
      <c r="P3" s="13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6" ht="12.75">
      <c r="A5" s="404" t="s">
        <v>406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23"/>
    </row>
    <row r="6" spans="1:16" ht="12.75">
      <c r="A6" s="404" t="s">
        <v>379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23"/>
    </row>
    <row r="7" spans="1:16" ht="12.75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75" t="s">
        <v>123</v>
      </c>
      <c r="M7" s="19"/>
      <c r="N7" s="19"/>
      <c r="O7" s="19"/>
      <c r="P7" s="23"/>
    </row>
    <row r="8" spans="1:15" ht="12.75">
      <c r="A8" s="17"/>
      <c r="B8" s="17"/>
      <c r="C8" s="17"/>
      <c r="D8" s="17"/>
      <c r="E8" s="17" t="s">
        <v>367</v>
      </c>
      <c r="F8" s="17"/>
      <c r="G8" s="17"/>
      <c r="H8" s="17"/>
      <c r="I8" s="17"/>
      <c r="J8" s="17"/>
      <c r="K8" s="17"/>
      <c r="L8" s="17">
        <v>6849</v>
      </c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3">
    <mergeCell ref="L1:O1"/>
    <mergeCell ref="A5:O5"/>
    <mergeCell ref="A6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0.25390625" style="0" customWidth="1"/>
    <col min="2" max="2" width="11.375" style="0" customWidth="1"/>
    <col min="3" max="3" width="8.375" style="0" customWidth="1"/>
    <col min="6" max="6" width="7.625" style="0" customWidth="1"/>
    <col min="7" max="7" width="9.25390625" style="0" customWidth="1"/>
    <col min="8" max="8" width="11.00390625" style="0" customWidth="1"/>
    <col min="9" max="9" width="9.25390625" style="0" customWidth="1"/>
    <col min="10" max="10" width="9.00390625" style="0" customWidth="1"/>
    <col min="11" max="11" width="9.875" style="0" customWidth="1"/>
  </cols>
  <sheetData>
    <row r="1" ht="12.75">
      <c r="J1" t="s">
        <v>361</v>
      </c>
    </row>
    <row r="3" spans="2:7" ht="12.75">
      <c r="B3" s="76" t="s">
        <v>411</v>
      </c>
      <c r="C3" s="76"/>
      <c r="D3" s="76"/>
      <c r="E3" s="76"/>
      <c r="F3" s="76"/>
      <c r="G3" s="76"/>
    </row>
    <row r="4" spans="2:7" ht="12.75">
      <c r="B4" s="76" t="s">
        <v>405</v>
      </c>
      <c r="C4" s="76"/>
      <c r="D4" s="76"/>
      <c r="E4" s="76"/>
      <c r="F4" s="76"/>
      <c r="G4" s="76"/>
    </row>
    <row r="7" spans="10:11" ht="13.5" thickBot="1">
      <c r="J7" t="s">
        <v>357</v>
      </c>
      <c r="K7" t="s">
        <v>0</v>
      </c>
    </row>
    <row r="8" spans="1:12" ht="52.5" thickBot="1" thickTop="1">
      <c r="A8" s="140" t="s">
        <v>2</v>
      </c>
      <c r="B8" s="141" t="s">
        <v>214</v>
      </c>
      <c r="C8" s="142" t="s">
        <v>168</v>
      </c>
      <c r="D8" s="142" t="s">
        <v>215</v>
      </c>
      <c r="E8" s="142" t="s">
        <v>216</v>
      </c>
      <c r="F8" s="142" t="s">
        <v>217</v>
      </c>
      <c r="G8" s="142" t="s">
        <v>218</v>
      </c>
      <c r="H8" s="143" t="s">
        <v>219</v>
      </c>
      <c r="I8" s="143" t="s">
        <v>220</v>
      </c>
      <c r="J8" s="143" t="s">
        <v>221</v>
      </c>
      <c r="K8" s="144" t="s">
        <v>80</v>
      </c>
      <c r="L8" s="330" t="s">
        <v>385</v>
      </c>
    </row>
    <row r="9" spans="1:12" ht="12.75">
      <c r="A9" s="145"/>
      <c r="B9" s="43"/>
      <c r="C9" s="43"/>
      <c r="D9" s="43"/>
      <c r="E9" s="43"/>
      <c r="F9" s="43"/>
      <c r="G9" s="146"/>
      <c r="H9" s="147"/>
      <c r="I9" s="147">
        <v>42701</v>
      </c>
      <c r="J9" s="147"/>
      <c r="K9" s="148">
        <f>SUM(I9)</f>
        <v>42701</v>
      </c>
      <c r="L9" s="331"/>
    </row>
    <row r="10" spans="1:12" ht="12.75">
      <c r="A10" s="39" t="s">
        <v>353</v>
      </c>
      <c r="B10" s="40">
        <v>841126</v>
      </c>
      <c r="C10" s="40">
        <v>5</v>
      </c>
      <c r="D10" s="40">
        <v>21761</v>
      </c>
      <c r="E10" s="40">
        <v>5875</v>
      </c>
      <c r="F10" s="40">
        <v>11307</v>
      </c>
      <c r="G10" s="58">
        <f>SUM(D10+E10+F10)</f>
        <v>38943</v>
      </c>
      <c r="H10" s="149">
        <v>150</v>
      </c>
      <c r="I10" s="149"/>
      <c r="J10" s="149">
        <v>548</v>
      </c>
      <c r="K10" s="150">
        <f>SUM(H10:J10)</f>
        <v>698</v>
      </c>
      <c r="L10" s="331" t="s">
        <v>386</v>
      </c>
    </row>
    <row r="11" spans="1:12" ht="25.5">
      <c r="A11" s="306" t="s">
        <v>354</v>
      </c>
      <c r="B11" s="40">
        <v>841133</v>
      </c>
      <c r="C11" s="40">
        <v>1</v>
      </c>
      <c r="D11" s="40">
        <v>2202</v>
      </c>
      <c r="E11" s="40">
        <v>595</v>
      </c>
      <c r="F11" s="40"/>
      <c r="G11" s="58">
        <f>SUM(D11+E11+F11)</f>
        <v>2797</v>
      </c>
      <c r="H11" s="149"/>
      <c r="I11" s="149"/>
      <c r="J11" s="149"/>
      <c r="K11" s="150"/>
      <c r="L11" s="331" t="s">
        <v>386</v>
      </c>
    </row>
    <row r="12" spans="1:12" ht="12.75">
      <c r="A12" s="39" t="s">
        <v>355</v>
      </c>
      <c r="B12" s="40">
        <v>812100</v>
      </c>
      <c r="C12" s="40">
        <v>1</v>
      </c>
      <c r="D12" s="40">
        <v>1314</v>
      </c>
      <c r="E12" s="40">
        <v>345</v>
      </c>
      <c r="F12" s="40"/>
      <c r="G12" s="58">
        <f>SUM(D12+E12+F12)</f>
        <v>1659</v>
      </c>
      <c r="H12" s="149"/>
      <c r="I12" s="149"/>
      <c r="J12" s="149"/>
      <c r="K12" s="150"/>
      <c r="L12" s="331" t="s">
        <v>386</v>
      </c>
    </row>
    <row r="13" spans="1:12" ht="13.5" thickBot="1">
      <c r="A13" s="154" t="s">
        <v>356</v>
      </c>
      <c r="B13" s="155"/>
      <c r="C13" s="155">
        <f>SUM(C10:C12)</f>
        <v>7</v>
      </c>
      <c r="D13" s="155">
        <f>SUM(D10:D12)</f>
        <v>25277</v>
      </c>
      <c r="E13" s="155">
        <f>SUM(E10:E12)</f>
        <v>6815</v>
      </c>
      <c r="F13" s="155">
        <f>SUM(F10:F12)</f>
        <v>11307</v>
      </c>
      <c r="G13" s="58">
        <f>SUM(D13+E13+F13)</f>
        <v>43399</v>
      </c>
      <c r="H13" s="156">
        <f>SUM(H10:H12)</f>
        <v>150</v>
      </c>
      <c r="I13" s="156">
        <f>SUM(I9:I12)</f>
        <v>42701</v>
      </c>
      <c r="J13" s="156">
        <f>SUM(J10:J12)</f>
        <v>548</v>
      </c>
      <c r="K13" s="157">
        <f>SUM(H13:J13)</f>
        <v>43399</v>
      </c>
      <c r="L13" s="33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31.375" style="0" customWidth="1"/>
    <col min="2" max="2" width="4.25390625" style="0" customWidth="1"/>
    <col min="3" max="3" width="6.625" style="0" customWidth="1"/>
    <col min="4" max="4" width="6.375" style="0" customWidth="1"/>
    <col min="5" max="6" width="6.25390625" style="0" customWidth="1"/>
    <col min="7" max="7" width="6.375" style="0" customWidth="1"/>
    <col min="8" max="9" width="6.75390625" style="0" customWidth="1"/>
    <col min="10" max="10" width="7.125" style="0" customWidth="1"/>
    <col min="11" max="11" width="6.00390625" style="0" customWidth="1"/>
    <col min="12" max="12" width="6.625" style="0" customWidth="1"/>
    <col min="13" max="13" width="5.375" style="0" customWidth="1"/>
    <col min="14" max="14" width="6.375" style="0" customWidth="1"/>
    <col min="15" max="15" width="7.125" style="0" customWidth="1"/>
  </cols>
  <sheetData>
    <row r="1" spans="1:15" ht="12.75">
      <c r="A1" s="114"/>
      <c r="B1" s="114"/>
      <c r="L1" s="405" t="s">
        <v>164</v>
      </c>
      <c r="M1" s="405"/>
      <c r="N1" s="405"/>
      <c r="O1" s="405"/>
    </row>
    <row r="2" spans="1:15" ht="12.75">
      <c r="A2" s="406" t="s">
        <v>406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ht="12.75">
      <c r="A3" s="406" t="s">
        <v>384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4" ht="13.5" thickBot="1">
      <c r="A4" s="114"/>
      <c r="B4" s="114"/>
      <c r="N4" s="115" t="s">
        <v>165</v>
      </c>
    </row>
    <row r="5" spans="1:15" ht="13.5" thickTop="1">
      <c r="A5" s="407" t="s">
        <v>2</v>
      </c>
      <c r="B5" s="116"/>
      <c r="C5" s="409" t="s">
        <v>166</v>
      </c>
      <c r="D5" s="409"/>
      <c r="E5" s="409"/>
      <c r="F5" s="409"/>
      <c r="G5" s="409"/>
      <c r="H5" s="410"/>
      <c r="I5" s="411" t="s">
        <v>167</v>
      </c>
      <c r="J5" s="409"/>
      <c r="K5" s="409"/>
      <c r="L5" s="409"/>
      <c r="M5" s="409"/>
      <c r="N5" s="409"/>
      <c r="O5" s="410"/>
    </row>
    <row r="6" spans="1:16" ht="33">
      <c r="A6" s="408"/>
      <c r="B6" s="117" t="s">
        <v>168</v>
      </c>
      <c r="C6" s="118" t="s">
        <v>169</v>
      </c>
      <c r="D6" s="118" t="s">
        <v>170</v>
      </c>
      <c r="E6" s="118" t="s">
        <v>171</v>
      </c>
      <c r="F6" s="118" t="s">
        <v>172</v>
      </c>
      <c r="G6" s="118" t="s">
        <v>173</v>
      </c>
      <c r="H6" s="119" t="s">
        <v>81</v>
      </c>
      <c r="I6" s="120" t="s">
        <v>174</v>
      </c>
      <c r="J6" s="118" t="s">
        <v>172</v>
      </c>
      <c r="K6" s="118" t="s">
        <v>394</v>
      </c>
      <c r="L6" s="118" t="s">
        <v>175</v>
      </c>
      <c r="M6" s="118" t="s">
        <v>176</v>
      </c>
      <c r="N6" s="118" t="s">
        <v>111</v>
      </c>
      <c r="O6" s="119" t="s">
        <v>81</v>
      </c>
      <c r="P6" s="329" t="s">
        <v>385</v>
      </c>
    </row>
    <row r="7" spans="1:16" ht="12.75">
      <c r="A7" s="137" t="s">
        <v>211</v>
      </c>
      <c r="B7" s="122"/>
      <c r="C7" s="123"/>
      <c r="D7" s="123"/>
      <c r="E7" s="123"/>
      <c r="F7" s="123"/>
      <c r="G7" s="123"/>
      <c r="H7" s="124"/>
      <c r="I7" s="125"/>
      <c r="J7" s="126"/>
      <c r="K7" s="126">
        <v>8316</v>
      </c>
      <c r="L7" s="126">
        <v>-17746</v>
      </c>
      <c r="M7" s="126"/>
      <c r="N7" s="126">
        <v>36000</v>
      </c>
      <c r="O7" s="124">
        <f aca="true" t="shared" si="0" ref="O7:O46">SUM(I7:N7)</f>
        <v>26570</v>
      </c>
      <c r="P7" s="290"/>
    </row>
    <row r="8" spans="1:16" ht="12.75">
      <c r="A8" s="121" t="s">
        <v>177</v>
      </c>
      <c r="B8" s="122">
        <v>1</v>
      </c>
      <c r="C8" s="123">
        <v>9864</v>
      </c>
      <c r="D8" s="123">
        <v>2301</v>
      </c>
      <c r="E8" s="123">
        <v>4890</v>
      </c>
      <c r="F8" s="123"/>
      <c r="G8" s="123"/>
      <c r="H8" s="124">
        <f>SUM(C8:G8)</f>
        <v>17055</v>
      </c>
      <c r="I8" s="125">
        <v>3818</v>
      </c>
      <c r="J8" s="126"/>
      <c r="K8" s="126">
        <v>1200</v>
      </c>
      <c r="L8" s="126">
        <v>7838</v>
      </c>
      <c r="M8" s="126"/>
      <c r="N8" s="126"/>
      <c r="O8" s="124">
        <f t="shared" si="0"/>
        <v>12856</v>
      </c>
      <c r="P8" s="290" t="s">
        <v>386</v>
      </c>
    </row>
    <row r="9" spans="1:16" ht="12.75">
      <c r="A9" s="121" t="s">
        <v>178</v>
      </c>
      <c r="B9" s="122">
        <v>11</v>
      </c>
      <c r="C9" s="123">
        <v>1963</v>
      </c>
      <c r="D9" s="123">
        <v>275</v>
      </c>
      <c r="E9" s="123">
        <v>141</v>
      </c>
      <c r="F9" s="123"/>
      <c r="G9" s="123"/>
      <c r="H9" s="124">
        <f>SUM(C9:G9)</f>
        <v>2379</v>
      </c>
      <c r="I9" s="125"/>
      <c r="J9" s="126"/>
      <c r="K9" s="126"/>
      <c r="L9" s="126"/>
      <c r="M9" s="126">
        <v>2228</v>
      </c>
      <c r="N9" s="126"/>
      <c r="O9" s="124">
        <f t="shared" si="0"/>
        <v>2228</v>
      </c>
      <c r="P9" s="290" t="s">
        <v>386</v>
      </c>
    </row>
    <row r="10" spans="1:16" ht="12.75">
      <c r="A10" s="121" t="s">
        <v>179</v>
      </c>
      <c r="B10" s="122">
        <v>0</v>
      </c>
      <c r="C10" s="123">
        <v>0</v>
      </c>
      <c r="D10" s="123">
        <v>0</v>
      </c>
      <c r="E10" s="123"/>
      <c r="F10" s="123"/>
      <c r="G10" s="123"/>
      <c r="H10" s="124">
        <f aca="true" t="shared" si="1" ref="H10:H46">SUM(C10:G10)</f>
        <v>0</v>
      </c>
      <c r="I10" s="125"/>
      <c r="J10" s="126"/>
      <c r="K10" s="126"/>
      <c r="L10" s="126"/>
      <c r="M10" s="126"/>
      <c r="N10" s="126"/>
      <c r="O10" s="124">
        <f t="shared" si="0"/>
        <v>0</v>
      </c>
      <c r="P10" s="290" t="s">
        <v>386</v>
      </c>
    </row>
    <row r="11" spans="1:16" ht="12.75">
      <c r="A11" s="121" t="s">
        <v>180</v>
      </c>
      <c r="B11" s="122">
        <v>2</v>
      </c>
      <c r="C11" s="123">
        <v>2993</v>
      </c>
      <c r="D11" s="123">
        <v>797</v>
      </c>
      <c r="E11" s="123">
        <v>2507</v>
      </c>
      <c r="F11" s="123">
        <v>0</v>
      </c>
      <c r="G11" s="123"/>
      <c r="H11" s="124">
        <f t="shared" si="1"/>
        <v>6297</v>
      </c>
      <c r="I11" s="125"/>
      <c r="J11" s="126"/>
      <c r="K11" s="126"/>
      <c r="L11" s="126"/>
      <c r="M11" s="126"/>
      <c r="N11" s="126"/>
      <c r="O11" s="124">
        <f t="shared" si="0"/>
        <v>0</v>
      </c>
      <c r="P11" s="290" t="s">
        <v>386</v>
      </c>
    </row>
    <row r="12" spans="1:16" ht="12.75">
      <c r="A12" s="121" t="s">
        <v>181</v>
      </c>
      <c r="B12" s="122">
        <v>1</v>
      </c>
      <c r="C12" s="123">
        <v>2836</v>
      </c>
      <c r="D12" s="123">
        <v>684</v>
      </c>
      <c r="E12" s="123">
        <v>1212</v>
      </c>
      <c r="F12" s="123"/>
      <c r="G12" s="123">
        <v>455</v>
      </c>
      <c r="H12" s="124">
        <f t="shared" si="1"/>
        <v>5187</v>
      </c>
      <c r="I12" s="125">
        <v>560</v>
      </c>
      <c r="J12" s="126"/>
      <c r="K12" s="126"/>
      <c r="L12" s="126"/>
      <c r="M12" s="126">
        <v>3941</v>
      </c>
      <c r="N12" s="126"/>
      <c r="O12" s="124">
        <f t="shared" si="0"/>
        <v>4501</v>
      </c>
      <c r="P12" s="290" t="s">
        <v>386</v>
      </c>
    </row>
    <row r="13" spans="1:16" ht="12.75">
      <c r="A13" s="121" t="s">
        <v>182</v>
      </c>
      <c r="B13" s="122"/>
      <c r="C13" s="123"/>
      <c r="D13" s="123"/>
      <c r="E13" s="123">
        <v>5142</v>
      </c>
      <c r="F13" s="123"/>
      <c r="G13" s="123"/>
      <c r="H13" s="124">
        <f t="shared" si="1"/>
        <v>5142</v>
      </c>
      <c r="I13" s="125"/>
      <c r="J13" s="126"/>
      <c r="K13" s="126"/>
      <c r="L13" s="126">
        <v>5142</v>
      </c>
      <c r="M13" s="126"/>
      <c r="N13" s="126"/>
      <c r="O13" s="124">
        <f t="shared" si="0"/>
        <v>5142</v>
      </c>
      <c r="P13" s="290" t="s">
        <v>386</v>
      </c>
    </row>
    <row r="14" spans="1:16" ht="12.75">
      <c r="A14" s="121" t="s">
        <v>183</v>
      </c>
      <c r="B14" s="122"/>
      <c r="C14" s="123"/>
      <c r="D14" s="123"/>
      <c r="E14" s="123">
        <v>1571</v>
      </c>
      <c r="F14" s="123"/>
      <c r="G14" s="123"/>
      <c r="H14" s="124">
        <f t="shared" si="1"/>
        <v>1571</v>
      </c>
      <c r="I14" s="125"/>
      <c r="J14" s="126"/>
      <c r="K14" s="126"/>
      <c r="L14" s="126">
        <v>1571</v>
      </c>
      <c r="M14" s="126"/>
      <c r="N14" s="126"/>
      <c r="O14" s="124">
        <f t="shared" si="0"/>
        <v>1571</v>
      </c>
      <c r="P14" s="290" t="s">
        <v>386</v>
      </c>
    </row>
    <row r="15" spans="1:16" ht="12.75">
      <c r="A15" s="127" t="s">
        <v>204</v>
      </c>
      <c r="B15" s="128"/>
      <c r="C15" s="130"/>
      <c r="D15" s="130"/>
      <c r="E15" s="130">
        <v>15739</v>
      </c>
      <c r="F15" s="130"/>
      <c r="G15" s="130"/>
      <c r="H15" s="124">
        <f>SUM(C15:G15)</f>
        <v>15739</v>
      </c>
      <c r="I15" s="131">
        <v>3346</v>
      </c>
      <c r="J15" s="130"/>
      <c r="K15" s="130"/>
      <c r="L15" s="130">
        <v>0</v>
      </c>
      <c r="M15" s="130"/>
      <c r="N15" s="130"/>
      <c r="O15" s="124">
        <f>SUM(I15:N15)</f>
        <v>3346</v>
      </c>
      <c r="P15" s="290" t="s">
        <v>386</v>
      </c>
    </row>
    <row r="16" spans="1:16" ht="12.75">
      <c r="A16" s="127" t="s">
        <v>185</v>
      </c>
      <c r="B16" s="128"/>
      <c r="C16" s="123"/>
      <c r="D16" s="123"/>
      <c r="E16" s="123">
        <v>7063</v>
      </c>
      <c r="F16" s="123"/>
      <c r="G16" s="123"/>
      <c r="H16" s="124">
        <f t="shared" si="1"/>
        <v>7063</v>
      </c>
      <c r="I16" s="125"/>
      <c r="J16" s="126"/>
      <c r="K16" s="126"/>
      <c r="L16" s="126">
        <v>7063</v>
      </c>
      <c r="M16" s="126"/>
      <c r="N16" s="126"/>
      <c r="O16" s="124">
        <f t="shared" si="0"/>
        <v>7063</v>
      </c>
      <c r="P16" s="290" t="s">
        <v>386</v>
      </c>
    </row>
    <row r="17" spans="1:16" ht="12.75">
      <c r="A17" s="121" t="s">
        <v>186</v>
      </c>
      <c r="B17" s="122"/>
      <c r="C17" s="123"/>
      <c r="D17" s="123"/>
      <c r="E17" s="123"/>
      <c r="F17" s="123"/>
      <c r="G17" s="123">
        <v>0</v>
      </c>
      <c r="H17" s="124">
        <f t="shared" si="1"/>
        <v>0</v>
      </c>
      <c r="I17" s="125"/>
      <c r="J17" s="126"/>
      <c r="K17" s="126"/>
      <c r="L17" s="126"/>
      <c r="M17" s="126"/>
      <c r="N17" s="126"/>
      <c r="O17" s="124">
        <f t="shared" si="0"/>
        <v>0</v>
      </c>
      <c r="P17" s="290" t="s">
        <v>386</v>
      </c>
    </row>
    <row r="18" spans="1:16" ht="12.75">
      <c r="A18" s="121" t="s">
        <v>187</v>
      </c>
      <c r="B18" s="122"/>
      <c r="C18" s="123"/>
      <c r="D18" s="123"/>
      <c r="E18" s="123"/>
      <c r="F18" s="123"/>
      <c r="G18" s="123">
        <v>1649</v>
      </c>
      <c r="H18" s="124">
        <f t="shared" si="1"/>
        <v>1649</v>
      </c>
      <c r="I18" s="125"/>
      <c r="J18" s="126"/>
      <c r="K18" s="126"/>
      <c r="L18" s="126"/>
      <c r="M18" s="126"/>
      <c r="N18" s="126"/>
      <c r="O18" s="124">
        <f t="shared" si="0"/>
        <v>0</v>
      </c>
      <c r="P18" s="290" t="s">
        <v>386</v>
      </c>
    </row>
    <row r="19" spans="1:16" ht="12.75">
      <c r="A19" s="121" t="s">
        <v>188</v>
      </c>
      <c r="B19" s="122"/>
      <c r="C19" s="123"/>
      <c r="D19" s="123"/>
      <c r="E19" s="123"/>
      <c r="F19" s="123"/>
      <c r="G19" s="123">
        <v>800</v>
      </c>
      <c r="H19" s="124">
        <f t="shared" si="1"/>
        <v>800</v>
      </c>
      <c r="I19" s="125"/>
      <c r="J19" s="126"/>
      <c r="K19" s="126"/>
      <c r="L19" s="126"/>
      <c r="M19" s="126"/>
      <c r="N19" s="126"/>
      <c r="O19" s="124">
        <f t="shared" si="0"/>
        <v>0</v>
      </c>
      <c r="P19" s="290" t="s">
        <v>386</v>
      </c>
    </row>
    <row r="20" spans="1:16" ht="12.75">
      <c r="A20" s="121" t="s">
        <v>189</v>
      </c>
      <c r="B20" s="122"/>
      <c r="C20" s="123"/>
      <c r="D20" s="123"/>
      <c r="E20" s="123"/>
      <c r="F20" s="123"/>
      <c r="G20" s="123">
        <v>1200</v>
      </c>
      <c r="H20" s="124">
        <f t="shared" si="1"/>
        <v>1200</v>
      </c>
      <c r="I20" s="125"/>
      <c r="J20" s="126"/>
      <c r="K20" s="126"/>
      <c r="L20" s="126"/>
      <c r="M20" s="126"/>
      <c r="N20" s="126"/>
      <c r="O20" s="124">
        <f t="shared" si="0"/>
        <v>0</v>
      </c>
      <c r="P20" s="290" t="s">
        <v>386</v>
      </c>
    </row>
    <row r="21" spans="1:16" ht="12.75">
      <c r="A21" s="121" t="s">
        <v>210</v>
      </c>
      <c r="B21" s="122"/>
      <c r="C21" s="123"/>
      <c r="D21" s="123"/>
      <c r="E21" s="123"/>
      <c r="F21" s="123"/>
      <c r="G21" s="123">
        <v>970</v>
      </c>
      <c r="H21" s="124">
        <f t="shared" si="1"/>
        <v>970</v>
      </c>
      <c r="I21" s="125"/>
      <c r="J21" s="126"/>
      <c r="K21" s="126"/>
      <c r="L21" s="126"/>
      <c r="M21" s="126"/>
      <c r="N21" s="126"/>
      <c r="O21" s="124">
        <f t="shared" si="0"/>
        <v>0</v>
      </c>
      <c r="P21" s="290" t="s">
        <v>386</v>
      </c>
    </row>
    <row r="22" spans="1:16" ht="12.75">
      <c r="A22" s="121" t="s">
        <v>190</v>
      </c>
      <c r="B22" s="122"/>
      <c r="C22" s="123"/>
      <c r="D22" s="123"/>
      <c r="E22" s="123"/>
      <c r="F22" s="123"/>
      <c r="G22" s="123">
        <v>11671</v>
      </c>
      <c r="H22" s="124">
        <f t="shared" si="1"/>
        <v>11671</v>
      </c>
      <c r="I22" s="125"/>
      <c r="J22" s="126"/>
      <c r="K22" s="126"/>
      <c r="L22" s="126">
        <v>9337</v>
      </c>
      <c r="M22" s="126"/>
      <c r="N22" s="126"/>
      <c r="O22" s="124">
        <f t="shared" si="0"/>
        <v>9337</v>
      </c>
      <c r="P22" s="290" t="s">
        <v>386</v>
      </c>
    </row>
    <row r="23" spans="1:16" ht="12.75">
      <c r="A23" s="121" t="s">
        <v>191</v>
      </c>
      <c r="B23" s="122"/>
      <c r="C23" s="123"/>
      <c r="D23" s="123"/>
      <c r="E23" s="123"/>
      <c r="F23" s="123"/>
      <c r="G23" s="123">
        <v>400</v>
      </c>
      <c r="H23" s="124">
        <f t="shared" si="1"/>
        <v>400</v>
      </c>
      <c r="I23" s="125"/>
      <c r="J23" s="126"/>
      <c r="K23" s="126"/>
      <c r="L23" s="126">
        <v>360</v>
      </c>
      <c r="M23" s="126"/>
      <c r="N23" s="126"/>
      <c r="O23" s="124">
        <f t="shared" si="0"/>
        <v>360</v>
      </c>
      <c r="P23" s="290" t="s">
        <v>386</v>
      </c>
    </row>
    <row r="24" spans="1:16" ht="12.75">
      <c r="A24" s="121" t="s">
        <v>192</v>
      </c>
      <c r="B24" s="122"/>
      <c r="C24" s="123"/>
      <c r="D24" s="123"/>
      <c r="E24" s="123"/>
      <c r="F24" s="123"/>
      <c r="G24" s="123">
        <v>1200</v>
      </c>
      <c r="H24" s="124">
        <f t="shared" si="1"/>
        <v>1200</v>
      </c>
      <c r="I24" s="125"/>
      <c r="J24" s="126"/>
      <c r="K24" s="126"/>
      <c r="L24" s="126"/>
      <c r="M24" s="126"/>
      <c r="N24" s="126"/>
      <c r="O24" s="124">
        <f t="shared" si="0"/>
        <v>0</v>
      </c>
      <c r="P24" s="290" t="s">
        <v>386</v>
      </c>
    </row>
    <row r="25" spans="1:16" ht="12.75">
      <c r="A25" s="121" t="s">
        <v>193</v>
      </c>
      <c r="B25" s="122"/>
      <c r="C25" s="123"/>
      <c r="D25" s="123"/>
      <c r="E25" s="123"/>
      <c r="F25" s="123"/>
      <c r="G25" s="123">
        <v>1500</v>
      </c>
      <c r="H25" s="124">
        <f t="shared" si="1"/>
        <v>1500</v>
      </c>
      <c r="I25" s="125"/>
      <c r="J25" s="126"/>
      <c r="K25" s="126"/>
      <c r="L25" s="126">
        <v>0</v>
      </c>
      <c r="M25" s="126"/>
      <c r="N25" s="126"/>
      <c r="O25" s="124">
        <f t="shared" si="0"/>
        <v>0</v>
      </c>
      <c r="P25" s="290" t="s">
        <v>386</v>
      </c>
    </row>
    <row r="26" spans="1:16" ht="12.75">
      <c r="A26" s="121" t="s">
        <v>194</v>
      </c>
      <c r="B26" s="122"/>
      <c r="C26" s="123"/>
      <c r="D26" s="123"/>
      <c r="E26" s="123"/>
      <c r="F26" s="123"/>
      <c r="G26" s="123">
        <v>400</v>
      </c>
      <c r="H26" s="124">
        <f t="shared" si="1"/>
        <v>400</v>
      </c>
      <c r="I26" s="125"/>
      <c r="J26" s="126"/>
      <c r="K26" s="126"/>
      <c r="L26" s="126">
        <v>0</v>
      </c>
      <c r="M26" s="126"/>
      <c r="N26" s="126"/>
      <c r="O26" s="124">
        <f t="shared" si="0"/>
        <v>0</v>
      </c>
      <c r="P26" s="290" t="s">
        <v>386</v>
      </c>
    </row>
    <row r="27" spans="1:16" ht="12.75">
      <c r="A27" s="121" t="s">
        <v>195</v>
      </c>
      <c r="B27" s="122"/>
      <c r="C27" s="123"/>
      <c r="D27" s="123"/>
      <c r="E27" s="123"/>
      <c r="F27" s="123"/>
      <c r="G27" s="123">
        <v>0</v>
      </c>
      <c r="H27" s="124">
        <f t="shared" si="1"/>
        <v>0</v>
      </c>
      <c r="I27" s="125"/>
      <c r="J27" s="126"/>
      <c r="K27" s="126"/>
      <c r="L27" s="126"/>
      <c r="M27" s="126"/>
      <c r="N27" s="126"/>
      <c r="O27" s="124">
        <f t="shared" si="0"/>
        <v>0</v>
      </c>
      <c r="P27" s="290" t="s">
        <v>386</v>
      </c>
    </row>
    <row r="28" spans="1:16" ht="12.75">
      <c r="A28" s="121" t="s">
        <v>196</v>
      </c>
      <c r="B28" s="122"/>
      <c r="C28" s="123"/>
      <c r="D28" s="123"/>
      <c r="E28" s="123"/>
      <c r="F28" s="123"/>
      <c r="G28" s="123">
        <v>6050</v>
      </c>
      <c r="H28" s="124">
        <f t="shared" si="1"/>
        <v>6050</v>
      </c>
      <c r="I28" s="125"/>
      <c r="J28" s="126"/>
      <c r="K28" s="126"/>
      <c r="L28" s="126">
        <v>4944</v>
      </c>
      <c r="M28" s="126"/>
      <c r="N28" s="126"/>
      <c r="O28" s="124">
        <f t="shared" si="0"/>
        <v>4944</v>
      </c>
      <c r="P28" s="290" t="s">
        <v>386</v>
      </c>
    </row>
    <row r="29" spans="1:16" ht="12.75">
      <c r="A29" s="121" t="s">
        <v>197</v>
      </c>
      <c r="B29" s="122"/>
      <c r="C29" s="123"/>
      <c r="D29" s="123"/>
      <c r="E29" s="123"/>
      <c r="F29" s="123"/>
      <c r="G29" s="123">
        <v>500</v>
      </c>
      <c r="H29" s="124">
        <f t="shared" si="1"/>
        <v>500</v>
      </c>
      <c r="I29" s="125"/>
      <c r="J29" s="126"/>
      <c r="K29" s="126"/>
      <c r="L29" s="126"/>
      <c r="M29" s="126"/>
      <c r="N29" s="126"/>
      <c r="O29" s="124">
        <f t="shared" si="0"/>
        <v>0</v>
      </c>
      <c r="P29" s="290" t="s">
        <v>386</v>
      </c>
    </row>
    <row r="30" spans="1:16" ht="12.75">
      <c r="A30" s="121" t="s">
        <v>198</v>
      </c>
      <c r="B30" s="122"/>
      <c r="C30" s="123"/>
      <c r="D30" s="123"/>
      <c r="E30" s="123"/>
      <c r="F30" s="123"/>
      <c r="G30" s="123">
        <v>400</v>
      </c>
      <c r="H30" s="124">
        <f t="shared" si="1"/>
        <v>400</v>
      </c>
      <c r="I30" s="125"/>
      <c r="J30" s="126"/>
      <c r="K30" s="126"/>
      <c r="L30" s="126">
        <v>0</v>
      </c>
      <c r="M30" s="126"/>
      <c r="N30" s="126"/>
      <c r="O30" s="124">
        <f t="shared" si="0"/>
        <v>0</v>
      </c>
      <c r="P30" s="290" t="s">
        <v>386</v>
      </c>
    </row>
    <row r="31" spans="1:16" ht="12.75">
      <c r="A31" s="121" t="s">
        <v>199</v>
      </c>
      <c r="B31" s="122"/>
      <c r="C31" s="123"/>
      <c r="D31" s="123"/>
      <c r="E31" s="123"/>
      <c r="F31" s="123"/>
      <c r="G31" s="123">
        <v>0</v>
      </c>
      <c r="H31" s="124">
        <f t="shared" si="1"/>
        <v>0</v>
      </c>
      <c r="I31" s="129"/>
      <c r="J31" s="123"/>
      <c r="K31" s="123"/>
      <c r="L31" s="123">
        <v>0</v>
      </c>
      <c r="M31" s="123"/>
      <c r="N31" s="123"/>
      <c r="O31" s="124">
        <f t="shared" si="0"/>
        <v>0</v>
      </c>
      <c r="P31" s="290" t="s">
        <v>386</v>
      </c>
    </row>
    <row r="32" spans="1:16" ht="12.75">
      <c r="A32" s="127" t="s">
        <v>200</v>
      </c>
      <c r="B32" s="128"/>
      <c r="C32" s="130"/>
      <c r="D32" s="130"/>
      <c r="E32" s="130"/>
      <c r="F32" s="130"/>
      <c r="G32" s="130">
        <v>200</v>
      </c>
      <c r="H32" s="124">
        <f t="shared" si="1"/>
        <v>200</v>
      </c>
      <c r="I32" s="131"/>
      <c r="J32" s="130"/>
      <c r="K32" s="130"/>
      <c r="L32" s="130"/>
      <c r="M32" s="130"/>
      <c r="N32" s="130"/>
      <c r="O32" s="124">
        <f t="shared" si="0"/>
        <v>0</v>
      </c>
      <c r="P32" s="290" t="s">
        <v>386</v>
      </c>
    </row>
    <row r="33" spans="1:16" ht="12.75">
      <c r="A33" s="127" t="s">
        <v>201</v>
      </c>
      <c r="B33" s="128"/>
      <c r="C33" s="130"/>
      <c r="D33" s="130"/>
      <c r="E33" s="130">
        <v>2126</v>
      </c>
      <c r="F33" s="130">
        <v>0</v>
      </c>
      <c r="G33" s="130"/>
      <c r="H33" s="124">
        <f t="shared" si="1"/>
        <v>2126</v>
      </c>
      <c r="I33" s="131"/>
      <c r="J33" s="130">
        <v>10000</v>
      </c>
      <c r="K33" s="130"/>
      <c r="L33" s="130"/>
      <c r="M33" s="130"/>
      <c r="N33" s="130"/>
      <c r="O33" s="124">
        <f t="shared" si="0"/>
        <v>10000</v>
      </c>
      <c r="P33" s="290" t="s">
        <v>386</v>
      </c>
    </row>
    <row r="34" spans="1:16" ht="12.75">
      <c r="A34" s="127" t="s">
        <v>202</v>
      </c>
      <c r="B34" s="128"/>
      <c r="C34" s="130"/>
      <c r="D34" s="130"/>
      <c r="E34" s="130">
        <v>34644</v>
      </c>
      <c r="F34" s="130"/>
      <c r="G34" s="130"/>
      <c r="H34" s="124">
        <f t="shared" si="1"/>
        <v>34644</v>
      </c>
      <c r="I34" s="131">
        <v>27929</v>
      </c>
      <c r="J34" s="130"/>
      <c r="K34" s="130"/>
      <c r="L34" s="130"/>
      <c r="M34" s="130"/>
      <c r="N34" s="130"/>
      <c r="O34" s="124">
        <f t="shared" si="0"/>
        <v>27929</v>
      </c>
      <c r="P34" s="290" t="s">
        <v>386</v>
      </c>
    </row>
    <row r="35" spans="1:16" ht="12.75">
      <c r="A35" s="322" t="s">
        <v>203</v>
      </c>
      <c r="B35" s="323"/>
      <c r="C35" s="327"/>
      <c r="D35" s="327"/>
      <c r="E35" s="327">
        <v>559</v>
      </c>
      <c r="F35" s="327"/>
      <c r="G35" s="327"/>
      <c r="H35" s="325">
        <f t="shared" si="1"/>
        <v>559</v>
      </c>
      <c r="I35" s="328"/>
      <c r="J35" s="327"/>
      <c r="K35" s="327"/>
      <c r="L35" s="327"/>
      <c r="M35" s="327"/>
      <c r="N35" s="327"/>
      <c r="O35" s="325">
        <f t="shared" si="0"/>
        <v>0</v>
      </c>
      <c r="P35" s="290" t="s">
        <v>387</v>
      </c>
    </row>
    <row r="36" spans="1:16" ht="12.75">
      <c r="A36" s="322" t="s">
        <v>184</v>
      </c>
      <c r="B36" s="323"/>
      <c r="C36" s="324"/>
      <c r="D36" s="324"/>
      <c r="E36" s="324">
        <v>254</v>
      </c>
      <c r="F36" s="324"/>
      <c r="G36" s="324"/>
      <c r="H36" s="325">
        <f>SUM(C36:G36)</f>
        <v>254</v>
      </c>
      <c r="I36" s="326"/>
      <c r="J36" s="324"/>
      <c r="K36" s="324"/>
      <c r="L36" s="324"/>
      <c r="M36" s="324"/>
      <c r="N36" s="324"/>
      <c r="O36" s="325">
        <f>SUM(I36:N36)</f>
        <v>0</v>
      </c>
      <c r="P36" s="290" t="s">
        <v>387</v>
      </c>
    </row>
    <row r="37" spans="1:16" ht="12.75">
      <c r="A37" s="322" t="s">
        <v>205</v>
      </c>
      <c r="B37" s="323"/>
      <c r="C37" s="327"/>
      <c r="D37" s="327"/>
      <c r="E37" s="327">
        <v>476</v>
      </c>
      <c r="F37" s="327"/>
      <c r="G37" s="327"/>
      <c r="H37" s="325">
        <f t="shared" si="1"/>
        <v>476</v>
      </c>
      <c r="I37" s="328">
        <v>0</v>
      </c>
      <c r="J37" s="327"/>
      <c r="K37" s="327"/>
      <c r="L37" s="327"/>
      <c r="M37" s="327">
        <v>508</v>
      </c>
      <c r="N37" s="327"/>
      <c r="O37" s="325">
        <f t="shared" si="0"/>
        <v>508</v>
      </c>
      <c r="P37" s="290" t="s">
        <v>387</v>
      </c>
    </row>
    <row r="38" spans="1:16" ht="12.75">
      <c r="A38" s="322" t="s">
        <v>206</v>
      </c>
      <c r="B38" s="323"/>
      <c r="C38" s="327"/>
      <c r="D38" s="327"/>
      <c r="E38" s="327">
        <v>762</v>
      </c>
      <c r="F38" s="327"/>
      <c r="G38" s="327"/>
      <c r="H38" s="325">
        <f t="shared" si="1"/>
        <v>762</v>
      </c>
      <c r="I38" s="328"/>
      <c r="J38" s="327"/>
      <c r="K38" s="327"/>
      <c r="L38" s="327"/>
      <c r="M38" s="327"/>
      <c r="N38" s="327"/>
      <c r="O38" s="325">
        <f t="shared" si="0"/>
        <v>0</v>
      </c>
      <c r="P38" s="290" t="s">
        <v>387</v>
      </c>
    </row>
    <row r="39" spans="1:16" ht="12.75">
      <c r="A39" s="322" t="s">
        <v>207</v>
      </c>
      <c r="B39" s="323"/>
      <c r="C39" s="327"/>
      <c r="D39" s="327"/>
      <c r="E39" s="327"/>
      <c r="F39" s="327"/>
      <c r="G39" s="327">
        <v>50</v>
      </c>
      <c r="H39" s="325">
        <f t="shared" si="1"/>
        <v>50</v>
      </c>
      <c r="I39" s="328"/>
      <c r="J39" s="327"/>
      <c r="K39" s="327"/>
      <c r="L39" s="327"/>
      <c r="M39" s="327"/>
      <c r="N39" s="327"/>
      <c r="O39" s="325">
        <f t="shared" si="0"/>
        <v>0</v>
      </c>
      <c r="P39" s="290" t="s">
        <v>387</v>
      </c>
    </row>
    <row r="40" spans="1:16" ht="12.75">
      <c r="A40" s="127" t="s">
        <v>380</v>
      </c>
      <c r="B40" s="128"/>
      <c r="C40" s="130"/>
      <c r="D40" s="130"/>
      <c r="E40" s="130">
        <v>1247</v>
      </c>
      <c r="F40" s="130"/>
      <c r="G40" s="130"/>
      <c r="H40" s="124">
        <f t="shared" si="1"/>
        <v>1247</v>
      </c>
      <c r="I40" s="131">
        <v>400</v>
      </c>
      <c r="J40" s="130"/>
      <c r="K40" s="130"/>
      <c r="L40" s="130"/>
      <c r="M40" s="130"/>
      <c r="N40" s="130"/>
      <c r="O40" s="124">
        <f t="shared" si="0"/>
        <v>400</v>
      </c>
      <c r="P40" s="290" t="s">
        <v>386</v>
      </c>
    </row>
    <row r="41" spans="1:16" ht="12.75">
      <c r="A41" s="127" t="s">
        <v>208</v>
      </c>
      <c r="B41" s="128"/>
      <c r="C41" s="130"/>
      <c r="D41" s="130"/>
      <c r="E41" s="130"/>
      <c r="F41" s="130">
        <v>6849</v>
      </c>
      <c r="G41" s="130"/>
      <c r="H41" s="124">
        <f>SUM(C41:G41)</f>
        <v>6849</v>
      </c>
      <c r="I41" s="131">
        <v>858</v>
      </c>
      <c r="J41" s="130">
        <v>5393</v>
      </c>
      <c r="K41" s="130"/>
      <c r="L41" s="130"/>
      <c r="M41" s="130"/>
      <c r="N41" s="130"/>
      <c r="O41" s="124">
        <f t="shared" si="0"/>
        <v>6251</v>
      </c>
      <c r="P41" s="290" t="s">
        <v>386</v>
      </c>
    </row>
    <row r="42" spans="1:16" ht="12.75">
      <c r="A42" s="127" t="s">
        <v>404</v>
      </c>
      <c r="B42" s="128"/>
      <c r="C42" s="130"/>
      <c r="D42" s="130"/>
      <c r="E42" s="130">
        <v>0</v>
      </c>
      <c r="F42" s="130"/>
      <c r="G42" s="130"/>
      <c r="H42" s="124">
        <f>SUM(C42:G42)</f>
        <v>0</v>
      </c>
      <c r="I42" s="131"/>
      <c r="J42" s="130">
        <v>0</v>
      </c>
      <c r="K42" s="130"/>
      <c r="L42" s="130">
        <v>89977</v>
      </c>
      <c r="M42" s="130"/>
      <c r="N42" s="130"/>
      <c r="O42" s="124">
        <f t="shared" si="0"/>
        <v>89977</v>
      </c>
      <c r="P42" s="290" t="s">
        <v>386</v>
      </c>
    </row>
    <row r="43" spans="1:16" ht="12.75">
      <c r="A43" s="127" t="s">
        <v>383</v>
      </c>
      <c r="B43" s="128"/>
      <c r="C43" s="130"/>
      <c r="D43" s="130"/>
      <c r="E43" s="130"/>
      <c r="F43" s="130"/>
      <c r="G43" s="130">
        <v>113251</v>
      </c>
      <c r="H43" s="124">
        <f>SUM(C43:G43)</f>
        <v>113251</v>
      </c>
      <c r="I43" s="131"/>
      <c r="J43" s="130"/>
      <c r="K43" s="130"/>
      <c r="L43" s="130"/>
      <c r="M43" s="130"/>
      <c r="N43" s="130"/>
      <c r="O43" s="124"/>
      <c r="P43" s="290" t="s">
        <v>386</v>
      </c>
    </row>
    <row r="44" spans="1:16" ht="12.75">
      <c r="A44" s="138" t="s">
        <v>381</v>
      </c>
      <c r="B44" s="128"/>
      <c r="C44" s="130"/>
      <c r="D44" s="130"/>
      <c r="E44" s="130"/>
      <c r="F44" s="130"/>
      <c r="G44" s="130"/>
      <c r="H44" s="124">
        <f t="shared" si="1"/>
        <v>0</v>
      </c>
      <c r="I44" s="131">
        <v>13780</v>
      </c>
      <c r="J44" s="130"/>
      <c r="K44" s="130"/>
      <c r="L44" s="130"/>
      <c r="M44" s="130"/>
      <c r="N44" s="130"/>
      <c r="O44" s="124">
        <f t="shared" si="0"/>
        <v>13780</v>
      </c>
      <c r="P44" s="290" t="s">
        <v>386</v>
      </c>
    </row>
    <row r="45" spans="1:16" ht="12.75">
      <c r="A45" s="127" t="s">
        <v>209</v>
      </c>
      <c r="B45" s="128"/>
      <c r="C45" s="130"/>
      <c r="D45" s="130"/>
      <c r="E45" s="130">
        <v>0</v>
      </c>
      <c r="F45" s="130">
        <v>3000</v>
      </c>
      <c r="G45" s="130"/>
      <c r="H45" s="124">
        <f>SUM(B45:G45)</f>
        <v>3000</v>
      </c>
      <c r="I45" s="131">
        <v>0</v>
      </c>
      <c r="J45" s="130">
        <v>140</v>
      </c>
      <c r="K45" s="130"/>
      <c r="L45" s="130"/>
      <c r="M45" s="130"/>
      <c r="N45" s="130"/>
      <c r="O45" s="124">
        <f>SUM(I45:N45)</f>
        <v>140</v>
      </c>
      <c r="P45" s="290" t="s">
        <v>386</v>
      </c>
    </row>
    <row r="46" spans="1:16" ht="12.75">
      <c r="A46" s="127" t="s">
        <v>403</v>
      </c>
      <c r="B46" s="128"/>
      <c r="C46" s="130"/>
      <c r="D46" s="130"/>
      <c r="E46" s="130"/>
      <c r="F46" s="130"/>
      <c r="G46" s="130"/>
      <c r="H46" s="124">
        <f t="shared" si="1"/>
        <v>0</v>
      </c>
      <c r="I46" s="131"/>
      <c r="J46" s="130"/>
      <c r="K46" s="130"/>
      <c r="L46" s="130">
        <v>23688</v>
      </c>
      <c r="M46" s="130"/>
      <c r="N46" s="130"/>
      <c r="O46" s="124">
        <f t="shared" si="0"/>
        <v>23688</v>
      </c>
      <c r="P46" s="290" t="s">
        <v>386</v>
      </c>
    </row>
    <row r="47" spans="1:16" ht="13.5" thickBot="1">
      <c r="A47" s="132" t="s">
        <v>81</v>
      </c>
      <c r="B47" s="133"/>
      <c r="C47" s="134">
        <f>SUM(C7:C46)</f>
        <v>17656</v>
      </c>
      <c r="D47" s="134">
        <f>SUM(D7:D46)</f>
        <v>4057</v>
      </c>
      <c r="E47" s="134">
        <f>SUM(E7:E46)</f>
        <v>78333</v>
      </c>
      <c r="F47" s="134">
        <f>SUM(F11:F46)</f>
        <v>9849</v>
      </c>
      <c r="G47" s="134">
        <f>SUM(G7:G45)</f>
        <v>140696</v>
      </c>
      <c r="H47" s="135">
        <f>SUM(H7:H46)</f>
        <v>250591</v>
      </c>
      <c r="I47" s="136">
        <f>SUM(I7:I46)</f>
        <v>50691</v>
      </c>
      <c r="J47" s="134">
        <f>SUM(J7:J46)</f>
        <v>15533</v>
      </c>
      <c r="K47" s="134">
        <f>SUM(K7:K46)</f>
        <v>9516</v>
      </c>
      <c r="L47" s="134">
        <f>SUM(L7:L46)</f>
        <v>132174</v>
      </c>
      <c r="M47" s="134">
        <f>SUM(M7:M41)</f>
        <v>6677</v>
      </c>
      <c r="N47" s="134">
        <f>SUM(N7:N46)</f>
        <v>36000</v>
      </c>
      <c r="O47" s="135">
        <f>SUM(O7:O46)</f>
        <v>250591</v>
      </c>
      <c r="P47" s="290"/>
    </row>
    <row r="48" ht="13.5" thickTop="1"/>
    <row r="49" spans="6:10" ht="12.75">
      <c r="F49" t="s">
        <v>382</v>
      </c>
      <c r="J49" s="290">
        <f>SUM(O47-H47)</f>
        <v>0</v>
      </c>
    </row>
  </sheetData>
  <sheetProtection/>
  <mergeCells count="6">
    <mergeCell ref="L1:O1"/>
    <mergeCell ref="A2:O2"/>
    <mergeCell ref="A3:O3"/>
    <mergeCell ref="A5:A6"/>
    <mergeCell ref="C5:H5"/>
    <mergeCell ref="I5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25.25390625" style="0" customWidth="1"/>
    <col min="2" max="2" width="11.75390625" style="0" customWidth="1"/>
    <col min="3" max="3" width="8.75390625" style="0" customWidth="1"/>
    <col min="5" max="5" width="10.625" style="0" customWidth="1"/>
    <col min="7" max="7" width="10.375" style="0" customWidth="1"/>
    <col min="8" max="8" width="10.75390625" style="0" customWidth="1"/>
    <col min="10" max="10" width="7.875" style="0" customWidth="1"/>
  </cols>
  <sheetData>
    <row r="1" spans="1:12" ht="12.75">
      <c r="A1" s="17"/>
      <c r="B1" s="17"/>
      <c r="C1" s="17"/>
      <c r="D1" s="17"/>
      <c r="E1" s="17"/>
      <c r="F1" s="17"/>
      <c r="G1" s="17"/>
      <c r="H1" s="17"/>
      <c r="I1" s="403" t="s">
        <v>212</v>
      </c>
      <c r="J1" s="403"/>
      <c r="K1" s="403"/>
      <c r="L1" s="41"/>
    </row>
    <row r="2" spans="1:15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41"/>
      <c r="L2" s="41"/>
      <c r="M2" s="18"/>
      <c r="N2" s="18"/>
      <c r="O2" s="1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41"/>
      <c r="L3" s="41"/>
      <c r="M3" s="18"/>
      <c r="N3" s="18"/>
      <c r="O3" s="18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41"/>
      <c r="L4" s="41"/>
      <c r="M4" s="41"/>
      <c r="N4" s="17"/>
      <c r="O4" s="18"/>
    </row>
    <row r="5" spans="1:15" ht="12.75">
      <c r="A5" s="404" t="s">
        <v>412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2.75">
      <c r="A9" s="404" t="s">
        <v>399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13.5" thickBot="1">
      <c r="A10" s="19"/>
      <c r="B10" s="19"/>
      <c r="C10" s="19"/>
      <c r="D10" s="19"/>
      <c r="E10" s="19"/>
      <c r="F10" s="19"/>
      <c r="G10" s="19"/>
      <c r="H10" s="19"/>
      <c r="I10" s="19"/>
      <c r="J10" s="139" t="s">
        <v>213</v>
      </c>
      <c r="K10" s="19"/>
      <c r="L10" s="19"/>
      <c r="M10" s="19"/>
      <c r="N10" s="19"/>
      <c r="O10" s="19"/>
    </row>
    <row r="11" spans="1:12" ht="52.5" thickBot="1" thickTop="1">
      <c r="A11" s="140" t="s">
        <v>2</v>
      </c>
      <c r="B11" s="141" t="s">
        <v>214</v>
      </c>
      <c r="C11" s="142" t="s">
        <v>168</v>
      </c>
      <c r="D11" s="142" t="s">
        <v>215</v>
      </c>
      <c r="E11" s="142" t="s">
        <v>216</v>
      </c>
      <c r="F11" s="142" t="s">
        <v>217</v>
      </c>
      <c r="G11" s="142" t="s">
        <v>218</v>
      </c>
      <c r="H11" s="143" t="s">
        <v>219</v>
      </c>
      <c r="I11" s="143" t="s">
        <v>220</v>
      </c>
      <c r="J11" s="143" t="s">
        <v>221</v>
      </c>
      <c r="K11" s="144" t="s">
        <v>80</v>
      </c>
      <c r="L11" s="330" t="s">
        <v>388</v>
      </c>
    </row>
    <row r="12" spans="1:12" ht="12.75">
      <c r="A12" s="145"/>
      <c r="B12" s="43"/>
      <c r="C12" s="43"/>
      <c r="D12" s="43"/>
      <c r="E12" s="43"/>
      <c r="F12" s="43"/>
      <c r="G12" s="146"/>
      <c r="H12" s="147"/>
      <c r="I12" s="147"/>
      <c r="J12" s="147"/>
      <c r="K12" s="148"/>
      <c r="L12" s="331"/>
    </row>
    <row r="13" spans="1:12" ht="12.75">
      <c r="A13" s="39" t="s">
        <v>222</v>
      </c>
      <c r="B13" s="40" t="s">
        <v>223</v>
      </c>
      <c r="C13" s="40"/>
      <c r="D13" s="40"/>
      <c r="E13" s="40"/>
      <c r="F13" s="40">
        <v>21678</v>
      </c>
      <c r="G13" s="58">
        <v>21678</v>
      </c>
      <c r="H13" s="149">
        <v>12395</v>
      </c>
      <c r="I13" s="149"/>
      <c r="J13" s="149"/>
      <c r="K13" s="150">
        <f>SUM(H13:J13)</f>
        <v>12395</v>
      </c>
      <c r="L13" s="331" t="s">
        <v>386</v>
      </c>
    </row>
    <row r="14" spans="1:12" ht="12.75">
      <c r="A14" s="152" t="s">
        <v>224</v>
      </c>
      <c r="B14" s="63" t="s">
        <v>225</v>
      </c>
      <c r="C14" s="63"/>
      <c r="D14" s="63"/>
      <c r="E14" s="63"/>
      <c r="F14" s="63"/>
      <c r="G14" s="153"/>
      <c r="H14" s="149">
        <v>1190</v>
      </c>
      <c r="I14" s="149"/>
      <c r="J14" s="149"/>
      <c r="K14" s="150">
        <f>SUM(H14:J14)</f>
        <v>1190</v>
      </c>
      <c r="L14" s="331" t="s">
        <v>386</v>
      </c>
    </row>
    <row r="15" spans="1:12" ht="13.5" thickBot="1">
      <c r="A15" s="154" t="s">
        <v>226</v>
      </c>
      <c r="B15" s="155"/>
      <c r="C15" s="155">
        <v>0</v>
      </c>
      <c r="D15" s="155">
        <v>0</v>
      </c>
      <c r="E15" s="155">
        <v>0</v>
      </c>
      <c r="F15" s="155">
        <v>21678</v>
      </c>
      <c r="G15" s="155">
        <v>21678</v>
      </c>
      <c r="H15" s="156">
        <f>SUM(H13:H14)</f>
        <v>13585</v>
      </c>
      <c r="I15" s="156"/>
      <c r="J15" s="156"/>
      <c r="K15" s="157">
        <f>SUM(H15:J15)</f>
        <v>13585</v>
      </c>
      <c r="L15" s="331"/>
    </row>
    <row r="16" spans="1:12" ht="12.75">
      <c r="A16" s="145"/>
      <c r="B16" s="43"/>
      <c r="C16" s="43"/>
      <c r="D16" s="43"/>
      <c r="E16" s="43"/>
      <c r="F16" s="43"/>
      <c r="G16" s="146"/>
      <c r="H16" s="158"/>
      <c r="I16" s="158"/>
      <c r="J16" s="158"/>
      <c r="K16" s="159"/>
      <c r="L16" s="331"/>
    </row>
    <row r="17" spans="1:12" ht="12.75">
      <c r="A17" s="39" t="s">
        <v>227</v>
      </c>
      <c r="B17" s="40" t="s">
        <v>228</v>
      </c>
      <c r="C17" s="40">
        <v>14</v>
      </c>
      <c r="D17" s="40">
        <v>30717</v>
      </c>
      <c r="E17" s="40">
        <v>8526</v>
      </c>
      <c r="F17" s="40">
        <v>10857</v>
      </c>
      <c r="G17" s="58">
        <v>41161</v>
      </c>
      <c r="H17" s="149">
        <v>1815</v>
      </c>
      <c r="I17" s="149"/>
      <c r="J17" s="149"/>
      <c r="K17" s="150"/>
      <c r="L17" s="331" t="s">
        <v>386</v>
      </c>
    </row>
    <row r="18" spans="1:12" ht="13.5" thickBot="1">
      <c r="A18" s="39" t="s">
        <v>229</v>
      </c>
      <c r="B18" s="40" t="s">
        <v>230</v>
      </c>
      <c r="C18" s="40"/>
      <c r="D18" s="40"/>
      <c r="E18" s="40"/>
      <c r="F18" s="40">
        <v>15610</v>
      </c>
      <c r="G18" s="58">
        <v>15610</v>
      </c>
      <c r="H18" s="149">
        <v>8930</v>
      </c>
      <c r="I18" s="149"/>
      <c r="J18" s="149"/>
      <c r="K18" s="157">
        <f>SUM(H18:J18)</f>
        <v>8930</v>
      </c>
      <c r="L18" s="331" t="s">
        <v>386</v>
      </c>
    </row>
    <row r="19" spans="1:12" ht="13.5" thickBot="1">
      <c r="A19" s="154" t="s">
        <v>231</v>
      </c>
      <c r="B19" s="155"/>
      <c r="C19" s="155">
        <v>14</v>
      </c>
      <c r="D19" s="155">
        <v>30717</v>
      </c>
      <c r="E19" s="155">
        <v>8526</v>
      </c>
      <c r="F19" s="155">
        <v>26467</v>
      </c>
      <c r="G19" s="155">
        <v>65710</v>
      </c>
      <c r="H19" s="317">
        <f>SUM(H16:H18)</f>
        <v>10745</v>
      </c>
      <c r="I19" s="160"/>
      <c r="J19" s="160"/>
      <c r="K19" s="157">
        <f>SUM(H19:J19)</f>
        <v>10745</v>
      </c>
      <c r="L19" s="331"/>
    </row>
    <row r="20" spans="1:12" ht="12.75">
      <c r="A20" s="145"/>
      <c r="B20" s="43"/>
      <c r="C20" s="43"/>
      <c r="D20" s="43"/>
      <c r="E20" s="43"/>
      <c r="F20" s="43"/>
      <c r="G20" s="146"/>
      <c r="H20" s="158"/>
      <c r="I20" s="158"/>
      <c r="J20" s="158"/>
      <c r="K20" s="159"/>
      <c r="L20" s="331"/>
    </row>
    <row r="21" spans="1:12" ht="12.75">
      <c r="A21" s="151" t="s">
        <v>232</v>
      </c>
      <c r="B21" s="40" t="s">
        <v>233</v>
      </c>
      <c r="C21" s="40">
        <v>0</v>
      </c>
      <c r="D21" s="40">
        <v>490</v>
      </c>
      <c r="E21" s="40">
        <v>132</v>
      </c>
      <c r="F21" s="40">
        <v>2032</v>
      </c>
      <c r="G21" s="58">
        <v>2654</v>
      </c>
      <c r="H21" s="149"/>
      <c r="I21" s="149"/>
      <c r="J21" s="149"/>
      <c r="K21" s="150"/>
      <c r="L21" s="331" t="s">
        <v>386</v>
      </c>
    </row>
    <row r="22" spans="1:12" ht="12.75">
      <c r="A22" s="39" t="s">
        <v>234</v>
      </c>
      <c r="B22" s="40" t="s">
        <v>235</v>
      </c>
      <c r="C22" s="161">
        <v>1</v>
      </c>
      <c r="D22" s="40">
        <v>2190</v>
      </c>
      <c r="E22" s="40">
        <v>580</v>
      </c>
      <c r="F22" s="40">
        <v>1003</v>
      </c>
      <c r="G22" s="58">
        <v>3773</v>
      </c>
      <c r="H22" s="149"/>
      <c r="I22" s="149"/>
      <c r="J22" s="149"/>
      <c r="K22" s="150"/>
      <c r="L22" s="331" t="s">
        <v>386</v>
      </c>
    </row>
    <row r="23" spans="1:12" ht="12.75">
      <c r="A23" s="152" t="s">
        <v>368</v>
      </c>
      <c r="B23" s="63" t="s">
        <v>369</v>
      </c>
      <c r="C23" s="313"/>
      <c r="D23" s="63">
        <v>300</v>
      </c>
      <c r="E23" s="63">
        <v>81</v>
      </c>
      <c r="F23" s="63">
        <v>889</v>
      </c>
      <c r="G23" s="153">
        <v>1270</v>
      </c>
      <c r="H23" s="314"/>
      <c r="I23" s="314"/>
      <c r="J23" s="314"/>
      <c r="K23" s="315"/>
      <c r="L23" s="331" t="s">
        <v>386</v>
      </c>
    </row>
    <row r="24" spans="1:12" ht="13.5" thickBot="1">
      <c r="A24" s="154" t="s">
        <v>236</v>
      </c>
      <c r="B24" s="155"/>
      <c r="C24" s="316">
        <v>1</v>
      </c>
      <c r="D24" s="155">
        <f>SUM(D21:D23)</f>
        <v>2980</v>
      </c>
      <c r="E24" s="155">
        <f>SUM(E21:E23)</f>
        <v>793</v>
      </c>
      <c r="F24" s="155">
        <f>SUM(F21:F23)</f>
        <v>3924</v>
      </c>
      <c r="G24" s="155">
        <f>SUM(D24:F24)</f>
        <v>7697</v>
      </c>
      <c r="H24" s="160">
        <v>0</v>
      </c>
      <c r="I24" s="160"/>
      <c r="J24" s="160"/>
      <c r="K24" s="157"/>
      <c r="L24" s="331"/>
    </row>
    <row r="25" spans="1:12" ht="12.75">
      <c r="A25" s="145"/>
      <c r="B25" s="43"/>
      <c r="C25" s="43"/>
      <c r="D25" s="43"/>
      <c r="E25" s="43"/>
      <c r="F25" s="43"/>
      <c r="G25" s="146"/>
      <c r="H25" s="158">
        <f>SUM(H20:H24)</f>
        <v>0</v>
      </c>
      <c r="I25" s="158"/>
      <c r="J25" s="158"/>
      <c r="K25" s="159"/>
      <c r="L25" s="331"/>
    </row>
    <row r="26" spans="1:12" ht="13.5" thickBot="1">
      <c r="A26" s="154" t="s">
        <v>81</v>
      </c>
      <c r="B26" s="155"/>
      <c r="C26" s="155">
        <v>15</v>
      </c>
      <c r="D26" s="155">
        <f>SUM(D15+D19+D24)</f>
        <v>33697</v>
      </c>
      <c r="E26" s="155">
        <f>SUM(E15+E19+E24)</f>
        <v>9319</v>
      </c>
      <c r="F26" s="155">
        <f>SUM(F15+F19+F24)</f>
        <v>52069</v>
      </c>
      <c r="G26" s="155">
        <f>SUM(G15+G19+G24)</f>
        <v>95085</v>
      </c>
      <c r="H26" s="156">
        <f>SUM(H15+H19)</f>
        <v>24330</v>
      </c>
      <c r="I26" s="156"/>
      <c r="J26" s="156"/>
      <c r="K26" s="157">
        <f>SUM(H26:J26)</f>
        <v>24330</v>
      </c>
      <c r="L26" s="331"/>
    </row>
    <row r="27" spans="1:12" ht="12.75">
      <c r="A27" s="145" t="s">
        <v>237</v>
      </c>
      <c r="B27" s="43"/>
      <c r="C27" s="43"/>
      <c r="D27" s="43"/>
      <c r="E27" s="43"/>
      <c r="F27" s="43"/>
      <c r="G27" s="146"/>
      <c r="H27" s="158"/>
      <c r="I27" s="158"/>
      <c r="J27" s="158">
        <v>205</v>
      </c>
      <c r="K27" s="159">
        <f>SUM(J27)</f>
        <v>205</v>
      </c>
      <c r="L27" s="331"/>
    </row>
    <row r="28" spans="1:12" ht="13.5" thickBot="1">
      <c r="A28" s="152" t="s">
        <v>238</v>
      </c>
      <c r="B28" s="63"/>
      <c r="C28" s="63"/>
      <c r="D28" s="63"/>
      <c r="E28" s="63"/>
      <c r="F28" s="63"/>
      <c r="G28" s="153"/>
      <c r="H28" s="149"/>
      <c r="I28" s="149">
        <v>70550</v>
      </c>
      <c r="J28" s="149"/>
      <c r="K28" s="150"/>
      <c r="L28" s="331"/>
    </row>
    <row r="29" spans="1:12" ht="13.5" thickBot="1">
      <c r="A29" s="162" t="s">
        <v>239</v>
      </c>
      <c r="B29" s="163"/>
      <c r="C29" s="163">
        <v>15</v>
      </c>
      <c r="D29" s="163">
        <v>100979</v>
      </c>
      <c r="E29" s="163">
        <v>27680</v>
      </c>
      <c r="F29" s="163">
        <v>61843</v>
      </c>
      <c r="G29" s="163">
        <v>190502</v>
      </c>
      <c r="H29" s="164">
        <f>SUM(H15+H19)</f>
        <v>24330</v>
      </c>
      <c r="I29" s="164">
        <f>SUM(I27:I28)</f>
        <v>70550</v>
      </c>
      <c r="J29" s="164">
        <f>SUM(J27:J28)</f>
        <v>205</v>
      </c>
      <c r="K29" s="165">
        <f>SUM(H29:J29)</f>
        <v>95085</v>
      </c>
      <c r="L29" s="332"/>
    </row>
    <row r="30" ht="13.5" thickTop="1"/>
  </sheetData>
  <sheetProtection/>
  <mergeCells count="3">
    <mergeCell ref="I1:K1"/>
    <mergeCell ref="A5:O5"/>
    <mergeCell ref="A9:O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root</cp:lastModifiedBy>
  <cp:lastPrinted>2013-03-27T13:52:34Z</cp:lastPrinted>
  <dcterms:created xsi:type="dcterms:W3CDTF">2005-01-18T13:48:34Z</dcterms:created>
  <dcterms:modified xsi:type="dcterms:W3CDTF">2013-10-03T13:03:24Z</dcterms:modified>
  <cp:category/>
  <cp:version/>
  <cp:contentType/>
  <cp:contentStatus/>
</cp:coreProperties>
</file>