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445" windowWidth="11355" windowHeight="8700" tabRatio="766" activeTab="22"/>
  </bookViews>
  <sheets>
    <sheet name="Önk címlist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-23" sheetId="23" r:id="rId23"/>
    <sheet name="24" sheetId="24" r:id="rId24"/>
  </sheets>
  <definedNames/>
  <calcPr fullCalcOnLoad="1"/>
</workbook>
</file>

<file path=xl/sharedStrings.xml><?xml version="1.0" encoding="utf-8"?>
<sst xmlns="http://schemas.openxmlformats.org/spreadsheetml/2006/main" count="1004" uniqueCount="540">
  <si>
    <t>Megnevezés</t>
  </si>
  <si>
    <t>Személyi juttatás</t>
  </si>
  <si>
    <t xml:space="preserve">ÖSSZESEN </t>
  </si>
  <si>
    <t>Közvilágítás</t>
  </si>
  <si>
    <t>Összesen</t>
  </si>
  <si>
    <t>Hitelek</t>
  </si>
  <si>
    <t>Munkaadót terh. jár.</t>
  </si>
  <si>
    <t>III.</t>
  </si>
  <si>
    <t>Működési bevételek</t>
  </si>
  <si>
    <t>Felhalmozási bevételek</t>
  </si>
  <si>
    <t>Önkormányzat</t>
  </si>
  <si>
    <t>A</t>
  </si>
  <si>
    <t>B</t>
  </si>
  <si>
    <t>MEGNEVEZÉS</t>
  </si>
  <si>
    <t>Eredeti</t>
  </si>
  <si>
    <t>Módosított</t>
  </si>
  <si>
    <t>Teljesítés</t>
  </si>
  <si>
    <t>Magánszemélyek kommunális adója</t>
  </si>
  <si>
    <t>Sor-szám</t>
  </si>
  <si>
    <t>előirányzat</t>
  </si>
  <si>
    <t>Személyi juttatások</t>
  </si>
  <si>
    <t>C</t>
  </si>
  <si>
    <t>Közutak fenntartása</t>
  </si>
  <si>
    <t>Tárgyévi nyitó</t>
  </si>
  <si>
    <t>Ellenőrzés, önellenőrzés</t>
  </si>
  <si>
    <t>Tárgyévi záró</t>
  </si>
  <si>
    <t>Nemzeti vagyonba tartozó befekt.eszk.</t>
  </si>
  <si>
    <t>I</t>
  </si>
  <si>
    <t>Immateriális javak</t>
  </si>
  <si>
    <t>II</t>
  </si>
  <si>
    <t>Tárgyi eszközök</t>
  </si>
  <si>
    <t>III</t>
  </si>
  <si>
    <t>Befektetett pü-i eszközök</t>
  </si>
  <si>
    <t>IV</t>
  </si>
  <si>
    <t>Koncesszióba, vagyonkezelésbe adott eszköz</t>
  </si>
  <si>
    <t>Nemzeti vagyonba tartozó forgóeszk.</t>
  </si>
  <si>
    <t>Készletek</t>
  </si>
  <si>
    <t>Értékpapírok</t>
  </si>
  <si>
    <t>Pénzeszközök</t>
  </si>
  <si>
    <t>V</t>
  </si>
  <si>
    <t>D</t>
  </si>
  <si>
    <t>Követelések</t>
  </si>
  <si>
    <t>Ktv.évben esedékes</t>
  </si>
  <si>
    <t>Ktv.évet követő évben esedékes</t>
  </si>
  <si>
    <t>Követelés jellegű sajátos elszámolás</t>
  </si>
  <si>
    <t>E</t>
  </si>
  <si>
    <t>Egyéb sajátos eszközold.elszámolás</t>
  </si>
  <si>
    <t>F</t>
  </si>
  <si>
    <t>Aktív időbeli elhatárolás</t>
  </si>
  <si>
    <t>Eszközök összesen</t>
  </si>
  <si>
    <t>G</t>
  </si>
  <si>
    <t>Saját tőke</t>
  </si>
  <si>
    <t>Nemzeti vagyon induláskori értéke</t>
  </si>
  <si>
    <t>Nemzeti vagyon változásai</t>
  </si>
  <si>
    <t>Egyéb vagyon induláskori értéke és változásai</t>
  </si>
  <si>
    <t>Felhalmozási eredmény</t>
  </si>
  <si>
    <t>Eszközök értékhelyesbítésének forrása</t>
  </si>
  <si>
    <t>VI</t>
  </si>
  <si>
    <t>Mérleg szerinti eredmény</t>
  </si>
  <si>
    <t>H</t>
  </si>
  <si>
    <t>Kötelezettségek</t>
  </si>
  <si>
    <t>Kötelez.jellegű sajátos elszámolások</t>
  </si>
  <si>
    <t>J</t>
  </si>
  <si>
    <t>Kincstári szla-vezetéssel kapcs.elszámolás</t>
  </si>
  <si>
    <t>Passzív időbeli elhatárolás</t>
  </si>
  <si>
    <t>Források összesen</t>
  </si>
  <si>
    <t>Tárgyév eredeti előirányzat</t>
  </si>
  <si>
    <t>Munkaadókat terhelő járulékok és szocilis hj-adó</t>
  </si>
  <si>
    <t>Dologi kiadások</t>
  </si>
  <si>
    <t>Ellátottak pénzbeli juttatásiai</t>
  </si>
  <si>
    <t>Egyéb működési célú kiadások</t>
  </si>
  <si>
    <t>Beruházások</t>
  </si>
  <si>
    <t>- ebből: részesedés-szerzés és -növelés</t>
  </si>
  <si>
    <t>Felújítások</t>
  </si>
  <si>
    <t>Felhalmozási kiadások-áfa</t>
  </si>
  <si>
    <t>Egyéb felhalmozási célú kiadások</t>
  </si>
  <si>
    <t>Költségvetési kiadások összesen(01+..+12):</t>
  </si>
  <si>
    <t>Hitel, kölcsöntörlesztés</t>
  </si>
  <si>
    <t>Értékpapírok kiadásai</t>
  </si>
  <si>
    <t>ÁH-on belüli megelőlegezések</t>
  </si>
  <si>
    <t>ÁH-on belüli megelőlegezések visszafizetése</t>
  </si>
  <si>
    <t>Finanszírozási kiadások összesen(14+..+18)</t>
  </si>
  <si>
    <t>Egyéb kiadás</t>
  </si>
  <si>
    <t>Kiadások összesen (19+20+21)</t>
  </si>
  <si>
    <t>Működési célú támogatások államháztart-on belülről</t>
  </si>
  <si>
    <t>- ebből: Önkormányzatok működési célú támogatása</t>
  </si>
  <si>
    <t>Felhalmozási célú támogatások államháztart-on belülről</t>
  </si>
  <si>
    <t>- ebből: Önkormányzatok felhalm.célú támogatása</t>
  </si>
  <si>
    <t>Közhatalmi bevételek</t>
  </si>
  <si>
    <t>- ebből: helyi adók</t>
  </si>
  <si>
    <t>- ebből: gépjárműadó</t>
  </si>
  <si>
    <t>- ebből: ingatlanértékesítés bevétele</t>
  </si>
  <si>
    <t>Működési célú átvett pénzeszköz</t>
  </si>
  <si>
    <t>-ebből: államháztartáson kívüli szervezettől ellenérték nélkül kapott működési bevételek</t>
  </si>
  <si>
    <t>Felhalmozási célú átvett pénzeszköz</t>
  </si>
  <si>
    <t>-ebből: államháztartáson kívüli szervezettől ellenérték nélkül kapott felhalmozási bevételek</t>
  </si>
  <si>
    <t>Költségvetési bevételek összesen(24+..+37-25-27-29-30-33-35-37)</t>
  </si>
  <si>
    <t>Hitel, kölcsönfelvétel</t>
  </si>
  <si>
    <t>Értékpapírok bevételei</t>
  </si>
  <si>
    <t>Maradvány igénybevétele</t>
  </si>
  <si>
    <t>ÁH-on belüli megelőlegezések törlesztése</t>
  </si>
  <si>
    <t>Központi, irányítószervi támogatás</t>
  </si>
  <si>
    <t>Betétek megszüntetése</t>
  </si>
  <si>
    <t>Központi költségvetés sajátos finanszírozási bevételei</t>
  </si>
  <si>
    <t>Finanszírozási bevételek összesen (36+…+43)</t>
  </si>
  <si>
    <t>Egyéb bevétel</t>
  </si>
  <si>
    <t>Bevételek összesen (44+..+46)</t>
  </si>
  <si>
    <t>Költségvetési bevételek és kiadások különbsége (38-13) [ktgv hiány (-), ktgv többlet (+)]</t>
  </si>
  <si>
    <t>Finanszírozási műveletek eredménye(44-19)</t>
  </si>
  <si>
    <t>Bevételek és kiadások különbsége (47-22)</t>
  </si>
  <si>
    <t>Tárgyév módosított  előirányzat</t>
  </si>
  <si>
    <t xml:space="preserve">Tárgyév   teljesítés </t>
  </si>
  <si>
    <t>Támogatás megnevezése</t>
  </si>
  <si>
    <t>Zöldterület gazdálkodás</t>
  </si>
  <si>
    <t>Köztemető fenntartás</t>
  </si>
  <si>
    <t>Módosított előirányzat</t>
  </si>
  <si>
    <t>Iparűzési adó</t>
  </si>
  <si>
    <t>Gépjárműadó (40% )</t>
  </si>
  <si>
    <t>KÖZHATALMI BEVÉTELEK ÖSSZESEN</t>
  </si>
  <si>
    <t>KORMÁNYZATI FUNKCIÓNKÉNT</t>
  </si>
  <si>
    <t>Önkormányzat összesen:</t>
  </si>
  <si>
    <t>KORMÁYZATI FUNKCIÓNKÉNT</t>
  </si>
  <si>
    <t>Ellátottak pénzbeli juttattásai</t>
  </si>
  <si>
    <t xml:space="preserve">Felújítások </t>
  </si>
  <si>
    <t>Irányító szervi támogatás</t>
  </si>
  <si>
    <t>Átvett pénzeszközök</t>
  </si>
  <si>
    <t>Normatív támogatások</t>
  </si>
  <si>
    <t>Egyéb működési célú támogatás</t>
  </si>
  <si>
    <t>Irányító szeri támogatás</t>
  </si>
  <si>
    <t>Maradvány igénybevétele, előleg</t>
  </si>
  <si>
    <t>MARADVÁNY-KIMUTATÁS</t>
  </si>
  <si>
    <t xml:space="preserve">            Megnevezés</t>
  </si>
  <si>
    <t>01. Alaptevékenység költségvetési bevételei</t>
  </si>
  <si>
    <t>02. Alaptevékenység költségvetési kiadásai</t>
  </si>
  <si>
    <t>I. Alaptevékenység költségvetési egyenlege (01-02)</t>
  </si>
  <si>
    <t>03. Alaptevékenység finanszírozási bevételei</t>
  </si>
  <si>
    <t>04. Alaptevékenység finanszírozási kiadásai</t>
  </si>
  <si>
    <t>II. Alaptevékenység finanszírozási egyenlege (03-04)</t>
  </si>
  <si>
    <r>
      <t>A)</t>
    </r>
    <r>
      <rPr>
        <b/>
        <sz val="12"/>
        <color indexed="63"/>
        <rFont val="Arial"/>
        <family val="2"/>
      </rPr>
      <t> Alaptevékenység maradványa (±I±II)</t>
    </r>
  </si>
  <si>
    <t>05. Vállalkozási tevékenység költségvetési bevételei</t>
  </si>
  <si>
    <t>06. Vállalkozási tevékenység költségvetési kiadásai</t>
  </si>
  <si>
    <t>III. Vállalkozási tevékenység költségvetési egyenlege (05-06)</t>
  </si>
  <si>
    <t>07. Vállalkozási tevékenység finanszírozási bevételei</t>
  </si>
  <si>
    <t>08. Vállalkozási tevékenység finanszírozási kiadásai</t>
  </si>
  <si>
    <t>IV. Vállalkozási tevékenység finanszírozási egyenlege (07-08)</t>
  </si>
  <si>
    <r>
      <t>B)</t>
    </r>
    <r>
      <rPr>
        <b/>
        <sz val="12"/>
        <color indexed="63"/>
        <rFont val="Arial"/>
        <family val="2"/>
      </rPr>
      <t> Vállalkozási tevékenység maradványa (±III±IV)</t>
    </r>
  </si>
  <si>
    <r>
      <t>C)</t>
    </r>
    <r>
      <rPr>
        <b/>
        <sz val="12"/>
        <color indexed="63"/>
        <rFont val="Arial"/>
        <family val="2"/>
      </rPr>
      <t> Összes maradvány (A+B)</t>
    </r>
  </si>
  <si>
    <r>
      <t>D)</t>
    </r>
    <r>
      <rPr>
        <b/>
        <sz val="12"/>
        <color indexed="63"/>
        <rFont val="Arial"/>
        <family val="2"/>
      </rPr>
      <t> Alaptevékenység kötelezettségvállalással terhelt maradványa</t>
    </r>
  </si>
  <si>
    <r>
      <t>E)</t>
    </r>
    <r>
      <rPr>
        <b/>
        <sz val="12"/>
        <color indexed="63"/>
        <rFont val="Arial"/>
        <family val="2"/>
      </rPr>
      <t> Alaptevékenység szabad maradványa (A-D)</t>
    </r>
  </si>
  <si>
    <r>
      <t>F)</t>
    </r>
    <r>
      <rPr>
        <b/>
        <sz val="12"/>
        <color indexed="63"/>
        <rFont val="Arial"/>
        <family val="2"/>
      </rPr>
      <t> Vállalkozási tevékenységet terhelő befizetési kötelezettség (B*0,1)</t>
    </r>
  </si>
  <si>
    <r>
      <t>G)</t>
    </r>
    <r>
      <rPr>
        <b/>
        <sz val="12"/>
        <color indexed="63"/>
        <rFont val="Arial"/>
        <family val="2"/>
      </rPr>
      <t> Vállalkozási tevékenység felhasználható maradványa (B-F)</t>
    </r>
  </si>
  <si>
    <t>01. Közhatalmi eredményszemléletű bevételek</t>
  </si>
  <si>
    <t>02. Eszközök és szolgáltatások értékesítése nettó eredményszemléletű bevételei</t>
  </si>
  <si>
    <t>03. Tevékenység egyéb nettó eredményszemléletű bevételei</t>
  </si>
  <si>
    <t>I. Tevékenység nettó eredményszemléletű bevétele (01+02+03)</t>
  </si>
  <si>
    <t>04. Saját termelésű készletek állományváltozása</t>
  </si>
  <si>
    <t>05. Saját előállítású eszközök aktivált értéke</t>
  </si>
  <si>
    <t>II. Aktivált saját teljesítmények értéke (±04+05)</t>
  </si>
  <si>
    <t>06. Központi működési célú támogatások eredményszemléletű bevételei</t>
  </si>
  <si>
    <t>07. Egyéb működési célú támogatások eredményszemléletű bevételei</t>
  </si>
  <si>
    <t>08. Különféle egyéb eredményszemléletű bevételek</t>
  </si>
  <si>
    <t>III. Egyéb eredményszemléletű bevételek (06+07+08)</t>
  </si>
  <si>
    <t>09. Anyagköltség</t>
  </si>
  <si>
    <t>10. Igénybe vett szolgáltatások értéke</t>
  </si>
  <si>
    <t>11. Eladott áruk beszerzési értéke</t>
  </si>
  <si>
    <t>12. Eladott (közvetített) szolgáltatások értéke</t>
  </si>
  <si>
    <t>IV. Anyagjellegű ráfordítások (09+10+11+12)</t>
  </si>
  <si>
    <t>13. Bérköltség</t>
  </si>
  <si>
    <t>14. Személyi jellegű egyéb kifizetések</t>
  </si>
  <si>
    <t>V. Személyi jellegű ráfordítások (13+14+15)</t>
  </si>
  <si>
    <t>VI. Értékcsökkenési leírás</t>
  </si>
  <si>
    <t>VII. Egyéb ráfordítások</t>
  </si>
  <si>
    <t>A) Tevékenység eredménye (I±II+III-IV-V-VI-VII.)</t>
  </si>
  <si>
    <t>16. Kapott (járó) osztalék és részesedés</t>
  </si>
  <si>
    <t>17. Kapott (járó) kamatok és kamatjellegű eredményszemléletű bevételek</t>
  </si>
  <si>
    <t>18. Pénzügyi műveletek egyéb eredményszemléletű bevételei</t>
  </si>
  <si>
    <t>- ebből: árfolyamnyereség</t>
  </si>
  <si>
    <t>VIII. Pénzügyi műveletek eredményszemléletű bevételei (16+17+18)</t>
  </si>
  <si>
    <t>19. Fizetendő kamatok és kamatjellegű ráfordítások</t>
  </si>
  <si>
    <t>20. Részesedések, értékpapírok, pénzeszközök értékvesztése</t>
  </si>
  <si>
    <t>21. Pénzügyi műveletek egyéb ráfordításai</t>
  </si>
  <si>
    <t>- ebből: árfolyamveszteség</t>
  </si>
  <si>
    <t>IX. Pénzügyi műveletek ráfordításai (19+20+21)</t>
  </si>
  <si>
    <t>B) Pénzügyi műveletek eredménye (VIII-IX.)</t>
  </si>
  <si>
    <t>C) Szokásos eredmény (±A±B)</t>
  </si>
  <si>
    <t>22. Felhalmozási célú támogatások eredményszemléletű bevételei</t>
  </si>
  <si>
    <t>23. Különféle rendkívüli eredményszemléletű bevételek</t>
  </si>
  <si>
    <t>X. Rendkívüli eredményszemléletű bevételek (22+23)</t>
  </si>
  <si>
    <t>XI. Rendkívüli ráfordítások</t>
  </si>
  <si>
    <t>D) Rendkívüli eredmény (X-XI)</t>
  </si>
  <si>
    <t>E) Mérleg szerinti eredmény (±C±D)</t>
  </si>
  <si>
    <t xml:space="preserve">Önkormányzat </t>
  </si>
  <si>
    <t>Eredménykimutatás</t>
  </si>
  <si>
    <t>ELLÁTOTTAK PÉNZBELI JUTTATÁSAI RÉSZLETEZÉSE</t>
  </si>
  <si>
    <t>GYÖNGYÖSOROSZI KÖZSÉGI ÖNKORMÁNYZATA</t>
  </si>
  <si>
    <t>GYÖNGYÖSOROSZI KÖZSÉGI ÖNKORMÁNYZAT</t>
  </si>
  <si>
    <t>ÁMK</t>
  </si>
  <si>
    <t>Egyéb felhalmozási kiadások</t>
  </si>
  <si>
    <t>ÁMK összesen</t>
  </si>
  <si>
    <t xml:space="preserve">                                                                                                                                                               </t>
  </si>
  <si>
    <t>Eredeti előirányzat</t>
  </si>
  <si>
    <t>Egyéb kötelező önkormányzati feladat</t>
  </si>
  <si>
    <t>ÖNKORMÁNYZAT MŰKÖDÉSI TÁMOGATÁSA</t>
  </si>
  <si>
    <t xml:space="preserve">ÖNKORMÁNYZAT EGYSZERŰSÍTETT MÉRLEG </t>
  </si>
  <si>
    <t>CÍMLISTA</t>
  </si>
  <si>
    <t>Melléklet sorszáma</t>
  </si>
  <si>
    <t xml:space="preserve"> </t>
  </si>
  <si>
    <t>Lekötött bankbetétek</t>
  </si>
  <si>
    <t>Pénztárak, csekkek,betétkönyvek</t>
  </si>
  <si>
    <t>Forintszámlák</t>
  </si>
  <si>
    <t>Devizaszámlák</t>
  </si>
  <si>
    <t>ESZKÖZÖK</t>
  </si>
  <si>
    <t xml:space="preserve"> EGYSZERŰSÍTETT MÉRLEG </t>
  </si>
  <si>
    <t>FORRÁSOK</t>
  </si>
  <si>
    <t>18030 Támogatási célú finanszírozási műveletek</t>
  </si>
  <si>
    <t>082042 Könyvtári állomány gyarapítása</t>
  </si>
  <si>
    <t>091140 Óvodai nevelés, ellátás működtetési feladatai</t>
  </si>
  <si>
    <t>096015 Gyermekétkeztetés köznevelési intézményben</t>
  </si>
  <si>
    <t>107051 Szociális étkeztetés</t>
  </si>
  <si>
    <t>091110 Óvodai nevelés ellátás szakmai feladata</t>
  </si>
  <si>
    <t>091120 SNI-s gyermekek óvodai nevelésének szakmai feladatai</t>
  </si>
  <si>
    <t>COFOG megnevezéssel</t>
  </si>
  <si>
    <t xml:space="preserve"> Eszközök</t>
  </si>
  <si>
    <t xml:space="preserve"> Források</t>
  </si>
  <si>
    <t>EREDMÉNYKIMUTATÁS</t>
  </si>
  <si>
    <t>15. Bérjárulékok</t>
  </si>
  <si>
    <t>Központi irányítószervi  támogatások folyósítása</t>
  </si>
  <si>
    <t>011130 Önkormányzatok és hivatalok jogalkotó és általános igazgatási tevékenyége</t>
  </si>
  <si>
    <t>013320 Köztemető fenntartás és működtetés</t>
  </si>
  <si>
    <t>018010 Önkormányzat elszámolásai a központi költségvetéssel</t>
  </si>
  <si>
    <t>Önkormányzatok működési támogatásai</t>
  </si>
  <si>
    <t>Maradvány igénybe vétele</t>
  </si>
  <si>
    <t>BEVÉTELEK ÖSSZESEN</t>
  </si>
  <si>
    <t>018030 Támogatási célú finanszírozási műveletek</t>
  </si>
  <si>
    <t>041233 Hosszabb időtartamú közfoglalkoztatás</t>
  </si>
  <si>
    <t>066020  Város és községgazdálkodás</t>
  </si>
  <si>
    <t>072111 Háziorvosi alapellátás</t>
  </si>
  <si>
    <t>Működési célú támogatások államháztar-táson belülről</t>
  </si>
  <si>
    <t>Felhalmozá-si támogatások államháztar-táson belülről</t>
  </si>
  <si>
    <t>Felhalmozá-si bevétel</t>
  </si>
  <si>
    <t>Felhalmozá-si célú átvett pénzeszköz</t>
  </si>
  <si>
    <t>KÖLTSÉG-VETÉSI BEVÉTELEK</t>
  </si>
  <si>
    <t>Belföldi finanszíro-zás bevétele</t>
  </si>
  <si>
    <t>KÖLTSÉGVETÉSI KIADÁSOK</t>
  </si>
  <si>
    <t>Államháztartáson belüli megelőlegezés visszafizetés</t>
  </si>
  <si>
    <t>Központi irányítószervi támogatás folyósítása</t>
  </si>
  <si>
    <t>KIADÁSOK ÖSSZESEN</t>
  </si>
  <si>
    <t>064010 Közvilágítás</t>
  </si>
  <si>
    <t>066010 Zöldterület-kezelés</t>
  </si>
  <si>
    <t>074011 Foglalkozás-egészségügyi alapellátás</t>
  </si>
  <si>
    <t>074031 Család és nővédelmi eü.gondozás</t>
  </si>
  <si>
    <t>074032 Ifjúság-egészségügyi gondozás</t>
  </si>
  <si>
    <t>082091-4 Közművelődési tevékenység</t>
  </si>
  <si>
    <t>107051 Szociális étkezteté</t>
  </si>
  <si>
    <t>107060 Egyéb pénzbeli és természetbeni ellátások, tám.</t>
  </si>
  <si>
    <t>Erzsébet utalvány</t>
  </si>
  <si>
    <t>összesen</t>
  </si>
  <si>
    <t>Konszolidálás előtti összeg</t>
  </si>
  <si>
    <t>Konszolidálás</t>
  </si>
  <si>
    <t>Konszolidált összeg</t>
  </si>
  <si>
    <t>KONSZOLIDÁLT KÖLTSÉGVETÉSI JELENTÉS</t>
  </si>
  <si>
    <t>Lakott külterülettel kapcsolatos feladatok támogatása</t>
  </si>
  <si>
    <t>Óvodapedagógusok és a nevelő munkát közvetlenül segítők bértámogatása</t>
  </si>
  <si>
    <t>Óvoda működtetés támogatása</t>
  </si>
  <si>
    <t>Gyermekétkeztetés támogatása</t>
  </si>
  <si>
    <t xml:space="preserve">GYÖNGYÖSOROSZI KÖZSÉGI ÖNKORMÁNYZATÁT MEGILLETŐ  ÁLLAMI TÁMOGATÁSOK JOGCÍMENKÉNT </t>
  </si>
  <si>
    <t xml:space="preserve">I. HELYI ÖNKORMÁNYZATOK MŰKÖDÉSÉNEK ÁLTALÁNOS TÁMOGATÁSA ÖSSZESEN </t>
  </si>
  <si>
    <t>Egyes szociális és gyermekjóléti feladatok támogatása(szoc.étkezés)</t>
  </si>
  <si>
    <t>Lakossági víz és csatornaszolgáltatás támogatása</t>
  </si>
  <si>
    <t>Települési önkormányzat szociális feladatainak egyéb támogatása</t>
  </si>
  <si>
    <t>Nyilvános könyvtár és közművelődési feladatok támogatása</t>
  </si>
  <si>
    <t>Könyvtári célú érdekeltségnövelő támogatása</t>
  </si>
  <si>
    <t>Önormányzat</t>
  </si>
  <si>
    <t>KÖZHATALMI BEVÉTEL</t>
  </si>
  <si>
    <t xml:space="preserve">EGYSZERŰSÍTETT ÖSSZEVONT MÉRLEG </t>
  </si>
  <si>
    <t>Kötelezettség vállalás</t>
  </si>
  <si>
    <t>GYÖNGYÖSOROSZI KÖZSÉGI  ÖNKORMÁNYZAT TÖBB ÉVRE VÁLLALT KÖTELEZETTSÉGEI</t>
  </si>
  <si>
    <t>ÉVENKÉNTI BONTÁSBAN</t>
  </si>
  <si>
    <t>Szerződés szerinti összeg</t>
  </si>
  <si>
    <t>Kötelezettség-vállalás éve</t>
  </si>
  <si>
    <t>Tárgy évi nyitó állomány</t>
  </si>
  <si>
    <t>Tárgy évi záró állomány</t>
  </si>
  <si>
    <t>Kötelezettségvállallás tervezett éves teljesítése évenkénti bontásban</t>
  </si>
  <si>
    <t>Tárgy év</t>
  </si>
  <si>
    <t>I. Hitelek</t>
  </si>
  <si>
    <t>II. Lízingkötelezettségek és részletfizetések</t>
  </si>
  <si>
    <t>III. Egyéb kötelezettségvállalások</t>
  </si>
  <si>
    <t>Villamosenergia részvény</t>
  </si>
  <si>
    <t>IV. Készfizető kezességvállalások, garanciák</t>
  </si>
  <si>
    <t>Készfizető kezességvállalások, garanciák összesen</t>
  </si>
  <si>
    <t>KÖTELEZETTSÉGVÁLLALÁSOK MINDÖSSZESEN</t>
  </si>
  <si>
    <t>GYÖNGYÖSOROSZI KÖZSÉGI ÖNKORMÁNYZATA ÁLTAL NYÚJTOTT</t>
  </si>
  <si>
    <t>Jogcím</t>
  </si>
  <si>
    <t>Mentesség</t>
  </si>
  <si>
    <t>Kedvezmény</t>
  </si>
  <si>
    <t>Közvetett támogatás összesen (EFt)</t>
  </si>
  <si>
    <t>jogcíme (jellege)</t>
  </si>
  <si>
    <t>mértéke (%)</t>
  </si>
  <si>
    <t>ellátottak térítési díja, kártérítésének méltányossági alapon történő elengedése</t>
  </si>
  <si>
    <t>lakosság részére lakásépítéshez, lakásfelújíytáshoz nyújtott kölcsöne</t>
  </si>
  <si>
    <t>iparűzési adó</t>
  </si>
  <si>
    <t>magánszemélyek kommunális adója</t>
  </si>
  <si>
    <t>gépjárműadó</t>
  </si>
  <si>
    <t>gépjármű adó tv 5. §</t>
  </si>
  <si>
    <t>gépjármű adó tv 8. §</t>
  </si>
  <si>
    <t>20-30</t>
  </si>
  <si>
    <t>helyiségek, eszközök hasznosítása</t>
  </si>
  <si>
    <t>ÖSSZESEN</t>
  </si>
  <si>
    <t>talajterhelés méltányossági</t>
  </si>
  <si>
    <t>önkormányzati határozat</t>
  </si>
  <si>
    <t>KÖTELEZŐ  FELADATOK</t>
  </si>
  <si>
    <t>KÖTELEFŐ FELADATOK</t>
  </si>
  <si>
    <t>Kötelezettségvállalások összesen</t>
  </si>
  <si>
    <t>Adatok forintban</t>
  </si>
  <si>
    <t xml:space="preserve">ÁMK </t>
  </si>
  <si>
    <t>Összevont</t>
  </si>
  <si>
    <t>ÖSSZEVONT EREDMÉNYKIMUTATÁS</t>
  </si>
  <si>
    <t>08.Felhalmozási célú támogatások eredményszemléletű bevételei</t>
  </si>
  <si>
    <t>09. Különféle egyéb eredményszemléletű bevételek</t>
  </si>
  <si>
    <t>III. Egyéb eredményszemléletű bevételek (06+07+08+09)</t>
  </si>
  <si>
    <t>10. Anyagköltség</t>
  </si>
  <si>
    <t>11. Igénybe vett szolgáltatások értéke</t>
  </si>
  <si>
    <t>12. Eladott áruk beszerzési értéke</t>
  </si>
  <si>
    <t>13. Eladott (közvetített) szolgáltatások értéke</t>
  </si>
  <si>
    <t>14. Bérköltség</t>
  </si>
  <si>
    <t>15. Személyi jellegű egyéb kifizetések</t>
  </si>
  <si>
    <t>16. Bérjárulékok</t>
  </si>
  <si>
    <t>V. Személyi jellegű ráfordítások (14+15+16)</t>
  </si>
  <si>
    <t>IV. Anyagjellegű ráfordítások (10+11+12+13)</t>
  </si>
  <si>
    <t>17. Kapott (járó) osztalék és részesedés</t>
  </si>
  <si>
    <t>18. Részesedésekből származó eredményszemléletű bevételek</t>
  </si>
  <si>
    <t>19. Befektetett pénzügyi eszközökből származó eredményszemléletű bevételek</t>
  </si>
  <si>
    <t>20 Egyéb kapott kamatok és kamat jellegű bevétel</t>
  </si>
  <si>
    <t>21 Pénzügyi műveletek eredményszemléletű bevételei</t>
  </si>
  <si>
    <t>VIII.Pénzügyi műveletek eredményszemléletű bevételei (17+18+19+20+21)</t>
  </si>
  <si>
    <t>22. Részesedésekből származó ráfordítások, árfolyamveszteségek</t>
  </si>
  <si>
    <t>23. Befektetett pénzügyi eszközökből származó ráfordítások, árfolyamveszteségek</t>
  </si>
  <si>
    <t>24 Fizetendő  kamatok és kamat jellegű  ráfordítások</t>
  </si>
  <si>
    <t>25 Részesedések, értékpapírok és pénzeszközök értékvesztése</t>
  </si>
  <si>
    <t>26 Pénzügyi műveletek egyéb ráfordítása</t>
  </si>
  <si>
    <t>IX. Pénzügyi műveletek ráfordításai (22+23+24+25+26)</t>
  </si>
  <si>
    <t>C) Mérleg szerinti eredmény (±A±B)</t>
  </si>
  <si>
    <t>PÉNZÜGYI MÉRLEG</t>
  </si>
  <si>
    <t>16.  Bérjárulékok</t>
  </si>
  <si>
    <t>20. Egyéb kapott kamatok és kamatjellegű eredményszemléletű bevételek</t>
  </si>
  <si>
    <t>21. Pénzügyi műveletek egyéb eredményszemléletű bevételei</t>
  </si>
  <si>
    <t>VIII. Pénzügyi műveletek eredményszemléletű bevételei (17+18+19+20+21)</t>
  </si>
  <si>
    <t>25. Részesedések, értékpapírok, pénzeszközök értékvesztése</t>
  </si>
  <si>
    <t>C) MÉRLEG SZERINTI EREDMÉNY(±A±B)</t>
  </si>
  <si>
    <t>104037 Intézményen kívüli gyermekétkeztetés</t>
  </si>
  <si>
    <t>Kötelezettség vállalás és követelés</t>
  </si>
  <si>
    <t>Kormányzati funkciónkénti bevételek</t>
  </si>
  <si>
    <t>Kormányzati funkciónkénti kiadások</t>
  </si>
  <si>
    <t>PÉNZÜGYI  MÉRLEG</t>
  </si>
  <si>
    <t>- ebből: vagyoni tipusú adók (magánsz.komm.adója)</t>
  </si>
  <si>
    <t>- ebből: értékesítési és forgalmi adók (ipa)</t>
  </si>
  <si>
    <t>- ebből: egyéb közhatalmi bevétel (talajterhelés, stb.)</t>
  </si>
  <si>
    <t>042180 Állat-egészségügy</t>
  </si>
  <si>
    <t>Rászoruló gyermekek szünidei étkeztetése</t>
  </si>
  <si>
    <t>Elszámolás szerint jogszerűen felhasznált összeg</t>
  </si>
  <si>
    <t>Adatok forrintban</t>
  </si>
  <si>
    <t>Tanékezdési támogatás</t>
  </si>
  <si>
    <t>Idősek napja</t>
  </si>
  <si>
    <t>Lakhatási támogatás, gyógyszer segély, egyszeri segélyek</t>
  </si>
  <si>
    <t>Telepüési támogatás összesen</t>
  </si>
  <si>
    <t>- ebből: vagyoni tip.adók (komm.adó)</t>
  </si>
  <si>
    <t>-ebből: egyéb áruhasználati és szolg. Adó (megszűnt váll.adó)</t>
  </si>
  <si>
    <t>-ebből: egyéb közhatalmi bevétel (talajterhelés is)</t>
  </si>
  <si>
    <t>11/2015.(XI.27.) Ör. 3§(3)</t>
  </si>
  <si>
    <t xml:space="preserve">összege </t>
  </si>
  <si>
    <t>Eredménykimutatása</t>
  </si>
  <si>
    <t>Létszám adata</t>
  </si>
  <si>
    <t>Vagyonkimutatása</t>
  </si>
  <si>
    <t>Pénzügyi mérlege</t>
  </si>
  <si>
    <t>Maradványkimutatás</t>
  </si>
  <si>
    <t>Állami támogatások részletezése</t>
  </si>
  <si>
    <t>Közhatalmi bevételek részletezése</t>
  </si>
  <si>
    <t>Ellátottak pénzbeli juttatásai</t>
  </si>
  <si>
    <t>Felhalmozási kiadások</t>
  </si>
  <si>
    <t>Közvetett támogatások</t>
  </si>
  <si>
    <t>Több éves kihatással járó döntések</t>
  </si>
  <si>
    <t>Egyszerűsített mérlege</t>
  </si>
  <si>
    <t>Előző időszak</t>
  </si>
  <si>
    <t>Módosítások</t>
  </si>
  <si>
    <t>Tárgy időszak</t>
  </si>
  <si>
    <t>Előző év</t>
  </si>
  <si>
    <t>096025 Munkahelyi étekztetés</t>
  </si>
  <si>
    <t>082044 Könyvtári szolgáltatások</t>
  </si>
  <si>
    <t>- ebből: egyéb áruhasználati és szolg. adó ( megszűnt váll.adó)</t>
  </si>
  <si>
    <t xml:space="preserve">Tárgyévi nyitó </t>
  </si>
  <si>
    <t>90020 Önkormányzat funkcióra nem sorolható bevételei</t>
  </si>
  <si>
    <t>Kulturális illetménypótlék</t>
  </si>
  <si>
    <t>III. TELEPÜLÉSI ÖNKORMÁNYZATOK EGYES SZOCIÁLIS, GYERMEKJÓLÉTI ÉS GYERMEKÉTKEZTETÉSI FELADATAINAK TÁMOGATÁSA ÖSSZESEN</t>
  </si>
  <si>
    <t>IV. TELEPÜLÉSI ÖNKORMÁNYZATOK KULTURÁLIS FELADATAINAK TÁMOGATÁSA ÖSSZESEN</t>
  </si>
  <si>
    <t>MŰKÖDÉSI CÉLÚ KÖLTSÉGVETÉSI TÁMOGATÁSOK ÉS KIEGÉSZÍTŐ TÁMOGATÁSOK ÖSSZESEN</t>
  </si>
  <si>
    <t>ÖNKORMÁNYZATOK MŰKÖDÉSI TÁMOGATÁSAI ÖSSZESEN</t>
  </si>
  <si>
    <t>FELHALMOZÁSI CÉLÚ ÖNKORMÁNYZATI TÁMOGATÁSOK ÖSSZESEN</t>
  </si>
  <si>
    <t>II. TELEPÜLÉSI ÖNKORMÁNYZATOK EGYES KÖZNEVELÉSI FELADATAINAK TÁMOGATÁSA ÖSSZESEN</t>
  </si>
  <si>
    <t>Egyéb (pótlék, talajterhelési díj, stb.)</t>
  </si>
  <si>
    <t>Egyéb települési támogatás (gyermekek szoc.étk., eseti segélyek, stb.)</t>
  </si>
  <si>
    <t xml:space="preserve"> FELHALMOZÁSI KIADÁSA</t>
  </si>
  <si>
    <t>Gyöngyösoroszi Községi Önkormányzat elemi beszámoló mellékletek</t>
  </si>
  <si>
    <t>Gyöngyösoroszi Községi Önkormányzat összevont konszolidált beszámoló mellékletek</t>
  </si>
  <si>
    <t>ÁMK beszámoló mellékletei</t>
  </si>
  <si>
    <t>VAGYONKIMUTATÁS</t>
  </si>
  <si>
    <t>sorszám</t>
  </si>
  <si>
    <t>megnevezés</t>
  </si>
  <si>
    <t>sor</t>
  </si>
  <si>
    <t>for.képtelen</t>
  </si>
  <si>
    <t>Korl.forgképes</t>
  </si>
  <si>
    <t xml:space="preserve">Forgalomképes </t>
  </si>
  <si>
    <t>nem besorolt</t>
  </si>
  <si>
    <t>Alapítás-átszervezés aktivált értéke</t>
  </si>
  <si>
    <t>Kísérleti fejlesztés aktivált értéke</t>
  </si>
  <si>
    <t>Vagyoni értékû jogok (1113., 1123.)</t>
  </si>
  <si>
    <t>Szellemi termékek (1114., 1124.)</t>
  </si>
  <si>
    <t>Immateriális javakra adott előlegek</t>
  </si>
  <si>
    <t>Immateriális javak értékhelyesbítése</t>
  </si>
  <si>
    <t>I.</t>
  </si>
  <si>
    <t>Immateriális javak összesen  (01+.+06)</t>
  </si>
  <si>
    <t>Ingatlanok és vagyoni értékû jogok</t>
  </si>
  <si>
    <t>Gépek, berendezések és felszerelések</t>
  </si>
  <si>
    <t>Jármûvek (1321., 1322-ből)</t>
  </si>
  <si>
    <t>Tenyészállatok (141., 142-ből)</t>
  </si>
  <si>
    <t>Beruházások, felújítások</t>
  </si>
  <si>
    <t>Beruházásra adott előlegek</t>
  </si>
  <si>
    <t>Állami készletek, tartalékok</t>
  </si>
  <si>
    <t>Tárgyi eszközök értékhelyesbítése</t>
  </si>
  <si>
    <t xml:space="preserve">Tárgyi eszközök összesen </t>
  </si>
  <si>
    <t>II.</t>
  </si>
  <si>
    <t>1.</t>
  </si>
  <si>
    <t>2.</t>
  </si>
  <si>
    <t>3.</t>
  </si>
  <si>
    <t>4.</t>
  </si>
  <si>
    <t>5.</t>
  </si>
  <si>
    <t>6.</t>
  </si>
  <si>
    <t>Tartós hitelviszonyt m. értékpapír</t>
  </si>
  <si>
    <t>Tartósan adott kölcsön</t>
  </si>
  <si>
    <t>Egyéb tartós részesedés (171.,1751.)</t>
  </si>
  <si>
    <t>Hosszú lejáratú bankbetétek (178.)</t>
  </si>
  <si>
    <t>Egyéb hosszú lejáratú követelések</t>
  </si>
  <si>
    <t>Befektetett pénzügyi eszközök éh.</t>
  </si>
  <si>
    <t>Befektetett pénzügyi eszközök össz.</t>
  </si>
  <si>
    <t>Üzemeltetésre, kezelésre átadott e.</t>
  </si>
  <si>
    <t>Koncesszióba adott eszközök</t>
  </si>
  <si>
    <t>Vagyonkezelésbe adott eszközök</t>
  </si>
  <si>
    <t>Vagyonkezelésbe vett eszközök</t>
  </si>
  <si>
    <t>Üzem., k.átadott, v. vett eszközök</t>
  </si>
  <si>
    <t>Üzemeltetésre, kezelésre (24+.+28)</t>
  </si>
  <si>
    <t>IV.</t>
  </si>
  <si>
    <t>A)</t>
  </si>
  <si>
    <t>BEFEKTETETT ESZKÖZÖK ÖSSZESEN</t>
  </si>
  <si>
    <t>ÖNKORMÁNYZAT ÉS INTÉZMÉNYE</t>
  </si>
  <si>
    <t>GYÖNGYÖSOROSZI KÖZSÉGI ÖNKORMÁNYZAT INTÉZMÉNYEINEK</t>
  </si>
  <si>
    <t>Adatok fő-ben meghatározva</t>
  </si>
  <si>
    <t>Cím</t>
  </si>
  <si>
    <t>Intézmény neve</t>
  </si>
  <si>
    <t xml:space="preserve">Tárgy évi eredeti előirányzat </t>
  </si>
  <si>
    <t>teljes</t>
  </si>
  <si>
    <t>rész</t>
  </si>
  <si>
    <t>munkaidős létszám</t>
  </si>
  <si>
    <t>munkaidős létszám közfoglalkoztatott</t>
  </si>
  <si>
    <t>ÖNKORMÁNYZAT MINDÖSSZESEN</t>
  </si>
  <si>
    <t>Tárgy évi teljesítés</t>
  </si>
  <si>
    <t>Előző évi  eredeti előirányzat</t>
  </si>
  <si>
    <t>Előző évi eredeti előirányzat</t>
  </si>
  <si>
    <t>Felhalmozott eredmény</t>
  </si>
  <si>
    <t>ÁMK  2018. ÉVI  BEVÉTELEI</t>
  </si>
  <si>
    <t>ÁMK  2018. ÉVI  KIADÁSAI</t>
  </si>
  <si>
    <t>09 Felhalmozási céálú támogatás</t>
  </si>
  <si>
    <t>GYÖNGYÖSOROSZI KÖZSÉGI ÖNKORMÁNYZATA  2018. ÉVI  BEVÉTELEI</t>
  </si>
  <si>
    <t>013350 Önk. Vagyongazd.</t>
  </si>
  <si>
    <t>082044-091 Közművelődés</t>
  </si>
  <si>
    <t xml:space="preserve">GYÖNGYÖSOROSZI KÖZSÉGI ÖNKORMÁNYZAT 2018. ÉVI PÉNZFORGALMI KIADÁSAI </t>
  </si>
  <si>
    <t>2018. ÉV</t>
  </si>
  <si>
    <t>2018. ÉVBEN NYÚJTOTT KÖZVETETT TÁMOGATÁSOK</t>
  </si>
  <si>
    <t>013350 Önkormányzati vagyongazdálkodás</t>
  </si>
  <si>
    <t>041233-7 Közfoglalkoztatás</t>
  </si>
  <si>
    <t xml:space="preserve">045120 Út építés </t>
  </si>
  <si>
    <t>091140 Óvoda működtetés</t>
  </si>
  <si>
    <t xml:space="preserve">2018. év eredeti </t>
  </si>
  <si>
    <t>2018. év mód.ei.</t>
  </si>
  <si>
    <t>2018.év kiutalt támogatás</t>
  </si>
  <si>
    <t>2019. évben jogszerűen felhasználható</t>
  </si>
  <si>
    <t>2017. évről áthúzódó bérkompenzáció támogatása</t>
  </si>
  <si>
    <t>Polgármesteri illetmény támogatása</t>
  </si>
  <si>
    <t>Kiegészítő támogatás</t>
  </si>
  <si>
    <t>Szociális tűzifa</t>
  </si>
  <si>
    <t>Önkormányzatok rendkívüli támogatása</t>
  </si>
  <si>
    <t>Szociális tűzifa 2018. évi</t>
  </si>
  <si>
    <t>2018. évi bérkompenzáció</t>
  </si>
  <si>
    <t>2018 évi szociális tüzelőanyaghoz kiegészítés</t>
  </si>
  <si>
    <t>Elszámolásból származó bevételek</t>
  </si>
  <si>
    <t>Szociális tüzifa (2017 évről átjött támogatás)</t>
  </si>
  <si>
    <t>Rendelő (szünetmentes, nyomtató, vérnyomásmérő)</t>
  </si>
  <si>
    <t>Védőnő (hőmérő, szűrőadudiometer)</t>
  </si>
  <si>
    <t>IKSZT (boyler, hangfal)</t>
  </si>
  <si>
    <t>Iskola melegítőkonyha felújítása</t>
  </si>
  <si>
    <t>Temető (térfigyelő kamera)</t>
  </si>
  <si>
    <t>Közfoglalkoztatás (szövőszék, fűkaszák,)</t>
  </si>
  <si>
    <t>Város és községgazdálkodás ( diktafon, térfigyelő kamera, mosógép,csikkgyűjtő, kártyaolvasó, szünetmentes)</t>
  </si>
  <si>
    <t>Utak felújítása</t>
  </si>
  <si>
    <t>Gyermekétkeztetés (fagyláda)</t>
  </si>
  <si>
    <t>Irattár felújítás, polcok,</t>
  </si>
  <si>
    <t>2018. nyitó</t>
  </si>
  <si>
    <t xml:space="preserve"> 2018. záró</t>
  </si>
  <si>
    <t>2018. ÉVI LÉTSZÁM-ELŐIRÁNYZATAI</t>
  </si>
  <si>
    <t>GYÖNGYÖSOROSZI KÖZSÉGI ÖNKORMÁNYZAT és ÁMK 2018. ÉV BESZÁMOLÓJÁNAK MELLÉKLETEI</t>
  </si>
  <si>
    <t>ÖNKORMÁNYZAT</t>
  </si>
  <si>
    <t>Konyhai eszközök, készülékek ( szeletelőgép, gázfőzőüst, húsőrlő)</t>
  </si>
  <si>
    <t>Kamerarendszer</t>
  </si>
  <si>
    <t>Felhalmozási kiadások áfája</t>
  </si>
  <si>
    <t>Összes felhalmozási kiadás</t>
  </si>
  <si>
    <t>24. melléklet az   /2019.(     .) önkormányzati rendelethez</t>
  </si>
  <si>
    <t xml:space="preserve">GYÖNGYÖSOROSZI KÖZSÉGI ÖNKORMÁNYZAT </t>
  </si>
  <si>
    <t>1. melléklet az   7 /2019.(V. 28.) önkormányzati rendelethez</t>
  </si>
  <si>
    <t>2. melléklet az   7/2019.( V. 28.) önkormányzati rendelethez</t>
  </si>
  <si>
    <t>3. sz. melléklet a   7/2019.( V.28.) rendelethez</t>
  </si>
  <si>
    <t>4. melléklet az  7/2019. ( V.28.) önkormányzati rendelethez</t>
  </si>
  <si>
    <t>munkaidős létszám 2018. december 31-i állapot szerint</t>
  </si>
  <si>
    <t xml:space="preserve">Közfoglalkoztatottak munkaidős létszám </t>
  </si>
  <si>
    <t>5. melléklet az  7/2019. (V.28.) önkormányzati rendelethez</t>
  </si>
  <si>
    <t>6. melléklet az    7/2019.(  V.28 .) önkormányzati rendelethez</t>
  </si>
  <si>
    <t>7. melléklet az    7/2019.( V.28 .) önkormányzati rendelethez</t>
  </si>
  <si>
    <t>8. sz. melléklet a   7 /2019.(V.28 .) rendelethez</t>
  </si>
  <si>
    <t>9. melléklet az     7/2019.( V.28.) önkormányzati rendelethez</t>
  </si>
  <si>
    <t>10. melléklet az      7/2019.( V.28.) önkormányzati rendelethez</t>
  </si>
  <si>
    <t>11. melléklet az   7 /2019.(V.28.) önkormányzati rendelethez</t>
  </si>
  <si>
    <t>12. melléklet az    7/2019.(V.28.) önkormányzati rendelethez</t>
  </si>
  <si>
    <t>13. melléklet az   7 /2019.(V.28.) önkormányzati rendelethez</t>
  </si>
  <si>
    <t>14. melléklet az    7/2019.( V.28.) önkormányzati rendelethez</t>
  </si>
  <si>
    <t>15. melléklet az   7/2019.( V.28.) önkormányzati rendelethez</t>
  </si>
  <si>
    <t>16. melléklet az    7/2019.( V.28.) önkormányzati rendelethez</t>
  </si>
  <si>
    <t>17. melléklet az    7/2019.( V.28.) önkormányzati rendelethez</t>
  </si>
  <si>
    <t>18. melléklet az   7 /2019.( V.28.) önkormányzati rendelethez</t>
  </si>
  <si>
    <t>19. melléklet az    7/2019.(V.28.) önkormányzati rendelethez</t>
  </si>
  <si>
    <t>20. sz. melléklet a    7 /2019.( V.28.) rendelethez</t>
  </si>
  <si>
    <t>21. melléklet az    7 /2019.(V.28.) önkormányzati rendelethez</t>
  </si>
  <si>
    <t>22. melléklet az  7 /2019.( V.28.) önkormányzati rendelethez</t>
  </si>
  <si>
    <t>23. melléklet az  7 /2019.(V.28.) önkormányzati rendelethez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</si>
</sst>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\ &quot;Ft&quot;"/>
    <numFmt numFmtId="170" formatCode="#,##0\ _F_t"/>
    <numFmt numFmtId="171" formatCode="#,##0\ _F_t;[Red]#,##0\ _F_t"/>
    <numFmt numFmtId="172" formatCode="[$-40E]yyyy\.\ mmmm\ d\."/>
    <numFmt numFmtId="173" formatCode="0.0_ ;[Red]\-0.0\ "/>
    <numFmt numFmtId="174" formatCode="0_ ;[Red]\-0\ "/>
    <numFmt numFmtId="175" formatCode="&quot;H-&quot;0000"/>
    <numFmt numFmtId="176" formatCode="0;[Red]0"/>
    <numFmt numFmtId="177" formatCode="0.00;[Red]0.00"/>
    <numFmt numFmtId="178" formatCode="_-* #,##0.000\ _F_t_-;\-* #,##0.000\ _F_t_-;_-* &quot;-&quot;??\ _F_t_-;_-@_-"/>
    <numFmt numFmtId="179" formatCode="#,##0_ ;\-#,##0\ "/>
    <numFmt numFmtId="180" formatCode="0.0"/>
    <numFmt numFmtId="181" formatCode="0.000"/>
    <numFmt numFmtId="182" formatCode="#,##0.00\ _F_t"/>
    <numFmt numFmtId="183" formatCode="0.000000000"/>
    <numFmt numFmtId="184" formatCode="0.0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_ ;[Red]\-0.00\ "/>
    <numFmt numFmtId="191" formatCode="_-* #,##0.0\ _F_t_-;\-* #,##0.0\ _F_t_-;_-* &quot;-&quot;??\ _F_t_-;_-@_-"/>
    <numFmt numFmtId="192" formatCode="_-* #,##0\ _F_t_-;\-* #,##0\ _F_t_-;_-* &quot;-&quot;??\ _F_t_-;_-@_-"/>
    <numFmt numFmtId="193" formatCode="0.E+00"/>
    <numFmt numFmtId="194" formatCode="0.0%"/>
    <numFmt numFmtId="195" formatCode="_-* #,##0.0000\ _F_t_-;\-* #,##0.0000\ _F_t_-;_-* &quot;-&quot;??\ _F_t_-;_-@_-"/>
    <numFmt numFmtId="196" formatCode="[$-40E]yyyy\.\ mmmm\ d\.\,\ dddd"/>
    <numFmt numFmtId="197" formatCode="###\ ###\ ###\ ###\ ##0.00"/>
    <numFmt numFmtId="198" formatCode="[$¥€-2]\ #\ ##,000_);[Red]\([$€-2]\ #\ ##,000\)"/>
  </numFmts>
  <fonts count="11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0"/>
      <name val="Times New Roman"/>
      <family val="1"/>
    </font>
    <font>
      <b/>
      <sz val="9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sz val="10"/>
      <name val="Century Gothic"/>
      <family val="2"/>
    </font>
    <font>
      <b/>
      <sz val="10"/>
      <name val="Arial CE"/>
      <family val="0"/>
    </font>
    <font>
      <b/>
      <sz val="14"/>
      <name val="Garamond"/>
      <family val="1"/>
    </font>
    <font>
      <sz val="10"/>
      <name val="Garamond"/>
      <family val="1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63"/>
      <name val="Arial"/>
      <family val="2"/>
    </font>
    <font>
      <b/>
      <i/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2"/>
      <name val="Times New Roman CE"/>
      <family val="1"/>
    </font>
    <font>
      <sz val="10"/>
      <name val="Times New Roman CE"/>
      <family val="1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8"/>
      <name val="Arial"/>
      <family val="2"/>
    </font>
    <font>
      <b/>
      <sz val="10"/>
      <name val="Garamond"/>
      <family val="1"/>
    </font>
    <font>
      <i/>
      <sz val="10"/>
      <name val="Arial"/>
      <family val="2"/>
    </font>
    <font>
      <u val="single"/>
      <sz val="10"/>
      <name val="Arial"/>
      <family val="2"/>
    </font>
    <font>
      <sz val="9"/>
      <name val="Garamond"/>
      <family val="1"/>
    </font>
    <font>
      <b/>
      <sz val="9"/>
      <name val="Garamond"/>
      <family val="1"/>
    </font>
    <font>
      <b/>
      <sz val="9"/>
      <name val="Century Gothic"/>
      <family val="2"/>
    </font>
    <font>
      <sz val="9"/>
      <name val="Century Gothic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i/>
      <sz val="8"/>
      <name val="Arial"/>
      <family val="2"/>
    </font>
    <font>
      <i/>
      <sz val="8"/>
      <color indexed="63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 CE"/>
      <family val="1"/>
    </font>
    <font>
      <sz val="12"/>
      <color indexed="10"/>
      <name val="Times New Roman CE"/>
      <family val="1"/>
    </font>
    <font>
      <sz val="12"/>
      <name val="Arial CE"/>
      <family val="2"/>
    </font>
    <font>
      <sz val="10"/>
      <name val="Georgia"/>
      <family val="1"/>
    </font>
    <font>
      <i/>
      <sz val="11"/>
      <name val="Times New Roman"/>
      <family val="1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u val="single"/>
      <sz val="12"/>
      <color indexed="8"/>
      <name val="Times"/>
      <family val="0"/>
    </font>
    <font>
      <b/>
      <sz val="12"/>
      <color indexed="8"/>
      <name val="Times"/>
      <family val="0"/>
    </font>
    <font>
      <sz val="12"/>
      <color indexed="8"/>
      <name val="Times"/>
      <family val="0"/>
    </font>
    <font>
      <b/>
      <sz val="8"/>
      <color indexed="10"/>
      <name val="Arial"/>
      <family val="2"/>
    </font>
    <font>
      <sz val="10"/>
      <color indexed="10"/>
      <name val="Arial CE"/>
      <family val="0"/>
    </font>
    <font>
      <sz val="8"/>
      <color indexed="10"/>
      <name val="Arial"/>
      <family val="2"/>
    </font>
    <font>
      <b/>
      <sz val="8"/>
      <color indexed="60"/>
      <name val="Arial"/>
      <family val="2"/>
    </font>
    <font>
      <sz val="8"/>
      <color indexed="8"/>
      <name val="Courier New"/>
      <family val="3"/>
    </font>
    <font>
      <b/>
      <sz val="8"/>
      <color indexed="8"/>
      <name val="Courier New"/>
      <family val="3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u val="single"/>
      <sz val="12"/>
      <color rgb="FF000000"/>
      <name val="Times"/>
      <family val="0"/>
    </font>
    <font>
      <b/>
      <sz val="12"/>
      <color rgb="FF000000"/>
      <name val="Times"/>
      <family val="0"/>
    </font>
    <font>
      <sz val="12"/>
      <color rgb="FF000000"/>
      <name val="Times"/>
      <family val="0"/>
    </font>
    <font>
      <b/>
      <sz val="8"/>
      <color rgb="FFFF0000"/>
      <name val="Arial"/>
      <family val="2"/>
    </font>
    <font>
      <sz val="10"/>
      <color rgb="FFFF0000"/>
      <name val="Arial CE"/>
      <family val="0"/>
    </font>
    <font>
      <sz val="8"/>
      <color rgb="FFFF0000"/>
      <name val="Arial"/>
      <family val="2"/>
    </font>
    <font>
      <b/>
      <sz val="8"/>
      <color theme="9" tint="-0.4999699890613556"/>
      <name val="Arial"/>
      <family val="2"/>
    </font>
    <font>
      <sz val="8"/>
      <color rgb="FF000000"/>
      <name val="Courier New"/>
      <family val="3"/>
    </font>
    <font>
      <b/>
      <sz val="8"/>
      <color rgb="FF000000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5" fillId="26" borderId="1" applyNumberFormat="0" applyAlignment="0" applyProtection="0"/>
    <xf numFmtId="0" fontId="86" fillId="0" borderId="0" applyNumberFormat="0" applyFill="0" applyBorder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0" fontId="9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0" fillId="28" borderId="7" applyNumberFormat="0" applyFont="0" applyAlignment="0" applyProtection="0"/>
    <xf numFmtId="0" fontId="93" fillId="29" borderId="0" applyNumberFormat="0" applyBorder="0" applyAlignment="0" applyProtection="0"/>
    <xf numFmtId="0" fontId="94" fillId="30" borderId="8" applyNumberFormat="0" applyAlignment="0" applyProtection="0"/>
    <xf numFmtId="3" fontId="32" fillId="0" borderId="0">
      <alignment vertical="center"/>
      <protection/>
    </xf>
    <xf numFmtId="0" fontId="1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>
      <alignment/>
      <protection/>
    </xf>
    <xf numFmtId="0" fontId="96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/>
      <protection/>
    </xf>
    <xf numFmtId="3" fontId="32" fillId="0" borderId="0">
      <alignment vertical="center"/>
      <protection/>
    </xf>
    <xf numFmtId="0" fontId="33" fillId="0" borderId="0">
      <alignment/>
      <protection/>
    </xf>
    <xf numFmtId="0" fontId="9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31" borderId="0" applyNumberFormat="0" applyBorder="0" applyAlignment="0" applyProtection="0"/>
    <xf numFmtId="0" fontId="99" fillId="32" borderId="0" applyNumberFormat="0" applyBorder="0" applyAlignment="0" applyProtection="0"/>
    <xf numFmtId="0" fontId="100" fillId="30" borderId="1" applyNumberFormat="0" applyAlignment="0" applyProtection="0"/>
    <xf numFmtId="9" fontId="0" fillId="0" borderId="0" applyFont="0" applyFill="0" applyBorder="0" applyAlignment="0" applyProtection="0"/>
  </cellStyleXfs>
  <cellXfs count="572">
    <xf numFmtId="0" fontId="0" fillId="0" borderId="0" xfId="0" applyAlignment="1">
      <alignment/>
    </xf>
    <xf numFmtId="0" fontId="5" fillId="0" borderId="0" xfId="62">
      <alignment/>
      <protection/>
    </xf>
    <xf numFmtId="0" fontId="0" fillId="0" borderId="0" xfId="62" applyFont="1">
      <alignment/>
      <protection/>
    </xf>
    <xf numFmtId="170" fontId="1" fillId="0" borderId="10" xfId="62" applyNumberFormat="1" applyFont="1" applyBorder="1" applyAlignment="1">
      <alignment vertical="top" wrapText="1"/>
      <protection/>
    </xf>
    <xf numFmtId="170" fontId="6" fillId="0" borderId="11" xfId="62" applyNumberFormat="1" applyFont="1" applyBorder="1" applyAlignment="1">
      <alignment vertical="top" wrapText="1"/>
      <protection/>
    </xf>
    <xf numFmtId="0" fontId="7" fillId="0" borderId="0" xfId="62" applyFont="1" applyAlignment="1">
      <alignment wrapText="1"/>
      <protection/>
    </xf>
    <xf numFmtId="0" fontId="10" fillId="0" borderId="0" xfId="0" applyFont="1" applyAlignment="1">
      <alignment wrapText="1"/>
    </xf>
    <xf numFmtId="0" fontId="3" fillId="0" borderId="0" xfId="62" applyFont="1">
      <alignment/>
      <protection/>
    </xf>
    <xf numFmtId="0" fontId="1" fillId="0" borderId="12" xfId="62" applyFont="1" applyBorder="1" applyAlignment="1">
      <alignment vertical="top" wrapText="1"/>
      <protection/>
    </xf>
    <xf numFmtId="0" fontId="2" fillId="0" borderId="0" xfId="62" applyFont="1">
      <alignment/>
      <protection/>
    </xf>
    <xf numFmtId="3" fontId="1" fillId="0" borderId="12" xfId="62" applyNumberFormat="1" applyFont="1" applyBorder="1" applyAlignment="1">
      <alignment vertical="top" wrapText="1"/>
      <protection/>
    </xf>
    <xf numFmtId="3" fontId="6" fillId="0" borderId="12" xfId="62" applyNumberFormat="1" applyFont="1" applyBorder="1" applyAlignment="1">
      <alignment vertical="top" wrapText="1"/>
      <protection/>
    </xf>
    <xf numFmtId="3" fontId="0" fillId="0" borderId="0" xfId="62" applyNumberFormat="1" applyFont="1">
      <alignment/>
      <protection/>
    </xf>
    <xf numFmtId="3" fontId="0" fillId="0" borderId="0" xfId="0" applyNumberFormat="1" applyAlignment="1">
      <alignment/>
    </xf>
    <xf numFmtId="0" fontId="8" fillId="0" borderId="12" xfId="62" applyFont="1" applyBorder="1" applyAlignment="1">
      <alignment vertical="top" wrapText="1"/>
      <protection/>
    </xf>
    <xf numFmtId="0" fontId="9" fillId="0" borderId="12" xfId="62" applyFont="1" applyBorder="1" applyAlignment="1">
      <alignment vertical="top" wrapText="1"/>
      <protection/>
    </xf>
    <xf numFmtId="170" fontId="1" fillId="33" borderId="10" xfId="62" applyNumberFormat="1" applyFont="1" applyFill="1" applyBorder="1" applyAlignment="1">
      <alignment vertical="top" wrapText="1"/>
      <protection/>
    </xf>
    <xf numFmtId="3" fontId="6" fillId="33" borderId="12" xfId="62" applyNumberFormat="1" applyFont="1" applyFill="1" applyBorder="1" applyAlignment="1">
      <alignment vertical="top" wrapText="1"/>
      <protection/>
    </xf>
    <xf numFmtId="170" fontId="6" fillId="33" borderId="11" xfId="62" applyNumberFormat="1" applyFont="1" applyFill="1" applyBorder="1" applyAlignment="1">
      <alignment vertical="top" wrapText="1"/>
      <protection/>
    </xf>
    <xf numFmtId="170" fontId="1" fillId="33" borderId="11" xfId="62" applyNumberFormat="1" applyFont="1" applyFill="1" applyBorder="1" applyAlignment="1">
      <alignment vertical="top" wrapText="1"/>
      <protection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6" fillId="0" borderId="0" xfId="59" applyFont="1" applyAlignment="1">
      <alignment horizontal="center"/>
      <protection/>
    </xf>
    <xf numFmtId="0" fontId="1" fillId="0" borderId="0" xfId="59" applyFont="1">
      <alignment/>
      <protection/>
    </xf>
    <xf numFmtId="0" fontId="1" fillId="0" borderId="12" xfId="59" applyFont="1" applyBorder="1" applyAlignment="1">
      <alignment horizontal="left" vertical="center"/>
      <protection/>
    </xf>
    <xf numFmtId="0" fontId="1" fillId="0" borderId="12" xfId="59" applyFont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12" fillId="0" borderId="0" xfId="62" applyFont="1" applyAlignment="1">
      <alignment/>
      <protection/>
    </xf>
    <xf numFmtId="0" fontId="0" fillId="0" borderId="0" xfId="0" applyAlignment="1">
      <alignment horizontal="right"/>
    </xf>
    <xf numFmtId="0" fontId="6" fillId="0" borderId="13" xfId="59" applyFont="1" applyBorder="1" applyAlignment="1">
      <alignment horizontal="center" vertical="center"/>
      <protection/>
    </xf>
    <xf numFmtId="3" fontId="18" fillId="0" borderId="0" xfId="57" applyNumberFormat="1" applyFont="1">
      <alignment/>
      <protection/>
    </xf>
    <xf numFmtId="0" fontId="20" fillId="0" borderId="0" xfId="57" applyFont="1">
      <alignment/>
      <protection/>
    </xf>
    <xf numFmtId="0" fontId="5" fillId="0" borderId="0" xfId="57">
      <alignment/>
      <protection/>
    </xf>
    <xf numFmtId="0" fontId="19" fillId="0" borderId="0" xfId="57" applyFont="1" applyAlignment="1">
      <alignment/>
      <protection/>
    </xf>
    <xf numFmtId="3" fontId="22" fillId="0" borderId="0" xfId="57" applyNumberFormat="1" applyFont="1">
      <alignment/>
      <protection/>
    </xf>
    <xf numFmtId="0" fontId="23" fillId="0" borderId="0" xfId="57" applyFont="1">
      <alignment/>
      <protection/>
    </xf>
    <xf numFmtId="3" fontId="23" fillId="0" borderId="0" xfId="57" applyNumberFormat="1" applyFont="1">
      <alignment/>
      <protection/>
    </xf>
    <xf numFmtId="0" fontId="19" fillId="0" borderId="0" xfId="57" applyFont="1" applyAlignment="1">
      <alignment horizontal="center"/>
      <protection/>
    </xf>
    <xf numFmtId="0" fontId="0" fillId="0" borderId="0" xfId="0" applyAlignment="1">
      <alignment wrapText="1"/>
    </xf>
    <xf numFmtId="0" fontId="21" fillId="0" borderId="0" xfId="62" applyFont="1">
      <alignment/>
      <protection/>
    </xf>
    <xf numFmtId="170" fontId="6" fillId="0" borderId="14" xfId="62" applyNumberFormat="1" applyFont="1" applyFill="1" applyBorder="1" applyAlignment="1">
      <alignment vertical="top" wrapText="1"/>
      <protection/>
    </xf>
    <xf numFmtId="0" fontId="6" fillId="34" borderId="12" xfId="62" applyFont="1" applyFill="1" applyBorder="1" applyAlignment="1">
      <alignment horizontal="center" vertical="center" wrapText="1"/>
      <protection/>
    </xf>
    <xf numFmtId="0" fontId="11" fillId="34" borderId="15" xfId="62" applyFont="1" applyFill="1" applyBorder="1" applyAlignment="1">
      <alignment horizontal="center" vertical="center" wrapText="1"/>
      <protection/>
    </xf>
    <xf numFmtId="0" fontId="11" fillId="34" borderId="16" xfId="62" applyFont="1" applyFill="1" applyBorder="1" applyAlignment="1">
      <alignment horizontal="center" vertical="center" wrapText="1"/>
      <protection/>
    </xf>
    <xf numFmtId="0" fontId="11" fillId="34" borderId="17" xfId="62" applyFont="1" applyFill="1" applyBorder="1" applyAlignment="1">
      <alignment horizontal="center" vertical="center" wrapText="1"/>
      <protection/>
    </xf>
    <xf numFmtId="0" fontId="11" fillId="34" borderId="18" xfId="62" applyFont="1" applyFill="1" applyBorder="1" applyAlignment="1">
      <alignment horizontal="center" vertical="center" wrapText="1"/>
      <protection/>
    </xf>
    <xf numFmtId="3" fontId="16" fillId="0" borderId="0" xfId="62" applyNumberFormat="1" applyFont="1">
      <alignment/>
      <protection/>
    </xf>
    <xf numFmtId="0" fontId="16" fillId="0" borderId="0" xfId="62" applyFont="1">
      <alignment/>
      <protection/>
    </xf>
    <xf numFmtId="0" fontId="4" fillId="0" borderId="0" xfId="57" applyFont="1">
      <alignment/>
      <protection/>
    </xf>
    <xf numFmtId="0" fontId="0" fillId="0" borderId="0" xfId="57" applyFont="1">
      <alignment/>
      <protection/>
    </xf>
    <xf numFmtId="0" fontId="24" fillId="33" borderId="12" xfId="57" applyFont="1" applyFill="1" applyBorder="1" applyAlignment="1">
      <alignment horizontal="center" vertical="center"/>
      <protection/>
    </xf>
    <xf numFmtId="0" fontId="27" fillId="33" borderId="12" xfId="0" applyFont="1" applyFill="1" applyBorder="1" applyAlignment="1">
      <alignment horizontal="justify" vertical="center" wrapText="1"/>
    </xf>
    <xf numFmtId="3" fontId="24" fillId="33" borderId="12" xfId="57" applyNumberFormat="1" applyFont="1" applyFill="1" applyBorder="1">
      <alignment/>
      <protection/>
    </xf>
    <xf numFmtId="3" fontId="24" fillId="33" borderId="12" xfId="57" applyNumberFormat="1" applyFont="1" applyFill="1" applyBorder="1" applyAlignment="1">
      <alignment vertical="center"/>
      <protection/>
    </xf>
    <xf numFmtId="3" fontId="4" fillId="33" borderId="12" xfId="57" applyNumberFormat="1" applyFont="1" applyFill="1" applyBorder="1" applyAlignment="1">
      <alignment vertical="center"/>
      <protection/>
    </xf>
    <xf numFmtId="0" fontId="4" fillId="35" borderId="12" xfId="57" applyFont="1" applyFill="1" applyBorder="1" applyAlignment="1">
      <alignment horizontal="center" vertical="center"/>
      <protection/>
    </xf>
    <xf numFmtId="0" fontId="28" fillId="35" borderId="12" xfId="0" applyFont="1" applyFill="1" applyBorder="1" applyAlignment="1">
      <alignment horizontal="justify" vertical="center" wrapText="1"/>
    </xf>
    <xf numFmtId="3" fontId="4" fillId="35" borderId="12" xfId="57" applyNumberFormat="1" applyFont="1" applyFill="1" applyBorder="1" applyAlignment="1">
      <alignment vertical="center"/>
      <protection/>
    </xf>
    <xf numFmtId="0" fontId="24" fillId="33" borderId="19" xfId="57" applyFont="1" applyFill="1" applyBorder="1" applyAlignment="1">
      <alignment horizontal="center" vertical="center"/>
      <protection/>
    </xf>
    <xf numFmtId="0" fontId="27" fillId="33" borderId="19" xfId="0" applyFont="1" applyFill="1" applyBorder="1" applyAlignment="1">
      <alignment horizontal="justify" vertical="center" wrapText="1"/>
    </xf>
    <xf numFmtId="3" fontId="4" fillId="33" borderId="19" xfId="57" applyNumberFormat="1" applyFont="1" applyFill="1" applyBorder="1" applyAlignment="1">
      <alignment vertical="center"/>
      <protection/>
    </xf>
    <xf numFmtId="0" fontId="28" fillId="33" borderId="19" xfId="0" applyFont="1" applyFill="1" applyBorder="1" applyAlignment="1">
      <alignment horizontal="justify" vertical="center" wrapText="1"/>
    </xf>
    <xf numFmtId="3" fontId="24" fillId="33" borderId="19" xfId="57" applyNumberFormat="1" applyFont="1" applyFill="1" applyBorder="1">
      <alignment/>
      <protection/>
    </xf>
    <xf numFmtId="3" fontId="4" fillId="35" borderId="12" xfId="57" applyNumberFormat="1" applyFont="1" applyFill="1" applyBorder="1">
      <alignment/>
      <protection/>
    </xf>
    <xf numFmtId="0" fontId="4" fillId="33" borderId="19" xfId="57" applyFont="1" applyFill="1" applyBorder="1" applyAlignment="1">
      <alignment horizontal="center" vertical="center"/>
      <protection/>
    </xf>
    <xf numFmtId="3" fontId="4" fillId="33" borderId="19" xfId="57" applyNumberFormat="1" applyFont="1" applyFill="1" applyBorder="1">
      <alignment/>
      <protection/>
    </xf>
    <xf numFmtId="0" fontId="20" fillId="33" borderId="0" xfId="57" applyFont="1" applyFill="1" applyBorder="1" applyAlignment="1">
      <alignment horizontal="center" vertical="center"/>
      <protection/>
    </xf>
    <xf numFmtId="0" fontId="20" fillId="33" borderId="0" xfId="57" applyFont="1" applyFill="1">
      <alignment/>
      <protection/>
    </xf>
    <xf numFmtId="3" fontId="20" fillId="33" borderId="0" xfId="57" applyNumberFormat="1" applyFont="1" applyFill="1">
      <alignment/>
      <protection/>
    </xf>
    <xf numFmtId="3" fontId="30" fillId="0" borderId="0" xfId="57" applyNumberFormat="1" applyFont="1">
      <alignment/>
      <protection/>
    </xf>
    <xf numFmtId="0" fontId="25" fillId="0" borderId="0" xfId="57" applyFont="1" applyAlignment="1">
      <alignment horizontal="center"/>
      <protection/>
    </xf>
    <xf numFmtId="0" fontId="5" fillId="0" borderId="0" xfId="61" applyFont="1" applyBorder="1" applyAlignment="1">
      <alignment/>
      <protection/>
    </xf>
    <xf numFmtId="3" fontId="4" fillId="0" borderId="0" xfId="57" applyNumberFormat="1" applyFont="1" applyAlignment="1">
      <alignment/>
      <protection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59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57" applyNumberFormat="1" applyFont="1" applyAlignment="1">
      <alignment/>
      <protection/>
    </xf>
    <xf numFmtId="3" fontId="24" fillId="0" borderId="0" xfId="57" applyNumberFormat="1" applyFont="1" applyAlignment="1">
      <alignment/>
      <protection/>
    </xf>
    <xf numFmtId="0" fontId="25" fillId="0" borderId="0" xfId="0" applyFont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0" xfId="0" applyFont="1" applyAlignment="1">
      <alignment horizontal="right"/>
    </xf>
    <xf numFmtId="14" fontId="19" fillId="0" borderId="0" xfId="57" applyNumberFormat="1" applyFont="1" applyAlignment="1">
      <alignment horizontal="center"/>
      <protection/>
    </xf>
    <xf numFmtId="0" fontId="2" fillId="0" borderId="0" xfId="62" applyFont="1" applyBorder="1" applyAlignment="1">
      <alignment horizontal="right"/>
      <protection/>
    </xf>
    <xf numFmtId="0" fontId="26" fillId="0" borderId="0" xfId="57" applyFont="1" applyAlignment="1">
      <alignment horizontal="center"/>
      <protection/>
    </xf>
    <xf numFmtId="14" fontId="25" fillId="0" borderId="0" xfId="57" applyNumberFormat="1" applyFont="1" applyAlignment="1">
      <alignment horizontal="center"/>
      <protection/>
    </xf>
    <xf numFmtId="14" fontId="21" fillId="0" borderId="0" xfId="62" applyNumberFormat="1" applyFont="1">
      <alignment/>
      <protection/>
    </xf>
    <xf numFmtId="14" fontId="3" fillId="0" borderId="0" xfId="62" applyNumberFormat="1" applyFont="1">
      <alignment/>
      <protection/>
    </xf>
    <xf numFmtId="0" fontId="12" fillId="0" borderId="0" xfId="62" applyFont="1" applyAlignment="1">
      <alignment horizontal="left"/>
      <protection/>
    </xf>
    <xf numFmtId="14" fontId="21" fillId="0" borderId="0" xfId="62" applyNumberFormat="1" applyFont="1" applyAlignment="1">
      <alignment horizontal="center"/>
      <protection/>
    </xf>
    <xf numFmtId="3" fontId="24" fillId="0" borderId="0" xfId="57" applyNumberFormat="1" applyFont="1" applyAlignment="1">
      <alignment horizontal="right"/>
      <protection/>
    </xf>
    <xf numFmtId="0" fontId="0" fillId="0" borderId="0" xfId="57" applyFont="1" applyAlignment="1">
      <alignment/>
      <protection/>
    </xf>
    <xf numFmtId="0" fontId="0" fillId="0" borderId="0" xfId="0" applyFont="1" applyAlignment="1">
      <alignment/>
    </xf>
    <xf numFmtId="0" fontId="1" fillId="0" borderId="20" xfId="59" applyFont="1" applyBorder="1" applyAlignment="1">
      <alignment/>
      <protection/>
    </xf>
    <xf numFmtId="0" fontId="15" fillId="33" borderId="21" xfId="57" applyFont="1" applyFill="1" applyBorder="1" applyAlignment="1">
      <alignment horizontal="center" vertical="center"/>
      <protection/>
    </xf>
    <xf numFmtId="0" fontId="34" fillId="0" borderId="21" xfId="0" applyFont="1" applyBorder="1" applyAlignment="1">
      <alignment horizontal="justify" vertical="center" wrapText="1"/>
    </xf>
    <xf numFmtId="3" fontId="15" fillId="33" borderId="21" xfId="57" applyNumberFormat="1" applyFont="1" applyFill="1" applyBorder="1">
      <alignment/>
      <protection/>
    </xf>
    <xf numFmtId="0" fontId="15" fillId="0" borderId="0" xfId="0" applyFont="1" applyAlignment="1">
      <alignment/>
    </xf>
    <xf numFmtId="0" fontId="34" fillId="0" borderId="12" xfId="0" applyFont="1" applyBorder="1" applyAlignment="1">
      <alignment horizontal="justify" vertical="center"/>
    </xf>
    <xf numFmtId="3" fontId="15" fillId="33" borderId="12" xfId="57" applyNumberFormat="1" applyFont="1" applyFill="1" applyBorder="1" applyAlignment="1">
      <alignment vertical="center"/>
      <protection/>
    </xf>
    <xf numFmtId="0" fontId="15" fillId="33" borderId="12" xfId="57" applyFont="1" applyFill="1" applyBorder="1" applyAlignment="1">
      <alignment horizontal="center" vertical="center"/>
      <protection/>
    </xf>
    <xf numFmtId="0" fontId="15" fillId="0" borderId="12" xfId="57" applyFont="1" applyBorder="1" applyAlignment="1">
      <alignment horizontal="center"/>
      <protection/>
    </xf>
    <xf numFmtId="3" fontId="15" fillId="0" borderId="12" xfId="57" applyNumberFormat="1" applyFont="1" applyBorder="1">
      <alignment/>
      <protection/>
    </xf>
    <xf numFmtId="0" fontId="35" fillId="35" borderId="12" xfId="0" applyFont="1" applyFill="1" applyBorder="1" applyAlignment="1">
      <alignment horizontal="justify" vertical="center"/>
    </xf>
    <xf numFmtId="3" fontId="36" fillId="35" borderId="12" xfId="57" applyNumberFormat="1" applyFont="1" applyFill="1" applyBorder="1">
      <alignment/>
      <protection/>
    </xf>
    <xf numFmtId="0" fontId="15" fillId="36" borderId="0" xfId="0" applyFont="1" applyFill="1" applyAlignment="1">
      <alignment/>
    </xf>
    <xf numFmtId="0" fontId="36" fillId="36" borderId="0" xfId="0" applyFont="1" applyFill="1" applyAlignment="1">
      <alignment/>
    </xf>
    <xf numFmtId="0" fontId="16" fillId="0" borderId="0" xfId="0" applyFont="1" applyBorder="1" applyAlignment="1">
      <alignment/>
    </xf>
    <xf numFmtId="0" fontId="38" fillId="0" borderId="0" xfId="0" applyFont="1" applyAlignment="1">
      <alignment horizontal="left" indent="1"/>
    </xf>
    <xf numFmtId="3" fontId="0" fillId="0" borderId="0" xfId="0" applyNumberFormat="1" applyFont="1" applyFill="1" applyBorder="1" applyAlignment="1">
      <alignment/>
    </xf>
    <xf numFmtId="3" fontId="39" fillId="0" borderId="0" xfId="0" applyNumberFormat="1" applyFont="1" applyAlignment="1">
      <alignment/>
    </xf>
    <xf numFmtId="0" fontId="37" fillId="35" borderId="22" xfId="57" applyFont="1" applyFill="1" applyBorder="1" applyAlignment="1">
      <alignment horizontal="center" vertical="center"/>
      <protection/>
    </xf>
    <xf numFmtId="0" fontId="37" fillId="35" borderId="19" xfId="57" applyFont="1" applyFill="1" applyBorder="1" applyAlignment="1">
      <alignment horizontal="center" vertical="center"/>
      <protection/>
    </xf>
    <xf numFmtId="0" fontId="37" fillId="35" borderId="21" xfId="57" applyFont="1" applyFill="1" applyBorder="1" applyAlignment="1">
      <alignment horizontal="center" vertical="center"/>
      <protection/>
    </xf>
    <xf numFmtId="0" fontId="40" fillId="0" borderId="12" xfId="57" applyFont="1" applyBorder="1" applyAlignment="1">
      <alignment horizontal="center"/>
      <protection/>
    </xf>
    <xf numFmtId="0" fontId="40" fillId="0" borderId="12" xfId="57" applyFont="1" applyBorder="1" applyAlignment="1">
      <alignment vertical="center"/>
      <protection/>
    </xf>
    <xf numFmtId="3" fontId="40" fillId="0" borderId="12" xfId="57" applyNumberFormat="1" applyFont="1" applyBorder="1" applyAlignment="1">
      <alignment vertical="center"/>
      <protection/>
    </xf>
    <xf numFmtId="3" fontId="40" fillId="0" borderId="12" xfId="57" applyNumberFormat="1" applyFont="1" applyFill="1" applyBorder="1" applyAlignment="1">
      <alignment vertical="center"/>
      <protection/>
    </xf>
    <xf numFmtId="0" fontId="10" fillId="0" borderId="0" xfId="0" applyFont="1" applyAlignment="1">
      <alignment/>
    </xf>
    <xf numFmtId="49" fontId="40" fillId="0" borderId="12" xfId="57" applyNumberFormat="1" applyFont="1" applyBorder="1" applyAlignment="1">
      <alignment vertical="center"/>
      <protection/>
    </xf>
    <xf numFmtId="0" fontId="41" fillId="35" borderId="12" xfId="57" applyFont="1" applyFill="1" applyBorder="1" applyAlignment="1">
      <alignment horizontal="center"/>
      <protection/>
    </xf>
    <xf numFmtId="0" fontId="41" fillId="35" borderId="12" xfId="57" applyFont="1" applyFill="1" applyBorder="1" applyAlignment="1">
      <alignment vertical="center"/>
      <protection/>
    </xf>
    <xf numFmtId="0" fontId="41" fillId="0" borderId="12" xfId="57" applyFont="1" applyBorder="1" applyAlignment="1">
      <alignment horizontal="center"/>
      <protection/>
    </xf>
    <xf numFmtId="0" fontId="41" fillId="0" borderId="12" xfId="57" applyFont="1" applyBorder="1" applyAlignment="1">
      <alignment vertical="center"/>
      <protection/>
    </xf>
    <xf numFmtId="3" fontId="41" fillId="0" borderId="12" xfId="57" applyNumberFormat="1" applyFont="1" applyBorder="1" applyAlignment="1">
      <alignment vertical="center"/>
      <protection/>
    </xf>
    <xf numFmtId="49" fontId="40" fillId="0" borderId="12" xfId="57" applyNumberFormat="1" applyFont="1" applyBorder="1" applyAlignment="1">
      <alignment horizontal="left" vertical="center" wrapText="1"/>
      <protection/>
    </xf>
    <xf numFmtId="0" fontId="41" fillId="35" borderId="12" xfId="57" applyFont="1" applyFill="1" applyBorder="1" applyAlignment="1">
      <alignment vertical="center" wrapText="1"/>
      <protection/>
    </xf>
    <xf numFmtId="3" fontId="41" fillId="0" borderId="12" xfId="57" applyNumberFormat="1" applyFont="1" applyFill="1" applyBorder="1" applyAlignment="1">
      <alignment vertical="center"/>
      <protection/>
    </xf>
    <xf numFmtId="0" fontId="41" fillId="35" borderId="12" xfId="57" applyFont="1" applyFill="1" applyBorder="1" applyAlignment="1">
      <alignment horizontal="left" vertical="center" wrapText="1"/>
      <protection/>
    </xf>
    <xf numFmtId="3" fontId="41" fillId="28" borderId="12" xfId="57" applyNumberFormat="1" applyFont="1" applyFill="1" applyBorder="1" applyAlignment="1">
      <alignment vertical="center"/>
      <protection/>
    </xf>
    <xf numFmtId="3" fontId="42" fillId="35" borderId="16" xfId="57" applyNumberFormat="1" applyFont="1" applyFill="1" applyBorder="1" applyAlignment="1">
      <alignment horizontal="center" vertical="center" wrapText="1"/>
      <protection/>
    </xf>
    <xf numFmtId="0" fontId="43" fillId="33" borderId="12" xfId="57" applyFont="1" applyFill="1" applyBorder="1" applyAlignment="1">
      <alignment horizontal="center" vertical="center"/>
      <protection/>
    </xf>
    <xf numFmtId="0" fontId="43" fillId="33" borderId="12" xfId="57" applyFont="1" applyFill="1" applyBorder="1">
      <alignment/>
      <protection/>
    </xf>
    <xf numFmtId="3" fontId="43" fillId="33" borderId="12" xfId="57" applyNumberFormat="1" applyFont="1" applyFill="1" applyBorder="1">
      <alignment/>
      <protection/>
    </xf>
    <xf numFmtId="0" fontId="43" fillId="33" borderId="12" xfId="57" applyFont="1" applyFill="1" applyBorder="1" applyAlignment="1">
      <alignment horizontal="left" vertical="center" wrapText="1"/>
      <protection/>
    </xf>
    <xf numFmtId="0" fontId="42" fillId="33" borderId="21" xfId="57" applyFont="1" applyFill="1" applyBorder="1" applyAlignment="1">
      <alignment horizontal="center" vertical="center"/>
      <protection/>
    </xf>
    <xf numFmtId="0" fontId="42" fillId="33" borderId="21" xfId="57" applyFont="1" applyFill="1" applyBorder="1">
      <alignment/>
      <protection/>
    </xf>
    <xf numFmtId="3" fontId="42" fillId="33" borderId="21" xfId="57" applyNumberFormat="1" applyFont="1" applyFill="1" applyBorder="1">
      <alignment/>
      <protection/>
    </xf>
    <xf numFmtId="0" fontId="42" fillId="33" borderId="12" xfId="57" applyFont="1" applyFill="1" applyBorder="1" applyAlignment="1">
      <alignment horizontal="center" vertical="center"/>
      <protection/>
    </xf>
    <xf numFmtId="0" fontId="42" fillId="33" borderId="12" xfId="57" applyFont="1" applyFill="1" applyBorder="1">
      <alignment/>
      <protection/>
    </xf>
    <xf numFmtId="3" fontId="42" fillId="33" borderId="12" xfId="57" applyNumberFormat="1" applyFont="1" applyFill="1" applyBorder="1">
      <alignment/>
      <protection/>
    </xf>
    <xf numFmtId="0" fontId="42" fillId="35" borderId="12" xfId="57" applyFont="1" applyFill="1" applyBorder="1" applyAlignment="1">
      <alignment horizontal="center" vertical="center"/>
      <protection/>
    </xf>
    <xf numFmtId="0" fontId="42" fillId="35" borderId="12" xfId="57" applyFont="1" applyFill="1" applyBorder="1">
      <alignment/>
      <protection/>
    </xf>
    <xf numFmtId="3" fontId="42" fillId="35" borderId="12" xfId="57" applyNumberFormat="1" applyFont="1" applyFill="1" applyBorder="1">
      <alignment/>
      <protection/>
    </xf>
    <xf numFmtId="0" fontId="43" fillId="33" borderId="0" xfId="57" applyFont="1" applyFill="1" applyBorder="1">
      <alignment/>
      <protection/>
    </xf>
    <xf numFmtId="3" fontId="43" fillId="33" borderId="0" xfId="57" applyNumberFormat="1" applyFont="1" applyFill="1" applyBorder="1">
      <alignment/>
      <protection/>
    </xf>
    <xf numFmtId="0" fontId="42" fillId="33" borderId="21" xfId="57" applyFont="1" applyFill="1" applyBorder="1" applyAlignment="1">
      <alignment horizontal="center"/>
      <protection/>
    </xf>
    <xf numFmtId="0" fontId="43" fillId="33" borderId="12" xfId="57" applyFont="1" applyFill="1" applyBorder="1" applyAlignment="1">
      <alignment horizontal="center"/>
      <protection/>
    </xf>
    <xf numFmtId="0" fontId="42" fillId="33" borderId="12" xfId="57" applyFont="1" applyFill="1" applyBorder="1" applyAlignment="1">
      <alignment horizontal="center"/>
      <protection/>
    </xf>
    <xf numFmtId="0" fontId="43" fillId="35" borderId="12" xfId="57" applyFont="1" applyFill="1" applyBorder="1" applyAlignment="1">
      <alignment horizontal="center"/>
      <protection/>
    </xf>
    <xf numFmtId="0" fontId="42" fillId="35" borderId="15" xfId="57" applyFont="1" applyFill="1" applyBorder="1" applyAlignment="1">
      <alignment horizontal="center" vertical="center" wrapText="1"/>
      <protection/>
    </xf>
    <xf numFmtId="3" fontId="15" fillId="33" borderId="12" xfId="57" applyNumberFormat="1" applyFont="1" applyFill="1" applyBorder="1">
      <alignment/>
      <protection/>
    </xf>
    <xf numFmtId="0" fontId="36" fillId="0" borderId="0" xfId="0" applyFont="1" applyAlignment="1">
      <alignment/>
    </xf>
    <xf numFmtId="0" fontId="36" fillId="35" borderId="12" xfId="57" applyFont="1" applyFill="1" applyBorder="1" applyAlignment="1">
      <alignment horizontal="center"/>
      <protection/>
    </xf>
    <xf numFmtId="0" fontId="48" fillId="0" borderId="12" xfId="0" applyFont="1" applyBorder="1" applyAlignment="1">
      <alignment horizontal="justify" vertical="center"/>
    </xf>
    <xf numFmtId="3" fontId="47" fillId="33" borderId="12" xfId="57" applyNumberFormat="1" applyFont="1" applyFill="1" applyBorder="1" applyAlignment="1">
      <alignment vertical="center"/>
      <protection/>
    </xf>
    <xf numFmtId="0" fontId="47" fillId="0" borderId="0" xfId="0" applyFont="1" applyAlignment="1">
      <alignment/>
    </xf>
    <xf numFmtId="0" fontId="47" fillId="0" borderId="12" xfId="57" applyFont="1" applyBorder="1" applyAlignment="1">
      <alignment horizontal="center"/>
      <protection/>
    </xf>
    <xf numFmtId="0" fontId="10" fillId="35" borderId="12" xfId="57" applyFont="1" applyFill="1" applyBorder="1" applyAlignment="1">
      <alignment horizontal="center"/>
      <protection/>
    </xf>
    <xf numFmtId="3" fontId="36" fillId="33" borderId="12" xfId="57" applyNumberFormat="1" applyFont="1" applyFill="1" applyBorder="1" applyAlignment="1">
      <alignment vertical="center"/>
      <protection/>
    </xf>
    <xf numFmtId="0" fontId="35" fillId="0" borderId="12" xfId="0" applyFont="1" applyBorder="1" applyAlignment="1">
      <alignment horizontal="justify" vertical="center"/>
    </xf>
    <xf numFmtId="3" fontId="36" fillId="0" borderId="12" xfId="57" applyNumberFormat="1" applyFont="1" applyBorder="1">
      <alignment/>
      <protection/>
    </xf>
    <xf numFmtId="3" fontId="36" fillId="28" borderId="12" xfId="57" applyNumberFormat="1" applyFont="1" applyFill="1" applyBorder="1" applyAlignment="1">
      <alignment horizontal="center" vertical="center" wrapText="1"/>
      <protection/>
    </xf>
    <xf numFmtId="0" fontId="36" fillId="33" borderId="21" xfId="57" applyFont="1" applyFill="1" applyBorder="1" applyAlignment="1">
      <alignment horizontal="center" vertical="center"/>
      <protection/>
    </xf>
    <xf numFmtId="0" fontId="36" fillId="33" borderId="12" xfId="57" applyFont="1" applyFill="1" applyBorder="1" applyAlignment="1">
      <alignment horizontal="center" vertical="center"/>
      <protection/>
    </xf>
    <xf numFmtId="0" fontId="36" fillId="0" borderId="12" xfId="57" applyFont="1" applyBorder="1" applyAlignment="1">
      <alignment horizontal="center"/>
      <protection/>
    </xf>
    <xf numFmtId="0" fontId="21" fillId="0" borderId="0" xfId="57" applyFont="1">
      <alignment/>
      <protection/>
    </xf>
    <xf numFmtId="0" fontId="1" fillId="0" borderId="20" xfId="59" applyFont="1" applyBorder="1" applyAlignment="1">
      <alignment horizontal="right"/>
      <protection/>
    </xf>
    <xf numFmtId="0" fontId="40" fillId="0" borderId="21" xfId="57" applyFont="1" applyBorder="1" applyAlignment="1">
      <alignment horizontal="center"/>
      <protection/>
    </xf>
    <xf numFmtId="0" fontId="40" fillId="0" borderId="21" xfId="57" applyFont="1" applyBorder="1" applyAlignment="1">
      <alignment vertical="center"/>
      <protection/>
    </xf>
    <xf numFmtId="3" fontId="40" fillId="0" borderId="21" xfId="57" applyNumberFormat="1" applyFont="1" applyBorder="1" applyAlignment="1">
      <alignment vertical="center"/>
      <protection/>
    </xf>
    <xf numFmtId="3" fontId="40" fillId="0" borderId="21" xfId="57" applyNumberFormat="1" applyFont="1" applyFill="1" applyBorder="1" applyAlignment="1">
      <alignment vertical="center"/>
      <protection/>
    </xf>
    <xf numFmtId="0" fontId="41" fillId="28" borderId="12" xfId="57" applyFont="1" applyFill="1" applyBorder="1" applyAlignment="1">
      <alignment horizontal="center"/>
      <protection/>
    </xf>
    <xf numFmtId="0" fontId="41" fillId="28" borderId="12" xfId="57" applyFont="1" applyFill="1" applyBorder="1" applyAlignment="1">
      <alignment vertical="center"/>
      <protection/>
    </xf>
    <xf numFmtId="0" fontId="41" fillId="28" borderId="12" xfId="57" applyFont="1" applyFill="1" applyBorder="1" applyAlignment="1">
      <alignment vertical="center" wrapText="1"/>
      <protection/>
    </xf>
    <xf numFmtId="0" fontId="41" fillId="28" borderId="12" xfId="57" applyFont="1" applyFill="1" applyBorder="1" applyAlignment="1">
      <alignment horizontal="left" vertical="center" wrapText="1"/>
      <protection/>
    </xf>
    <xf numFmtId="0" fontId="9" fillId="28" borderId="12" xfId="62" applyFont="1" applyFill="1" applyBorder="1" applyAlignment="1">
      <alignment horizontal="center" vertical="center" wrapText="1"/>
      <protection/>
    </xf>
    <xf numFmtId="0" fontId="6" fillId="28" borderId="12" xfId="62" applyFont="1" applyFill="1" applyBorder="1" applyAlignment="1">
      <alignment vertical="top" wrapText="1"/>
      <protection/>
    </xf>
    <xf numFmtId="0" fontId="11" fillId="28" borderId="12" xfId="62" applyFont="1" applyFill="1" applyBorder="1" applyAlignment="1">
      <alignment horizontal="center" vertical="center" wrapText="1"/>
      <protection/>
    </xf>
    <xf numFmtId="0" fontId="49" fillId="33" borderId="21" xfId="62" applyFont="1" applyFill="1" applyBorder="1" applyAlignment="1">
      <alignment vertical="top" wrapText="1"/>
      <protection/>
    </xf>
    <xf numFmtId="0" fontId="49" fillId="33" borderId="12" xfId="62" applyFont="1" applyFill="1" applyBorder="1" applyAlignment="1">
      <alignment vertical="top" wrapText="1"/>
      <protection/>
    </xf>
    <xf numFmtId="170" fontId="49" fillId="0" borderId="0" xfId="62" applyNumberFormat="1" applyFont="1" applyFill="1" applyBorder="1" applyAlignment="1">
      <alignment vertical="top" wrapText="1"/>
      <protection/>
    </xf>
    <xf numFmtId="0" fontId="49" fillId="36" borderId="12" xfId="62" applyFont="1" applyFill="1" applyBorder="1" applyAlignment="1">
      <alignment vertical="top" wrapText="1"/>
      <protection/>
    </xf>
    <xf numFmtId="0" fontId="49" fillId="0" borderId="12" xfId="62" applyFont="1" applyBorder="1" applyAlignment="1">
      <alignment vertical="top" wrapText="1"/>
      <protection/>
    </xf>
    <xf numFmtId="0" fontId="11" fillId="28" borderId="12" xfId="62" applyFont="1" applyFill="1" applyBorder="1" applyAlignment="1">
      <alignment horizontal="center" vertical="center" wrapText="1"/>
      <protection/>
    </xf>
    <xf numFmtId="0" fontId="11" fillId="28" borderId="12" xfId="62" applyFont="1" applyFill="1" applyBorder="1" applyAlignment="1">
      <alignment vertical="top" wrapText="1"/>
      <protection/>
    </xf>
    <xf numFmtId="0" fontId="19" fillId="0" borderId="0" xfId="57" applyFont="1" applyBorder="1" applyAlignment="1">
      <alignment wrapText="1"/>
      <protection/>
    </xf>
    <xf numFmtId="0" fontId="10" fillId="0" borderId="0" xfId="0" applyFont="1" applyBorder="1" applyAlignment="1">
      <alignment wrapText="1"/>
    </xf>
    <xf numFmtId="0" fontId="16" fillId="28" borderId="12" xfId="0" applyFont="1" applyFill="1" applyBorder="1" applyAlignment="1">
      <alignment horizontal="center" vertical="center"/>
    </xf>
    <xf numFmtId="0" fontId="16" fillId="28" borderId="12" xfId="0" applyFont="1" applyFill="1" applyBorder="1" applyAlignment="1">
      <alignment horizontal="center" vertical="center" wrapText="1"/>
    </xf>
    <xf numFmtId="0" fontId="16" fillId="28" borderId="12" xfId="0" applyFont="1" applyFill="1" applyBorder="1" applyAlignment="1">
      <alignment/>
    </xf>
    <xf numFmtId="192" fontId="0" fillId="0" borderId="12" xfId="46" applyNumberFormat="1" applyFont="1" applyBorder="1" applyAlignment="1">
      <alignment/>
    </xf>
    <xf numFmtId="192" fontId="16" fillId="28" borderId="12" xfId="46" applyNumberFormat="1" applyFont="1" applyFill="1" applyBorder="1" applyAlignment="1">
      <alignment/>
    </xf>
    <xf numFmtId="0" fontId="10" fillId="33" borderId="21" xfId="57" applyFont="1" applyFill="1" applyBorder="1" applyAlignment="1">
      <alignment horizontal="center" vertical="center"/>
      <protection/>
    </xf>
    <xf numFmtId="0" fontId="45" fillId="0" borderId="21" xfId="0" applyFont="1" applyBorder="1" applyAlignment="1">
      <alignment horizontal="justify" vertical="center" wrapText="1"/>
    </xf>
    <xf numFmtId="0" fontId="45" fillId="0" borderId="12" xfId="0" applyFont="1" applyBorder="1" applyAlignment="1">
      <alignment horizontal="justify" vertical="center"/>
    </xf>
    <xf numFmtId="3" fontId="10" fillId="33" borderId="12" xfId="57" applyNumberFormat="1" applyFont="1" applyFill="1" applyBorder="1" applyAlignment="1">
      <alignment vertical="center"/>
      <protection/>
    </xf>
    <xf numFmtId="3" fontId="44" fillId="33" borderId="12" xfId="57" applyNumberFormat="1" applyFont="1" applyFill="1" applyBorder="1" applyAlignment="1">
      <alignment vertical="center"/>
      <protection/>
    </xf>
    <xf numFmtId="0" fontId="44" fillId="33" borderId="21" xfId="57" applyFont="1" applyFill="1" applyBorder="1" applyAlignment="1">
      <alignment horizontal="center" vertical="center"/>
      <protection/>
    </xf>
    <xf numFmtId="0" fontId="46" fillId="0" borderId="12" xfId="0" applyFont="1" applyBorder="1" applyAlignment="1">
      <alignment horizontal="justify" vertical="center"/>
    </xf>
    <xf numFmtId="0" fontId="44" fillId="0" borderId="0" xfId="0" applyFont="1" applyAlignment="1">
      <alignment/>
    </xf>
    <xf numFmtId="0" fontId="44" fillId="33" borderId="12" xfId="57" applyFont="1" applyFill="1" applyBorder="1" applyAlignment="1">
      <alignment horizontal="center" vertical="center"/>
      <protection/>
    </xf>
    <xf numFmtId="0" fontId="10" fillId="33" borderId="12" xfId="57" applyFont="1" applyFill="1" applyBorder="1" applyAlignment="1">
      <alignment horizontal="center" vertical="center"/>
      <protection/>
    </xf>
    <xf numFmtId="3" fontId="10" fillId="33" borderId="12" xfId="57" applyNumberFormat="1" applyFont="1" applyFill="1" applyBorder="1">
      <alignment/>
      <protection/>
    </xf>
    <xf numFmtId="0" fontId="10" fillId="0" borderId="12" xfId="57" applyFont="1" applyBorder="1" applyAlignment="1">
      <alignment horizontal="center"/>
      <protection/>
    </xf>
    <xf numFmtId="3" fontId="10" fillId="0" borderId="12" xfId="57" applyNumberFormat="1" applyFont="1" applyBorder="1">
      <alignment/>
      <protection/>
    </xf>
    <xf numFmtId="0" fontId="44" fillId="35" borderId="12" xfId="57" applyFont="1" applyFill="1" applyBorder="1" applyAlignment="1">
      <alignment horizontal="center"/>
      <protection/>
    </xf>
    <xf numFmtId="0" fontId="46" fillId="35" borderId="12" xfId="0" applyFont="1" applyFill="1" applyBorder="1" applyAlignment="1">
      <alignment horizontal="justify" vertical="center"/>
    </xf>
    <xf numFmtId="3" fontId="44" fillId="35" borderId="12" xfId="57" applyNumberFormat="1" applyFont="1" applyFill="1" applyBorder="1">
      <alignment/>
      <protection/>
    </xf>
    <xf numFmtId="0" fontId="44" fillId="0" borderId="12" xfId="57" applyFont="1" applyBorder="1" applyAlignment="1">
      <alignment horizontal="center"/>
      <protection/>
    </xf>
    <xf numFmtId="3" fontId="44" fillId="0" borderId="12" xfId="57" applyNumberFormat="1" applyFont="1" applyBorder="1">
      <alignment/>
      <protection/>
    </xf>
    <xf numFmtId="0" fontId="1" fillId="28" borderId="12" xfId="59" applyFont="1" applyFill="1" applyBorder="1" applyAlignment="1">
      <alignment horizontal="center" vertical="center"/>
      <protection/>
    </xf>
    <xf numFmtId="192" fontId="1" fillId="0" borderId="12" xfId="46" applyNumberFormat="1" applyFont="1" applyBorder="1" applyAlignment="1">
      <alignment/>
    </xf>
    <xf numFmtId="192" fontId="1" fillId="0" borderId="23" xfId="46" applyNumberFormat="1" applyFont="1" applyBorder="1" applyAlignment="1">
      <alignment/>
    </xf>
    <xf numFmtId="192" fontId="1" fillId="0" borderId="11" xfId="46" applyNumberFormat="1" applyFont="1" applyBorder="1" applyAlignment="1">
      <alignment/>
    </xf>
    <xf numFmtId="192" fontId="1" fillId="0" borderId="21" xfId="46" applyNumberFormat="1" applyFont="1" applyBorder="1" applyAlignment="1">
      <alignment/>
    </xf>
    <xf numFmtId="9" fontId="0" fillId="0" borderId="0" xfId="72" applyFont="1" applyAlignment="1">
      <alignment/>
    </xf>
    <xf numFmtId="0" fontId="50" fillId="0" borderId="0" xfId="65" applyFont="1" applyFill="1">
      <alignment/>
      <protection/>
    </xf>
    <xf numFmtId="0" fontId="2" fillId="0" borderId="0" xfId="65" applyFont="1" applyFill="1" applyAlignment="1">
      <alignment horizontal="right"/>
      <protection/>
    </xf>
    <xf numFmtId="0" fontId="10" fillId="0" borderId="0" xfId="0" applyFont="1" applyAlignment="1">
      <alignment/>
    </xf>
    <xf numFmtId="0" fontId="51" fillId="0" borderId="0" xfId="63" applyFont="1" applyFill="1" applyBorder="1" applyAlignment="1">
      <alignment horizontal="center" vertical="center" wrapText="1"/>
      <protection/>
    </xf>
    <xf numFmtId="0" fontId="0" fillId="0" borderId="0" xfId="63" applyFont="1" applyFill="1" applyAlignment="1">
      <alignment vertical="center" wrapText="1"/>
      <protection/>
    </xf>
    <xf numFmtId="0" fontId="52" fillId="0" borderId="0" xfId="63" applyFont="1" applyFill="1" applyAlignment="1">
      <alignment vertical="center" wrapText="1"/>
      <protection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Fill="1" applyAlignment="1">
      <alignment vertical="center"/>
    </xf>
    <xf numFmtId="3" fontId="9" fillId="28" borderId="12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vertical="center" wrapText="1"/>
    </xf>
    <xf numFmtId="3" fontId="8" fillId="0" borderId="0" xfId="0" applyNumberFormat="1" applyFont="1" applyFill="1" applyAlignment="1">
      <alignment vertical="center"/>
    </xf>
    <xf numFmtId="3" fontId="8" fillId="0" borderId="12" xfId="0" applyNumberFormat="1" applyFont="1" applyFill="1" applyBorder="1" applyAlignment="1">
      <alignment horizontal="right" vertical="center" wrapText="1"/>
    </xf>
    <xf numFmtId="3" fontId="9" fillId="28" borderId="12" xfId="0" applyNumberFormat="1" applyFont="1" applyFill="1" applyBorder="1" applyAlignment="1">
      <alignment horizontal="left" vertical="center"/>
    </xf>
    <xf numFmtId="3" fontId="9" fillId="28" borderId="12" xfId="0" applyNumberFormat="1" applyFont="1" applyFill="1" applyBorder="1" applyAlignment="1">
      <alignment horizontal="right" vertical="center" wrapText="1"/>
    </xf>
    <xf numFmtId="3" fontId="9" fillId="28" borderId="12" xfId="0" applyNumberFormat="1" applyFont="1" applyFill="1" applyBorder="1" applyAlignment="1">
      <alignment vertical="center" wrapText="1"/>
    </xf>
    <xf numFmtId="3" fontId="53" fillId="0" borderId="12" xfId="63" applyNumberFormat="1" applyFont="1" applyFill="1" applyBorder="1" applyAlignment="1">
      <alignment vertical="center" wrapText="1"/>
      <protection/>
    </xf>
    <xf numFmtId="3" fontId="53" fillId="0" borderId="12" xfId="63" applyNumberFormat="1" applyFont="1" applyFill="1" applyBorder="1" applyAlignment="1">
      <alignment horizontal="right" vertical="center" wrapText="1"/>
      <protection/>
    </xf>
    <xf numFmtId="0" fontId="53" fillId="0" borderId="12" xfId="63" applyFont="1" applyFill="1" applyBorder="1" applyAlignment="1">
      <alignment vertical="center" wrapText="1"/>
      <protection/>
    </xf>
    <xf numFmtId="0" fontId="32" fillId="0" borderId="12" xfId="63" applyFont="1" applyFill="1" applyBorder="1" applyAlignment="1">
      <alignment vertical="center"/>
      <protection/>
    </xf>
    <xf numFmtId="0" fontId="32" fillId="0" borderId="12" xfId="63" applyFont="1" applyFill="1" applyBorder="1" applyAlignment="1">
      <alignment vertical="center" wrapText="1"/>
      <protection/>
    </xf>
    <xf numFmtId="0" fontId="0" fillId="0" borderId="12" xfId="63" applyFont="1" applyFill="1" applyBorder="1" applyAlignment="1">
      <alignment horizontal="center" vertical="center" wrapText="1"/>
      <protection/>
    </xf>
    <xf numFmtId="0" fontId="0" fillId="0" borderId="12" xfId="63" applyFont="1" applyFill="1" applyBorder="1" applyAlignment="1">
      <alignment vertical="center" wrapText="1"/>
      <protection/>
    </xf>
    <xf numFmtId="3" fontId="32" fillId="0" borderId="12" xfId="63" applyNumberFormat="1" applyFont="1" applyFill="1" applyBorder="1" applyAlignment="1">
      <alignment horizontal="right" vertical="center" wrapText="1"/>
      <protection/>
    </xf>
    <xf numFmtId="3" fontId="32" fillId="0" borderId="12" xfId="63" applyNumberFormat="1" applyFont="1" applyFill="1" applyBorder="1" applyAlignment="1">
      <alignment horizontal="center" vertical="center" wrapText="1"/>
      <protection/>
    </xf>
    <xf numFmtId="0" fontId="32" fillId="28" borderId="12" xfId="63" applyFont="1" applyFill="1" applyBorder="1" applyAlignment="1">
      <alignment horizontal="center" vertical="center" wrapText="1"/>
      <protection/>
    </xf>
    <xf numFmtId="3" fontId="32" fillId="28" borderId="12" xfId="63" applyNumberFormat="1" applyFont="1" applyFill="1" applyBorder="1" applyAlignment="1">
      <alignment horizontal="right" vertical="center" wrapText="1"/>
      <protection/>
    </xf>
    <xf numFmtId="0" fontId="6" fillId="28" borderId="12" xfId="59" applyFont="1" applyFill="1" applyBorder="1" applyAlignment="1">
      <alignment horizontal="center" vertical="center"/>
      <protection/>
    </xf>
    <xf numFmtId="3" fontId="10" fillId="0" borderId="12" xfId="0" applyNumberFormat="1" applyFont="1" applyBorder="1" applyAlignment="1">
      <alignment/>
    </xf>
    <xf numFmtId="0" fontId="43" fillId="33" borderId="21" xfId="57" applyFont="1" applyFill="1" applyBorder="1" applyAlignment="1">
      <alignment horizontal="center" vertical="center"/>
      <protection/>
    </xf>
    <xf numFmtId="0" fontId="43" fillId="33" borderId="21" xfId="57" applyFont="1" applyFill="1" applyBorder="1">
      <alignment/>
      <protection/>
    </xf>
    <xf numFmtId="3" fontId="43" fillId="33" borderId="21" xfId="57" applyNumberFormat="1" applyFont="1" applyFill="1" applyBorder="1">
      <alignment/>
      <protection/>
    </xf>
    <xf numFmtId="3" fontId="10" fillId="0" borderId="21" xfId="0" applyNumberFormat="1" applyFont="1" applyBorder="1" applyAlignment="1">
      <alignment/>
    </xf>
    <xf numFmtId="0" fontId="12" fillId="0" borderId="0" xfId="62" applyFont="1" applyAlignment="1">
      <alignment horizontal="center"/>
      <protection/>
    </xf>
    <xf numFmtId="0" fontId="6" fillId="0" borderId="12" xfId="59" applyFont="1" applyBorder="1" applyAlignment="1">
      <alignment horizontal="center" vertical="center" wrapText="1"/>
      <protection/>
    </xf>
    <xf numFmtId="0" fontId="36" fillId="28" borderId="12" xfId="0" applyFont="1" applyFill="1" applyBorder="1" applyAlignment="1">
      <alignment wrapText="1"/>
    </xf>
    <xf numFmtId="192" fontId="36" fillId="28" borderId="12" xfId="46" applyNumberFormat="1" applyFont="1" applyFill="1" applyBorder="1" applyAlignment="1">
      <alignment horizontal="right"/>
    </xf>
    <xf numFmtId="192" fontId="36" fillId="28" borderId="12" xfId="46" applyNumberFormat="1" applyFont="1" applyFill="1" applyBorder="1" applyAlignment="1">
      <alignment/>
    </xf>
    <xf numFmtId="0" fontId="36" fillId="28" borderId="12" xfId="0" applyFont="1" applyFill="1" applyBorder="1" applyAlignment="1">
      <alignment/>
    </xf>
    <xf numFmtId="0" fontId="36" fillId="28" borderId="12" xfId="0" applyFont="1" applyFill="1" applyBorder="1" applyAlignment="1">
      <alignment horizontal="center" vertical="center"/>
    </xf>
    <xf numFmtId="0" fontId="36" fillId="28" borderId="12" xfId="0" applyFont="1" applyFill="1" applyBorder="1" applyAlignment="1">
      <alignment horizontal="center" vertical="center" wrapText="1"/>
    </xf>
    <xf numFmtId="3" fontId="44" fillId="0" borderId="12" xfId="0" applyNumberFormat="1" applyFont="1" applyBorder="1" applyAlignment="1">
      <alignment/>
    </xf>
    <xf numFmtId="3" fontId="42" fillId="28" borderId="21" xfId="57" applyNumberFormat="1" applyFont="1" applyFill="1" applyBorder="1">
      <alignment/>
      <protection/>
    </xf>
    <xf numFmtId="3" fontId="42" fillId="28" borderId="12" xfId="57" applyNumberFormat="1" applyFont="1" applyFill="1" applyBorder="1">
      <alignment/>
      <protection/>
    </xf>
    <xf numFmtId="14" fontId="16" fillId="0" borderId="0" xfId="0" applyNumberFormat="1" applyFont="1" applyBorder="1" applyAlignment="1">
      <alignment horizontal="center" wrapText="1"/>
    </xf>
    <xf numFmtId="192" fontId="42" fillId="35" borderId="12" xfId="46" applyNumberFormat="1" applyFont="1" applyFill="1" applyBorder="1" applyAlignment="1">
      <alignment horizontal="right" vertical="center"/>
    </xf>
    <xf numFmtId="192" fontId="43" fillId="33" borderId="12" xfId="46" applyNumberFormat="1" applyFont="1" applyFill="1" applyBorder="1" applyAlignment="1">
      <alignment horizontal="right" vertical="center"/>
    </xf>
    <xf numFmtId="192" fontId="42" fillId="33" borderId="21" xfId="46" applyNumberFormat="1" applyFont="1" applyFill="1" applyBorder="1" applyAlignment="1">
      <alignment horizontal="right" vertical="center"/>
    </xf>
    <xf numFmtId="192" fontId="42" fillId="33" borderId="12" xfId="46" applyNumberFormat="1" applyFont="1" applyFill="1" applyBorder="1" applyAlignment="1">
      <alignment horizontal="right" vertical="center"/>
    </xf>
    <xf numFmtId="0" fontId="43" fillId="33" borderId="21" xfId="57" applyFont="1" applyFill="1" applyBorder="1" applyAlignment="1">
      <alignment horizontal="center"/>
      <protection/>
    </xf>
    <xf numFmtId="0" fontId="101" fillId="0" borderId="0" xfId="0" applyFont="1" applyAlignment="1">
      <alignment wrapText="1"/>
    </xf>
    <xf numFmtId="0" fontId="102" fillId="0" borderId="0" xfId="0" applyFont="1" applyAlignment="1">
      <alignment wrapText="1"/>
    </xf>
    <xf numFmtId="0" fontId="103" fillId="0" borderId="0" xfId="0" applyFont="1" applyAlignment="1">
      <alignment wrapText="1"/>
    </xf>
    <xf numFmtId="14" fontId="17" fillId="28" borderId="12" xfId="57" applyNumberFormat="1" applyFont="1" applyFill="1" applyBorder="1" applyAlignment="1">
      <alignment horizontal="center" vertical="center" wrapText="1"/>
      <protection/>
    </xf>
    <xf numFmtId="0" fontId="9" fillId="0" borderId="24" xfId="62" applyFont="1" applyBorder="1" applyAlignment="1">
      <alignment vertical="top" wrapText="1"/>
      <protection/>
    </xf>
    <xf numFmtId="170" fontId="6" fillId="33" borderId="15" xfId="62" applyNumberFormat="1" applyFont="1" applyFill="1" applyBorder="1" applyAlignment="1">
      <alignment vertical="top" wrapText="1"/>
      <protection/>
    </xf>
    <xf numFmtId="170" fontId="6" fillId="33" borderId="25" xfId="62" applyNumberFormat="1" applyFont="1" applyFill="1" applyBorder="1" applyAlignment="1">
      <alignment vertical="top" wrapText="1"/>
      <protection/>
    </xf>
    <xf numFmtId="0" fontId="6" fillId="34" borderId="26" xfId="62" applyFont="1" applyFill="1" applyBorder="1" applyAlignment="1">
      <alignment horizontal="center" vertical="center" wrapText="1"/>
      <protection/>
    </xf>
    <xf numFmtId="0" fontId="8" fillId="0" borderId="27" xfId="62" applyFont="1" applyBorder="1" applyAlignment="1">
      <alignment vertical="top" wrapText="1"/>
      <protection/>
    </xf>
    <xf numFmtId="0" fontId="1" fillId="0" borderId="27" xfId="62" applyFont="1" applyBorder="1" applyAlignment="1">
      <alignment vertical="top" wrapText="1"/>
      <protection/>
    </xf>
    <xf numFmtId="0" fontId="8" fillId="0" borderId="27" xfId="62" applyFont="1" applyBorder="1" applyAlignment="1">
      <alignment vertical="top" wrapText="1"/>
      <protection/>
    </xf>
    <xf numFmtId="14" fontId="28" fillId="35" borderId="12" xfId="0" applyNumberFormat="1" applyFont="1" applyFill="1" applyBorder="1" applyAlignment="1">
      <alignment horizontal="center" vertical="center" wrapText="1"/>
    </xf>
    <xf numFmtId="14" fontId="28" fillId="35" borderId="12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left"/>
    </xf>
    <xf numFmtId="192" fontId="15" fillId="0" borderId="12" xfId="46" applyNumberFormat="1" applyFont="1" applyBorder="1" applyAlignment="1">
      <alignment/>
    </xf>
    <xf numFmtId="0" fontId="104" fillId="0" borderId="0" xfId="0" applyFont="1" applyAlignment="1">
      <alignment/>
    </xf>
    <xf numFmtId="0" fontId="104" fillId="36" borderId="0" xfId="0" applyFont="1" applyFill="1" applyAlignment="1">
      <alignment/>
    </xf>
    <xf numFmtId="0" fontId="0" fillId="0" borderId="12" xfId="0" applyFont="1" applyBorder="1" applyAlignment="1">
      <alignment/>
    </xf>
    <xf numFmtId="192" fontId="1" fillId="0" borderId="12" xfId="46" applyNumberFormat="1" applyFont="1" applyBorder="1" applyAlignment="1">
      <alignment horizontal="center" vertical="center"/>
    </xf>
    <xf numFmtId="192" fontId="6" fillId="0" borderId="12" xfId="46" applyNumberFormat="1" applyFont="1" applyBorder="1" applyAlignment="1">
      <alignment horizontal="center" vertical="center"/>
    </xf>
    <xf numFmtId="0" fontId="1" fillId="0" borderId="21" xfId="59" applyFont="1" applyBorder="1" applyAlignment="1">
      <alignment horizontal="left" vertical="center" wrapText="1"/>
      <protection/>
    </xf>
    <xf numFmtId="192" fontId="6" fillId="28" borderId="12" xfId="46" applyNumberFormat="1" applyFont="1" applyFill="1" applyBorder="1" applyAlignment="1">
      <alignment horizontal="center" wrapText="1"/>
    </xf>
    <xf numFmtId="170" fontId="49" fillId="33" borderId="10" xfId="62" applyNumberFormat="1" applyFont="1" applyFill="1" applyBorder="1" applyAlignment="1">
      <alignment wrapText="1"/>
      <protection/>
    </xf>
    <xf numFmtId="170" fontId="11" fillId="33" borderId="10" xfId="62" applyNumberFormat="1" applyFont="1" applyFill="1" applyBorder="1" applyAlignment="1">
      <alignment wrapText="1"/>
      <protection/>
    </xf>
    <xf numFmtId="170" fontId="11" fillId="0" borderId="28" xfId="62" applyNumberFormat="1" applyFont="1" applyFill="1" applyBorder="1" applyAlignment="1">
      <alignment wrapText="1"/>
      <protection/>
    </xf>
    <xf numFmtId="170" fontId="49" fillId="36" borderId="10" xfId="62" applyNumberFormat="1" applyFont="1" applyFill="1" applyBorder="1" applyAlignment="1">
      <alignment wrapText="1"/>
      <protection/>
    </xf>
    <xf numFmtId="170" fontId="11" fillId="0" borderId="14" xfId="62" applyNumberFormat="1" applyFont="1" applyFill="1" applyBorder="1" applyAlignment="1">
      <alignment wrapText="1"/>
      <protection/>
    </xf>
    <xf numFmtId="170" fontId="49" fillId="33" borderId="12" xfId="62" applyNumberFormat="1" applyFont="1" applyFill="1" applyBorder="1" applyAlignment="1">
      <alignment wrapText="1"/>
      <protection/>
    </xf>
    <xf numFmtId="170" fontId="49" fillId="33" borderId="11" xfId="62" applyNumberFormat="1" applyFont="1" applyFill="1" applyBorder="1" applyAlignment="1">
      <alignment wrapText="1"/>
      <protection/>
    </xf>
    <xf numFmtId="170" fontId="11" fillId="33" borderId="11" xfId="62" applyNumberFormat="1" applyFont="1" applyFill="1" applyBorder="1" applyAlignment="1">
      <alignment wrapText="1"/>
      <protection/>
    </xf>
    <xf numFmtId="170" fontId="11" fillId="33" borderId="12" xfId="62" applyNumberFormat="1" applyFont="1" applyFill="1" applyBorder="1" applyAlignment="1">
      <alignment wrapText="1"/>
      <protection/>
    </xf>
    <xf numFmtId="170" fontId="11" fillId="28" borderId="10" xfId="62" applyNumberFormat="1" applyFont="1" applyFill="1" applyBorder="1" applyAlignment="1">
      <alignment wrapText="1"/>
      <protection/>
    </xf>
    <xf numFmtId="0" fontId="32" fillId="28" borderId="12" xfId="63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" fontId="0" fillId="0" borderId="12" xfId="0" applyNumberFormat="1" applyFont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28" borderId="12" xfId="0" applyFont="1" applyFill="1" applyBorder="1" applyAlignment="1">
      <alignment/>
    </xf>
    <xf numFmtId="192" fontId="0" fillId="28" borderId="12" xfId="46" applyNumberFormat="1" applyFont="1" applyFill="1" applyBorder="1" applyAlignment="1">
      <alignment/>
    </xf>
    <xf numFmtId="0" fontId="5" fillId="0" borderId="29" xfId="61" applyFont="1" applyBorder="1" applyAlignment="1">
      <alignment horizontal="left" indent="6"/>
      <protection/>
    </xf>
    <xf numFmtId="3" fontId="20" fillId="0" borderId="0" xfId="57" applyNumberFormat="1" applyFont="1" applyBorder="1" applyAlignment="1">
      <alignment/>
      <protection/>
    </xf>
    <xf numFmtId="0" fontId="105" fillId="0" borderId="0" xfId="62" applyFont="1">
      <alignment/>
      <protection/>
    </xf>
    <xf numFmtId="0" fontId="106" fillId="0" borderId="0" xfId="0" applyFont="1" applyAlignment="1">
      <alignment/>
    </xf>
    <xf numFmtId="0" fontId="106" fillId="36" borderId="0" xfId="0" applyFont="1" applyFill="1" applyAlignment="1">
      <alignment/>
    </xf>
    <xf numFmtId="0" fontId="106" fillId="0" borderId="0" xfId="0" applyFont="1" applyAlignment="1">
      <alignment horizontal="center"/>
    </xf>
    <xf numFmtId="0" fontId="107" fillId="0" borderId="0" xfId="0" applyFont="1" applyAlignment="1">
      <alignment/>
    </xf>
    <xf numFmtId="0" fontId="1" fillId="0" borderId="11" xfId="59" applyFont="1" applyBorder="1" applyAlignment="1">
      <alignment horizontal="left" vertical="center" wrapText="1"/>
      <protection/>
    </xf>
    <xf numFmtId="0" fontId="6" fillId="0" borderId="12" xfId="59" applyFont="1" applyBorder="1" applyAlignment="1">
      <alignment horizontal="center" vertical="center"/>
      <protection/>
    </xf>
    <xf numFmtId="0" fontId="1" fillId="36" borderId="11" xfId="59" applyFont="1" applyFill="1" applyBorder="1" applyAlignment="1">
      <alignment horizontal="center" vertical="center"/>
      <protection/>
    </xf>
    <xf numFmtId="0" fontId="1" fillId="36" borderId="21" xfId="59" applyFont="1" applyFill="1" applyBorder="1" applyAlignment="1">
      <alignment horizontal="center" vertical="center"/>
      <protection/>
    </xf>
    <xf numFmtId="0" fontId="1" fillId="36" borderId="12" xfId="59" applyFont="1" applyFill="1" applyBorder="1" applyAlignment="1">
      <alignment horizontal="center" vertical="center"/>
      <protection/>
    </xf>
    <xf numFmtId="3" fontId="36" fillId="33" borderId="21" xfId="57" applyNumberFormat="1" applyFont="1" applyFill="1" applyBorder="1" applyAlignment="1">
      <alignment vertical="center"/>
      <protection/>
    </xf>
    <xf numFmtId="3" fontId="15" fillId="33" borderId="21" xfId="57" applyNumberFormat="1" applyFont="1" applyFill="1" applyBorder="1" applyAlignment="1">
      <alignment vertical="center"/>
      <protection/>
    </xf>
    <xf numFmtId="3" fontId="36" fillId="0" borderId="21" xfId="57" applyNumberFormat="1" applyFont="1" applyBorder="1">
      <alignment/>
      <protection/>
    </xf>
    <xf numFmtId="3" fontId="15" fillId="0" borderId="21" xfId="57" applyNumberFormat="1" applyFont="1" applyBorder="1">
      <alignment/>
      <protection/>
    </xf>
    <xf numFmtId="3" fontId="47" fillId="33" borderId="21" xfId="57" applyNumberFormat="1" applyFont="1" applyFill="1" applyBorder="1" applyAlignment="1">
      <alignment vertical="center"/>
      <protection/>
    </xf>
    <xf numFmtId="3" fontId="36" fillId="33" borderId="21" xfId="57" applyNumberFormat="1" applyFont="1" applyFill="1" applyBorder="1">
      <alignment/>
      <protection/>
    </xf>
    <xf numFmtId="3" fontId="40" fillId="36" borderId="21" xfId="57" applyNumberFormat="1" applyFont="1" applyFill="1" applyBorder="1" applyAlignment="1">
      <alignment vertical="center"/>
      <protection/>
    </xf>
    <xf numFmtId="3" fontId="40" fillId="36" borderId="12" xfId="57" applyNumberFormat="1" applyFont="1" applyFill="1" applyBorder="1" applyAlignment="1">
      <alignment vertical="center"/>
      <protection/>
    </xf>
    <xf numFmtId="192" fontId="43" fillId="36" borderId="12" xfId="46" applyNumberFormat="1" applyFont="1" applyFill="1" applyBorder="1" applyAlignment="1">
      <alignment horizontal="right" vertical="center"/>
    </xf>
    <xf numFmtId="192" fontId="42" fillId="36" borderId="21" xfId="46" applyNumberFormat="1" applyFont="1" applyFill="1" applyBorder="1" applyAlignment="1">
      <alignment horizontal="right" vertical="center"/>
    </xf>
    <xf numFmtId="192" fontId="42" fillId="36" borderId="12" xfId="46" applyNumberFormat="1" applyFont="1" applyFill="1" applyBorder="1" applyAlignment="1">
      <alignment horizontal="right" vertical="center"/>
    </xf>
    <xf numFmtId="3" fontId="10" fillId="36" borderId="21" xfId="57" applyNumberFormat="1" applyFont="1" applyFill="1" applyBorder="1">
      <alignment/>
      <protection/>
    </xf>
    <xf numFmtId="3" fontId="10" fillId="36" borderId="12" xfId="57" applyNumberFormat="1" applyFont="1" applyFill="1" applyBorder="1" applyAlignment="1">
      <alignment vertical="center"/>
      <protection/>
    </xf>
    <xf numFmtId="3" fontId="24" fillId="36" borderId="12" xfId="57" applyNumberFormat="1" applyFont="1" applyFill="1" applyBorder="1">
      <alignment/>
      <protection/>
    </xf>
    <xf numFmtId="3" fontId="24" fillId="36" borderId="12" xfId="57" applyNumberFormat="1" applyFont="1" applyFill="1" applyBorder="1" applyAlignment="1">
      <alignment vertical="center"/>
      <protection/>
    </xf>
    <xf numFmtId="0" fontId="1" fillId="36" borderId="12" xfId="62" applyFont="1" applyFill="1" applyBorder="1" applyAlignment="1">
      <alignment vertical="top" wrapText="1"/>
      <protection/>
    </xf>
    <xf numFmtId="0" fontId="8" fillId="36" borderId="12" xfId="62" applyFont="1" applyFill="1" applyBorder="1" applyAlignment="1">
      <alignment vertical="top" wrapText="1"/>
      <protection/>
    </xf>
    <xf numFmtId="170" fontId="1" fillId="36" borderId="10" xfId="62" applyNumberFormat="1" applyFont="1" applyFill="1" applyBorder="1" applyAlignment="1">
      <alignment vertical="top" wrapText="1"/>
      <protection/>
    </xf>
    <xf numFmtId="170" fontId="1" fillId="36" borderId="11" xfId="62" applyNumberFormat="1" applyFont="1" applyFill="1" applyBorder="1" applyAlignment="1">
      <alignment vertical="top" wrapText="1"/>
      <protection/>
    </xf>
    <xf numFmtId="3" fontId="43" fillId="36" borderId="21" xfId="57" applyNumberFormat="1" applyFont="1" applyFill="1" applyBorder="1">
      <alignment/>
      <protection/>
    </xf>
    <xf numFmtId="3" fontId="43" fillId="36" borderId="12" xfId="57" applyNumberFormat="1" applyFont="1" applyFill="1" applyBorder="1">
      <alignment/>
      <protection/>
    </xf>
    <xf numFmtId="3" fontId="42" fillId="36" borderId="21" xfId="57" applyNumberFormat="1" applyFont="1" applyFill="1" applyBorder="1">
      <alignment/>
      <protection/>
    </xf>
    <xf numFmtId="3" fontId="42" fillId="36" borderId="12" xfId="57" applyNumberFormat="1" applyFont="1" applyFill="1" applyBorder="1">
      <alignment/>
      <protection/>
    </xf>
    <xf numFmtId="3" fontId="15" fillId="36" borderId="21" xfId="57" applyNumberFormat="1" applyFont="1" applyFill="1" applyBorder="1">
      <alignment/>
      <protection/>
    </xf>
    <xf numFmtId="3" fontId="15" fillId="36" borderId="12" xfId="57" applyNumberFormat="1" applyFont="1" applyFill="1" applyBorder="1" applyAlignment="1">
      <alignment vertical="center"/>
      <protection/>
    </xf>
    <xf numFmtId="3" fontId="15" fillId="36" borderId="21" xfId="57" applyNumberFormat="1" applyFont="1" applyFill="1" applyBorder="1" applyAlignment="1">
      <alignment vertical="center"/>
      <protection/>
    </xf>
    <xf numFmtId="192" fontId="1" fillId="0" borderId="12" xfId="46" applyNumberFormat="1" applyFont="1" applyBorder="1" applyAlignment="1">
      <alignment horizontal="right" vertical="top" wrapText="1"/>
    </xf>
    <xf numFmtId="192" fontId="6" fillId="36" borderId="12" xfId="46" applyNumberFormat="1" applyFont="1" applyFill="1" applyBorder="1" applyAlignment="1">
      <alignment horizontal="center" wrapText="1"/>
    </xf>
    <xf numFmtId="192" fontId="1" fillId="36" borderId="12" xfId="46" applyNumberFormat="1" applyFont="1" applyFill="1" applyBorder="1" applyAlignment="1">
      <alignment horizontal="center" wrapText="1"/>
    </xf>
    <xf numFmtId="192" fontId="1" fillId="36" borderId="12" xfId="46" applyNumberFormat="1" applyFont="1" applyFill="1" applyBorder="1" applyAlignment="1">
      <alignment horizontal="center"/>
    </xf>
    <xf numFmtId="192" fontId="6" fillId="28" borderId="12" xfId="46" applyNumberFormat="1" applyFont="1" applyFill="1" applyBorder="1" applyAlignment="1">
      <alignment horizontal="center"/>
    </xf>
    <xf numFmtId="0" fontId="15" fillId="36" borderId="12" xfId="0" applyFont="1" applyFill="1" applyBorder="1" applyAlignment="1">
      <alignment/>
    </xf>
    <xf numFmtId="192" fontId="15" fillId="36" borderId="12" xfId="46" applyNumberFormat="1" applyFont="1" applyFill="1" applyBorder="1" applyAlignment="1">
      <alignment horizontal="right"/>
    </xf>
    <xf numFmtId="192" fontId="15" fillId="36" borderId="12" xfId="46" applyNumberFormat="1" applyFont="1" applyFill="1" applyBorder="1" applyAlignment="1">
      <alignment/>
    </xf>
    <xf numFmtId="0" fontId="15" fillId="0" borderId="12" xfId="0" applyFont="1" applyBorder="1" applyAlignment="1">
      <alignment/>
    </xf>
    <xf numFmtId="192" fontId="15" fillId="0" borderId="12" xfId="46" applyNumberFormat="1" applyFont="1" applyBorder="1" applyAlignment="1">
      <alignment horizontal="right"/>
    </xf>
    <xf numFmtId="0" fontId="15" fillId="0" borderId="12" xfId="0" applyFont="1" applyFill="1" applyBorder="1" applyAlignment="1">
      <alignment/>
    </xf>
    <xf numFmtId="0" fontId="15" fillId="36" borderId="12" xfId="0" applyFont="1" applyFill="1" applyBorder="1" applyAlignment="1">
      <alignment wrapText="1"/>
    </xf>
    <xf numFmtId="192" fontId="15" fillId="36" borderId="23" xfId="46" applyNumberFormat="1" applyFont="1" applyFill="1" applyBorder="1" applyAlignment="1">
      <alignment/>
    </xf>
    <xf numFmtId="0" fontId="15" fillId="0" borderId="12" xfId="0" applyFont="1" applyBorder="1" applyAlignment="1">
      <alignment wrapText="1"/>
    </xf>
    <xf numFmtId="0" fontId="15" fillId="0" borderId="12" xfId="0" applyFont="1" applyFill="1" applyBorder="1" applyAlignment="1">
      <alignment/>
    </xf>
    <xf numFmtId="0" fontId="15" fillId="0" borderId="12" xfId="0" applyFont="1" applyFill="1" applyBorder="1" applyAlignment="1">
      <alignment wrapText="1"/>
    </xf>
    <xf numFmtId="0" fontId="15" fillId="0" borderId="12" xfId="0" applyFont="1" applyBorder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108" fillId="0" borderId="12" xfId="0" applyFont="1" applyBorder="1" applyAlignment="1">
      <alignment horizontal="left" vertical="top"/>
    </xf>
    <xf numFmtId="192" fontId="108" fillId="0" borderId="12" xfId="46" applyNumberFormat="1" applyFont="1" applyBorder="1" applyAlignment="1">
      <alignment horizontal="right" vertical="top"/>
    </xf>
    <xf numFmtId="192" fontId="108" fillId="0" borderId="12" xfId="46" applyNumberFormat="1" applyFont="1" applyBorder="1" applyAlignment="1">
      <alignment horizontal="left" vertical="top"/>
    </xf>
    <xf numFmtId="192" fontId="108" fillId="0" borderId="12" xfId="46" applyNumberFormat="1" applyFont="1" applyBorder="1" applyAlignment="1">
      <alignment horizontal="center" vertical="top"/>
    </xf>
    <xf numFmtId="0" fontId="109" fillId="0" borderId="12" xfId="0" applyFont="1" applyBorder="1" applyAlignment="1">
      <alignment horizontal="left" vertical="top"/>
    </xf>
    <xf numFmtId="192" fontId="109" fillId="0" borderId="12" xfId="46" applyNumberFormat="1" applyFont="1" applyBorder="1" applyAlignment="1">
      <alignment horizontal="right" vertical="top"/>
    </xf>
    <xf numFmtId="192" fontId="109" fillId="0" borderId="12" xfId="46" applyNumberFormat="1" applyFont="1" applyBorder="1" applyAlignment="1">
      <alignment horizontal="left" vertical="top"/>
    </xf>
    <xf numFmtId="0" fontId="109" fillId="0" borderId="12" xfId="0" applyFont="1" applyBorder="1" applyAlignment="1">
      <alignment vertical="top" wrapText="1"/>
    </xf>
    <xf numFmtId="0" fontId="109" fillId="0" borderId="12" xfId="0" applyFont="1" applyBorder="1" applyAlignment="1">
      <alignment horizontal="left" vertical="top" wrapText="1"/>
    </xf>
    <xf numFmtId="192" fontId="0" fillId="0" borderId="0" xfId="46" applyNumberFormat="1" applyFont="1" applyAlignment="1">
      <alignment/>
    </xf>
    <xf numFmtId="192" fontId="0" fillId="0" borderId="12" xfId="46" applyNumberFormat="1" applyFont="1" applyBorder="1" applyAlignment="1">
      <alignment horizontal="center" vertical="center" wrapText="1"/>
    </xf>
    <xf numFmtId="192" fontId="109" fillId="0" borderId="12" xfId="46" applyNumberFormat="1" applyFont="1" applyBorder="1" applyAlignment="1">
      <alignment vertical="top" wrapText="1"/>
    </xf>
    <xf numFmtId="192" fontId="109" fillId="0" borderId="12" xfId="46" applyNumberFormat="1" applyFont="1" applyBorder="1" applyAlignment="1">
      <alignment horizontal="center" vertical="top"/>
    </xf>
    <xf numFmtId="0" fontId="36" fillId="0" borderId="12" xfId="0" applyFont="1" applyBorder="1" applyAlignment="1">
      <alignment/>
    </xf>
    <xf numFmtId="0" fontId="2" fillId="0" borderId="0" xfId="65" applyFont="1" applyFill="1">
      <alignment/>
      <protection/>
    </xf>
    <xf numFmtId="3" fontId="3" fillId="0" borderId="0" xfId="64" applyFont="1" applyFill="1">
      <alignment vertical="center"/>
      <protection/>
    </xf>
    <xf numFmtId="3" fontId="3" fillId="0" borderId="0" xfId="64" applyFont="1" applyFill="1" applyAlignment="1">
      <alignment horizontal="left" vertical="center"/>
      <protection/>
    </xf>
    <xf numFmtId="0" fontId="3" fillId="0" borderId="0" xfId="60" applyFont="1" applyFill="1" applyBorder="1">
      <alignment/>
      <protection/>
    </xf>
    <xf numFmtId="0" fontId="3" fillId="0" borderId="0" xfId="60" applyFont="1" applyFill="1" applyBorder="1" applyAlignment="1">
      <alignment vertical="center"/>
      <protection/>
    </xf>
    <xf numFmtId="3" fontId="3" fillId="0" borderId="0" xfId="54" applyFont="1" applyFill="1">
      <alignment vertical="center"/>
      <protection/>
    </xf>
    <xf numFmtId="3" fontId="3" fillId="0" borderId="0" xfId="54" applyFont="1" applyFill="1" applyBorder="1" applyAlignment="1">
      <alignment horizontal="center" vertical="center" wrapText="1"/>
      <protection/>
    </xf>
    <xf numFmtId="0" fontId="3" fillId="0" borderId="30" xfId="60" applyFont="1" applyFill="1" applyBorder="1" applyAlignment="1">
      <alignment horizontal="center"/>
      <protection/>
    </xf>
    <xf numFmtId="0" fontId="3" fillId="0" borderId="31" xfId="60" applyFont="1" applyFill="1" applyBorder="1" applyAlignment="1">
      <alignment horizontal="center"/>
      <protection/>
    </xf>
    <xf numFmtId="0" fontId="3" fillId="0" borderId="32" xfId="60" applyFont="1" applyFill="1" applyBorder="1" applyAlignment="1">
      <alignment horizontal="center"/>
      <protection/>
    </xf>
    <xf numFmtId="3" fontId="55" fillId="0" borderId="33" xfId="54" applyFont="1" applyFill="1" applyBorder="1" applyAlignment="1">
      <alignment horizontal="center" vertical="center" wrapText="1"/>
      <protection/>
    </xf>
    <xf numFmtId="0" fontId="55" fillId="0" borderId="30" xfId="60" applyFont="1" applyFill="1" applyBorder="1" applyAlignment="1">
      <alignment horizontal="center"/>
      <protection/>
    </xf>
    <xf numFmtId="0" fontId="55" fillId="0" borderId="33" xfId="60" applyFont="1" applyFill="1" applyBorder="1" applyAlignment="1">
      <alignment horizontal="center"/>
      <protection/>
    </xf>
    <xf numFmtId="0" fontId="55" fillId="0" borderId="34" xfId="60" applyFont="1" applyFill="1" applyBorder="1" applyAlignment="1">
      <alignment horizontal="center"/>
      <protection/>
    </xf>
    <xf numFmtId="0" fontId="3" fillId="0" borderId="35" xfId="60" applyFont="1" applyFill="1" applyBorder="1" applyAlignment="1">
      <alignment horizontal="center" vertical="center"/>
      <protection/>
    </xf>
    <xf numFmtId="3" fontId="3" fillId="0" borderId="30" xfId="60" applyNumberFormat="1" applyFont="1" applyFill="1" applyBorder="1" applyAlignment="1">
      <alignment vertical="center"/>
      <protection/>
    </xf>
    <xf numFmtId="3" fontId="3" fillId="0" borderId="31" xfId="60" applyNumberFormat="1" applyFont="1" applyFill="1" applyBorder="1" applyAlignment="1">
      <alignment vertical="center"/>
      <protection/>
    </xf>
    <xf numFmtId="3" fontId="3" fillId="0" borderId="32" xfId="60" applyNumberFormat="1" applyFont="1" applyFill="1" applyBorder="1" applyAlignment="1">
      <alignment vertical="center"/>
      <protection/>
    </xf>
    <xf numFmtId="3" fontId="3" fillId="0" borderId="35" xfId="54" applyFont="1" applyFill="1" applyBorder="1" applyAlignment="1">
      <alignment horizontal="center" vertical="center" wrapText="1"/>
      <protection/>
    </xf>
    <xf numFmtId="3" fontId="2" fillId="0" borderId="30" xfId="60" applyNumberFormat="1" applyFont="1" applyFill="1" applyBorder="1" applyAlignment="1">
      <alignment vertical="center"/>
      <protection/>
    </xf>
    <xf numFmtId="3" fontId="2" fillId="0" borderId="31" xfId="60" applyNumberFormat="1" applyFont="1" applyFill="1" applyBorder="1" applyAlignment="1">
      <alignment vertical="center"/>
      <protection/>
    </xf>
    <xf numFmtId="3" fontId="2" fillId="0" borderId="32" xfId="60" applyNumberFormat="1" applyFont="1" applyFill="1" applyBorder="1" applyAlignment="1">
      <alignment vertical="center"/>
      <protection/>
    </xf>
    <xf numFmtId="0" fontId="1" fillId="36" borderId="21" xfId="59" applyFont="1" applyFill="1" applyBorder="1" applyAlignment="1">
      <alignment horizontal="left" vertical="center"/>
      <protection/>
    </xf>
    <xf numFmtId="3" fontId="3" fillId="0" borderId="0" xfId="60" applyNumberFormat="1" applyFont="1" applyFill="1" applyBorder="1" applyAlignment="1">
      <alignment vertical="center"/>
      <protection/>
    </xf>
    <xf numFmtId="0" fontId="1" fillId="0" borderId="36" xfId="59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center" vertical="center"/>
      <protection/>
    </xf>
    <xf numFmtId="0" fontId="1" fillId="0" borderId="23" xfId="59" applyFont="1" applyBorder="1" applyAlignment="1">
      <alignment horizontal="left" vertical="center"/>
      <protection/>
    </xf>
    <xf numFmtId="3" fontId="3" fillId="0" borderId="0" xfId="64" applyFont="1" applyFill="1" applyBorder="1" applyAlignment="1">
      <alignment vertical="center"/>
      <protection/>
    </xf>
    <xf numFmtId="192" fontId="41" fillId="28" borderId="12" xfId="46" applyNumberFormat="1" applyFont="1" applyFill="1" applyBorder="1" applyAlignment="1">
      <alignment vertical="center"/>
    </xf>
    <xf numFmtId="192" fontId="41" fillId="0" borderId="12" xfId="46" applyNumberFormat="1" applyFont="1" applyFill="1" applyBorder="1" applyAlignment="1">
      <alignment vertical="center"/>
    </xf>
    <xf numFmtId="192" fontId="40" fillId="0" borderId="12" xfId="46" applyNumberFormat="1" applyFont="1" applyBorder="1" applyAlignment="1">
      <alignment/>
    </xf>
    <xf numFmtId="0" fontId="15" fillId="0" borderId="0" xfId="0" applyFont="1" applyAlignment="1">
      <alignment/>
    </xf>
    <xf numFmtId="192" fontId="6" fillId="0" borderId="10" xfId="46" applyNumberFormat="1" applyFont="1" applyBorder="1" applyAlignment="1">
      <alignment/>
    </xf>
    <xf numFmtId="0" fontId="3" fillId="0" borderId="0" xfId="60" applyFont="1" applyFill="1" applyBorder="1" applyAlignment="1">
      <alignment horizontal="center" wrapText="1"/>
      <protection/>
    </xf>
    <xf numFmtId="0" fontId="15" fillId="0" borderId="0" xfId="0" applyFont="1" applyAlignment="1">
      <alignment/>
    </xf>
    <xf numFmtId="0" fontId="56" fillId="0" borderId="0" xfId="57" applyFont="1" applyBorder="1" applyAlignment="1">
      <alignment wrapText="1"/>
      <protection/>
    </xf>
    <xf numFmtId="0" fontId="36" fillId="0" borderId="20" xfId="0" applyFont="1" applyBorder="1" applyAlignment="1">
      <alignment/>
    </xf>
    <xf numFmtId="0" fontId="15" fillId="36" borderId="0" xfId="0" applyFont="1" applyFill="1" applyAlignment="1">
      <alignment/>
    </xf>
    <xf numFmtId="14" fontId="19" fillId="0" borderId="0" xfId="57" applyNumberFormat="1" applyFont="1" applyAlignment="1">
      <alignment/>
      <protection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16" fillId="0" borderId="2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37" fillId="35" borderId="12" xfId="57" applyFont="1" applyFill="1" applyBorder="1" applyAlignment="1">
      <alignment horizontal="center" vertical="center" wrapText="1"/>
      <protection/>
    </xf>
    <xf numFmtId="14" fontId="16" fillId="0" borderId="0" xfId="0" applyNumberFormat="1" applyFont="1" applyAlignment="1">
      <alignment horizontal="center"/>
    </xf>
    <xf numFmtId="0" fontId="37" fillId="35" borderId="12" xfId="57" applyFont="1" applyFill="1" applyBorder="1" applyAlignment="1">
      <alignment horizontal="center" vertical="center"/>
      <protection/>
    </xf>
    <xf numFmtId="3" fontId="37" fillId="35" borderId="22" xfId="57" applyNumberFormat="1" applyFont="1" applyFill="1" applyBorder="1" applyAlignment="1">
      <alignment horizontal="center" vertical="center" wrapText="1"/>
      <protection/>
    </xf>
    <xf numFmtId="3" fontId="37" fillId="35" borderId="19" xfId="57" applyNumberFormat="1" applyFont="1" applyFill="1" applyBorder="1" applyAlignment="1">
      <alignment horizontal="center" vertical="center" wrapText="1"/>
      <protection/>
    </xf>
    <xf numFmtId="3" fontId="37" fillId="35" borderId="21" xfId="57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0" borderId="0" xfId="57" applyFont="1" applyAlignment="1">
      <alignment horizontal="center"/>
      <protection/>
    </xf>
    <xf numFmtId="0" fontId="5" fillId="0" borderId="0" xfId="57" applyFont="1" applyBorder="1" applyAlignment="1">
      <alignment horizontal="right"/>
      <protection/>
    </xf>
    <xf numFmtId="0" fontId="5" fillId="0" borderId="0" xfId="57" applyBorder="1" applyAlignment="1">
      <alignment horizontal="right"/>
      <protection/>
    </xf>
    <xf numFmtId="0" fontId="42" fillId="35" borderId="17" xfId="57" applyFont="1" applyFill="1" applyBorder="1" applyAlignment="1">
      <alignment horizontal="center" vertical="center" wrapText="1"/>
      <protection/>
    </xf>
    <xf numFmtId="0" fontId="42" fillId="35" borderId="37" xfId="57" applyFont="1" applyFill="1" applyBorder="1" applyAlignment="1">
      <alignment horizontal="center" vertical="center" wrapText="1"/>
      <protection/>
    </xf>
    <xf numFmtId="0" fontId="42" fillId="35" borderId="15" xfId="57" applyFont="1" applyFill="1" applyBorder="1" applyAlignment="1">
      <alignment horizontal="center" vertical="center" wrapText="1"/>
      <protection/>
    </xf>
    <xf numFmtId="3" fontId="42" fillId="35" borderId="17" xfId="57" applyNumberFormat="1" applyFont="1" applyFill="1" applyBorder="1" applyAlignment="1">
      <alignment horizontal="center" vertical="center" wrapText="1"/>
      <protection/>
    </xf>
    <xf numFmtId="3" fontId="42" fillId="35" borderId="37" xfId="57" applyNumberFormat="1" applyFont="1" applyFill="1" applyBorder="1" applyAlignment="1">
      <alignment horizontal="center" vertical="center" wrapText="1"/>
      <protection/>
    </xf>
    <xf numFmtId="3" fontId="42" fillId="35" borderId="25" xfId="57" applyNumberFormat="1" applyFont="1" applyFill="1" applyBorder="1" applyAlignment="1">
      <alignment horizontal="center" vertical="center" wrapText="1"/>
      <protection/>
    </xf>
    <xf numFmtId="0" fontId="42" fillId="35" borderId="38" xfId="57" applyFont="1" applyFill="1" applyBorder="1" applyAlignment="1">
      <alignment horizontal="center" vertical="center"/>
      <protection/>
    </xf>
    <xf numFmtId="0" fontId="42" fillId="35" borderId="39" xfId="57" applyFont="1" applyFill="1" applyBorder="1" applyAlignment="1">
      <alignment horizontal="center" vertical="center"/>
      <protection/>
    </xf>
    <xf numFmtId="0" fontId="42" fillId="35" borderId="40" xfId="57" applyFont="1" applyFill="1" applyBorder="1" applyAlignment="1">
      <alignment horizontal="center" vertical="center"/>
      <protection/>
    </xf>
    <xf numFmtId="0" fontId="42" fillId="35" borderId="41" xfId="57" applyFont="1" applyFill="1" applyBorder="1" applyAlignment="1">
      <alignment horizontal="center" vertical="center"/>
      <protection/>
    </xf>
    <xf numFmtId="14" fontId="19" fillId="0" borderId="0" xfId="57" applyNumberFormat="1" applyFont="1" applyAlignment="1">
      <alignment horizontal="center"/>
      <protection/>
    </xf>
    <xf numFmtId="0" fontId="5" fillId="0" borderId="29" xfId="61" applyFont="1" applyBorder="1" applyAlignment="1">
      <alignment horizontal="right"/>
      <protection/>
    </xf>
    <xf numFmtId="0" fontId="42" fillId="35" borderId="42" xfId="57" applyFont="1" applyFill="1" applyBorder="1" applyAlignment="1">
      <alignment horizontal="center" vertical="center"/>
      <protection/>
    </xf>
    <xf numFmtId="0" fontId="42" fillId="35" borderId="43" xfId="57" applyFont="1" applyFill="1" applyBorder="1" applyAlignment="1">
      <alignment horizontal="center" vertical="center"/>
      <protection/>
    </xf>
    <xf numFmtId="0" fontId="44" fillId="28" borderId="44" xfId="57" applyFont="1" applyFill="1" applyBorder="1" applyAlignment="1">
      <alignment horizontal="center" vertical="center" wrapText="1"/>
      <protection/>
    </xf>
    <xf numFmtId="0" fontId="44" fillId="28" borderId="45" xfId="57" applyFont="1" applyFill="1" applyBorder="1" applyAlignment="1">
      <alignment horizontal="center" vertical="center" wrapText="1"/>
      <protection/>
    </xf>
    <xf numFmtId="0" fontId="44" fillId="28" borderId="46" xfId="57" applyFont="1" applyFill="1" applyBorder="1" applyAlignment="1">
      <alignment horizontal="center" vertical="center"/>
      <protection/>
    </xf>
    <xf numFmtId="0" fontId="44" fillId="28" borderId="47" xfId="57" applyFont="1" applyFill="1" applyBorder="1" applyAlignment="1">
      <alignment horizontal="center" vertical="center"/>
      <protection/>
    </xf>
    <xf numFmtId="0" fontId="44" fillId="28" borderId="46" xfId="57" applyFont="1" applyFill="1" applyBorder="1" applyAlignment="1">
      <alignment horizontal="center" vertical="center" wrapText="1"/>
      <protection/>
    </xf>
    <xf numFmtId="0" fontId="44" fillId="28" borderId="47" xfId="57" applyFont="1" applyFill="1" applyBorder="1" applyAlignment="1">
      <alignment horizontal="center" vertical="center" wrapText="1"/>
      <protection/>
    </xf>
    <xf numFmtId="3" fontId="44" fillId="28" borderId="48" xfId="57" applyNumberFormat="1" applyFont="1" applyFill="1" applyBorder="1" applyAlignment="1">
      <alignment horizontal="center" vertical="center" wrapText="1"/>
      <protection/>
    </xf>
    <xf numFmtId="3" fontId="44" fillId="28" borderId="49" xfId="57" applyNumberFormat="1" applyFont="1" applyFill="1" applyBorder="1" applyAlignment="1">
      <alignment horizontal="center" vertical="center" wrapText="1"/>
      <protection/>
    </xf>
    <xf numFmtId="0" fontId="3" fillId="0" borderId="50" xfId="60" applyFont="1" applyFill="1" applyBorder="1" applyAlignment="1">
      <alignment horizontal="center" vertical="center" wrapText="1"/>
      <protection/>
    </xf>
    <xf numFmtId="0" fontId="3" fillId="0" borderId="51" xfId="60" applyFont="1" applyFill="1" applyBorder="1" applyAlignment="1">
      <alignment horizontal="center" vertical="center"/>
      <protection/>
    </xf>
    <xf numFmtId="0" fontId="3" fillId="0" borderId="51" xfId="60" applyFont="1" applyFill="1" applyBorder="1" applyAlignment="1">
      <alignment horizontal="center" vertical="center" wrapText="1"/>
      <protection/>
    </xf>
    <xf numFmtId="3" fontId="3" fillId="0" borderId="31" xfId="54" applyFont="1" applyFill="1" applyBorder="1" applyAlignment="1">
      <alignment horizontal="left" vertical="center" wrapText="1"/>
      <protection/>
    </xf>
    <xf numFmtId="0" fontId="3" fillId="0" borderId="52" xfId="60" applyFont="1" applyFill="1" applyBorder="1" applyAlignment="1">
      <alignment horizontal="left" vertical="center"/>
      <protection/>
    </xf>
    <xf numFmtId="3" fontId="3" fillId="0" borderId="53" xfId="54" applyFont="1" applyFill="1" applyBorder="1" applyAlignment="1">
      <alignment horizontal="right" vertical="center" wrapText="1"/>
      <protection/>
    </xf>
    <xf numFmtId="3" fontId="3" fillId="0" borderId="0" xfId="54" applyFont="1" applyFill="1" applyBorder="1" applyAlignment="1">
      <alignment horizontal="center" vertical="center" wrapText="1"/>
      <protection/>
    </xf>
    <xf numFmtId="0" fontId="3" fillId="0" borderId="52" xfId="60" applyFont="1" applyFill="1" applyBorder="1" applyAlignment="1">
      <alignment horizontal="center" vertical="center"/>
      <protection/>
    </xf>
    <xf numFmtId="3" fontId="3" fillId="0" borderId="51" xfId="54" applyFont="1" applyFill="1" applyBorder="1" applyAlignment="1">
      <alignment horizontal="center" vertical="center" wrapText="1"/>
      <protection/>
    </xf>
    <xf numFmtId="3" fontId="55" fillId="0" borderId="52" xfId="54" applyFont="1" applyFill="1" applyBorder="1" applyAlignment="1">
      <alignment horizontal="center" vertical="center"/>
      <protection/>
    </xf>
    <xf numFmtId="0" fontId="3" fillId="0" borderId="31" xfId="60" applyFont="1" applyFill="1" applyBorder="1" applyAlignment="1">
      <alignment horizontal="left" vertical="center" wrapText="1"/>
      <protection/>
    </xf>
    <xf numFmtId="0" fontId="2" fillId="0" borderId="0" xfId="65" applyFont="1" applyFill="1" applyAlignment="1">
      <alignment horizontal="right"/>
      <protection/>
    </xf>
    <xf numFmtId="0" fontId="108" fillId="0" borderId="12" xfId="0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92" fontId="0" fillId="0" borderId="0" xfId="46" applyNumberFormat="1" applyFont="1" applyAlignment="1">
      <alignment horizontal="right"/>
    </xf>
    <xf numFmtId="0" fontId="108" fillId="0" borderId="21" xfId="0" applyFont="1" applyBorder="1" applyAlignment="1">
      <alignment vertical="top"/>
    </xf>
    <xf numFmtId="0" fontId="108" fillId="0" borderId="12" xfId="0" applyFont="1" applyBorder="1" applyAlignment="1">
      <alignment vertical="top"/>
    </xf>
    <xf numFmtId="0" fontId="109" fillId="0" borderId="12" xfId="0" applyFont="1" applyBorder="1" applyAlignment="1">
      <alignment horizontal="left" vertical="top"/>
    </xf>
    <xf numFmtId="0" fontId="109" fillId="0" borderId="12" xfId="0" applyFont="1" applyBorder="1" applyAlignment="1">
      <alignment horizontal="left" vertical="top" wrapText="1"/>
    </xf>
    <xf numFmtId="0" fontId="108" fillId="0" borderId="23" xfId="0" applyFont="1" applyBorder="1" applyAlignment="1">
      <alignment horizontal="left" vertical="top"/>
    </xf>
    <xf numFmtId="0" fontId="108" fillId="0" borderId="11" xfId="0" applyFont="1" applyBorder="1" applyAlignment="1">
      <alignment horizontal="left" vertical="top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1" fillId="35" borderId="12" xfId="57" applyFont="1" applyFill="1" applyBorder="1" applyAlignment="1">
      <alignment horizontal="center" vertical="center" wrapText="1"/>
      <protection/>
    </xf>
    <xf numFmtId="0" fontId="41" fillId="35" borderId="12" xfId="57" applyFont="1" applyFill="1" applyBorder="1" applyAlignment="1">
      <alignment horizontal="center" vertical="center"/>
      <protection/>
    </xf>
    <xf numFmtId="0" fontId="0" fillId="0" borderId="20" xfId="0" applyFont="1" applyBorder="1" applyAlignment="1">
      <alignment horizontal="right"/>
    </xf>
    <xf numFmtId="3" fontId="41" fillId="35" borderId="22" xfId="57" applyNumberFormat="1" applyFont="1" applyFill="1" applyBorder="1" applyAlignment="1">
      <alignment horizontal="center" vertical="center" wrapText="1"/>
      <protection/>
    </xf>
    <xf numFmtId="3" fontId="41" fillId="35" borderId="19" xfId="57" applyNumberFormat="1" applyFont="1" applyFill="1" applyBorder="1" applyAlignment="1">
      <alignment horizontal="center" vertical="center" wrapText="1"/>
      <protection/>
    </xf>
    <xf numFmtId="3" fontId="41" fillId="35" borderId="21" xfId="57" applyNumberFormat="1" applyFont="1" applyFill="1" applyBorder="1" applyAlignment="1">
      <alignment horizontal="center" vertical="center" wrapText="1"/>
      <protection/>
    </xf>
    <xf numFmtId="0" fontId="42" fillId="35" borderId="17" xfId="57" applyFont="1" applyFill="1" applyBorder="1" applyAlignment="1">
      <alignment horizontal="center" vertical="center"/>
      <protection/>
    </xf>
    <xf numFmtId="0" fontId="42" fillId="35" borderId="15" xfId="57" applyFont="1" applyFill="1" applyBorder="1" applyAlignment="1">
      <alignment horizontal="center" vertical="center"/>
      <protection/>
    </xf>
    <xf numFmtId="0" fontId="42" fillId="35" borderId="16" xfId="57" applyFont="1" applyFill="1" applyBorder="1" applyAlignment="1">
      <alignment horizontal="center" vertical="center"/>
      <protection/>
    </xf>
    <xf numFmtId="0" fontId="43" fillId="35" borderId="16" xfId="57" applyFont="1" applyFill="1" applyBorder="1" applyAlignment="1">
      <alignment horizontal="center" vertical="center"/>
      <protection/>
    </xf>
    <xf numFmtId="3" fontId="20" fillId="0" borderId="29" xfId="57" applyNumberFormat="1" applyFont="1" applyBorder="1" applyAlignment="1">
      <alignment horizontal="right"/>
      <protection/>
    </xf>
    <xf numFmtId="0" fontId="36" fillId="28" borderId="12" xfId="57" applyFont="1" applyFill="1" applyBorder="1" applyAlignment="1">
      <alignment horizontal="center" vertical="center" wrapText="1"/>
      <protection/>
    </xf>
    <xf numFmtId="0" fontId="36" fillId="28" borderId="12" xfId="57" applyFont="1" applyFill="1" applyBorder="1" applyAlignment="1">
      <alignment horizontal="center" vertical="center"/>
      <protection/>
    </xf>
    <xf numFmtId="3" fontId="36" fillId="28" borderId="12" xfId="57" applyNumberFormat="1" applyFont="1" applyFill="1" applyBorder="1" applyAlignment="1">
      <alignment horizontal="center" vertical="center" wrapText="1"/>
      <protection/>
    </xf>
    <xf numFmtId="3" fontId="0" fillId="0" borderId="20" xfId="57" applyNumberFormat="1" applyFont="1" applyBorder="1" applyAlignment="1">
      <alignment horizontal="right"/>
      <protection/>
    </xf>
    <xf numFmtId="0" fontId="25" fillId="0" borderId="0" xfId="57" applyFont="1" applyAlignment="1">
      <alignment horizontal="center"/>
      <protection/>
    </xf>
    <xf numFmtId="0" fontId="26" fillId="0" borderId="0" xfId="57" applyFont="1" applyAlignment="1">
      <alignment horizontal="center"/>
      <protection/>
    </xf>
    <xf numFmtId="0" fontId="0" fillId="0" borderId="0" xfId="57" applyFont="1" applyAlignment="1">
      <alignment/>
      <protection/>
    </xf>
    <xf numFmtId="14" fontId="25" fillId="0" borderId="0" xfId="57" applyNumberFormat="1" applyFont="1" applyAlignment="1">
      <alignment horizontal="center"/>
      <protection/>
    </xf>
    <xf numFmtId="0" fontId="3" fillId="0" borderId="0" xfId="62" applyFont="1" applyAlignment="1">
      <alignment horizontal="center"/>
      <protection/>
    </xf>
    <xf numFmtId="0" fontId="2" fillId="0" borderId="0" xfId="62" applyFont="1" applyBorder="1" applyAlignment="1">
      <alignment horizontal="right"/>
      <protection/>
    </xf>
    <xf numFmtId="14" fontId="3" fillId="0" borderId="0" xfId="62" applyNumberFormat="1" applyFont="1" applyAlignment="1">
      <alignment horizontal="center"/>
      <protection/>
    </xf>
    <xf numFmtId="0" fontId="1" fillId="0" borderId="0" xfId="62" applyFont="1" applyBorder="1" applyAlignment="1">
      <alignment horizontal="right"/>
      <protection/>
    </xf>
    <xf numFmtId="0" fontId="15" fillId="0" borderId="0" xfId="0" applyFont="1" applyBorder="1" applyAlignment="1">
      <alignment horizontal="right"/>
    </xf>
    <xf numFmtId="14" fontId="56" fillId="0" borderId="0" xfId="57" applyNumberFormat="1" applyFont="1" applyBorder="1" applyAlignment="1">
      <alignment horizontal="center" wrapText="1"/>
      <protection/>
    </xf>
    <xf numFmtId="0" fontId="56" fillId="0" borderId="0" xfId="57" applyFont="1" applyBorder="1" applyAlignment="1">
      <alignment horizontal="center" wrapText="1"/>
      <protection/>
    </xf>
    <xf numFmtId="0" fontId="15" fillId="0" borderId="0" xfId="0" applyFont="1" applyAlignment="1">
      <alignment horizontal="right"/>
    </xf>
    <xf numFmtId="192" fontId="15" fillId="0" borderId="22" xfId="46" applyNumberFormat="1" applyFont="1" applyBorder="1" applyAlignment="1">
      <alignment horizontal="center" vertical="center"/>
    </xf>
    <xf numFmtId="192" fontId="15" fillId="0" borderId="19" xfId="46" applyNumberFormat="1" applyFont="1" applyBorder="1" applyAlignment="1">
      <alignment horizontal="center" vertical="center"/>
    </xf>
    <xf numFmtId="192" fontId="15" fillId="0" borderId="21" xfId="46" applyNumberFormat="1" applyFont="1" applyBorder="1" applyAlignment="1">
      <alignment horizontal="center" vertical="center"/>
    </xf>
    <xf numFmtId="0" fontId="19" fillId="0" borderId="0" xfId="57" applyFont="1" applyBorder="1" applyAlignment="1">
      <alignment horizontal="center" wrapText="1"/>
      <protection/>
    </xf>
    <xf numFmtId="0" fontId="10" fillId="0" borderId="20" xfId="0" applyFont="1" applyBorder="1" applyAlignment="1">
      <alignment horizontal="right" wrapText="1"/>
    </xf>
    <xf numFmtId="0" fontId="10" fillId="0" borderId="20" xfId="0" applyFont="1" applyBorder="1" applyAlignment="1">
      <alignment horizontal="right" wrapText="1"/>
    </xf>
    <xf numFmtId="14" fontId="19" fillId="0" borderId="0" xfId="57" applyNumberFormat="1" applyFont="1" applyBorder="1" applyAlignment="1">
      <alignment horizontal="center" wrapText="1"/>
      <protection/>
    </xf>
    <xf numFmtId="0" fontId="6" fillId="0" borderId="54" xfId="59" applyFont="1" applyBorder="1" applyAlignment="1">
      <alignment horizontal="center" vertical="center" wrapText="1"/>
      <protection/>
    </xf>
    <xf numFmtId="0" fontId="6" fillId="0" borderId="11" xfId="59" applyFont="1" applyBorder="1" applyAlignment="1">
      <alignment horizontal="center" vertical="center" wrapText="1"/>
      <protection/>
    </xf>
    <xf numFmtId="0" fontId="1" fillId="0" borderId="0" xfId="59" applyFont="1" applyBorder="1" applyAlignment="1">
      <alignment horizontal="right"/>
      <protection/>
    </xf>
    <xf numFmtId="0" fontId="6" fillId="28" borderId="12" xfId="59" applyFont="1" applyFill="1" applyBorder="1" applyAlignment="1">
      <alignment horizontal="center" vertical="center" wrapText="1"/>
      <protection/>
    </xf>
    <xf numFmtId="0" fontId="3" fillId="28" borderId="12" xfId="59" applyFont="1" applyFill="1" applyBorder="1" applyAlignment="1">
      <alignment horizontal="center" vertical="center"/>
      <protection/>
    </xf>
    <xf numFmtId="0" fontId="6" fillId="28" borderId="12" xfId="59" applyFont="1" applyFill="1" applyBorder="1" applyAlignment="1">
      <alignment horizontal="center" vertical="center"/>
      <protection/>
    </xf>
    <xf numFmtId="0" fontId="6" fillId="0" borderId="0" xfId="59" applyFont="1" applyAlignment="1">
      <alignment horizontal="center"/>
      <protection/>
    </xf>
    <xf numFmtId="14" fontId="6" fillId="0" borderId="0" xfId="59" applyNumberFormat="1" applyFont="1" applyAlignment="1">
      <alignment horizontal="center"/>
      <protection/>
    </xf>
    <xf numFmtId="0" fontId="2" fillId="28" borderId="22" xfId="59" applyFont="1" applyFill="1" applyBorder="1" applyAlignment="1">
      <alignment horizontal="center" vertical="center"/>
      <protection/>
    </xf>
    <xf numFmtId="0" fontId="2" fillId="28" borderId="21" xfId="59" applyFont="1" applyFill="1" applyBorder="1" applyAlignment="1">
      <alignment horizontal="center" vertical="center"/>
      <protection/>
    </xf>
    <xf numFmtId="0" fontId="1" fillId="28" borderId="22" xfId="59" applyFont="1" applyFill="1" applyBorder="1" applyAlignment="1">
      <alignment horizontal="center" vertical="center"/>
      <protection/>
    </xf>
    <xf numFmtId="0" fontId="1" fillId="28" borderId="21" xfId="59" applyFont="1" applyFill="1" applyBorder="1" applyAlignment="1">
      <alignment horizontal="center" vertical="center"/>
      <protection/>
    </xf>
    <xf numFmtId="0" fontId="1" fillId="28" borderId="23" xfId="59" applyFont="1" applyFill="1" applyBorder="1" applyAlignment="1">
      <alignment horizontal="center" vertical="center"/>
      <protection/>
    </xf>
    <xf numFmtId="0" fontId="1" fillId="28" borderId="11" xfId="59" applyFont="1" applyFill="1" applyBorder="1" applyAlignment="1">
      <alignment horizontal="center" vertical="center"/>
      <protection/>
    </xf>
    <xf numFmtId="0" fontId="6" fillId="0" borderId="12" xfId="59" applyFont="1" applyBorder="1" applyAlignment="1">
      <alignment horizontal="center" vertical="center"/>
      <protection/>
    </xf>
    <xf numFmtId="0" fontId="2" fillId="28" borderId="23" xfId="59" applyFont="1" applyFill="1" applyBorder="1" applyAlignment="1">
      <alignment horizontal="center" vertical="center"/>
      <protection/>
    </xf>
    <xf numFmtId="0" fontId="2" fillId="28" borderId="36" xfId="59" applyFont="1" applyFill="1" applyBorder="1" applyAlignment="1">
      <alignment horizontal="center" vertical="center"/>
      <protection/>
    </xf>
    <xf numFmtId="0" fontId="2" fillId="28" borderId="11" xfId="59" applyFont="1" applyFill="1" applyBorder="1" applyAlignment="1">
      <alignment horizontal="center" vertical="center"/>
      <protection/>
    </xf>
    <xf numFmtId="3" fontId="3" fillId="0" borderId="0" xfId="0" applyNumberFormat="1" applyFont="1" applyFill="1" applyBorder="1" applyAlignment="1">
      <alignment horizontal="center" vertical="center"/>
    </xf>
    <xf numFmtId="3" fontId="9" fillId="28" borderId="12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 vertical="center" wrapText="1"/>
    </xf>
    <xf numFmtId="0" fontId="32" fillId="28" borderId="12" xfId="63" applyFont="1" applyFill="1" applyBorder="1" applyAlignment="1">
      <alignment horizontal="center" vertical="center" wrapText="1"/>
      <protection/>
    </xf>
    <xf numFmtId="0" fontId="32" fillId="0" borderId="23" xfId="63" applyFont="1" applyFill="1" applyBorder="1" applyAlignment="1">
      <alignment vertical="center" wrapText="1"/>
      <protection/>
    </xf>
    <xf numFmtId="0" fontId="32" fillId="0" borderId="11" xfId="63" applyFont="1" applyFill="1" applyBorder="1" applyAlignment="1">
      <alignment vertical="center" wrapText="1"/>
      <protection/>
    </xf>
    <xf numFmtId="0" fontId="32" fillId="0" borderId="20" xfId="63" applyFont="1" applyFill="1" applyBorder="1" applyAlignment="1">
      <alignment horizontal="right" vertical="center"/>
      <protection/>
    </xf>
    <xf numFmtId="0" fontId="32" fillId="0" borderId="12" xfId="63" applyFont="1" applyFill="1" applyBorder="1" applyAlignment="1">
      <alignment horizontal="left" vertical="center" wrapText="1"/>
      <protection/>
    </xf>
    <xf numFmtId="0" fontId="32" fillId="28" borderId="12" xfId="63" applyFont="1" applyFill="1" applyBorder="1" applyAlignment="1">
      <alignment horizontal="left" vertical="center" wrapText="1"/>
      <protection/>
    </xf>
    <xf numFmtId="0" fontId="51" fillId="0" borderId="0" xfId="63" applyFont="1" applyFill="1" applyBorder="1" applyAlignment="1">
      <alignment horizontal="center" vertical="center" wrapText="1"/>
      <protection/>
    </xf>
    <xf numFmtId="14" fontId="51" fillId="0" borderId="0" xfId="63" applyNumberFormat="1" applyFont="1" applyFill="1" applyBorder="1" applyAlignment="1">
      <alignment horizontal="center" vertical="center" wrapText="1"/>
      <protection/>
    </xf>
    <xf numFmtId="3" fontId="41" fillId="35" borderId="12" xfId="57" applyNumberFormat="1" applyFont="1" applyFill="1" applyBorder="1" applyAlignment="1">
      <alignment horizontal="center" vertical="center" wrapText="1"/>
      <protection/>
    </xf>
    <xf numFmtId="0" fontId="19" fillId="0" borderId="0" xfId="57" applyFont="1" applyAlignment="1">
      <alignment horizontal="center" wrapText="1"/>
      <protection/>
    </xf>
    <xf numFmtId="14" fontId="16" fillId="0" borderId="0" xfId="0" applyNumberFormat="1" applyFont="1" applyBorder="1" applyAlignment="1">
      <alignment horizontal="center" wrapText="1"/>
    </xf>
    <xf numFmtId="14" fontId="0" fillId="0" borderId="20" xfId="0" applyNumberFormat="1" applyFont="1" applyBorder="1" applyAlignment="1">
      <alignment horizontal="right" wrapText="1"/>
    </xf>
    <xf numFmtId="0" fontId="5" fillId="0" borderId="20" xfId="57" applyBorder="1" applyAlignment="1">
      <alignment horizontal="right"/>
      <protection/>
    </xf>
    <xf numFmtId="0" fontId="17" fillId="28" borderId="12" xfId="57" applyFont="1" applyFill="1" applyBorder="1" applyAlignment="1">
      <alignment horizontal="center" vertical="center" wrapText="1"/>
      <protection/>
    </xf>
    <xf numFmtId="0" fontId="17" fillId="28" borderId="12" xfId="57" applyFont="1" applyFill="1" applyBorder="1" applyAlignment="1">
      <alignment horizontal="center" vertical="center"/>
      <protection/>
    </xf>
    <xf numFmtId="3" fontId="4" fillId="28" borderId="12" xfId="57" applyNumberFormat="1" applyFont="1" applyFill="1" applyBorder="1" applyAlignment="1">
      <alignment horizontal="center" vertical="center" wrapText="1"/>
      <protection/>
    </xf>
    <xf numFmtId="3" fontId="24" fillId="0" borderId="0" xfId="57" applyNumberFormat="1" applyFont="1" applyAlignment="1">
      <alignment horizontal="right"/>
      <protection/>
    </xf>
    <xf numFmtId="14" fontId="21" fillId="0" borderId="0" xfId="62" applyNumberFormat="1" applyFont="1" applyAlignment="1">
      <alignment horizontal="center"/>
      <protection/>
    </xf>
    <xf numFmtId="0" fontId="12" fillId="0" borderId="0" xfId="62" applyFont="1" applyAlignment="1">
      <alignment horizontal="right"/>
      <protection/>
    </xf>
    <xf numFmtId="14" fontId="3" fillId="0" borderId="0" xfId="62" applyNumberFormat="1" applyFont="1" applyAlignment="1">
      <alignment horizontal="center" wrapText="1"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ktsgv" xfId="54"/>
    <cellStyle name="Followed Hyperlink" xfId="55"/>
    <cellStyle name="Magyarázó szöveg" xfId="56"/>
    <cellStyle name="Normál 2" xfId="57"/>
    <cellStyle name="Normál 3" xfId="58"/>
    <cellStyle name="Normál_2005. I. félévi besz. mellékletei" xfId="59"/>
    <cellStyle name="Normál_bevételek" xfId="60"/>
    <cellStyle name="Normál_Gy_PH_Mérleg_Analitika2" xfId="61"/>
    <cellStyle name="Normál_Költségvetés1_12 melléklet" xfId="62"/>
    <cellStyle name="Normál_kötelezettségvállalások" xfId="63"/>
    <cellStyle name="Normál_Ktgvetrendmód-0615" xfId="64"/>
    <cellStyle name="Normál_mérleg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33"/>
  <sheetViews>
    <sheetView zoomScalePageLayoutView="0" workbookViewId="0" topLeftCell="A1">
      <selection activeCell="I35" sqref="I34:I35"/>
    </sheetView>
  </sheetViews>
  <sheetFormatPr defaultColWidth="9.140625" defaultRowHeight="12.75"/>
  <cols>
    <col min="1" max="1" width="13.7109375" style="0" bestFit="1" customWidth="1"/>
    <col min="2" max="2" width="70.8515625" style="0" customWidth="1"/>
  </cols>
  <sheetData>
    <row r="2" spans="1:2" ht="42" customHeight="1">
      <c r="A2" s="432" t="s">
        <v>204</v>
      </c>
      <c r="B2" s="432"/>
    </row>
    <row r="3" ht="84.75" customHeight="1">
      <c r="B3" s="83"/>
    </row>
    <row r="4" spans="1:2" ht="48" customHeight="1">
      <c r="A4" s="433" t="s">
        <v>507</v>
      </c>
      <c r="B4" s="433"/>
    </row>
    <row r="5" ht="18">
      <c r="B5" s="83"/>
    </row>
    <row r="6" spans="1:2" ht="25.5">
      <c r="A6" s="84" t="s">
        <v>205</v>
      </c>
      <c r="B6" s="85" t="s">
        <v>0</v>
      </c>
    </row>
    <row r="7" spans="1:2" ht="12.75">
      <c r="A7" s="434" t="s">
        <v>402</v>
      </c>
      <c r="B7" s="435"/>
    </row>
    <row r="8" spans="1:2" s="77" customFormat="1" ht="15" customHeight="1">
      <c r="A8" s="84">
        <v>1</v>
      </c>
      <c r="B8" s="314" t="s">
        <v>373</v>
      </c>
    </row>
    <row r="9" spans="1:2" s="77" customFormat="1" ht="15" customHeight="1">
      <c r="A9" s="84">
        <v>2</v>
      </c>
      <c r="B9" s="314" t="s">
        <v>381</v>
      </c>
    </row>
    <row r="10" spans="1:2" s="77" customFormat="1" ht="15" customHeight="1">
      <c r="A10" s="84">
        <v>3</v>
      </c>
      <c r="B10" s="314" t="s">
        <v>370</v>
      </c>
    </row>
    <row r="11" spans="1:2" s="77" customFormat="1" ht="15" customHeight="1">
      <c r="A11" s="315">
        <v>4</v>
      </c>
      <c r="B11" s="298" t="s">
        <v>371</v>
      </c>
    </row>
    <row r="12" spans="1:2" s="77" customFormat="1" ht="15" customHeight="1">
      <c r="A12" s="315">
        <v>5</v>
      </c>
      <c r="B12" s="316" t="s">
        <v>372</v>
      </c>
    </row>
    <row r="13" spans="1:2" s="86" customFormat="1" ht="19.5" customHeight="1">
      <c r="A13" s="436" t="s">
        <v>401</v>
      </c>
      <c r="B13" s="437"/>
    </row>
    <row r="14" spans="1:2" s="77" customFormat="1" ht="15" customHeight="1">
      <c r="A14" s="315">
        <v>6</v>
      </c>
      <c r="B14" s="316" t="s">
        <v>373</v>
      </c>
    </row>
    <row r="15" spans="1:2" s="77" customFormat="1" ht="15" customHeight="1">
      <c r="A15" s="317">
        <v>7</v>
      </c>
      <c r="B15" s="314" t="s">
        <v>381</v>
      </c>
    </row>
    <row r="16" spans="1:2" s="77" customFormat="1" ht="15" customHeight="1">
      <c r="A16" s="317">
        <v>8</v>
      </c>
      <c r="B16" s="316" t="s">
        <v>370</v>
      </c>
    </row>
    <row r="17" spans="1:2" s="77" customFormat="1" ht="15" customHeight="1">
      <c r="A17" s="317">
        <v>9</v>
      </c>
      <c r="B17" s="316" t="s">
        <v>374</v>
      </c>
    </row>
    <row r="18" spans="1:2" s="77" customFormat="1" ht="15" customHeight="1">
      <c r="A18" s="315">
        <v>10</v>
      </c>
      <c r="B18" s="298" t="s">
        <v>351</v>
      </c>
    </row>
    <row r="19" spans="1:2" s="77" customFormat="1" ht="15" customHeight="1">
      <c r="A19" s="315">
        <v>11</v>
      </c>
      <c r="B19" s="298" t="s">
        <v>352</v>
      </c>
    </row>
    <row r="20" spans="1:2" s="77" customFormat="1" ht="15" customHeight="1">
      <c r="A20" s="318">
        <v>12</v>
      </c>
      <c r="B20" s="319" t="s">
        <v>375</v>
      </c>
    </row>
    <row r="21" spans="1:2" s="77" customFormat="1" ht="15" customHeight="1">
      <c r="A21" s="318">
        <v>13</v>
      </c>
      <c r="B21" s="319" t="s">
        <v>376</v>
      </c>
    </row>
    <row r="22" spans="1:2" s="77" customFormat="1" ht="15" customHeight="1">
      <c r="A22" s="318">
        <v>14</v>
      </c>
      <c r="B22" s="319" t="s">
        <v>377</v>
      </c>
    </row>
    <row r="23" spans="1:2" s="77" customFormat="1" ht="15" customHeight="1">
      <c r="A23" s="318">
        <v>15</v>
      </c>
      <c r="B23" s="319" t="s">
        <v>378</v>
      </c>
    </row>
    <row r="24" spans="1:2" s="77" customFormat="1" ht="15" customHeight="1">
      <c r="A24" s="318">
        <v>16</v>
      </c>
      <c r="B24" s="319" t="s">
        <v>379</v>
      </c>
    </row>
    <row r="25" spans="1:2" s="77" customFormat="1" ht="15" customHeight="1">
      <c r="A25" s="318">
        <v>17</v>
      </c>
      <c r="B25" s="319" t="s">
        <v>380</v>
      </c>
    </row>
    <row r="26" spans="1:2" ht="12.75">
      <c r="A26" s="438" t="s">
        <v>403</v>
      </c>
      <c r="B26" s="439"/>
    </row>
    <row r="27" spans="1:2" s="77" customFormat="1" ht="15" customHeight="1">
      <c r="A27" s="318">
        <v>18</v>
      </c>
      <c r="B27" s="316" t="s">
        <v>373</v>
      </c>
    </row>
    <row r="28" spans="1:2" s="77" customFormat="1" ht="15" customHeight="1">
      <c r="A28" s="318">
        <v>19</v>
      </c>
      <c r="B28" s="314" t="s">
        <v>381</v>
      </c>
    </row>
    <row r="29" spans="1:2" s="77" customFormat="1" ht="15" customHeight="1">
      <c r="A29" s="318">
        <v>20</v>
      </c>
      <c r="B29" s="316" t="s">
        <v>370</v>
      </c>
    </row>
    <row r="30" spans="1:2" s="77" customFormat="1" ht="15" customHeight="1">
      <c r="A30" s="318">
        <v>21</v>
      </c>
      <c r="B30" s="316" t="s">
        <v>374</v>
      </c>
    </row>
    <row r="31" spans="1:2" s="77" customFormat="1" ht="15" customHeight="1">
      <c r="A31" s="318">
        <v>22</v>
      </c>
      <c r="B31" s="298" t="s">
        <v>351</v>
      </c>
    </row>
    <row r="32" spans="1:2" s="77" customFormat="1" ht="15" customHeight="1">
      <c r="A32" s="318">
        <v>23</v>
      </c>
      <c r="B32" s="298" t="s">
        <v>352</v>
      </c>
    </row>
    <row r="33" spans="1:2" ht="12.75">
      <c r="A33" s="318">
        <v>24</v>
      </c>
      <c r="B33" s="298" t="s">
        <v>378</v>
      </c>
    </row>
  </sheetData>
  <sheetProtection/>
  <mergeCells count="5">
    <mergeCell ref="A2:B2"/>
    <mergeCell ref="A4:B4"/>
    <mergeCell ref="A7:B7"/>
    <mergeCell ref="A13:B13"/>
    <mergeCell ref="A26:B26"/>
  </mergeCells>
  <printOptions/>
  <pageMargins left="1.15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E34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10.7109375" style="0" customWidth="1"/>
    <col min="2" max="2" width="55.8515625" style="0" customWidth="1"/>
    <col min="3" max="4" width="13.7109375" style="0" customWidth="1"/>
  </cols>
  <sheetData>
    <row r="1" spans="1:5" ht="12.75">
      <c r="A1" s="446" t="s">
        <v>525</v>
      </c>
      <c r="B1" s="446"/>
      <c r="C1" s="446"/>
      <c r="D1" s="446"/>
      <c r="E1" s="87"/>
    </row>
    <row r="2" spans="2:4" ht="15">
      <c r="B2" s="96"/>
      <c r="C2" s="96"/>
      <c r="D2" s="96"/>
    </row>
    <row r="3" spans="2:4" ht="15">
      <c r="B3" s="96"/>
      <c r="C3" s="96"/>
      <c r="D3" s="96"/>
    </row>
    <row r="4" spans="1:5" ht="15.75">
      <c r="A4" s="72"/>
      <c r="B4" s="82"/>
      <c r="C4" s="82"/>
      <c r="D4" s="81"/>
      <c r="E4" s="72"/>
    </row>
    <row r="5" spans="1:5" ht="18">
      <c r="A5" s="512" t="s">
        <v>195</v>
      </c>
      <c r="B5" s="513"/>
      <c r="C5" s="513"/>
      <c r="D5" s="514"/>
      <c r="E5" s="70"/>
    </row>
    <row r="6" spans="1:5" ht="18">
      <c r="A6" s="512" t="s">
        <v>130</v>
      </c>
      <c r="B6" s="513"/>
      <c r="C6" s="513"/>
      <c r="D6" s="514"/>
      <c r="E6" s="32"/>
    </row>
    <row r="7" spans="1:5" ht="18">
      <c r="A7" s="515">
        <v>43465</v>
      </c>
      <c r="B7" s="513"/>
      <c r="C7" s="513"/>
      <c r="D7" s="514"/>
      <c r="E7" s="32"/>
    </row>
    <row r="8" spans="1:5" ht="18">
      <c r="A8" s="91"/>
      <c r="B8" s="90"/>
      <c r="C8" s="90"/>
      <c r="D8" s="97"/>
      <c r="E8" s="32"/>
    </row>
    <row r="9" spans="1:5" ht="18">
      <c r="A9" s="91"/>
      <c r="B9" s="90"/>
      <c r="C9" s="90"/>
      <c r="D9" s="97"/>
      <c r="E9" s="32"/>
    </row>
    <row r="10" spans="1:5" ht="18">
      <c r="A10" s="91"/>
      <c r="B10" s="90"/>
      <c r="C10" s="90"/>
      <c r="D10" s="97"/>
      <c r="E10" s="32"/>
    </row>
    <row r="11" spans="1:5" ht="18">
      <c r="A11" s="91"/>
      <c r="B11" s="90"/>
      <c r="C11" s="90"/>
      <c r="D11" s="97"/>
      <c r="E11" s="32"/>
    </row>
    <row r="12" spans="1:5" ht="18">
      <c r="A12" s="91"/>
      <c r="B12" s="90"/>
      <c r="C12" s="90"/>
      <c r="D12" s="97"/>
      <c r="E12" s="32"/>
    </row>
    <row r="13" spans="1:5" ht="12.75">
      <c r="A13" s="49"/>
      <c r="B13" s="49"/>
      <c r="C13" s="511" t="s">
        <v>313</v>
      </c>
      <c r="D13" s="511"/>
      <c r="E13" s="32"/>
    </row>
    <row r="14" spans="1:5" ht="15" customHeight="1">
      <c r="A14" s="56" t="s">
        <v>18</v>
      </c>
      <c r="B14" s="56" t="s">
        <v>131</v>
      </c>
      <c r="C14" s="292">
        <v>43100</v>
      </c>
      <c r="D14" s="292">
        <v>43465</v>
      </c>
      <c r="E14" s="32"/>
    </row>
    <row r="15" spans="1:5" ht="15" customHeight="1">
      <c r="A15" s="50">
        <v>1</v>
      </c>
      <c r="B15" s="51" t="s">
        <v>132</v>
      </c>
      <c r="C15" s="52">
        <v>208154711</v>
      </c>
      <c r="D15" s="52">
        <v>211071579</v>
      </c>
      <c r="E15" s="32"/>
    </row>
    <row r="16" spans="1:5" ht="15" customHeight="1">
      <c r="A16" s="50">
        <v>2</v>
      </c>
      <c r="B16" s="51" t="s">
        <v>133</v>
      </c>
      <c r="C16" s="53">
        <v>161528756</v>
      </c>
      <c r="D16" s="53">
        <v>169222839</v>
      </c>
      <c r="E16" s="32"/>
    </row>
    <row r="17" spans="1:5" s="74" customFormat="1" ht="15" customHeight="1">
      <c r="A17" s="50">
        <v>3</v>
      </c>
      <c r="B17" s="51" t="s">
        <v>134</v>
      </c>
      <c r="C17" s="54">
        <f>SUM(C15-C16)</f>
        <v>46625955</v>
      </c>
      <c r="D17" s="54">
        <f>SUM(D15-D16)</f>
        <v>41848740</v>
      </c>
      <c r="E17" s="172"/>
    </row>
    <row r="18" spans="1:5" ht="15" customHeight="1">
      <c r="A18" s="50">
        <v>4</v>
      </c>
      <c r="B18" s="51" t="s">
        <v>135</v>
      </c>
      <c r="C18" s="53">
        <v>117166945</v>
      </c>
      <c r="D18" s="53">
        <v>107626310</v>
      </c>
      <c r="E18" s="32"/>
    </row>
    <row r="19" spans="1:5" ht="15" customHeight="1">
      <c r="A19" s="50">
        <v>5</v>
      </c>
      <c r="B19" s="51" t="s">
        <v>136</v>
      </c>
      <c r="C19" s="53">
        <v>60314458</v>
      </c>
      <c r="D19" s="53">
        <v>70297537</v>
      </c>
      <c r="E19" s="32"/>
    </row>
    <row r="20" spans="1:5" s="74" customFormat="1" ht="15" customHeight="1">
      <c r="A20" s="50">
        <v>6</v>
      </c>
      <c r="B20" s="51" t="s">
        <v>137</v>
      </c>
      <c r="C20" s="54">
        <f>SUM(C18-C19)</f>
        <v>56852487</v>
      </c>
      <c r="D20" s="54">
        <f>SUM(D18-D19)</f>
        <v>37328773</v>
      </c>
      <c r="E20" s="172"/>
    </row>
    <row r="21" spans="1:5" ht="15" customHeight="1">
      <c r="A21" s="55">
        <v>7</v>
      </c>
      <c r="B21" s="56" t="s">
        <v>138</v>
      </c>
      <c r="C21" s="57">
        <f>SUM(C17+C20)</f>
        <v>103478442</v>
      </c>
      <c r="D21" s="57">
        <f>SUM(D17+D20)</f>
        <v>79177513</v>
      </c>
      <c r="E21" s="32"/>
    </row>
    <row r="22" spans="1:5" ht="15" customHeight="1">
      <c r="A22" s="50">
        <v>8</v>
      </c>
      <c r="B22" s="51" t="s">
        <v>139</v>
      </c>
      <c r="C22" s="53"/>
      <c r="D22" s="53"/>
      <c r="E22" s="32"/>
    </row>
    <row r="23" spans="1:5" ht="15" customHeight="1">
      <c r="A23" s="50">
        <v>9</v>
      </c>
      <c r="B23" s="51" t="s">
        <v>140</v>
      </c>
      <c r="C23" s="54"/>
      <c r="D23" s="54"/>
      <c r="E23" s="32"/>
    </row>
    <row r="24" spans="1:5" s="74" customFormat="1" ht="15" customHeight="1">
      <c r="A24" s="58">
        <v>10</v>
      </c>
      <c r="B24" s="59" t="s">
        <v>141</v>
      </c>
      <c r="C24" s="60"/>
      <c r="D24" s="60"/>
      <c r="E24" s="172"/>
    </row>
    <row r="25" spans="1:5" ht="15" customHeight="1">
      <c r="A25" s="50">
        <v>11</v>
      </c>
      <c r="B25" s="51" t="s">
        <v>142</v>
      </c>
      <c r="C25" s="53"/>
      <c r="D25" s="53"/>
      <c r="E25" s="32"/>
    </row>
    <row r="26" spans="1:5" ht="15" customHeight="1">
      <c r="A26" s="50">
        <v>12</v>
      </c>
      <c r="B26" s="51" t="s">
        <v>143</v>
      </c>
      <c r="C26" s="54"/>
      <c r="D26" s="54"/>
      <c r="E26" s="32"/>
    </row>
    <row r="27" spans="1:5" s="74" customFormat="1" ht="15" customHeight="1">
      <c r="A27" s="50">
        <v>13</v>
      </c>
      <c r="B27" s="51" t="s">
        <v>144</v>
      </c>
      <c r="C27" s="54"/>
      <c r="D27" s="54"/>
      <c r="E27" s="172"/>
    </row>
    <row r="28" spans="1:5" ht="15" customHeight="1">
      <c r="A28" s="55">
        <v>14</v>
      </c>
      <c r="B28" s="56" t="s">
        <v>145</v>
      </c>
      <c r="C28" s="57">
        <v>0</v>
      </c>
      <c r="D28" s="57">
        <v>0</v>
      </c>
      <c r="E28" s="32"/>
    </row>
    <row r="29" spans="1:5" ht="15" customHeight="1">
      <c r="A29" s="55">
        <v>15</v>
      </c>
      <c r="B29" s="56" t="s">
        <v>146</v>
      </c>
      <c r="C29" s="57">
        <f>SUM(C21+C28)</f>
        <v>103478442</v>
      </c>
      <c r="D29" s="57">
        <f>SUM(D21+D28)</f>
        <v>79177513</v>
      </c>
      <c r="E29" s="32"/>
    </row>
    <row r="30" spans="1:5" s="74" customFormat="1" ht="15" customHeight="1">
      <c r="A30" s="58">
        <v>10</v>
      </c>
      <c r="B30" s="61" t="s">
        <v>147</v>
      </c>
      <c r="C30" s="62"/>
      <c r="D30" s="62">
        <v>54779474</v>
      </c>
      <c r="E30" s="172"/>
    </row>
    <row r="31" spans="1:5" ht="15" customHeight="1">
      <c r="A31" s="55">
        <v>11</v>
      </c>
      <c r="B31" s="56" t="s">
        <v>148</v>
      </c>
      <c r="C31" s="63">
        <f>SUM(C21-C30)</f>
        <v>103478442</v>
      </c>
      <c r="D31" s="63">
        <f>SUM(D21-D30)</f>
        <v>24398039</v>
      </c>
      <c r="E31" s="32"/>
    </row>
    <row r="32" spans="1:5" ht="15" customHeight="1">
      <c r="A32" s="64">
        <v>12</v>
      </c>
      <c r="B32" s="61" t="s">
        <v>149</v>
      </c>
      <c r="C32" s="65"/>
      <c r="D32" s="65"/>
      <c r="E32" s="32"/>
    </row>
    <row r="33" spans="1:5" ht="15" customHeight="1">
      <c r="A33" s="55">
        <v>13</v>
      </c>
      <c r="B33" s="56" t="s">
        <v>150</v>
      </c>
      <c r="C33" s="63">
        <v>0</v>
      </c>
      <c r="D33" s="63">
        <v>0</v>
      </c>
      <c r="E33" s="32"/>
    </row>
    <row r="34" spans="1:5" ht="13.5">
      <c r="A34" s="66"/>
      <c r="B34" s="67"/>
      <c r="C34" s="68"/>
      <c r="D34" s="68"/>
      <c r="E34" s="32"/>
    </row>
  </sheetData>
  <sheetProtection/>
  <mergeCells count="5">
    <mergeCell ref="A1:D1"/>
    <mergeCell ref="C13:D13"/>
    <mergeCell ref="A5:D5"/>
    <mergeCell ref="A6:D6"/>
    <mergeCell ref="A7:D7"/>
  </mergeCells>
  <printOptions/>
  <pageMargins left="0.79" right="0.7" top="0.75" bottom="0.75" header="0.3" footer="0.3"/>
  <pageSetup fitToHeight="1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R43"/>
  <sheetViews>
    <sheetView view="pageBreakPreview" zoomScaleSheetLayoutView="100" workbookViewId="0" topLeftCell="A1">
      <selection activeCell="A5" sqref="A5:L5"/>
    </sheetView>
  </sheetViews>
  <sheetFormatPr defaultColWidth="9.140625" defaultRowHeight="12.75"/>
  <cols>
    <col min="1" max="1" width="23.7109375" style="2" customWidth="1"/>
    <col min="2" max="11" width="14.7109375" style="2" customWidth="1"/>
    <col min="12" max="12" width="14.7109375" style="47" customWidth="1"/>
    <col min="13" max="16384" width="9.140625" style="1" customWidth="1"/>
  </cols>
  <sheetData>
    <row r="1" spans="1:18" ht="14.25">
      <c r="A1" s="446" t="s">
        <v>526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27"/>
      <c r="N1" s="27"/>
      <c r="O1" s="27"/>
      <c r="P1" s="27"/>
      <c r="Q1" s="27"/>
      <c r="R1" s="27"/>
    </row>
    <row r="2" spans="5:18" ht="14.25"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5:18" ht="14.25"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2" ht="15.75">
      <c r="A4" s="516" t="s">
        <v>470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</row>
    <row r="5" spans="1:12" ht="15.75">
      <c r="A5" s="516" t="s">
        <v>311</v>
      </c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</row>
    <row r="6" spans="1:12" ht="15.75">
      <c r="A6" s="516" t="s">
        <v>119</v>
      </c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</row>
    <row r="7" spans="1:12" ht="15.75">
      <c r="A7" s="518">
        <v>43465</v>
      </c>
      <c r="B7" s="518"/>
      <c r="C7" s="518"/>
      <c r="D7" s="518"/>
      <c r="E7" s="518"/>
      <c r="F7" s="518"/>
      <c r="G7" s="518"/>
      <c r="H7" s="518"/>
      <c r="I7" s="518"/>
      <c r="J7" s="518"/>
      <c r="K7" s="518"/>
      <c r="L7" s="518"/>
    </row>
    <row r="8" spans="1:12" ht="15.75">
      <c r="A8" s="7"/>
      <c r="B8" s="7"/>
      <c r="C8" s="9"/>
      <c r="D8" s="9"/>
      <c r="E8" s="9"/>
      <c r="F8" s="9"/>
      <c r="G8" s="9"/>
      <c r="H8" s="9"/>
      <c r="I8" s="9"/>
      <c r="J8" s="517" t="s">
        <v>313</v>
      </c>
      <c r="K8" s="517"/>
      <c r="L8" s="517"/>
    </row>
    <row r="9" spans="1:12" ht="87.75" customHeight="1">
      <c r="A9" s="182" t="s">
        <v>221</v>
      </c>
      <c r="B9" s="182" t="s">
        <v>230</v>
      </c>
      <c r="C9" s="182" t="s">
        <v>237</v>
      </c>
      <c r="D9" s="182" t="s">
        <v>238</v>
      </c>
      <c r="E9" s="182" t="s">
        <v>88</v>
      </c>
      <c r="F9" s="182" t="s">
        <v>8</v>
      </c>
      <c r="G9" s="182" t="s">
        <v>239</v>
      </c>
      <c r="H9" s="182" t="s">
        <v>240</v>
      </c>
      <c r="I9" s="182" t="s">
        <v>241</v>
      </c>
      <c r="J9" s="182" t="s">
        <v>231</v>
      </c>
      <c r="K9" s="182" t="s">
        <v>242</v>
      </c>
      <c r="L9" s="182" t="s">
        <v>232</v>
      </c>
    </row>
    <row r="10" spans="1:12" s="324" customFormat="1" ht="30" customHeight="1">
      <c r="A10" s="349" t="s">
        <v>228</v>
      </c>
      <c r="B10" s="362"/>
      <c r="C10" s="363"/>
      <c r="D10" s="363"/>
      <c r="E10" s="363"/>
      <c r="F10" s="363">
        <v>189165</v>
      </c>
      <c r="G10" s="363"/>
      <c r="H10" s="363"/>
      <c r="I10" s="363">
        <f aca="true" t="shared" si="0" ref="I10:I21">SUM(B10:H10)</f>
        <v>189165</v>
      </c>
      <c r="J10" s="363"/>
      <c r="K10" s="363"/>
      <c r="L10" s="361">
        <f aca="true" t="shared" si="1" ref="L10:L21">SUM(I10:K10)</f>
        <v>189165</v>
      </c>
    </row>
    <row r="11" spans="1:12" s="324" customFormat="1" ht="30" customHeight="1">
      <c r="A11" s="349" t="s">
        <v>471</v>
      </c>
      <c r="B11" s="362"/>
      <c r="C11" s="363"/>
      <c r="D11" s="363"/>
      <c r="E11" s="363"/>
      <c r="F11" s="363">
        <v>214310</v>
      </c>
      <c r="G11" s="363"/>
      <c r="H11" s="363"/>
      <c r="I11" s="363">
        <f t="shared" si="0"/>
        <v>214310</v>
      </c>
      <c r="J11" s="363"/>
      <c r="K11" s="363"/>
      <c r="L11" s="361">
        <f t="shared" si="1"/>
        <v>214310</v>
      </c>
    </row>
    <row r="12" spans="1:12" s="324" customFormat="1" ht="41.25" customHeight="1">
      <c r="A12" s="349" t="s">
        <v>229</v>
      </c>
      <c r="B12" s="362">
        <v>105204748</v>
      </c>
      <c r="C12" s="363">
        <v>3446987</v>
      </c>
      <c r="D12" s="363">
        <v>11553985</v>
      </c>
      <c r="E12" s="363"/>
      <c r="F12" s="363"/>
      <c r="G12" s="363"/>
      <c r="H12" s="363"/>
      <c r="I12" s="363">
        <f>SUM(B12:H12)</f>
        <v>120205720</v>
      </c>
      <c r="J12" s="363"/>
      <c r="K12" s="363">
        <v>4147868</v>
      </c>
      <c r="L12" s="361">
        <f t="shared" si="1"/>
        <v>124353588</v>
      </c>
    </row>
    <row r="13" spans="1:12" s="324" customFormat="1" ht="30" customHeight="1">
      <c r="A13" s="349" t="s">
        <v>233</v>
      </c>
      <c r="B13" s="362"/>
      <c r="C13" s="363">
        <v>4204219</v>
      </c>
      <c r="D13" s="363"/>
      <c r="E13" s="363"/>
      <c r="F13" s="363">
        <v>50000</v>
      </c>
      <c r="G13" s="363"/>
      <c r="H13" s="363"/>
      <c r="I13" s="363">
        <f t="shared" si="0"/>
        <v>4254219</v>
      </c>
      <c r="J13" s="363">
        <v>103478442</v>
      </c>
      <c r="K13" s="363"/>
      <c r="L13" s="361">
        <f t="shared" si="1"/>
        <v>107732661</v>
      </c>
    </row>
    <row r="14" spans="1:12" s="324" customFormat="1" ht="27.75" customHeight="1">
      <c r="A14" s="349" t="s">
        <v>234</v>
      </c>
      <c r="B14" s="362"/>
      <c r="C14" s="363">
        <v>16337421</v>
      </c>
      <c r="D14" s="363">
        <v>2750014</v>
      </c>
      <c r="E14" s="363"/>
      <c r="F14" s="363"/>
      <c r="G14" s="363"/>
      <c r="H14" s="363"/>
      <c r="I14" s="363">
        <f t="shared" si="0"/>
        <v>19087435</v>
      </c>
      <c r="J14" s="363"/>
      <c r="K14" s="363"/>
      <c r="L14" s="361">
        <f t="shared" si="1"/>
        <v>19087435</v>
      </c>
    </row>
    <row r="15" spans="1:12" s="324" customFormat="1" ht="30" customHeight="1">
      <c r="A15" s="349" t="s">
        <v>235</v>
      </c>
      <c r="B15" s="362"/>
      <c r="C15" s="363"/>
      <c r="D15" s="363"/>
      <c r="E15" s="363"/>
      <c r="F15" s="363">
        <v>7359612</v>
      </c>
      <c r="G15" s="363"/>
      <c r="H15" s="363"/>
      <c r="I15" s="363">
        <f t="shared" si="0"/>
        <v>7359612</v>
      </c>
      <c r="J15" s="363"/>
      <c r="K15" s="363"/>
      <c r="L15" s="361">
        <f t="shared" si="1"/>
        <v>7359612</v>
      </c>
    </row>
    <row r="16" spans="1:12" s="324" customFormat="1" ht="30" customHeight="1">
      <c r="A16" s="349" t="s">
        <v>236</v>
      </c>
      <c r="B16" s="362"/>
      <c r="C16" s="363">
        <v>24895500</v>
      </c>
      <c r="D16" s="363"/>
      <c r="E16" s="363"/>
      <c r="F16" s="363">
        <v>357400</v>
      </c>
      <c r="G16" s="363"/>
      <c r="H16" s="363"/>
      <c r="I16" s="363">
        <f t="shared" si="0"/>
        <v>25252900</v>
      </c>
      <c r="J16" s="363"/>
      <c r="K16" s="363"/>
      <c r="L16" s="361">
        <f t="shared" si="1"/>
        <v>25252900</v>
      </c>
    </row>
    <row r="17" spans="1:12" s="324" customFormat="1" ht="30" customHeight="1">
      <c r="A17" s="349" t="s">
        <v>472</v>
      </c>
      <c r="B17" s="362"/>
      <c r="C17" s="363"/>
      <c r="D17" s="363"/>
      <c r="E17" s="363"/>
      <c r="F17" s="363">
        <v>271070</v>
      </c>
      <c r="G17" s="363"/>
      <c r="H17" s="363"/>
      <c r="I17" s="363">
        <f t="shared" si="0"/>
        <v>271070</v>
      </c>
      <c r="J17" s="363"/>
      <c r="K17" s="363"/>
      <c r="L17" s="361">
        <f t="shared" si="1"/>
        <v>271070</v>
      </c>
    </row>
    <row r="18" spans="1:12" s="324" customFormat="1" ht="30" customHeight="1">
      <c r="A18" s="349" t="s">
        <v>217</v>
      </c>
      <c r="B18" s="362"/>
      <c r="C18" s="363"/>
      <c r="D18" s="363"/>
      <c r="E18" s="363"/>
      <c r="F18" s="363">
        <v>460000</v>
      </c>
      <c r="G18" s="363"/>
      <c r="H18" s="363"/>
      <c r="I18" s="363">
        <f t="shared" si="0"/>
        <v>460000</v>
      </c>
      <c r="J18" s="363"/>
      <c r="K18" s="363"/>
      <c r="L18" s="361">
        <f t="shared" si="1"/>
        <v>460000</v>
      </c>
    </row>
    <row r="19" spans="1:12" s="324" customFormat="1" ht="28.5" customHeight="1">
      <c r="A19" s="349" t="s">
        <v>218</v>
      </c>
      <c r="B19" s="362"/>
      <c r="C19" s="363"/>
      <c r="D19" s="363"/>
      <c r="E19" s="363"/>
      <c r="F19" s="363">
        <v>7439571</v>
      </c>
      <c r="G19" s="363"/>
      <c r="H19" s="363"/>
      <c r="I19" s="363">
        <f t="shared" si="0"/>
        <v>7439571</v>
      </c>
      <c r="J19" s="363"/>
      <c r="K19" s="363"/>
      <c r="L19" s="361">
        <f t="shared" si="1"/>
        <v>7439571</v>
      </c>
    </row>
    <row r="20" spans="1:12" ht="51" customHeight="1">
      <c r="A20" s="349" t="s">
        <v>390</v>
      </c>
      <c r="B20" s="361"/>
      <c r="C20" s="362"/>
      <c r="D20" s="362"/>
      <c r="E20" s="362">
        <v>26098489</v>
      </c>
      <c r="F20" s="362">
        <v>239088</v>
      </c>
      <c r="G20" s="362"/>
      <c r="H20" s="362"/>
      <c r="I20" s="363">
        <f t="shared" si="0"/>
        <v>26337577</v>
      </c>
      <c r="J20" s="362"/>
      <c r="K20" s="362"/>
      <c r="L20" s="362">
        <f t="shared" si="1"/>
        <v>26337577</v>
      </c>
    </row>
    <row r="21" spans="1:12" s="39" customFormat="1" ht="15" customHeight="1">
      <c r="A21" s="183" t="s">
        <v>120</v>
      </c>
      <c r="B21" s="302">
        <f>SUM(B10:B19)</f>
        <v>105204748</v>
      </c>
      <c r="C21" s="302">
        <f>SUM(C10:C19)</f>
        <v>48884127</v>
      </c>
      <c r="D21" s="302">
        <f>SUM(D10:D19)</f>
        <v>14303999</v>
      </c>
      <c r="E21" s="302">
        <f>SUM(E10:E20)</f>
        <v>26098489</v>
      </c>
      <c r="F21" s="302">
        <f>SUM(F10:F20)</f>
        <v>16580216</v>
      </c>
      <c r="G21" s="302">
        <f>SUM(G10:G19)</f>
        <v>0</v>
      </c>
      <c r="H21" s="302">
        <f>SUM(H10:H19)</f>
        <v>0</v>
      </c>
      <c r="I21" s="364">
        <f t="shared" si="0"/>
        <v>211071579</v>
      </c>
      <c r="J21" s="302">
        <f>SUM(J10:J19)</f>
        <v>103478442</v>
      </c>
      <c r="K21" s="302">
        <f>SUM(K10:K19)</f>
        <v>4147868</v>
      </c>
      <c r="L21" s="302">
        <f t="shared" si="1"/>
        <v>318697889</v>
      </c>
    </row>
    <row r="23" spans="2:12" ht="12.75">
      <c r="B23" s="12"/>
      <c r="C23" s="12"/>
      <c r="D23" s="12"/>
      <c r="E23" s="12"/>
      <c r="F23" s="12"/>
      <c r="G23" s="12"/>
      <c r="H23" s="12"/>
      <c r="J23" s="12"/>
      <c r="K23" s="12"/>
      <c r="L23" s="46"/>
    </row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43" ht="12.75">
      <c r="G43" s="377"/>
    </row>
  </sheetData>
  <sheetProtection/>
  <mergeCells count="6">
    <mergeCell ref="A4:L4"/>
    <mergeCell ref="J8:L8"/>
    <mergeCell ref="A6:L6"/>
    <mergeCell ref="A7:L7"/>
    <mergeCell ref="A5:L5"/>
    <mergeCell ref="A1:L1"/>
  </mergeCells>
  <printOptions horizontalCentered="1"/>
  <pageMargins left="0.31496062992125984" right="0.31496062992125984" top="0.4724409448818898" bottom="0.5118110236220472" header="0.35433070866141736" footer="0.35433070866141736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T29"/>
  <sheetViews>
    <sheetView view="pageLayout" zoomScaleSheetLayoutView="100" workbookViewId="0" topLeftCell="A1">
      <selection activeCell="A1" sqref="A1:L1"/>
    </sheetView>
  </sheetViews>
  <sheetFormatPr defaultColWidth="9.140625" defaultRowHeight="12.75"/>
  <cols>
    <col min="1" max="1" width="25.421875" style="6" customWidth="1"/>
    <col min="2" max="8" width="10.7109375" style="0" customWidth="1"/>
    <col min="9" max="9" width="10.7109375" style="74" customWidth="1"/>
    <col min="10" max="12" width="10.7109375" style="0" customWidth="1"/>
    <col min="14" max="18" width="0" style="0" hidden="1" customWidth="1"/>
  </cols>
  <sheetData>
    <row r="1" spans="1:16" ht="12.75">
      <c r="A1" s="446" t="s">
        <v>527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87"/>
      <c r="N1" s="87"/>
      <c r="O1" s="87"/>
      <c r="P1" s="87"/>
    </row>
    <row r="2" spans="1:12" ht="15.75">
      <c r="A2" s="516" t="s">
        <v>473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</row>
    <row r="3" spans="1:12" ht="15.75">
      <c r="A3" s="516" t="s">
        <v>310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</row>
    <row r="4" spans="1:12" ht="15.75">
      <c r="A4" s="516" t="s">
        <v>121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</row>
    <row r="5" spans="1:12" ht="15.75">
      <c r="A5" s="518">
        <v>43465</v>
      </c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</row>
    <row r="6" spans="1:12" ht="12.75">
      <c r="A6" s="5"/>
      <c r="B6" s="1"/>
      <c r="C6" s="1"/>
      <c r="D6" s="1"/>
      <c r="E6" s="1"/>
      <c r="F6" s="1"/>
      <c r="G6" s="1"/>
      <c r="H6" s="1"/>
      <c r="I6" s="39"/>
      <c r="J6" s="1"/>
      <c r="K6" s="519" t="s">
        <v>313</v>
      </c>
      <c r="L6" s="519"/>
    </row>
    <row r="7" spans="1:12" s="103" customFormat="1" ht="64.5" customHeight="1">
      <c r="A7" s="190" t="s">
        <v>221</v>
      </c>
      <c r="B7" s="184" t="s">
        <v>1</v>
      </c>
      <c r="C7" s="184" t="s">
        <v>6</v>
      </c>
      <c r="D7" s="184" t="s">
        <v>68</v>
      </c>
      <c r="E7" s="184" t="s">
        <v>122</v>
      </c>
      <c r="F7" s="184" t="s">
        <v>70</v>
      </c>
      <c r="G7" s="184" t="s">
        <v>71</v>
      </c>
      <c r="H7" s="184" t="s">
        <v>123</v>
      </c>
      <c r="I7" s="184" t="s">
        <v>243</v>
      </c>
      <c r="J7" s="184" t="s">
        <v>244</v>
      </c>
      <c r="K7" s="184" t="s">
        <v>245</v>
      </c>
      <c r="L7" s="184" t="s">
        <v>246</v>
      </c>
    </row>
    <row r="8" spans="1:12" s="103" customFormat="1" ht="34.5" customHeight="1">
      <c r="A8" s="185" t="s">
        <v>227</v>
      </c>
      <c r="B8" s="303">
        <v>10226921</v>
      </c>
      <c r="C8" s="303">
        <v>1999159</v>
      </c>
      <c r="D8" s="303"/>
      <c r="E8" s="303"/>
      <c r="F8" s="303"/>
      <c r="G8" s="303"/>
      <c r="H8" s="303"/>
      <c r="I8" s="304">
        <f>SUM(B8:H8)</f>
        <v>12226080</v>
      </c>
      <c r="J8" s="303"/>
      <c r="K8" s="303"/>
      <c r="L8" s="305">
        <f>SUM(I8:K8)</f>
        <v>12226080</v>
      </c>
    </row>
    <row r="9" spans="1:12" s="111" customFormat="1" ht="27.75" customHeight="1">
      <c r="A9" s="186" t="s">
        <v>228</v>
      </c>
      <c r="B9" s="306"/>
      <c r="C9" s="306"/>
      <c r="D9" s="306">
        <v>324251</v>
      </c>
      <c r="E9" s="306"/>
      <c r="F9" s="306"/>
      <c r="G9" s="306">
        <v>349250</v>
      </c>
      <c r="H9" s="306"/>
      <c r="I9" s="304">
        <f aca="true" t="shared" si="0" ref="I9:I28">SUM(B9:H9)</f>
        <v>673501</v>
      </c>
      <c r="J9" s="306"/>
      <c r="K9" s="306"/>
      <c r="L9" s="307">
        <f aca="true" t="shared" si="1" ref="L9:L28">SUM(I9:K9)</f>
        <v>673501</v>
      </c>
    </row>
    <row r="10" spans="1:12" s="111" customFormat="1" ht="27.75" customHeight="1">
      <c r="A10" s="186" t="s">
        <v>476</v>
      </c>
      <c r="B10" s="306"/>
      <c r="C10" s="306"/>
      <c r="D10" s="306">
        <v>23620</v>
      </c>
      <c r="E10" s="306"/>
      <c r="F10" s="306"/>
      <c r="G10" s="306"/>
      <c r="H10" s="306"/>
      <c r="I10" s="304">
        <f t="shared" si="0"/>
        <v>23620</v>
      </c>
      <c r="J10" s="306"/>
      <c r="K10" s="306"/>
      <c r="L10" s="307">
        <f t="shared" si="1"/>
        <v>23620</v>
      </c>
    </row>
    <row r="11" spans="1:12" s="103" customFormat="1" ht="27.75" customHeight="1">
      <c r="A11" s="186" t="s">
        <v>229</v>
      </c>
      <c r="B11" s="303"/>
      <c r="C11" s="303"/>
      <c r="D11" s="303"/>
      <c r="E11" s="303"/>
      <c r="F11" s="303">
        <v>99085</v>
      </c>
      <c r="G11" s="303"/>
      <c r="H11" s="303"/>
      <c r="I11" s="304">
        <f t="shared" si="0"/>
        <v>99085</v>
      </c>
      <c r="J11" s="303">
        <v>3537008</v>
      </c>
      <c r="K11" s="303"/>
      <c r="L11" s="307">
        <f t="shared" si="1"/>
        <v>3636093</v>
      </c>
    </row>
    <row r="12" spans="1:14" s="103" customFormat="1" ht="27.75" customHeight="1">
      <c r="A12" s="186" t="s">
        <v>233</v>
      </c>
      <c r="B12" s="303"/>
      <c r="C12" s="303"/>
      <c r="D12" s="303"/>
      <c r="E12" s="303"/>
      <c r="F12" s="303">
        <v>10254294</v>
      </c>
      <c r="G12" s="303"/>
      <c r="H12" s="303"/>
      <c r="I12" s="304">
        <f t="shared" si="0"/>
        <v>10254294</v>
      </c>
      <c r="J12" s="303"/>
      <c r="K12" s="303">
        <v>66760529</v>
      </c>
      <c r="L12" s="307">
        <f t="shared" si="1"/>
        <v>77014823</v>
      </c>
      <c r="N12" s="187"/>
    </row>
    <row r="13" spans="1:14" s="103" customFormat="1" ht="27.75" customHeight="1">
      <c r="A13" s="186" t="s">
        <v>357</v>
      </c>
      <c r="B13" s="303"/>
      <c r="C13" s="303"/>
      <c r="D13" s="303">
        <v>1778000</v>
      </c>
      <c r="E13" s="303"/>
      <c r="F13" s="303"/>
      <c r="G13" s="303"/>
      <c r="H13" s="303"/>
      <c r="I13" s="304">
        <f t="shared" si="0"/>
        <v>1778000</v>
      </c>
      <c r="J13" s="303"/>
      <c r="K13" s="303"/>
      <c r="L13" s="307">
        <f t="shared" si="1"/>
        <v>1778000</v>
      </c>
      <c r="N13" s="187"/>
    </row>
    <row r="14" spans="1:12" s="103" customFormat="1" ht="27.75" customHeight="1">
      <c r="A14" s="186" t="s">
        <v>477</v>
      </c>
      <c r="B14" s="303">
        <v>17165144</v>
      </c>
      <c r="C14" s="303">
        <v>2642511</v>
      </c>
      <c r="D14" s="303">
        <v>2348073</v>
      </c>
      <c r="E14" s="303"/>
      <c r="F14" s="303"/>
      <c r="G14" s="303">
        <v>1865376</v>
      </c>
      <c r="H14" s="303"/>
      <c r="I14" s="304">
        <f t="shared" si="0"/>
        <v>24021104</v>
      </c>
      <c r="J14" s="303"/>
      <c r="K14" s="303"/>
      <c r="L14" s="307">
        <f t="shared" si="1"/>
        <v>24021104</v>
      </c>
    </row>
    <row r="15" spans="1:12" s="103" customFormat="1" ht="27.75" customHeight="1">
      <c r="A15" s="186" t="s">
        <v>478</v>
      </c>
      <c r="B15" s="303"/>
      <c r="C15" s="303"/>
      <c r="D15" s="303"/>
      <c r="E15" s="303"/>
      <c r="F15" s="303"/>
      <c r="G15" s="303"/>
      <c r="H15" s="303">
        <v>14360154</v>
      </c>
      <c r="I15" s="304">
        <f t="shared" si="0"/>
        <v>14360154</v>
      </c>
      <c r="J15" s="303"/>
      <c r="K15" s="303"/>
      <c r="L15" s="307">
        <f t="shared" si="1"/>
        <v>14360154</v>
      </c>
    </row>
    <row r="16" spans="1:12" s="103" customFormat="1" ht="27.75" customHeight="1">
      <c r="A16" s="186" t="s">
        <v>247</v>
      </c>
      <c r="B16" s="308"/>
      <c r="C16" s="309"/>
      <c r="D16" s="309">
        <v>2804131</v>
      </c>
      <c r="E16" s="309"/>
      <c r="F16" s="309"/>
      <c r="G16" s="309"/>
      <c r="H16" s="309"/>
      <c r="I16" s="310">
        <f t="shared" si="0"/>
        <v>2804131</v>
      </c>
      <c r="J16" s="309"/>
      <c r="K16" s="309"/>
      <c r="L16" s="307">
        <f t="shared" si="1"/>
        <v>2804131</v>
      </c>
    </row>
    <row r="17" spans="1:20" s="111" customFormat="1" ht="27.75" customHeight="1">
      <c r="A17" s="188" t="s">
        <v>248</v>
      </c>
      <c r="B17" s="306">
        <v>2716500</v>
      </c>
      <c r="C17" s="306">
        <v>564941</v>
      </c>
      <c r="D17" s="306"/>
      <c r="E17" s="306"/>
      <c r="F17" s="306"/>
      <c r="G17" s="306"/>
      <c r="H17" s="306"/>
      <c r="I17" s="304">
        <f t="shared" si="0"/>
        <v>3281441</v>
      </c>
      <c r="J17" s="306"/>
      <c r="K17" s="306"/>
      <c r="L17" s="307">
        <f t="shared" si="1"/>
        <v>3281441</v>
      </c>
      <c r="M17" s="103"/>
      <c r="N17" s="103"/>
      <c r="O17" s="103"/>
      <c r="P17" s="103"/>
      <c r="Q17" s="103"/>
      <c r="R17" s="103"/>
      <c r="S17" s="103"/>
      <c r="T17" s="103"/>
    </row>
    <row r="18" spans="1:20" s="111" customFormat="1" ht="27.75" customHeight="1">
      <c r="A18" s="186" t="s">
        <v>235</v>
      </c>
      <c r="B18" s="306">
        <v>256152</v>
      </c>
      <c r="C18" s="306">
        <v>45432</v>
      </c>
      <c r="D18" s="306">
        <v>14242532</v>
      </c>
      <c r="E18" s="306"/>
      <c r="F18" s="306">
        <v>828556</v>
      </c>
      <c r="G18" s="306">
        <v>1292974</v>
      </c>
      <c r="H18" s="306">
        <v>4874418</v>
      </c>
      <c r="I18" s="304">
        <f t="shared" si="0"/>
        <v>21540064</v>
      </c>
      <c r="J18" s="306"/>
      <c r="K18" s="306"/>
      <c r="L18" s="307">
        <f t="shared" si="1"/>
        <v>21540064</v>
      </c>
      <c r="M18" s="103"/>
      <c r="N18" s="103"/>
      <c r="O18" s="103"/>
      <c r="P18" s="103"/>
      <c r="Q18" s="103"/>
      <c r="R18" s="103"/>
      <c r="S18" s="103"/>
      <c r="T18" s="103"/>
    </row>
    <row r="19" spans="1:12" s="103" customFormat="1" ht="27.75" customHeight="1">
      <c r="A19" s="186" t="s">
        <v>236</v>
      </c>
      <c r="B19" s="303">
        <v>11228801</v>
      </c>
      <c r="C19" s="303">
        <v>2246722</v>
      </c>
      <c r="D19" s="303">
        <v>4872438</v>
      </c>
      <c r="E19" s="303"/>
      <c r="F19" s="303"/>
      <c r="G19" s="303">
        <v>808940</v>
      </c>
      <c r="H19" s="303"/>
      <c r="I19" s="304">
        <f t="shared" si="0"/>
        <v>19156901</v>
      </c>
      <c r="J19" s="303"/>
      <c r="K19" s="303"/>
      <c r="L19" s="307">
        <f t="shared" si="1"/>
        <v>19156901</v>
      </c>
    </row>
    <row r="20" spans="1:12" s="103" customFormat="1" ht="27.75" customHeight="1">
      <c r="A20" s="189" t="s">
        <v>249</v>
      </c>
      <c r="B20" s="303"/>
      <c r="C20" s="303"/>
      <c r="D20" s="303">
        <v>48900</v>
      </c>
      <c r="E20" s="303"/>
      <c r="F20" s="303"/>
      <c r="G20" s="303"/>
      <c r="H20" s="303"/>
      <c r="I20" s="304">
        <f t="shared" si="0"/>
        <v>48900</v>
      </c>
      <c r="J20" s="303"/>
      <c r="K20" s="303"/>
      <c r="L20" s="307">
        <f t="shared" si="1"/>
        <v>48900</v>
      </c>
    </row>
    <row r="21" spans="1:12" s="103" customFormat="1" ht="27.75" customHeight="1">
      <c r="A21" s="189" t="s">
        <v>250</v>
      </c>
      <c r="B21" s="303">
        <v>3222106</v>
      </c>
      <c r="C21" s="303">
        <v>652060</v>
      </c>
      <c r="D21" s="303">
        <v>860855</v>
      </c>
      <c r="E21" s="303"/>
      <c r="F21" s="303"/>
      <c r="G21" s="303">
        <v>227800</v>
      </c>
      <c r="H21" s="303"/>
      <c r="I21" s="304">
        <f t="shared" si="0"/>
        <v>4962821</v>
      </c>
      <c r="J21" s="303"/>
      <c r="K21" s="303"/>
      <c r="L21" s="307">
        <f t="shared" si="1"/>
        <v>4962821</v>
      </c>
    </row>
    <row r="22" spans="1:12" s="103" customFormat="1" ht="27.75" customHeight="1">
      <c r="A22" s="189" t="s">
        <v>251</v>
      </c>
      <c r="B22" s="303">
        <v>1444100</v>
      </c>
      <c r="C22" s="303">
        <v>314438</v>
      </c>
      <c r="D22" s="303"/>
      <c r="E22" s="303"/>
      <c r="F22" s="303"/>
      <c r="G22" s="303"/>
      <c r="H22" s="303"/>
      <c r="I22" s="304">
        <f t="shared" si="0"/>
        <v>1758538</v>
      </c>
      <c r="J22" s="303"/>
      <c r="K22" s="303"/>
      <c r="L22" s="307">
        <f t="shared" si="1"/>
        <v>1758538</v>
      </c>
    </row>
    <row r="23" spans="1:12" s="103" customFormat="1" ht="27.75" customHeight="1">
      <c r="A23" s="189" t="s">
        <v>252</v>
      </c>
      <c r="B23" s="303">
        <v>3458947</v>
      </c>
      <c r="C23" s="303">
        <v>728627</v>
      </c>
      <c r="D23" s="303">
        <v>4014959</v>
      </c>
      <c r="E23" s="303"/>
      <c r="F23" s="303"/>
      <c r="G23" s="303">
        <v>159000</v>
      </c>
      <c r="H23" s="303">
        <v>2249</v>
      </c>
      <c r="I23" s="304">
        <f t="shared" si="0"/>
        <v>8363782</v>
      </c>
      <c r="J23" s="303"/>
      <c r="K23" s="303"/>
      <c r="L23" s="307">
        <f t="shared" si="1"/>
        <v>8363782</v>
      </c>
    </row>
    <row r="24" spans="1:12" s="103" customFormat="1" ht="27.75" customHeight="1">
      <c r="A24" s="189" t="s">
        <v>479</v>
      </c>
      <c r="B24" s="303"/>
      <c r="C24" s="303"/>
      <c r="D24" s="303">
        <v>67411</v>
      </c>
      <c r="E24" s="303"/>
      <c r="F24" s="303"/>
      <c r="G24" s="303"/>
      <c r="H24" s="303"/>
      <c r="I24" s="304">
        <f t="shared" si="0"/>
        <v>67411</v>
      </c>
      <c r="J24" s="303"/>
      <c r="K24" s="303"/>
      <c r="L24" s="307">
        <f t="shared" si="1"/>
        <v>67411</v>
      </c>
    </row>
    <row r="25" spans="1:12" s="103" customFormat="1" ht="27.75" customHeight="1">
      <c r="A25" s="189" t="s">
        <v>217</v>
      </c>
      <c r="B25" s="303">
        <v>672408</v>
      </c>
      <c r="C25" s="303">
        <v>155048</v>
      </c>
      <c r="D25" s="303">
        <v>13533014</v>
      </c>
      <c r="E25" s="303"/>
      <c r="F25" s="303"/>
      <c r="G25" s="303">
        <v>110000</v>
      </c>
      <c r="H25" s="303">
        <v>341370</v>
      </c>
      <c r="I25" s="304">
        <f t="shared" si="0"/>
        <v>14811840</v>
      </c>
      <c r="J25" s="303"/>
      <c r="K25" s="303"/>
      <c r="L25" s="307">
        <f t="shared" si="1"/>
        <v>14811840</v>
      </c>
    </row>
    <row r="26" spans="1:12" s="103" customFormat="1" ht="27.75" customHeight="1">
      <c r="A26" s="189" t="s">
        <v>349</v>
      </c>
      <c r="B26" s="303"/>
      <c r="C26" s="303"/>
      <c r="D26" s="303">
        <v>2762220</v>
      </c>
      <c r="E26" s="303"/>
      <c r="F26" s="303"/>
      <c r="G26" s="303"/>
      <c r="H26" s="303"/>
      <c r="I26" s="304">
        <f t="shared" si="0"/>
        <v>2762220</v>
      </c>
      <c r="J26" s="303"/>
      <c r="K26" s="303"/>
      <c r="L26" s="307">
        <f t="shared" si="1"/>
        <v>2762220</v>
      </c>
    </row>
    <row r="27" spans="1:12" s="103" customFormat="1" ht="27.75" customHeight="1">
      <c r="A27" s="189" t="s">
        <v>253</v>
      </c>
      <c r="B27" s="308"/>
      <c r="C27" s="308"/>
      <c r="D27" s="308">
        <v>10593425</v>
      </c>
      <c r="E27" s="308"/>
      <c r="F27" s="311"/>
      <c r="G27" s="311"/>
      <c r="H27" s="311"/>
      <c r="I27" s="311">
        <f t="shared" si="0"/>
        <v>10593425</v>
      </c>
      <c r="J27" s="311"/>
      <c r="K27" s="311"/>
      <c r="L27" s="307">
        <f t="shared" si="1"/>
        <v>10593425</v>
      </c>
    </row>
    <row r="28" spans="1:12" s="103" customFormat="1" ht="27.75" customHeight="1">
      <c r="A28" s="189" t="s">
        <v>254</v>
      </c>
      <c r="B28" s="303"/>
      <c r="C28" s="303"/>
      <c r="D28" s="303"/>
      <c r="E28" s="303">
        <v>15635527</v>
      </c>
      <c r="F28" s="303"/>
      <c r="G28" s="303"/>
      <c r="H28" s="303"/>
      <c r="I28" s="304">
        <f t="shared" si="0"/>
        <v>15635527</v>
      </c>
      <c r="J28" s="303"/>
      <c r="K28" s="303"/>
      <c r="L28" s="307">
        <f t="shared" si="1"/>
        <v>15635527</v>
      </c>
    </row>
    <row r="29" spans="1:12" s="103" customFormat="1" ht="27.75" customHeight="1">
      <c r="A29" s="191" t="s">
        <v>120</v>
      </c>
      <c r="B29" s="312">
        <f aca="true" t="shared" si="2" ref="B29:L29">SUM(B8:B28)</f>
        <v>50391079</v>
      </c>
      <c r="C29" s="312">
        <f t="shared" si="2"/>
        <v>9348938</v>
      </c>
      <c r="D29" s="312">
        <f t="shared" si="2"/>
        <v>58273829</v>
      </c>
      <c r="E29" s="312">
        <f t="shared" si="2"/>
        <v>15635527</v>
      </c>
      <c r="F29" s="312">
        <f t="shared" si="2"/>
        <v>11181935</v>
      </c>
      <c r="G29" s="312">
        <f t="shared" si="2"/>
        <v>4813340</v>
      </c>
      <c r="H29" s="312">
        <f t="shared" si="2"/>
        <v>19578191</v>
      </c>
      <c r="I29" s="312">
        <f t="shared" si="2"/>
        <v>169222839</v>
      </c>
      <c r="J29" s="312">
        <f t="shared" si="2"/>
        <v>3537008</v>
      </c>
      <c r="K29" s="312">
        <f t="shared" si="2"/>
        <v>66760529</v>
      </c>
      <c r="L29" s="312">
        <f t="shared" si="2"/>
        <v>239520376</v>
      </c>
    </row>
    <row r="30" ht="12.75" hidden="1"/>
    <row r="31" ht="12.75" hidden="1"/>
  </sheetData>
  <sheetProtection/>
  <mergeCells count="6">
    <mergeCell ref="A1:L1"/>
    <mergeCell ref="A2:L2"/>
    <mergeCell ref="K6:L6"/>
    <mergeCell ref="A4:L4"/>
    <mergeCell ref="A5:L5"/>
    <mergeCell ref="A3:L3"/>
  </mergeCells>
  <printOptions horizontalCentered="1"/>
  <pageMargins left="0.7086614173228346" right="0.31496062992125984" top="0.7480314960629921" bottom="0.7480314960629921" header="0.31496062992125984" footer="0.31496062992125984"/>
  <pageSetup fitToHeight="0" fitToWidth="1"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R49"/>
  <sheetViews>
    <sheetView zoomScalePageLayoutView="0" workbookViewId="0" topLeftCell="A1">
      <selection activeCell="A4" sqref="A3:H4"/>
    </sheetView>
  </sheetViews>
  <sheetFormatPr defaultColWidth="9.140625" defaultRowHeight="12.75"/>
  <cols>
    <col min="1" max="1" width="50.28125" style="0" customWidth="1"/>
    <col min="2" max="8" width="11.7109375" style="0" customWidth="1"/>
    <col min="9" max="9" width="15.7109375" style="0" customWidth="1"/>
  </cols>
  <sheetData>
    <row r="1" spans="1:16" ht="12.75">
      <c r="A1" s="523" t="s">
        <v>528</v>
      </c>
      <c r="B1" s="523"/>
      <c r="C1" s="523"/>
      <c r="D1" s="523"/>
      <c r="E1" s="523"/>
      <c r="F1" s="523"/>
      <c r="G1" s="427"/>
      <c r="H1" s="427"/>
      <c r="I1" s="87"/>
      <c r="J1" s="87"/>
      <c r="K1" s="87"/>
      <c r="L1" s="87"/>
      <c r="M1" s="87"/>
      <c r="N1" s="87"/>
      <c r="O1" s="87"/>
      <c r="P1" s="87"/>
    </row>
    <row r="2" spans="1:18" ht="42" customHeight="1">
      <c r="A2" s="522" t="s">
        <v>265</v>
      </c>
      <c r="B2" s="522"/>
      <c r="C2" s="522"/>
      <c r="D2" s="522"/>
      <c r="E2" s="522"/>
      <c r="F2" s="522"/>
      <c r="G2" s="428"/>
      <c r="H2" s="42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27" customHeight="1">
      <c r="A3" s="521">
        <v>43465</v>
      </c>
      <c r="B3" s="521"/>
      <c r="C3" s="521"/>
      <c r="D3" s="521"/>
      <c r="E3" s="521"/>
      <c r="F3" s="521"/>
      <c r="G3" s="521"/>
      <c r="H3" s="521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4.25" customHeight="1">
      <c r="A4" s="424"/>
      <c r="B4" s="429"/>
      <c r="C4" s="429"/>
      <c r="D4" s="429"/>
      <c r="E4" s="520" t="s">
        <v>313</v>
      </c>
      <c r="F4" s="520"/>
      <c r="G4" s="424"/>
      <c r="H4" s="424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8" s="103" customFormat="1" ht="61.5" customHeight="1">
      <c r="A5" s="270" t="s">
        <v>112</v>
      </c>
      <c r="B5" s="271" t="s">
        <v>480</v>
      </c>
      <c r="C5" s="271" t="s">
        <v>481</v>
      </c>
      <c r="D5" s="271" t="s">
        <v>482</v>
      </c>
      <c r="E5" s="271" t="s">
        <v>359</v>
      </c>
      <c r="F5" s="271" t="s">
        <v>483</v>
      </c>
      <c r="G5" s="424"/>
      <c r="H5" s="424"/>
    </row>
    <row r="6" spans="1:8" s="111" customFormat="1" ht="11.25">
      <c r="A6" s="365" t="s">
        <v>113</v>
      </c>
      <c r="B6" s="366">
        <v>3215660</v>
      </c>
      <c r="C6" s="366">
        <v>3215660</v>
      </c>
      <c r="D6" s="366">
        <v>3215660</v>
      </c>
      <c r="E6" s="366">
        <v>3215660</v>
      </c>
      <c r="F6" s="366"/>
      <c r="G6" s="430"/>
      <c r="H6" s="430"/>
    </row>
    <row r="7" spans="1:8" s="111" customFormat="1" ht="11.25">
      <c r="A7" s="365" t="s">
        <v>3</v>
      </c>
      <c r="B7" s="366">
        <v>3168000</v>
      </c>
      <c r="C7" s="366">
        <v>3168000</v>
      </c>
      <c r="D7" s="366">
        <v>3168000</v>
      </c>
      <c r="E7" s="366">
        <v>3168000</v>
      </c>
      <c r="F7" s="366"/>
      <c r="G7" s="430"/>
      <c r="H7" s="430"/>
    </row>
    <row r="8" spans="1:8" s="111" customFormat="1" ht="11.25">
      <c r="A8" s="365" t="s">
        <v>114</v>
      </c>
      <c r="B8" s="366">
        <v>913215</v>
      </c>
      <c r="C8" s="366">
        <v>913215</v>
      </c>
      <c r="D8" s="366">
        <v>913215</v>
      </c>
      <c r="E8" s="366">
        <v>913215</v>
      </c>
      <c r="F8" s="366"/>
      <c r="G8" s="430"/>
      <c r="H8" s="430"/>
    </row>
    <row r="9" spans="1:8" s="111" customFormat="1" ht="11.25">
      <c r="A9" s="365" t="s">
        <v>22</v>
      </c>
      <c r="B9" s="366">
        <v>1638940</v>
      </c>
      <c r="C9" s="366">
        <v>1638940</v>
      </c>
      <c r="D9" s="366">
        <v>1638940</v>
      </c>
      <c r="E9" s="366">
        <v>1638940</v>
      </c>
      <c r="F9" s="366"/>
      <c r="G9" s="430"/>
      <c r="H9" s="430"/>
    </row>
    <row r="10" spans="1:8" s="111" customFormat="1" ht="11.25">
      <c r="A10" s="365" t="s">
        <v>201</v>
      </c>
      <c r="B10" s="366">
        <v>6000000</v>
      </c>
      <c r="C10" s="366">
        <v>6000000</v>
      </c>
      <c r="D10" s="366">
        <v>6000000</v>
      </c>
      <c r="E10" s="366">
        <v>6000000</v>
      </c>
      <c r="F10" s="366"/>
      <c r="G10" s="430"/>
      <c r="H10" s="430"/>
    </row>
    <row r="11" spans="1:8" s="111" customFormat="1" ht="11.25">
      <c r="A11" s="368" t="s">
        <v>261</v>
      </c>
      <c r="B11" s="369">
        <v>7650</v>
      </c>
      <c r="C11" s="369">
        <v>7650</v>
      </c>
      <c r="D11" s="369">
        <v>7650</v>
      </c>
      <c r="E11" s="369">
        <v>7650</v>
      </c>
      <c r="F11" s="369"/>
      <c r="G11" s="430"/>
      <c r="H11" s="430"/>
    </row>
    <row r="12" spans="1:6" s="325" customFormat="1" ht="11.25">
      <c r="A12" s="370" t="s">
        <v>484</v>
      </c>
      <c r="B12" s="369"/>
      <c r="C12" s="369">
        <v>46360</v>
      </c>
      <c r="D12" s="369">
        <v>46360</v>
      </c>
      <c r="E12" s="369">
        <v>46360</v>
      </c>
      <c r="F12" s="369"/>
    </row>
    <row r="13" spans="1:6" s="325" customFormat="1" ht="11.25">
      <c r="A13" s="371" t="s">
        <v>485</v>
      </c>
      <c r="B13" s="367">
        <v>324200</v>
      </c>
      <c r="C13" s="367">
        <v>324200</v>
      </c>
      <c r="D13" s="367">
        <v>324200</v>
      </c>
      <c r="E13" s="367">
        <v>324200</v>
      </c>
      <c r="F13" s="372"/>
    </row>
    <row r="14" spans="1:8" s="103" customFormat="1" ht="22.5">
      <c r="A14" s="266" t="s">
        <v>266</v>
      </c>
      <c r="B14" s="267">
        <f>SUM(B6:B13)</f>
        <v>15267665</v>
      </c>
      <c r="C14" s="267">
        <f>SUM(C6:C13)</f>
        <v>15314025</v>
      </c>
      <c r="D14" s="267">
        <f>SUM(D6:D13)</f>
        <v>15314025</v>
      </c>
      <c r="E14" s="267">
        <f>SUM(E6:E13)</f>
        <v>15314025</v>
      </c>
      <c r="F14" s="267">
        <f>SUM(F6:F13)</f>
        <v>0</v>
      </c>
      <c r="G14" s="424"/>
      <c r="H14" s="424"/>
    </row>
    <row r="15" spans="1:6" s="325" customFormat="1" ht="22.5">
      <c r="A15" s="373" t="s">
        <v>262</v>
      </c>
      <c r="B15" s="295">
        <v>31730700</v>
      </c>
      <c r="C15" s="295">
        <v>31730700</v>
      </c>
      <c r="D15" s="295">
        <v>31730700</v>
      </c>
      <c r="E15" s="524">
        <v>37008500</v>
      </c>
      <c r="F15" s="295"/>
    </row>
    <row r="16" spans="1:7" s="325" customFormat="1" ht="11.25">
      <c r="A16" s="368" t="s">
        <v>263</v>
      </c>
      <c r="B16" s="295">
        <v>4738600</v>
      </c>
      <c r="C16" s="295">
        <v>4738600</v>
      </c>
      <c r="D16" s="295">
        <v>4738600</v>
      </c>
      <c r="E16" s="525"/>
      <c r="F16" s="295"/>
      <c r="G16" s="327"/>
    </row>
    <row r="17" spans="1:10" s="296" customFormat="1" ht="11.25">
      <c r="A17" s="374" t="s">
        <v>486</v>
      </c>
      <c r="B17" s="295">
        <v>1176000</v>
      </c>
      <c r="C17" s="295"/>
      <c r="D17" s="295"/>
      <c r="E17" s="526"/>
      <c r="F17" s="295"/>
      <c r="G17" s="297"/>
      <c r="H17" s="297"/>
      <c r="I17" s="297"/>
      <c r="J17" s="297"/>
    </row>
    <row r="18" spans="1:6" s="158" customFormat="1" ht="22.5">
      <c r="A18" s="266" t="s">
        <v>397</v>
      </c>
      <c r="B18" s="268">
        <f>SUM(B15:B17)</f>
        <v>37645300</v>
      </c>
      <c r="C18" s="268">
        <f>SUM(C15:C17)</f>
        <v>36469300</v>
      </c>
      <c r="D18" s="268">
        <f>SUM(D15:D17)</f>
        <v>36469300</v>
      </c>
      <c r="E18" s="268">
        <f>SUM(E15:E17)</f>
        <v>37008500</v>
      </c>
      <c r="F18" s="268">
        <f>SUM(F15:F17)</f>
        <v>0</v>
      </c>
    </row>
    <row r="19" spans="1:6" s="325" customFormat="1" ht="11.25">
      <c r="A19" s="375" t="s">
        <v>269</v>
      </c>
      <c r="B19" s="295">
        <v>11238000</v>
      </c>
      <c r="C19" s="295">
        <v>11238000</v>
      </c>
      <c r="D19" s="295">
        <v>11238000</v>
      </c>
      <c r="E19" s="295">
        <v>11238000</v>
      </c>
      <c r="F19" s="295"/>
    </row>
    <row r="20" spans="1:9" s="325" customFormat="1" ht="11.25">
      <c r="A20" s="373" t="s">
        <v>267</v>
      </c>
      <c r="B20" s="295">
        <v>3044800</v>
      </c>
      <c r="C20" s="295">
        <v>3044800</v>
      </c>
      <c r="D20" s="295">
        <v>3044800</v>
      </c>
      <c r="E20" s="295">
        <v>3543040</v>
      </c>
      <c r="F20" s="295"/>
      <c r="G20" s="326"/>
      <c r="H20" s="326"/>
      <c r="I20" s="326"/>
    </row>
    <row r="21" spans="1:6" s="325" customFormat="1" ht="11.25">
      <c r="A21" s="368" t="s">
        <v>264</v>
      </c>
      <c r="B21" s="295">
        <v>25785000</v>
      </c>
      <c r="C21" s="295">
        <v>25500000</v>
      </c>
      <c r="D21" s="295">
        <v>25500000</v>
      </c>
      <c r="E21" s="295">
        <v>25386000</v>
      </c>
      <c r="F21" s="295"/>
    </row>
    <row r="22" spans="1:6" s="325" customFormat="1" ht="11.25">
      <c r="A22" s="294" t="s">
        <v>358</v>
      </c>
      <c r="B22" s="295">
        <v>6164550</v>
      </c>
      <c r="C22" s="295">
        <v>6164550</v>
      </c>
      <c r="D22" s="295">
        <v>6164550</v>
      </c>
      <c r="E22" s="295">
        <v>2762220</v>
      </c>
      <c r="F22" s="295"/>
    </row>
    <row r="23" spans="1:9" s="158" customFormat="1" ht="33.75">
      <c r="A23" s="266" t="s">
        <v>392</v>
      </c>
      <c r="B23" s="268">
        <f>SUM(B19:B22)</f>
        <v>46232350</v>
      </c>
      <c r="C23" s="268">
        <f>SUM(C19:C22)</f>
        <v>45947350</v>
      </c>
      <c r="D23" s="268">
        <f>SUM(D19:D22)</f>
        <v>45947350</v>
      </c>
      <c r="E23" s="268">
        <f>SUM(E19:E22)</f>
        <v>42929260</v>
      </c>
      <c r="F23" s="268">
        <f>SUM(F19:F22)</f>
        <v>0</v>
      </c>
      <c r="H23" s="328"/>
      <c r="I23" s="328"/>
    </row>
    <row r="24" spans="1:6" s="325" customFormat="1" ht="11.25">
      <c r="A24" s="376" t="s">
        <v>270</v>
      </c>
      <c r="B24" s="295">
        <v>1828310</v>
      </c>
      <c r="C24" s="295">
        <v>1828310</v>
      </c>
      <c r="D24" s="295">
        <v>1828310</v>
      </c>
      <c r="E24" s="295">
        <v>1828310</v>
      </c>
      <c r="F24" s="295"/>
    </row>
    <row r="25" spans="1:6" s="325" customFormat="1" ht="11.25">
      <c r="A25" s="376" t="s">
        <v>271</v>
      </c>
      <c r="B25" s="295">
        <v>0</v>
      </c>
      <c r="C25" s="295">
        <v>190756</v>
      </c>
      <c r="D25" s="295">
        <v>190756</v>
      </c>
      <c r="E25" s="295">
        <v>190756</v>
      </c>
      <c r="F25" s="295"/>
    </row>
    <row r="26" spans="1:10" s="296" customFormat="1" ht="11.25">
      <c r="A26" s="374" t="s">
        <v>391</v>
      </c>
      <c r="B26" s="295"/>
      <c r="C26" s="295">
        <v>272935</v>
      </c>
      <c r="D26" s="295">
        <v>272935</v>
      </c>
      <c r="E26" s="295">
        <v>272935</v>
      </c>
      <c r="F26" s="295"/>
      <c r="G26" s="297"/>
      <c r="H26" s="297"/>
      <c r="I26" s="297"/>
      <c r="J26" s="297"/>
    </row>
    <row r="27" spans="1:9" s="158" customFormat="1" ht="22.5">
      <c r="A27" s="266" t="s">
        <v>393</v>
      </c>
      <c r="B27" s="268">
        <f>SUM(B24:B26)</f>
        <v>1828310</v>
      </c>
      <c r="C27" s="268">
        <f>SUM(C24:C26)</f>
        <v>2292001</v>
      </c>
      <c r="D27" s="268">
        <f>SUM(D24:D26)</f>
        <v>2292001</v>
      </c>
      <c r="E27" s="268">
        <f>SUM(E24:E26)</f>
        <v>2292001</v>
      </c>
      <c r="F27" s="268">
        <f>SUM(F24:F26)</f>
        <v>0</v>
      </c>
      <c r="H27" s="328"/>
      <c r="I27" s="328"/>
    </row>
    <row r="28" spans="1:10" s="296" customFormat="1" ht="11.25">
      <c r="A28" s="374" t="s">
        <v>268</v>
      </c>
      <c r="B28" s="295">
        <v>0</v>
      </c>
      <c r="C28" s="295">
        <v>795200</v>
      </c>
      <c r="D28" s="295">
        <v>795200</v>
      </c>
      <c r="E28" s="295">
        <v>795200</v>
      </c>
      <c r="F28" s="295"/>
      <c r="G28" s="297"/>
      <c r="H28" s="297"/>
      <c r="I28" s="297"/>
      <c r="J28" s="297"/>
    </row>
    <row r="29" spans="1:10" s="296" customFormat="1" ht="11.25">
      <c r="A29" s="374" t="s">
        <v>490</v>
      </c>
      <c r="B29" s="295">
        <v>0</v>
      </c>
      <c r="C29" s="295">
        <v>109223</v>
      </c>
      <c r="D29" s="295">
        <v>109223</v>
      </c>
      <c r="E29" s="295">
        <v>109223</v>
      </c>
      <c r="F29" s="295"/>
      <c r="G29" s="297"/>
      <c r="H29" s="297"/>
      <c r="I29" s="297"/>
      <c r="J29" s="297"/>
    </row>
    <row r="30" spans="1:10" s="296" customFormat="1" ht="11.25">
      <c r="A30" s="374" t="s">
        <v>491</v>
      </c>
      <c r="B30" s="295"/>
      <c r="C30" s="295">
        <v>381000</v>
      </c>
      <c r="D30" s="295">
        <v>381000</v>
      </c>
      <c r="E30" s="295"/>
      <c r="F30" s="295">
        <v>381000</v>
      </c>
      <c r="G30" s="297"/>
      <c r="H30" s="297"/>
      <c r="I30" s="297"/>
      <c r="J30" s="297"/>
    </row>
    <row r="31" spans="1:10" s="296" customFormat="1" ht="11.25">
      <c r="A31" s="374" t="s">
        <v>487</v>
      </c>
      <c r="B31" s="295"/>
      <c r="C31" s="295">
        <v>1657350</v>
      </c>
      <c r="D31" s="295">
        <v>1657350</v>
      </c>
      <c r="E31" s="295"/>
      <c r="F31" s="295">
        <v>1657350</v>
      </c>
      <c r="G31" s="297"/>
      <c r="H31" s="297"/>
      <c r="I31" s="297"/>
      <c r="J31" s="297"/>
    </row>
    <row r="32" spans="1:10" s="296" customFormat="1" ht="11.25">
      <c r="A32" s="374" t="s">
        <v>488</v>
      </c>
      <c r="B32" s="295"/>
      <c r="C32" s="295">
        <v>208000</v>
      </c>
      <c r="D32" s="295">
        <v>208000</v>
      </c>
      <c r="E32" s="295">
        <v>208000</v>
      </c>
      <c r="F32" s="295"/>
      <c r="G32" s="297"/>
      <c r="H32" s="297"/>
      <c r="I32" s="297"/>
      <c r="J32" s="297"/>
    </row>
    <row r="33" spans="1:6" s="325" customFormat="1" ht="11.25">
      <c r="A33" s="368" t="s">
        <v>489</v>
      </c>
      <c r="B33" s="295">
        <v>0</v>
      </c>
      <c r="C33" s="295">
        <v>1524000</v>
      </c>
      <c r="D33" s="295">
        <v>1524000</v>
      </c>
      <c r="E33" s="295">
        <v>0</v>
      </c>
      <c r="F33" s="295">
        <v>1524000</v>
      </c>
    </row>
    <row r="34" spans="1:6" s="158" customFormat="1" ht="22.5">
      <c r="A34" s="266" t="s">
        <v>394</v>
      </c>
      <c r="B34" s="268">
        <f>SUM(B28:B33)</f>
        <v>0</v>
      </c>
      <c r="C34" s="268">
        <f>SUM(C28:C33)</f>
        <v>4674773</v>
      </c>
      <c r="D34" s="268">
        <f>SUM(D28:D33)</f>
        <v>4674773</v>
      </c>
      <c r="E34" s="268">
        <f>SUM(E28:E33)</f>
        <v>1112423</v>
      </c>
      <c r="F34" s="268">
        <f>SUM(F28:F33)</f>
        <v>3562350</v>
      </c>
    </row>
    <row r="35" spans="1:6" s="158" customFormat="1" ht="11.25">
      <c r="A35" s="266" t="s">
        <v>492</v>
      </c>
      <c r="B35" s="268"/>
      <c r="C35" s="268">
        <v>507299</v>
      </c>
      <c r="D35" s="268">
        <v>507299</v>
      </c>
      <c r="E35" s="268">
        <v>507299</v>
      </c>
      <c r="F35" s="268"/>
    </row>
    <row r="36" spans="1:9" s="158" customFormat="1" ht="11.25">
      <c r="A36" s="266" t="s">
        <v>395</v>
      </c>
      <c r="B36" s="268">
        <f>SUM(B34,B27,B23,B18,B14)</f>
        <v>100973625</v>
      </c>
      <c r="C36" s="268">
        <f>SUM(C34,C27,C23,C18,C14,C35)</f>
        <v>105204748</v>
      </c>
      <c r="D36" s="268">
        <f>SUM(D34,D27,D23,D18,D14,D35)</f>
        <v>105204748</v>
      </c>
      <c r="E36" s="268">
        <f>SUM(E34,E27,E23,E18,E14,E35)</f>
        <v>99163508</v>
      </c>
      <c r="F36" s="268">
        <f>SUM(F34,F27,F23,F18,F14,F35)</f>
        <v>3562350</v>
      </c>
      <c r="H36" s="328"/>
      <c r="I36" s="328"/>
    </row>
    <row r="37" spans="1:7" s="158" customFormat="1" ht="22.5">
      <c r="A37" s="266" t="s">
        <v>396</v>
      </c>
      <c r="B37" s="268">
        <v>0</v>
      </c>
      <c r="C37" s="268">
        <v>11553985</v>
      </c>
      <c r="D37" s="268">
        <v>11553985</v>
      </c>
      <c r="E37" s="268">
        <v>11553985</v>
      </c>
      <c r="F37" s="268"/>
      <c r="G37" s="112"/>
    </row>
    <row r="38" spans="1:8" s="103" customFormat="1" ht="11.25">
      <c r="A38" s="269" t="s">
        <v>202</v>
      </c>
      <c r="B38" s="268">
        <f>SUM(B14+B18+B23+B27+B37)</f>
        <v>100973625</v>
      </c>
      <c r="C38" s="268">
        <f>SUM(C36:C37)</f>
        <v>116758733</v>
      </c>
      <c r="D38" s="268">
        <f>SUM(D36:D37)</f>
        <v>116758733</v>
      </c>
      <c r="E38" s="268">
        <f>SUM(E36:E37)</f>
        <v>110717493</v>
      </c>
      <c r="F38" s="268">
        <f>SUM(F36:F37)</f>
        <v>3562350</v>
      </c>
      <c r="G38" s="424"/>
      <c r="H38" s="424"/>
    </row>
    <row r="40" spans="1:6" s="77" customFormat="1" ht="12.75">
      <c r="A40" s="79"/>
      <c r="B40" s="80"/>
      <c r="C40" s="80"/>
      <c r="D40" s="80"/>
      <c r="E40" s="80"/>
      <c r="F40" s="80"/>
    </row>
    <row r="41" spans="1:6" s="77" customFormat="1" ht="12.75">
      <c r="A41" s="79"/>
      <c r="B41" s="80"/>
      <c r="C41" s="80"/>
      <c r="D41" s="80"/>
      <c r="E41" s="80"/>
      <c r="F41" s="80"/>
    </row>
    <row r="42" spans="1:8" s="77" customFormat="1" ht="12.75">
      <c r="A42" s="113"/>
      <c r="B42" s="80"/>
      <c r="C42" s="80"/>
      <c r="D42" s="80"/>
      <c r="E42" s="80"/>
      <c r="F42" s="80"/>
      <c r="G42" s="80"/>
      <c r="H42" s="80"/>
    </row>
    <row r="43" spans="1:8" ht="12.75">
      <c r="A43" s="114"/>
      <c r="H43" s="77"/>
    </row>
    <row r="44" spans="1:8" ht="12.75">
      <c r="A44" s="78"/>
      <c r="H44" s="77"/>
    </row>
    <row r="45" spans="1:8" ht="12.75">
      <c r="A45" s="78"/>
      <c r="G45" s="116"/>
      <c r="H45" s="115"/>
    </row>
    <row r="46" spans="1:7" ht="12.75">
      <c r="A46" s="78"/>
      <c r="G46" s="13"/>
    </row>
    <row r="47" ht="12.75">
      <c r="A47" s="78"/>
    </row>
    <row r="49" spans="2:6" ht="12.75">
      <c r="B49" s="13"/>
      <c r="C49" s="13"/>
      <c r="D49" s="13"/>
      <c r="E49" s="13"/>
      <c r="F49" s="13"/>
    </row>
  </sheetData>
  <sheetProtection/>
  <mergeCells count="5">
    <mergeCell ref="E4:F4"/>
    <mergeCell ref="A3:H3"/>
    <mergeCell ref="A2:F2"/>
    <mergeCell ref="A1:F1"/>
    <mergeCell ref="E15:E17"/>
  </mergeCells>
  <printOptions/>
  <pageMargins left="2.0078740157480315" right="0.2362204724409449" top="0.7480314960629921" bottom="0.7480314960629921" header="0.31496062992125984" footer="0.31496062992125984"/>
  <pageSetup fitToWidth="0" fitToHeight="1"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H11"/>
  <sheetViews>
    <sheetView zoomScalePageLayoutView="0" workbookViewId="0" topLeftCell="A1">
      <selection activeCell="A5" sqref="A5:D5"/>
    </sheetView>
  </sheetViews>
  <sheetFormatPr defaultColWidth="9.140625" defaultRowHeight="12.75"/>
  <cols>
    <col min="1" max="1" width="40.7109375" style="0" customWidth="1"/>
    <col min="2" max="4" width="15.7109375" style="0" customWidth="1"/>
    <col min="5" max="5" width="10.8515625" style="0" customWidth="1"/>
  </cols>
  <sheetData>
    <row r="1" spans="1:8" ht="36.75" customHeight="1">
      <c r="A1" s="446" t="s">
        <v>529</v>
      </c>
      <c r="B1" s="446"/>
      <c r="C1" s="446"/>
      <c r="D1" s="446"/>
      <c r="E1" s="87"/>
      <c r="F1" s="87"/>
      <c r="G1" s="87"/>
      <c r="H1" s="87"/>
    </row>
    <row r="2" spans="1:5" ht="49.5" customHeight="1">
      <c r="A2" s="527" t="s">
        <v>195</v>
      </c>
      <c r="B2" s="527"/>
      <c r="C2" s="527"/>
      <c r="D2" s="527"/>
      <c r="E2" s="192"/>
    </row>
    <row r="3" spans="1:5" ht="19.5" customHeight="1">
      <c r="A3" s="527" t="s">
        <v>273</v>
      </c>
      <c r="B3" s="527"/>
      <c r="C3" s="527"/>
      <c r="D3" s="527"/>
      <c r="E3" s="192"/>
    </row>
    <row r="4" spans="1:5" ht="19.5" customHeight="1">
      <c r="A4" s="530">
        <v>43465</v>
      </c>
      <c r="B4" s="527"/>
      <c r="C4" s="527"/>
      <c r="D4" s="527"/>
      <c r="E4" s="192"/>
    </row>
    <row r="5" spans="1:5" ht="99" customHeight="1">
      <c r="A5" s="528" t="s">
        <v>313</v>
      </c>
      <c r="B5" s="529"/>
      <c r="C5" s="529"/>
      <c r="D5" s="529"/>
      <c r="E5" s="193"/>
    </row>
    <row r="6" spans="1:4" ht="25.5" customHeight="1">
      <c r="A6" s="194" t="s">
        <v>0</v>
      </c>
      <c r="B6" s="195" t="s">
        <v>200</v>
      </c>
      <c r="C6" s="195" t="s">
        <v>115</v>
      </c>
      <c r="D6" s="195" t="s">
        <v>16</v>
      </c>
    </row>
    <row r="7" spans="1:4" ht="15.75" customHeight="1">
      <c r="A7" s="20" t="s">
        <v>116</v>
      </c>
      <c r="B7" s="197">
        <v>20000000</v>
      </c>
      <c r="C7" s="197">
        <v>20000000</v>
      </c>
      <c r="D7" s="197">
        <v>18169822</v>
      </c>
    </row>
    <row r="8" spans="1:4" ht="15.75" customHeight="1">
      <c r="A8" s="20" t="s">
        <v>17</v>
      </c>
      <c r="B8" s="197">
        <v>3500000</v>
      </c>
      <c r="C8" s="197">
        <v>3500000</v>
      </c>
      <c r="D8" s="197">
        <v>3600499</v>
      </c>
    </row>
    <row r="9" spans="1:4" ht="15.75" customHeight="1">
      <c r="A9" s="298" t="s">
        <v>398</v>
      </c>
      <c r="B9" s="197">
        <v>340000</v>
      </c>
      <c r="C9" s="197">
        <v>340000</v>
      </c>
      <c r="D9" s="197">
        <v>379001</v>
      </c>
    </row>
    <row r="10" spans="1:4" ht="15.75" customHeight="1">
      <c r="A10" s="20" t="s">
        <v>117</v>
      </c>
      <c r="B10" s="197">
        <v>3000000</v>
      </c>
      <c r="C10" s="197">
        <v>3000000</v>
      </c>
      <c r="D10" s="197">
        <v>3949167</v>
      </c>
    </row>
    <row r="11" spans="1:4" ht="18.75" customHeight="1">
      <c r="A11" s="196" t="s">
        <v>118</v>
      </c>
      <c r="B11" s="198">
        <f>SUM(B7:B10)</f>
        <v>26840000</v>
      </c>
      <c r="C11" s="198">
        <f>SUM(C7:C10)</f>
        <v>26840000</v>
      </c>
      <c r="D11" s="198">
        <f>SUM(D7:D10)</f>
        <v>26098489</v>
      </c>
    </row>
  </sheetData>
  <sheetProtection/>
  <mergeCells count="5">
    <mergeCell ref="A1:D1"/>
    <mergeCell ref="A2:D2"/>
    <mergeCell ref="A5:D5"/>
    <mergeCell ref="A3:D3"/>
    <mergeCell ref="A4:D4"/>
  </mergeCells>
  <printOptions/>
  <pageMargins left="1.16" right="0.75" top="1" bottom="1" header="0.5" footer="0.5"/>
  <pageSetup fitToHeight="1" fitToWidth="1" horizontalDpi="600" verticalDpi="6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/>
  </sheetPr>
  <dimension ref="A1:L29"/>
  <sheetViews>
    <sheetView view="pageLayout" zoomScaleSheetLayoutView="100" workbookViewId="0" topLeftCell="A1">
      <selection activeCell="A1" sqref="A1:E1"/>
    </sheetView>
  </sheetViews>
  <sheetFormatPr defaultColWidth="7.8515625" defaultRowHeight="12.75"/>
  <cols>
    <col min="1" max="1" width="5.8515625" style="0" customWidth="1"/>
    <col min="2" max="2" width="32.8515625" style="0" customWidth="1"/>
    <col min="3" max="5" width="15.28125" style="0" customWidth="1"/>
    <col min="6" max="6" width="0.71875" style="0" hidden="1" customWidth="1"/>
    <col min="7" max="7" width="0.13671875" style="0" hidden="1" customWidth="1"/>
    <col min="8" max="8" width="8.28125" style="0" hidden="1" customWidth="1"/>
    <col min="9" max="10" width="7.8515625" style="0" customWidth="1"/>
    <col min="11" max="12" width="10.140625" style="0" customWidth="1"/>
    <col min="13" max="13" width="9.8515625" style="0" bestFit="1" customWidth="1"/>
  </cols>
  <sheetData>
    <row r="1" spans="1:10" ht="13.5" customHeight="1">
      <c r="A1" s="446" t="s">
        <v>530</v>
      </c>
      <c r="B1" s="446"/>
      <c r="C1" s="446"/>
      <c r="D1" s="446"/>
      <c r="E1" s="446"/>
      <c r="F1" s="87"/>
      <c r="G1" s="87"/>
      <c r="H1" s="87"/>
      <c r="I1" s="87"/>
      <c r="J1" s="73"/>
    </row>
    <row r="2" spans="1:10" ht="12.75">
      <c r="A2" s="75"/>
      <c r="B2" s="75"/>
      <c r="C2" s="75"/>
      <c r="D2" s="75"/>
      <c r="E2" s="75"/>
      <c r="F2" s="75"/>
      <c r="G2" s="75"/>
      <c r="H2" s="75"/>
      <c r="I2" s="73"/>
      <c r="J2" s="73"/>
    </row>
    <row r="3" spans="1:10" ht="12.75">
      <c r="A3" s="537" t="s">
        <v>194</v>
      </c>
      <c r="B3" s="537"/>
      <c r="C3" s="537"/>
      <c r="D3" s="537"/>
      <c r="E3" s="537"/>
      <c r="F3" s="73"/>
      <c r="G3" s="73"/>
      <c r="H3" s="73"/>
      <c r="I3" s="73"/>
      <c r="J3" s="73"/>
    </row>
    <row r="4" spans="1:10" ht="19.5" customHeight="1">
      <c r="A4" s="538">
        <v>43465</v>
      </c>
      <c r="B4" s="537"/>
      <c r="C4" s="537"/>
      <c r="D4" s="537"/>
      <c r="E4" s="537"/>
      <c r="F4" s="73"/>
      <c r="G4" s="73"/>
      <c r="H4" s="73"/>
      <c r="I4" s="73"/>
      <c r="J4" s="73"/>
    </row>
    <row r="5" spans="1:10" ht="12.75">
      <c r="A5" s="537" t="s">
        <v>193</v>
      </c>
      <c r="B5" s="537"/>
      <c r="C5" s="537"/>
      <c r="D5" s="537"/>
      <c r="E5" s="537"/>
      <c r="F5" s="73"/>
      <c r="G5" s="73"/>
      <c r="H5" s="73"/>
      <c r="I5" s="73"/>
      <c r="J5" s="73"/>
    </row>
    <row r="6" spans="1:10" ht="12.75">
      <c r="A6" s="22"/>
      <c r="B6" s="22"/>
      <c r="C6" s="22"/>
      <c r="D6" s="22"/>
      <c r="E6" s="22"/>
      <c r="F6" s="73"/>
      <c r="G6" s="73"/>
      <c r="H6" s="73"/>
      <c r="I6" s="73"/>
      <c r="J6" s="73"/>
    </row>
    <row r="7" spans="1:10" ht="12.75">
      <c r="A7" s="22"/>
      <c r="B7" s="22"/>
      <c r="C7" s="22"/>
      <c r="D7" s="22"/>
      <c r="E7" s="22"/>
      <c r="F7" s="73"/>
      <c r="G7" s="73"/>
      <c r="H7" s="73"/>
      <c r="I7" s="73"/>
      <c r="J7" s="73"/>
    </row>
    <row r="8" spans="1:10" ht="12.75">
      <c r="A8" s="22"/>
      <c r="B8" s="22"/>
      <c r="C8" s="22"/>
      <c r="D8" s="22"/>
      <c r="E8" s="22"/>
      <c r="F8" s="73"/>
      <c r="G8" s="73"/>
      <c r="H8" s="73"/>
      <c r="I8" s="73"/>
      <c r="J8" s="73"/>
    </row>
    <row r="9" spans="1:10" ht="12.75">
      <c r="A9" s="22"/>
      <c r="B9" s="22"/>
      <c r="C9" s="22"/>
      <c r="D9" s="22"/>
      <c r="E9" s="22"/>
      <c r="F9" s="73"/>
      <c r="G9" s="73"/>
      <c r="H9" s="73"/>
      <c r="I9" s="73"/>
      <c r="J9" s="73"/>
    </row>
    <row r="10" spans="1:10" ht="12.75">
      <c r="A10" s="22"/>
      <c r="B10" s="22"/>
      <c r="C10" s="22"/>
      <c r="D10" s="22"/>
      <c r="E10" s="22"/>
      <c r="F10" s="73"/>
      <c r="G10" s="73"/>
      <c r="H10" s="73"/>
      <c r="I10" s="73"/>
      <c r="J10" s="73"/>
    </row>
    <row r="11" spans="1:10" ht="12.75">
      <c r="A11" s="22"/>
      <c r="B11" s="22"/>
      <c r="C11" s="22"/>
      <c r="D11" s="22"/>
      <c r="E11" s="22"/>
      <c r="F11" s="73"/>
      <c r="G11" s="73"/>
      <c r="H11" s="73"/>
      <c r="I11" s="73"/>
      <c r="J11" s="73"/>
    </row>
    <row r="12" spans="1:10" ht="12.75">
      <c r="A12" s="22"/>
      <c r="B12" s="22"/>
      <c r="C12" s="22"/>
      <c r="D12" s="22"/>
      <c r="E12" s="22"/>
      <c r="F12" s="73"/>
      <c r="G12" s="73"/>
      <c r="H12" s="73"/>
      <c r="I12" s="73"/>
      <c r="J12" s="73"/>
    </row>
    <row r="13" spans="1:10" ht="12.75">
      <c r="A13" s="22"/>
      <c r="B13" s="22"/>
      <c r="C13" s="22"/>
      <c r="D13" s="22"/>
      <c r="E13" s="22"/>
      <c r="F13" s="73"/>
      <c r="G13" s="73"/>
      <c r="H13" s="73"/>
      <c r="I13" s="73"/>
      <c r="J13" s="73"/>
    </row>
    <row r="14" spans="1:10" ht="12.75">
      <c r="A14" s="22"/>
      <c r="B14" s="22"/>
      <c r="C14" s="22"/>
      <c r="D14" s="22"/>
      <c r="E14" s="22"/>
      <c r="F14" s="73"/>
      <c r="G14" s="73"/>
      <c r="H14" s="73"/>
      <c r="I14" s="73"/>
      <c r="J14" s="73"/>
    </row>
    <row r="15" spans="1:10" ht="12.75">
      <c r="A15" s="22"/>
      <c r="B15" s="22"/>
      <c r="C15" s="22"/>
      <c r="D15" s="22"/>
      <c r="E15" s="22"/>
      <c r="F15" s="73"/>
      <c r="G15" s="73"/>
      <c r="H15" s="73"/>
      <c r="I15" s="73"/>
      <c r="J15" s="73"/>
    </row>
    <row r="16" spans="1:10" ht="12.75">
      <c r="A16" s="76"/>
      <c r="B16" s="76"/>
      <c r="C16" s="76"/>
      <c r="D16" s="533" t="s">
        <v>313</v>
      </c>
      <c r="E16" s="533"/>
      <c r="F16" s="73"/>
      <c r="G16" s="73"/>
      <c r="H16" s="73"/>
      <c r="I16" s="73"/>
      <c r="J16" s="73"/>
    </row>
    <row r="17" spans="1:10" ht="12.75" customHeight="1">
      <c r="A17" s="534" t="s">
        <v>18</v>
      </c>
      <c r="B17" s="535" t="s">
        <v>13</v>
      </c>
      <c r="C17" s="258" t="s">
        <v>14</v>
      </c>
      <c r="D17" s="258" t="s">
        <v>15</v>
      </c>
      <c r="E17" s="536" t="s">
        <v>16</v>
      </c>
      <c r="F17" s="73"/>
      <c r="G17" s="73"/>
      <c r="H17" s="73"/>
      <c r="I17" s="73"/>
      <c r="J17" s="73"/>
    </row>
    <row r="18" spans="1:10" ht="13.5" customHeight="1">
      <c r="A18" s="534"/>
      <c r="B18" s="535"/>
      <c r="C18" s="536" t="s">
        <v>19</v>
      </c>
      <c r="D18" s="536"/>
      <c r="E18" s="536"/>
      <c r="F18" s="73"/>
      <c r="G18" s="73"/>
      <c r="H18" s="73"/>
      <c r="I18" s="73"/>
      <c r="J18" s="73"/>
    </row>
    <row r="19" spans="1:10" ht="27.75" customHeight="1">
      <c r="A19" s="265">
        <v>1</v>
      </c>
      <c r="B19" s="301" t="s">
        <v>361</v>
      </c>
      <c r="C19" s="299"/>
      <c r="D19" s="299"/>
      <c r="E19" s="299">
        <v>1195000</v>
      </c>
      <c r="F19" s="73"/>
      <c r="G19" s="73"/>
      <c r="H19" s="73"/>
      <c r="I19" s="73"/>
      <c r="J19" s="73"/>
    </row>
    <row r="20" spans="1:10" ht="27.75" customHeight="1">
      <c r="A20" s="265">
        <v>2</v>
      </c>
      <c r="B20" s="24" t="s">
        <v>255</v>
      </c>
      <c r="C20" s="300"/>
      <c r="D20" s="300"/>
      <c r="E20" s="299">
        <v>3152000</v>
      </c>
      <c r="F20" s="73"/>
      <c r="G20" s="73"/>
      <c r="H20" s="73"/>
      <c r="I20" s="73"/>
      <c r="J20" s="73"/>
    </row>
    <row r="21" spans="1:12" ht="27.75" customHeight="1">
      <c r="A21" s="265">
        <v>3</v>
      </c>
      <c r="B21" s="25" t="s">
        <v>362</v>
      </c>
      <c r="C21" s="299"/>
      <c r="D21" s="299"/>
      <c r="E21" s="299">
        <v>1660000</v>
      </c>
      <c r="F21" s="73"/>
      <c r="G21" s="73"/>
      <c r="H21" s="73"/>
      <c r="I21" s="73"/>
      <c r="J21" s="73"/>
      <c r="L21" s="77" t="s">
        <v>199</v>
      </c>
    </row>
    <row r="22" spans="1:10" ht="27.75" customHeight="1">
      <c r="A22" s="265">
        <v>4</v>
      </c>
      <c r="B22" s="25" t="s">
        <v>493</v>
      </c>
      <c r="C22" s="300"/>
      <c r="D22" s="300"/>
      <c r="E22" s="299">
        <v>1865600</v>
      </c>
      <c r="F22" s="73"/>
      <c r="G22" s="73"/>
      <c r="H22" s="73"/>
      <c r="I22" s="73"/>
      <c r="J22" s="73"/>
    </row>
    <row r="23" spans="1:10" ht="27.75" customHeight="1">
      <c r="A23" s="29">
        <v>5</v>
      </c>
      <c r="B23" s="25" t="s">
        <v>363</v>
      </c>
      <c r="C23" s="299"/>
      <c r="D23" s="299"/>
      <c r="E23" s="299">
        <v>6085500</v>
      </c>
      <c r="F23" s="73"/>
      <c r="G23" s="73"/>
      <c r="H23" s="73"/>
      <c r="I23" s="73"/>
      <c r="J23" s="73"/>
    </row>
    <row r="24" spans="1:10" ht="27.75" customHeight="1">
      <c r="A24" s="330">
        <v>6</v>
      </c>
      <c r="B24" s="329" t="s">
        <v>399</v>
      </c>
      <c r="C24" s="299"/>
      <c r="D24" s="299"/>
      <c r="E24" s="299">
        <v>1677427</v>
      </c>
      <c r="F24" s="73"/>
      <c r="G24" s="73"/>
      <c r="H24" s="73"/>
      <c r="I24" s="73"/>
      <c r="J24" s="73"/>
    </row>
    <row r="25" spans="1:10" ht="27.75" customHeight="1">
      <c r="A25" s="531" t="s">
        <v>364</v>
      </c>
      <c r="B25" s="532"/>
      <c r="C25" s="300">
        <v>11238000</v>
      </c>
      <c r="D25" s="300">
        <v>17631200</v>
      </c>
      <c r="E25" s="300">
        <f>SUM(E19:E24)</f>
        <v>15635527</v>
      </c>
      <c r="F25" s="73"/>
      <c r="G25" s="73"/>
      <c r="H25" s="73"/>
      <c r="I25" s="73"/>
      <c r="J25" s="73"/>
    </row>
    <row r="26" spans="1:10" ht="16.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</row>
    <row r="27" spans="1:10" ht="36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</row>
    <row r="28" spans="1:10" ht="12.75">
      <c r="A28" s="73"/>
      <c r="B28" s="73"/>
      <c r="C28" s="73"/>
      <c r="D28" s="73"/>
      <c r="E28" s="73"/>
      <c r="F28" s="73"/>
      <c r="G28" s="73"/>
      <c r="H28" s="73"/>
      <c r="I28" s="73"/>
      <c r="J28" s="73"/>
    </row>
    <row r="29" spans="1:10" ht="12.75">
      <c r="A29" s="73"/>
      <c r="B29" s="73"/>
      <c r="C29" s="73"/>
      <c r="D29" s="73"/>
      <c r="E29" s="73"/>
      <c r="F29" s="73"/>
      <c r="G29" s="73"/>
      <c r="H29" s="73"/>
      <c r="I29" s="73"/>
      <c r="J29" s="73"/>
    </row>
    <row r="33" ht="39.75" customHeight="1"/>
    <row r="34" ht="39.75" customHeight="1"/>
  </sheetData>
  <sheetProtection/>
  <mergeCells count="10">
    <mergeCell ref="A1:E1"/>
    <mergeCell ref="A25:B25"/>
    <mergeCell ref="D16:E16"/>
    <mergeCell ref="A17:A18"/>
    <mergeCell ref="B17:B18"/>
    <mergeCell ref="E17:E18"/>
    <mergeCell ref="C18:D18"/>
    <mergeCell ref="A3:E3"/>
    <mergeCell ref="A4:E4"/>
    <mergeCell ref="A5:E5"/>
  </mergeCells>
  <printOptions horizontalCentered="1"/>
  <pageMargins left="1" right="1" top="1" bottom="1" header="0.5" footer="0.5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/>
  </sheetPr>
  <dimension ref="B1:K30"/>
  <sheetViews>
    <sheetView zoomScalePageLayoutView="0" workbookViewId="0" topLeftCell="B1">
      <selection activeCell="K18" sqref="K18"/>
    </sheetView>
  </sheetViews>
  <sheetFormatPr defaultColWidth="9.140625" defaultRowHeight="12.75"/>
  <cols>
    <col min="1" max="1" width="28.00390625" style="0" hidden="1" customWidth="1"/>
    <col min="2" max="2" width="51.7109375" style="0" customWidth="1"/>
    <col min="3" max="5" width="13.7109375" style="73" customWidth="1"/>
  </cols>
  <sheetData>
    <row r="1" spans="2:5" ht="12.75">
      <c r="B1" s="446" t="s">
        <v>531</v>
      </c>
      <c r="C1" s="446"/>
      <c r="D1" s="446"/>
      <c r="E1" s="446"/>
    </row>
    <row r="2" spans="2:5" ht="12.75">
      <c r="B2" s="21"/>
      <c r="C2" s="75"/>
      <c r="D2" s="75"/>
      <c r="E2" s="75"/>
    </row>
    <row r="3" spans="2:5" ht="12.75">
      <c r="B3" s="537"/>
      <c r="C3" s="537"/>
      <c r="D3" s="537"/>
      <c r="E3" s="537"/>
    </row>
    <row r="4" spans="2:5" ht="12.75">
      <c r="B4" s="22"/>
      <c r="C4" s="22"/>
      <c r="D4" s="22"/>
      <c r="E4" s="22"/>
    </row>
    <row r="5" spans="2:5" ht="12.75">
      <c r="B5" s="22"/>
      <c r="C5" s="22"/>
      <c r="D5" s="22"/>
      <c r="E5" s="22"/>
    </row>
    <row r="6" spans="2:5" ht="12.75">
      <c r="B6" s="537"/>
      <c r="C6" s="537"/>
      <c r="D6" s="537"/>
      <c r="E6" s="537"/>
    </row>
    <row r="7" spans="2:5" ht="12.75">
      <c r="B7" s="537" t="s">
        <v>514</v>
      </c>
      <c r="C7" s="537"/>
      <c r="D7" s="537"/>
      <c r="E7" s="537"/>
    </row>
    <row r="8" spans="2:5" ht="12.75">
      <c r="B8" s="537" t="s">
        <v>474</v>
      </c>
      <c r="C8" s="537"/>
      <c r="D8" s="537"/>
      <c r="E8" s="537"/>
    </row>
    <row r="9" spans="2:5" ht="12.75">
      <c r="B9" s="537" t="s">
        <v>400</v>
      </c>
      <c r="C9" s="537"/>
      <c r="D9" s="537"/>
      <c r="E9" s="537"/>
    </row>
    <row r="10" spans="2:5" ht="12.75">
      <c r="B10" s="22"/>
      <c r="C10" s="22"/>
      <c r="D10" s="22"/>
      <c r="E10" s="22"/>
    </row>
    <row r="11" spans="2:5" ht="12.75">
      <c r="B11" s="22"/>
      <c r="C11" s="22"/>
      <c r="D11" s="22"/>
      <c r="E11" s="22"/>
    </row>
    <row r="12" spans="2:5" ht="12.75">
      <c r="B12" s="22"/>
      <c r="C12" s="22"/>
      <c r="D12" s="22"/>
      <c r="E12" s="22"/>
    </row>
    <row r="13" spans="2:5" ht="12.75">
      <c r="B13" s="22"/>
      <c r="C13" s="22"/>
      <c r="D13" s="22"/>
      <c r="E13" s="22"/>
    </row>
    <row r="14" spans="2:5" ht="12.75">
      <c r="B14" s="22"/>
      <c r="C14" s="22"/>
      <c r="D14" s="22"/>
      <c r="E14" s="22"/>
    </row>
    <row r="15" spans="2:5" ht="12.75">
      <c r="B15" s="22"/>
      <c r="C15" s="22"/>
      <c r="D15" s="22"/>
      <c r="E15" s="22"/>
    </row>
    <row r="16" spans="2:5" ht="12.75">
      <c r="B16" s="23"/>
      <c r="C16" s="76"/>
      <c r="D16" s="99"/>
      <c r="E16" s="173" t="s">
        <v>360</v>
      </c>
    </row>
    <row r="17" spans="2:5" ht="12.75" customHeight="1">
      <c r="B17" s="539" t="s">
        <v>13</v>
      </c>
      <c r="C17" s="217" t="s">
        <v>14</v>
      </c>
      <c r="D17" s="217" t="s">
        <v>15</v>
      </c>
      <c r="E17" s="541" t="s">
        <v>16</v>
      </c>
    </row>
    <row r="18" spans="2:5" ht="12.75">
      <c r="B18" s="540"/>
      <c r="C18" s="543" t="s">
        <v>19</v>
      </c>
      <c r="D18" s="544"/>
      <c r="E18" s="542"/>
    </row>
    <row r="19" spans="2:5" ht="15.75">
      <c r="B19" s="546" t="s">
        <v>508</v>
      </c>
      <c r="C19" s="547"/>
      <c r="D19" s="547"/>
      <c r="E19" s="548"/>
    </row>
    <row r="20" spans="2:5" ht="12.75">
      <c r="B20" s="415" t="s">
        <v>495</v>
      </c>
      <c r="C20" s="333"/>
      <c r="D20" s="331"/>
      <c r="E20" s="332">
        <v>227800</v>
      </c>
    </row>
    <row r="21" spans="2:5" s="77" customFormat="1" ht="19.5" customHeight="1">
      <c r="B21" s="25" t="s">
        <v>494</v>
      </c>
      <c r="C21" s="218"/>
      <c r="D21" s="218"/>
      <c r="E21" s="218">
        <v>808940</v>
      </c>
    </row>
    <row r="22" spans="2:9" s="77" customFormat="1" ht="19.5" customHeight="1">
      <c r="B22" s="25" t="s">
        <v>496</v>
      </c>
      <c r="C22" s="218"/>
      <c r="D22" s="218"/>
      <c r="E22" s="218">
        <v>159000</v>
      </c>
      <c r="I22" s="222"/>
    </row>
    <row r="23" spans="2:9" s="77" customFormat="1" ht="19.5" customHeight="1">
      <c r="B23" s="25" t="s">
        <v>497</v>
      </c>
      <c r="C23" s="218"/>
      <c r="D23" s="218"/>
      <c r="E23" s="218">
        <v>341371</v>
      </c>
      <c r="I23" s="222"/>
    </row>
    <row r="24" spans="2:9" s="77" customFormat="1" ht="19.5" customHeight="1">
      <c r="B24" s="25" t="s">
        <v>498</v>
      </c>
      <c r="C24" s="218"/>
      <c r="D24" s="218"/>
      <c r="E24" s="218">
        <v>349250</v>
      </c>
      <c r="I24" s="222"/>
    </row>
    <row r="25" spans="2:11" s="77" customFormat="1" ht="35.25" customHeight="1">
      <c r="B25" s="25" t="s">
        <v>500</v>
      </c>
      <c r="C25" s="218"/>
      <c r="D25" s="218"/>
      <c r="E25" s="218">
        <v>866153</v>
      </c>
      <c r="K25" s="77" t="s">
        <v>206</v>
      </c>
    </row>
    <row r="26" spans="2:5" s="77" customFormat="1" ht="19.5" customHeight="1">
      <c r="B26" s="25" t="s">
        <v>499</v>
      </c>
      <c r="C26" s="218"/>
      <c r="D26" s="218"/>
      <c r="E26" s="218">
        <v>1865376</v>
      </c>
    </row>
    <row r="27" spans="2:5" s="77" customFormat="1" ht="19.5" customHeight="1">
      <c r="B27" s="25" t="s">
        <v>501</v>
      </c>
      <c r="C27" s="218"/>
      <c r="D27" s="218"/>
      <c r="E27" s="218">
        <v>14360154</v>
      </c>
    </row>
    <row r="28" spans="2:5" s="77" customFormat="1" ht="30" customHeight="1">
      <c r="B28" s="25" t="s">
        <v>502</v>
      </c>
      <c r="C28" s="218"/>
      <c r="D28" s="218"/>
      <c r="E28" s="218">
        <v>110000</v>
      </c>
    </row>
    <row r="29" spans="2:5" s="77" customFormat="1" ht="19.5" customHeight="1">
      <c r="B29" s="24" t="s">
        <v>503</v>
      </c>
      <c r="C29" s="219"/>
      <c r="D29" s="220"/>
      <c r="E29" s="221">
        <v>5303487</v>
      </c>
    </row>
    <row r="30" spans="2:5" s="74" customFormat="1" ht="19.5" customHeight="1">
      <c r="B30" s="545" t="s">
        <v>120</v>
      </c>
      <c r="C30" s="545"/>
      <c r="D30" s="545"/>
      <c r="E30" s="425">
        <f>SUM(E20:E29)</f>
        <v>24391531</v>
      </c>
    </row>
  </sheetData>
  <sheetProtection/>
  <mergeCells count="11">
    <mergeCell ref="B30:D30"/>
    <mergeCell ref="B19:E19"/>
    <mergeCell ref="B1:E1"/>
    <mergeCell ref="B3:E3"/>
    <mergeCell ref="B6:E6"/>
    <mergeCell ref="B7:E7"/>
    <mergeCell ref="B17:B18"/>
    <mergeCell ref="E17:E18"/>
    <mergeCell ref="C18:D18"/>
    <mergeCell ref="B8:E8"/>
    <mergeCell ref="B9:E9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/>
  </sheetPr>
  <dimension ref="A1:J35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34.7109375" style="0" customWidth="1"/>
    <col min="2" max="7" width="7.7109375" style="0" customWidth="1"/>
    <col min="8" max="8" width="9.140625" style="0" hidden="1" customWidth="1"/>
  </cols>
  <sheetData>
    <row r="1" spans="1:10" ht="18.75">
      <c r="A1" s="446" t="s">
        <v>532</v>
      </c>
      <c r="B1" s="446"/>
      <c r="C1" s="446"/>
      <c r="D1" s="446"/>
      <c r="E1" s="446"/>
      <c r="F1" s="446"/>
      <c r="G1" s="446"/>
      <c r="H1" s="446"/>
      <c r="I1" s="223"/>
      <c r="J1" s="223"/>
    </row>
    <row r="2" spans="1:10" ht="18.75">
      <c r="A2" s="224"/>
      <c r="B2" s="224"/>
      <c r="C2" s="224"/>
      <c r="D2" s="224"/>
      <c r="E2" s="224"/>
      <c r="F2" s="224"/>
      <c r="G2" s="224"/>
      <c r="H2" s="224"/>
      <c r="I2" s="223"/>
      <c r="J2" s="223"/>
    </row>
    <row r="3" spans="1:10" ht="18.75">
      <c r="A3" s="224"/>
      <c r="B3" s="224"/>
      <c r="C3" s="224"/>
      <c r="D3" s="224"/>
      <c r="E3" s="224"/>
      <c r="F3" s="224"/>
      <c r="G3" s="224"/>
      <c r="H3" s="224"/>
      <c r="I3" s="223"/>
      <c r="J3" s="223"/>
    </row>
    <row r="4" spans="1:10" ht="18.75">
      <c r="A4" s="224"/>
      <c r="B4" s="224"/>
      <c r="C4" s="224"/>
      <c r="D4" s="224"/>
      <c r="E4" s="224"/>
      <c r="F4" s="224"/>
      <c r="G4" s="224"/>
      <c r="H4" s="224"/>
      <c r="I4" s="223"/>
      <c r="J4" s="223"/>
    </row>
    <row r="5" spans="1:10" ht="15.75">
      <c r="A5" s="549" t="s">
        <v>291</v>
      </c>
      <c r="B5" s="549"/>
      <c r="C5" s="549"/>
      <c r="D5" s="549"/>
      <c r="E5" s="549"/>
      <c r="F5" s="549"/>
      <c r="G5" s="549"/>
      <c r="H5" s="230"/>
      <c r="I5" s="231"/>
      <c r="J5" s="231"/>
    </row>
    <row r="6" spans="1:10" ht="15.75">
      <c r="A6" s="549" t="s">
        <v>475</v>
      </c>
      <c r="B6" s="549"/>
      <c r="C6" s="549"/>
      <c r="D6" s="549"/>
      <c r="E6" s="549"/>
      <c r="F6" s="549"/>
      <c r="G6" s="549"/>
      <c r="H6" s="230"/>
      <c r="I6" s="231"/>
      <c r="J6" s="231"/>
    </row>
    <row r="7" spans="1:10" ht="15.75">
      <c r="A7" s="229"/>
      <c r="B7" s="229"/>
      <c r="C7" s="229"/>
      <c r="D7" s="229"/>
      <c r="E7" s="229"/>
      <c r="F7" s="229"/>
      <c r="G7" s="229"/>
      <c r="H7" s="230"/>
      <c r="I7" s="231"/>
      <c r="J7" s="231"/>
    </row>
    <row r="8" spans="1:10" ht="15.75">
      <c r="A8" s="229"/>
      <c r="B8" s="229"/>
      <c r="C8" s="229"/>
      <c r="D8" s="229"/>
      <c r="E8" s="229"/>
      <c r="F8" s="229"/>
      <c r="G8" s="229"/>
      <c r="H8" s="230"/>
      <c r="I8" s="231"/>
      <c r="J8" s="231"/>
    </row>
    <row r="9" spans="1:10" ht="15.75">
      <c r="A9" s="229"/>
      <c r="B9" s="229"/>
      <c r="C9" s="229"/>
      <c r="D9" s="229"/>
      <c r="E9" s="229"/>
      <c r="F9" s="229"/>
      <c r="G9" s="229"/>
      <c r="H9" s="230"/>
      <c r="I9" s="231"/>
      <c r="J9" s="231"/>
    </row>
    <row r="10" spans="1:10" ht="15.75">
      <c r="A10" s="229"/>
      <c r="B10" s="229"/>
      <c r="C10" s="229"/>
      <c r="D10" s="229"/>
      <c r="E10" s="229"/>
      <c r="F10" s="229"/>
      <c r="G10" s="229"/>
      <c r="H10" s="230"/>
      <c r="I10" s="231"/>
      <c r="J10" s="231"/>
    </row>
    <row r="11" spans="1:10" ht="15.75">
      <c r="A11" s="229"/>
      <c r="B11" s="229"/>
      <c r="C11" s="229"/>
      <c r="D11" s="229"/>
      <c r="E11" s="229"/>
      <c r="F11" s="229"/>
      <c r="G11" s="229"/>
      <c r="H11" s="230"/>
      <c r="I11" s="231"/>
      <c r="J11" s="231"/>
    </row>
    <row r="12" spans="1:10" ht="13.5" customHeight="1">
      <c r="A12" s="232"/>
      <c r="B12" s="233"/>
      <c r="C12" s="233"/>
      <c r="D12" s="233"/>
      <c r="E12" s="233"/>
      <c r="F12" s="551" t="s">
        <v>313</v>
      </c>
      <c r="G12" s="551"/>
      <c r="H12" s="551"/>
      <c r="I12" s="234"/>
      <c r="J12" s="234"/>
    </row>
    <row r="13" spans="1:10" s="225" customFormat="1" ht="12">
      <c r="A13" s="550" t="s">
        <v>292</v>
      </c>
      <c r="B13" s="550" t="s">
        <v>293</v>
      </c>
      <c r="C13" s="550"/>
      <c r="D13" s="550"/>
      <c r="E13" s="550" t="s">
        <v>294</v>
      </c>
      <c r="F13" s="550"/>
      <c r="G13" s="550"/>
      <c r="H13" s="550" t="s">
        <v>295</v>
      </c>
      <c r="I13" s="237"/>
      <c r="J13" s="237"/>
    </row>
    <row r="14" spans="1:10" s="225" customFormat="1" ht="24">
      <c r="A14" s="550"/>
      <c r="B14" s="238" t="s">
        <v>296</v>
      </c>
      <c r="C14" s="238" t="s">
        <v>297</v>
      </c>
      <c r="D14" s="238" t="s">
        <v>369</v>
      </c>
      <c r="E14" s="238" t="s">
        <v>296</v>
      </c>
      <c r="F14" s="238" t="s">
        <v>297</v>
      </c>
      <c r="G14" s="238" t="s">
        <v>369</v>
      </c>
      <c r="H14" s="550"/>
      <c r="I14" s="237"/>
      <c r="J14" s="237"/>
    </row>
    <row r="15" spans="1:10" s="225" customFormat="1" ht="47.25" customHeight="1">
      <c r="A15" s="239" t="s">
        <v>298</v>
      </c>
      <c r="B15" s="240"/>
      <c r="C15" s="240"/>
      <c r="D15" s="241"/>
      <c r="E15" s="240" t="s">
        <v>309</v>
      </c>
      <c r="F15" s="240">
        <v>100</v>
      </c>
      <c r="G15" s="241">
        <v>528604</v>
      </c>
      <c r="H15" s="241">
        <v>1264437</v>
      </c>
      <c r="I15" s="242"/>
      <c r="J15" s="242"/>
    </row>
    <row r="16" spans="1:10" s="225" customFormat="1" ht="34.5" customHeight="1">
      <c r="A16" s="239" t="s">
        <v>299</v>
      </c>
      <c r="B16" s="240"/>
      <c r="C16" s="240"/>
      <c r="D16" s="241"/>
      <c r="E16" s="241"/>
      <c r="F16" s="241"/>
      <c r="G16" s="241"/>
      <c r="H16" s="241">
        <f aca="true" t="shared" si="0" ref="H16:H22">SUM(D16+G16)</f>
        <v>0</v>
      </c>
      <c r="I16" s="242"/>
      <c r="J16" s="242"/>
    </row>
    <row r="17" spans="1:10" s="225" customFormat="1" ht="34.5" customHeight="1">
      <c r="A17" s="239" t="s">
        <v>300</v>
      </c>
      <c r="B17" s="240"/>
      <c r="C17" s="240"/>
      <c r="D17" s="241"/>
      <c r="E17" s="241"/>
      <c r="F17" s="241"/>
      <c r="G17" s="241"/>
      <c r="H17" s="241">
        <f t="shared" si="0"/>
        <v>0</v>
      </c>
      <c r="I17" s="242"/>
      <c r="J17" s="242"/>
    </row>
    <row r="18" spans="1:10" s="225" customFormat="1" ht="34.5" customHeight="1">
      <c r="A18" s="239" t="s">
        <v>301</v>
      </c>
      <c r="B18" s="239"/>
      <c r="C18" s="241"/>
      <c r="D18" s="241"/>
      <c r="E18" s="241"/>
      <c r="F18" s="241"/>
      <c r="G18" s="241"/>
      <c r="H18" s="241">
        <f t="shared" si="0"/>
        <v>0</v>
      </c>
      <c r="I18" s="242"/>
      <c r="J18" s="242"/>
    </row>
    <row r="19" spans="1:10" s="225" customFormat="1" ht="34.5" customHeight="1">
      <c r="A19" s="239" t="s">
        <v>302</v>
      </c>
      <c r="B19" s="240" t="s">
        <v>303</v>
      </c>
      <c r="C19" s="241">
        <v>100</v>
      </c>
      <c r="D19" s="243">
        <v>207130</v>
      </c>
      <c r="E19" s="239" t="s">
        <v>304</v>
      </c>
      <c r="F19" s="243" t="s">
        <v>305</v>
      </c>
      <c r="G19" s="243">
        <v>609270</v>
      </c>
      <c r="H19" s="241">
        <v>720616</v>
      </c>
      <c r="I19" s="242"/>
      <c r="J19" s="242"/>
    </row>
    <row r="20" spans="1:10" s="225" customFormat="1" ht="34.5" customHeight="1">
      <c r="A20" s="239" t="s">
        <v>308</v>
      </c>
      <c r="B20" s="239" t="s">
        <v>368</v>
      </c>
      <c r="C20" s="241">
        <v>100</v>
      </c>
      <c r="D20" s="243">
        <v>10800</v>
      </c>
      <c r="E20" s="239"/>
      <c r="F20" s="243"/>
      <c r="G20" s="243"/>
      <c r="H20" s="241"/>
      <c r="I20" s="242"/>
      <c r="J20" s="242"/>
    </row>
    <row r="21" spans="1:10" s="225" customFormat="1" ht="34.5" customHeight="1">
      <c r="A21" s="239" t="s">
        <v>306</v>
      </c>
      <c r="B21" s="240"/>
      <c r="C21" s="243"/>
      <c r="D21" s="243"/>
      <c r="E21" s="243"/>
      <c r="F21" s="243"/>
      <c r="G21" s="243"/>
      <c r="H21" s="241">
        <f t="shared" si="0"/>
        <v>0</v>
      </c>
      <c r="I21" s="242"/>
      <c r="J21" s="242"/>
    </row>
    <row r="22" spans="1:10" s="206" customFormat="1" ht="34.5" customHeight="1">
      <c r="A22" s="244" t="s">
        <v>307</v>
      </c>
      <c r="B22" s="238"/>
      <c r="C22" s="245"/>
      <c r="D22" s="245">
        <f>SUM(D15:D21)</f>
        <v>217930</v>
      </c>
      <c r="E22" s="245"/>
      <c r="F22" s="245"/>
      <c r="G22" s="245">
        <f>SUM(G15:G21)</f>
        <v>1137874</v>
      </c>
      <c r="H22" s="246">
        <f t="shared" si="0"/>
        <v>1355804</v>
      </c>
      <c r="I22" s="237"/>
      <c r="J22" s="237"/>
    </row>
    <row r="23" spans="1:10" ht="15.75">
      <c r="A23" s="235"/>
      <c r="B23" s="236"/>
      <c r="C23" s="236"/>
      <c r="D23" s="233"/>
      <c r="E23" s="233"/>
      <c r="F23" s="233"/>
      <c r="G23" s="233"/>
      <c r="H23" s="233"/>
      <c r="I23" s="234"/>
      <c r="J23" s="234"/>
    </row>
    <row r="24" spans="1:10" ht="15.75">
      <c r="A24" s="235"/>
      <c r="B24" s="236"/>
      <c r="C24" s="236"/>
      <c r="D24" s="233"/>
      <c r="E24" s="233"/>
      <c r="F24" s="233"/>
      <c r="G24" s="233"/>
      <c r="H24" s="233"/>
      <c r="I24" s="234"/>
      <c r="J24" s="234"/>
    </row>
    <row r="25" spans="1:10" ht="15.75">
      <c r="A25" s="235"/>
      <c r="B25" s="236"/>
      <c r="C25" s="236"/>
      <c r="D25" s="233"/>
      <c r="E25" s="233"/>
      <c r="F25" s="233"/>
      <c r="G25" s="233"/>
      <c r="H25" s="233"/>
      <c r="I25" s="234"/>
      <c r="J25" s="234"/>
    </row>
    <row r="26" spans="1:10" ht="15.75">
      <c r="A26" s="235"/>
      <c r="B26" s="233"/>
      <c r="C26" s="236"/>
      <c r="D26" s="233"/>
      <c r="E26" s="233"/>
      <c r="F26" s="233"/>
      <c r="G26" s="233"/>
      <c r="H26" s="233"/>
      <c r="I26" s="234"/>
      <c r="J26" s="234"/>
    </row>
    <row r="27" spans="1:10" ht="15.75">
      <c r="A27" s="235"/>
      <c r="B27" s="233"/>
      <c r="C27" s="236"/>
      <c r="D27" s="233"/>
      <c r="E27" s="233"/>
      <c r="F27" s="233"/>
      <c r="G27" s="233"/>
      <c r="H27" s="233"/>
      <c r="I27" s="234"/>
      <c r="J27" s="234"/>
    </row>
    <row r="28" spans="1:10" ht="15.75">
      <c r="A28" s="235"/>
      <c r="B28" s="233"/>
      <c r="C28" s="236"/>
      <c r="D28" s="233"/>
      <c r="E28" s="233"/>
      <c r="F28" s="233"/>
      <c r="G28" s="233"/>
      <c r="H28" s="233"/>
      <c r="I28" s="234"/>
      <c r="J28" s="234"/>
    </row>
    <row r="29" spans="1:10" ht="15.75">
      <c r="A29" s="235"/>
      <c r="B29" s="233"/>
      <c r="C29" s="236"/>
      <c r="D29" s="233"/>
      <c r="E29" s="233"/>
      <c r="F29" s="233"/>
      <c r="G29" s="233"/>
      <c r="H29" s="233"/>
      <c r="I29" s="234"/>
      <c r="J29" s="234"/>
    </row>
    <row r="30" spans="1:10" ht="15.75">
      <c r="A30" s="232"/>
      <c r="B30" s="233"/>
      <c r="C30" s="236"/>
      <c r="D30" s="233"/>
      <c r="E30" s="233"/>
      <c r="F30" s="233"/>
      <c r="G30" s="233"/>
      <c r="H30" s="233"/>
      <c r="I30" s="234"/>
      <c r="J30" s="234"/>
    </row>
    <row r="31" spans="1:10" ht="15.75">
      <c r="A31" s="232"/>
      <c r="B31" s="233"/>
      <c r="C31" s="236"/>
      <c r="D31" s="233"/>
      <c r="E31" s="233"/>
      <c r="F31" s="233"/>
      <c r="G31" s="233"/>
      <c r="H31" s="233"/>
      <c r="I31" s="234"/>
      <c r="J31" s="234"/>
    </row>
    <row r="32" spans="1:10" ht="15.75">
      <c r="A32" s="232"/>
      <c r="B32" s="233"/>
      <c r="C32" s="236"/>
      <c r="D32" s="233"/>
      <c r="E32" s="233"/>
      <c r="F32" s="233"/>
      <c r="G32" s="233"/>
      <c r="H32" s="233"/>
      <c r="I32" s="234"/>
      <c r="J32" s="234"/>
    </row>
    <row r="33" spans="1:10" ht="15.75">
      <c r="A33" s="232"/>
      <c r="B33" s="233"/>
      <c r="C33" s="236"/>
      <c r="D33" s="233"/>
      <c r="E33" s="233"/>
      <c r="F33" s="233"/>
      <c r="G33" s="233"/>
      <c r="H33" s="233"/>
      <c r="I33" s="234"/>
      <c r="J33" s="234"/>
    </row>
    <row r="34" spans="1:10" ht="15.75">
      <c r="A34" s="232"/>
      <c r="B34" s="233"/>
      <c r="C34" s="236"/>
      <c r="D34" s="233"/>
      <c r="E34" s="233"/>
      <c r="F34" s="233"/>
      <c r="G34" s="233"/>
      <c r="H34" s="233"/>
      <c r="I34" s="234"/>
      <c r="J34" s="234"/>
    </row>
    <row r="35" spans="1:10" ht="15.75">
      <c r="A35" s="232"/>
      <c r="B35" s="233"/>
      <c r="C35" s="236"/>
      <c r="D35" s="233"/>
      <c r="E35" s="233"/>
      <c r="F35" s="233"/>
      <c r="G35" s="233"/>
      <c r="H35" s="233"/>
      <c r="I35" s="234"/>
      <c r="J35" s="234"/>
    </row>
  </sheetData>
  <sheetProtection/>
  <mergeCells count="8">
    <mergeCell ref="A1:H1"/>
    <mergeCell ref="A5:G5"/>
    <mergeCell ref="A6:G6"/>
    <mergeCell ref="A13:A14"/>
    <mergeCell ref="B13:D13"/>
    <mergeCell ref="E13:G13"/>
    <mergeCell ref="H13:H14"/>
    <mergeCell ref="F12:H12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/>
  </sheetPr>
  <dimension ref="A1:L19"/>
  <sheetViews>
    <sheetView zoomScalePageLayoutView="0" workbookViewId="0" topLeftCell="A1">
      <selection activeCell="C7" sqref="C7"/>
    </sheetView>
  </sheetViews>
  <sheetFormatPr defaultColWidth="9.140625" defaultRowHeight="12.75"/>
  <cols>
    <col min="2" max="2" width="11.140625" style="0" customWidth="1"/>
    <col min="3" max="3" width="10.8515625" style="0" bestFit="1" customWidth="1"/>
    <col min="5" max="5" width="10.8515625" style="0" bestFit="1" customWidth="1"/>
    <col min="6" max="6" width="14.28125" style="0" bestFit="1" customWidth="1"/>
    <col min="7" max="7" width="10.8515625" style="0" bestFit="1" customWidth="1"/>
  </cols>
  <sheetData>
    <row r="1" spans="1:12" ht="18.75" customHeight="1">
      <c r="A1" s="446" t="s">
        <v>533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</row>
    <row r="2" spans="1:12" ht="18.75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12" ht="18.7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</row>
    <row r="4" spans="1:12" ht="18.75">
      <c r="A4" s="558" t="s">
        <v>276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</row>
    <row r="5" spans="1:12" ht="18.75">
      <c r="A5" s="558" t="s">
        <v>277</v>
      </c>
      <c r="B5" s="558"/>
      <c r="C5" s="558"/>
      <c r="D5" s="558"/>
      <c r="E5" s="558"/>
      <c r="F5" s="558"/>
      <c r="G5" s="558"/>
      <c r="H5" s="558"/>
      <c r="I5" s="558"/>
      <c r="J5" s="558"/>
      <c r="K5" s="558"/>
      <c r="L5" s="558"/>
    </row>
    <row r="6" spans="1:12" ht="18.75">
      <c r="A6" s="559">
        <v>43465</v>
      </c>
      <c r="B6" s="559"/>
      <c r="C6" s="559"/>
      <c r="D6" s="559"/>
      <c r="E6" s="559"/>
      <c r="F6" s="559"/>
      <c r="G6" s="559"/>
      <c r="H6" s="559"/>
      <c r="I6" s="559"/>
      <c r="J6" s="559"/>
      <c r="K6" s="559"/>
      <c r="L6" s="559"/>
    </row>
    <row r="7" spans="1:12" ht="18.75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</row>
    <row r="8" spans="1:12" ht="18.75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</row>
    <row r="9" spans="1:12" ht="15.75">
      <c r="A9" s="227"/>
      <c r="B9" s="227"/>
      <c r="C9" s="227"/>
      <c r="D9" s="227"/>
      <c r="E9" s="227"/>
      <c r="F9" s="227"/>
      <c r="G9" s="228"/>
      <c r="H9" s="227"/>
      <c r="I9" s="227"/>
      <c r="J9" s="555" t="s">
        <v>313</v>
      </c>
      <c r="K9" s="555"/>
      <c r="L9" s="555"/>
    </row>
    <row r="10" spans="1:12" ht="15.75">
      <c r="A10" s="552" t="s">
        <v>0</v>
      </c>
      <c r="B10" s="552"/>
      <c r="C10" s="552" t="s">
        <v>278</v>
      </c>
      <c r="D10" s="552" t="s">
        <v>279</v>
      </c>
      <c r="E10" s="552" t="s">
        <v>280</v>
      </c>
      <c r="F10" s="552" t="s">
        <v>16</v>
      </c>
      <c r="G10" s="552" t="s">
        <v>281</v>
      </c>
      <c r="H10" s="552" t="s">
        <v>282</v>
      </c>
      <c r="I10" s="552"/>
      <c r="J10" s="552"/>
      <c r="K10" s="552"/>
      <c r="L10" s="552"/>
    </row>
    <row r="11" spans="1:12" ht="48" customHeight="1">
      <c r="A11" s="552"/>
      <c r="B11" s="552"/>
      <c r="C11" s="552"/>
      <c r="D11" s="552"/>
      <c r="E11" s="552"/>
      <c r="F11" s="552"/>
      <c r="G11" s="552"/>
      <c r="H11" s="256" t="s">
        <v>283</v>
      </c>
      <c r="I11" s="313">
        <v>2019</v>
      </c>
      <c r="J11" s="313">
        <v>2020</v>
      </c>
      <c r="K11" s="256">
        <v>2021</v>
      </c>
      <c r="L11" s="256" t="s">
        <v>256</v>
      </c>
    </row>
    <row r="12" spans="1:12" ht="15.75">
      <c r="A12" s="250" t="s">
        <v>284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</row>
    <row r="13" spans="1:12" ht="15.75">
      <c r="A13" s="250" t="s">
        <v>285</v>
      </c>
      <c r="B13" s="251"/>
      <c r="C13" s="249"/>
      <c r="D13" s="249"/>
      <c r="E13" s="249"/>
      <c r="F13" s="249"/>
      <c r="G13" s="249"/>
      <c r="H13" s="249"/>
      <c r="I13" s="249"/>
      <c r="J13" s="249"/>
      <c r="K13" s="249"/>
      <c r="L13" s="247"/>
    </row>
    <row r="14" spans="1:12" ht="15.75">
      <c r="A14" s="250" t="s">
        <v>286</v>
      </c>
      <c r="B14" s="251"/>
      <c r="C14" s="249"/>
      <c r="D14" s="249"/>
      <c r="E14" s="249"/>
      <c r="F14" s="249"/>
      <c r="G14" s="249"/>
      <c r="H14" s="249"/>
      <c r="I14" s="249"/>
      <c r="J14" s="249"/>
      <c r="K14" s="249"/>
      <c r="L14" s="247"/>
    </row>
    <row r="15" spans="1:12" ht="38.25">
      <c r="A15" s="252">
        <v>1</v>
      </c>
      <c r="B15" s="253" t="s">
        <v>287</v>
      </c>
      <c r="C15" s="247">
        <v>5334000</v>
      </c>
      <c r="D15" s="248">
        <v>2003</v>
      </c>
      <c r="E15" s="247">
        <v>1007000</v>
      </c>
      <c r="F15" s="247">
        <v>180000</v>
      </c>
      <c r="G15" s="247">
        <v>827000</v>
      </c>
      <c r="H15" s="247">
        <v>180000</v>
      </c>
      <c r="I15" s="247">
        <v>180000</v>
      </c>
      <c r="J15" s="249">
        <v>180000</v>
      </c>
      <c r="K15" s="249">
        <v>180000</v>
      </c>
      <c r="L15" s="247">
        <f>SUM(H15:K15)</f>
        <v>720000</v>
      </c>
    </row>
    <row r="16" spans="1:12" ht="33" customHeight="1">
      <c r="A16" s="553" t="s">
        <v>312</v>
      </c>
      <c r="B16" s="554"/>
      <c r="C16" s="247">
        <f>SUM(C15)</f>
        <v>5334000</v>
      </c>
      <c r="D16" s="247">
        <f aca="true" t="shared" si="0" ref="D16:L16">SUM(D15)</f>
        <v>2003</v>
      </c>
      <c r="E16" s="247">
        <f t="shared" si="0"/>
        <v>1007000</v>
      </c>
      <c r="F16" s="247">
        <f t="shared" si="0"/>
        <v>180000</v>
      </c>
      <c r="G16" s="247">
        <f t="shared" si="0"/>
        <v>827000</v>
      </c>
      <c r="H16" s="247">
        <f t="shared" si="0"/>
        <v>180000</v>
      </c>
      <c r="I16" s="247">
        <f t="shared" si="0"/>
        <v>180000</v>
      </c>
      <c r="J16" s="247">
        <f t="shared" si="0"/>
        <v>180000</v>
      </c>
      <c r="K16" s="247">
        <f t="shared" si="0"/>
        <v>180000</v>
      </c>
      <c r="L16" s="247">
        <f t="shared" si="0"/>
        <v>720000</v>
      </c>
    </row>
    <row r="17" spans="1:12" ht="15.75">
      <c r="A17" s="250" t="s">
        <v>288</v>
      </c>
      <c r="B17" s="251"/>
      <c r="C17" s="249"/>
      <c r="D17" s="249"/>
      <c r="E17" s="249"/>
      <c r="F17" s="249"/>
      <c r="G17" s="249"/>
      <c r="H17" s="249"/>
      <c r="I17" s="249"/>
      <c r="J17" s="249"/>
      <c r="K17" s="249"/>
      <c r="L17" s="247"/>
    </row>
    <row r="18" spans="1:12" ht="15.75">
      <c r="A18" s="556" t="s">
        <v>289</v>
      </c>
      <c r="B18" s="556"/>
      <c r="C18" s="254"/>
      <c r="D18" s="255"/>
      <c r="E18" s="247"/>
      <c r="F18" s="247"/>
      <c r="G18" s="247"/>
      <c r="H18" s="247"/>
      <c r="I18" s="247"/>
      <c r="J18" s="247"/>
      <c r="K18" s="247"/>
      <c r="L18" s="247"/>
    </row>
    <row r="19" spans="1:12" ht="15.75">
      <c r="A19" s="557" t="s">
        <v>290</v>
      </c>
      <c r="B19" s="557"/>
      <c r="C19" s="257">
        <f>SUM(C16)</f>
        <v>5334000</v>
      </c>
      <c r="D19" s="257">
        <f aca="true" t="shared" si="1" ref="D19:L19">SUM(D16)</f>
        <v>2003</v>
      </c>
      <c r="E19" s="257">
        <f t="shared" si="1"/>
        <v>1007000</v>
      </c>
      <c r="F19" s="257">
        <f t="shared" si="1"/>
        <v>180000</v>
      </c>
      <c r="G19" s="257">
        <f t="shared" si="1"/>
        <v>827000</v>
      </c>
      <c r="H19" s="257">
        <f t="shared" si="1"/>
        <v>180000</v>
      </c>
      <c r="I19" s="257">
        <f t="shared" si="1"/>
        <v>180000</v>
      </c>
      <c r="J19" s="257">
        <f t="shared" si="1"/>
        <v>180000</v>
      </c>
      <c r="K19" s="257">
        <f t="shared" si="1"/>
        <v>180000</v>
      </c>
      <c r="L19" s="257">
        <f t="shared" si="1"/>
        <v>720000</v>
      </c>
    </row>
  </sheetData>
  <sheetProtection/>
  <mergeCells count="15">
    <mergeCell ref="A19:B19"/>
    <mergeCell ref="A1:L1"/>
    <mergeCell ref="A4:L4"/>
    <mergeCell ref="A5:L5"/>
    <mergeCell ref="A10:B11"/>
    <mergeCell ref="C10:C11"/>
    <mergeCell ref="D10:D11"/>
    <mergeCell ref="E10:E11"/>
    <mergeCell ref="A6:L6"/>
    <mergeCell ref="F10:F11"/>
    <mergeCell ref="G10:G11"/>
    <mergeCell ref="H10:L10"/>
    <mergeCell ref="A16:B16"/>
    <mergeCell ref="J9:L9"/>
    <mergeCell ref="A18:B18"/>
  </mergeCells>
  <printOptions/>
  <pageMargins left="1.33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62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5.57421875" style="0" customWidth="1"/>
    <col min="2" max="2" width="42.140625" style="0" customWidth="1"/>
    <col min="3" max="7" width="12.7109375" style="0" customWidth="1"/>
  </cols>
  <sheetData>
    <row r="1" spans="1:7" ht="12.75">
      <c r="A1" s="446" t="s">
        <v>534</v>
      </c>
      <c r="B1" s="447"/>
      <c r="C1" s="447"/>
      <c r="D1" s="447"/>
      <c r="E1" s="447"/>
      <c r="F1" s="447"/>
      <c r="G1" s="447"/>
    </row>
    <row r="2" ht="36" customHeight="1"/>
    <row r="3" spans="1:7" ht="18">
      <c r="A3" s="448" t="s">
        <v>196</v>
      </c>
      <c r="B3" s="448"/>
      <c r="C3" s="448"/>
      <c r="D3" s="448"/>
      <c r="E3" s="448"/>
      <c r="F3" s="448"/>
      <c r="G3" s="448"/>
    </row>
    <row r="4" spans="1:7" ht="18">
      <c r="A4" s="561" t="s">
        <v>342</v>
      </c>
      <c r="B4" s="561"/>
      <c r="C4" s="561"/>
      <c r="D4" s="561"/>
      <c r="E4" s="561"/>
      <c r="F4" s="561"/>
      <c r="G4" s="561"/>
    </row>
    <row r="5" spans="1:7" ht="12.75">
      <c r="A5" s="562">
        <v>43465</v>
      </c>
      <c r="B5" s="562"/>
      <c r="C5" s="562"/>
      <c r="D5" s="562"/>
      <c r="E5" s="562"/>
      <c r="F5" s="562"/>
      <c r="G5" s="562"/>
    </row>
    <row r="6" spans="1:7" ht="72" customHeight="1">
      <c r="A6" s="275"/>
      <c r="B6" s="275"/>
      <c r="C6" s="275"/>
      <c r="D6" s="275"/>
      <c r="E6" s="275"/>
      <c r="F6" s="563" t="s">
        <v>313</v>
      </c>
      <c r="G6" s="563"/>
    </row>
    <row r="7" spans="1:7" s="124" customFormat="1" ht="12.75" customHeight="1">
      <c r="A7" s="497" t="s">
        <v>18</v>
      </c>
      <c r="B7" s="498" t="s">
        <v>0</v>
      </c>
      <c r="C7" s="560" t="s">
        <v>465</v>
      </c>
      <c r="D7" s="560" t="s">
        <v>66</v>
      </c>
      <c r="E7" s="560" t="s">
        <v>110</v>
      </c>
      <c r="F7" s="560" t="s">
        <v>350</v>
      </c>
      <c r="G7" s="560" t="s">
        <v>111</v>
      </c>
    </row>
    <row r="8" spans="1:7" s="124" customFormat="1" ht="12.75" customHeight="1">
      <c r="A8" s="497"/>
      <c r="B8" s="498"/>
      <c r="C8" s="560"/>
      <c r="D8" s="560"/>
      <c r="E8" s="560"/>
      <c r="F8" s="560"/>
      <c r="G8" s="560"/>
    </row>
    <row r="9" spans="1:7" s="124" customFormat="1" ht="12.75" customHeight="1">
      <c r="A9" s="497"/>
      <c r="B9" s="498"/>
      <c r="C9" s="560"/>
      <c r="D9" s="560"/>
      <c r="E9" s="560"/>
      <c r="F9" s="560"/>
      <c r="G9" s="560"/>
    </row>
    <row r="10" spans="1:7" s="124" customFormat="1" ht="22.5" customHeight="1">
      <c r="A10" s="497"/>
      <c r="B10" s="498"/>
      <c r="C10" s="560"/>
      <c r="D10" s="560"/>
      <c r="E10" s="560"/>
      <c r="F10" s="560"/>
      <c r="G10" s="560"/>
    </row>
    <row r="11" spans="1:7" s="124" customFormat="1" ht="11.25" customHeight="1">
      <c r="A11" s="174">
        <v>1</v>
      </c>
      <c r="B11" s="175" t="s">
        <v>20</v>
      </c>
      <c r="C11" s="340">
        <v>46262468</v>
      </c>
      <c r="D11" s="423">
        <v>53434712</v>
      </c>
      <c r="E11" s="340">
        <v>52708712</v>
      </c>
      <c r="F11" s="340">
        <v>51320332</v>
      </c>
      <c r="G11" s="340">
        <v>51320332</v>
      </c>
    </row>
    <row r="12" spans="1:7" s="124" customFormat="1" ht="11.25" customHeight="1">
      <c r="A12" s="120">
        <v>2</v>
      </c>
      <c r="B12" s="121" t="s">
        <v>67</v>
      </c>
      <c r="C12" s="341">
        <v>9713179</v>
      </c>
      <c r="D12" s="423">
        <v>10727520</v>
      </c>
      <c r="E12" s="341">
        <v>10753520</v>
      </c>
      <c r="F12" s="341">
        <v>10716067</v>
      </c>
      <c r="G12" s="341">
        <v>10716067</v>
      </c>
    </row>
    <row r="13" spans="1:7" s="124" customFormat="1" ht="11.25" customHeight="1">
      <c r="A13" s="120">
        <v>3</v>
      </c>
      <c r="B13" s="121" t="s">
        <v>68</v>
      </c>
      <c r="C13" s="341">
        <v>36482649</v>
      </c>
      <c r="D13" s="423">
        <v>31365299</v>
      </c>
      <c r="E13" s="341">
        <v>32065299</v>
      </c>
      <c r="F13" s="341">
        <v>31713632</v>
      </c>
      <c r="G13" s="341">
        <v>31032663</v>
      </c>
    </row>
    <row r="14" spans="1:7" s="124" customFormat="1" ht="11.25" customHeight="1">
      <c r="A14" s="120">
        <v>4</v>
      </c>
      <c r="B14" s="121" t="s">
        <v>69</v>
      </c>
      <c r="C14" s="341">
        <v>0</v>
      </c>
      <c r="D14" s="423"/>
      <c r="E14" s="341"/>
      <c r="F14" s="341"/>
      <c r="G14" s="341"/>
    </row>
    <row r="15" spans="1:7" s="124" customFormat="1" ht="11.25" customHeight="1">
      <c r="A15" s="120">
        <v>5</v>
      </c>
      <c r="B15" s="121" t="s">
        <v>70</v>
      </c>
      <c r="C15" s="341">
        <v>0</v>
      </c>
      <c r="D15" s="423"/>
      <c r="E15" s="341">
        <v>3303000</v>
      </c>
      <c r="F15" s="341"/>
      <c r="G15" s="341"/>
    </row>
    <row r="16" spans="1:7" s="124" customFormat="1" ht="11.25" customHeight="1">
      <c r="A16" s="120">
        <v>6</v>
      </c>
      <c r="B16" s="121"/>
      <c r="C16" s="341">
        <v>0</v>
      </c>
      <c r="D16" s="423"/>
      <c r="E16" s="341"/>
      <c r="F16" s="341"/>
      <c r="G16" s="341"/>
    </row>
    <row r="17" spans="1:7" s="124" customFormat="1" ht="11.25" customHeight="1">
      <c r="A17" s="120">
        <v>7</v>
      </c>
      <c r="B17" s="121" t="s">
        <v>71</v>
      </c>
      <c r="C17" s="341">
        <v>0</v>
      </c>
      <c r="D17" s="423">
        <v>1569480</v>
      </c>
      <c r="E17" s="341">
        <v>1564480</v>
      </c>
      <c r="F17" s="341">
        <v>1531800</v>
      </c>
      <c r="G17" s="341">
        <v>1531800</v>
      </c>
    </row>
    <row r="18" spans="1:7" s="124" customFormat="1" ht="11.25" customHeight="1">
      <c r="A18" s="120">
        <v>8</v>
      </c>
      <c r="B18" s="125" t="s">
        <v>72</v>
      </c>
      <c r="C18" s="341">
        <v>0</v>
      </c>
      <c r="D18" s="423"/>
      <c r="E18" s="341"/>
      <c r="F18" s="341"/>
      <c r="G18" s="341"/>
    </row>
    <row r="19" spans="1:7" s="124" customFormat="1" ht="11.25" customHeight="1">
      <c r="A19" s="120">
        <v>9</v>
      </c>
      <c r="B19" s="121" t="s">
        <v>73</v>
      </c>
      <c r="C19" s="341">
        <v>0</v>
      </c>
      <c r="D19" s="423"/>
      <c r="E19" s="341"/>
      <c r="F19" s="341"/>
      <c r="G19" s="341"/>
    </row>
    <row r="20" spans="1:7" s="124" customFormat="1" ht="11.25" customHeight="1">
      <c r="A20" s="120">
        <v>10</v>
      </c>
      <c r="B20" s="121" t="s">
        <v>74</v>
      </c>
      <c r="C20" s="341">
        <v>0</v>
      </c>
      <c r="D20" s="423">
        <v>410520</v>
      </c>
      <c r="E20" s="341">
        <v>415520</v>
      </c>
      <c r="F20" s="341">
        <v>413586</v>
      </c>
      <c r="G20" s="341">
        <v>413586</v>
      </c>
    </row>
    <row r="21" spans="1:7" s="124" customFormat="1" ht="11.25" customHeight="1">
      <c r="A21" s="120">
        <v>11</v>
      </c>
      <c r="B21" s="121" t="s">
        <v>75</v>
      </c>
      <c r="C21" s="341">
        <v>0</v>
      </c>
      <c r="D21" s="423"/>
      <c r="E21" s="341"/>
      <c r="F21" s="341"/>
      <c r="G21" s="341"/>
    </row>
    <row r="22" spans="1:7" s="124" customFormat="1" ht="11.25" customHeight="1">
      <c r="A22" s="120">
        <v>12</v>
      </c>
      <c r="B22" s="121"/>
      <c r="C22" s="341">
        <v>0</v>
      </c>
      <c r="D22" s="423"/>
      <c r="E22" s="341"/>
      <c r="F22" s="341"/>
      <c r="G22" s="341"/>
    </row>
    <row r="23" spans="1:7" s="124" customFormat="1" ht="11.25" customHeight="1">
      <c r="A23" s="178">
        <v>13</v>
      </c>
      <c r="B23" s="179" t="s">
        <v>76</v>
      </c>
      <c r="C23" s="135">
        <f>SUM(C11:C22)</f>
        <v>92458296</v>
      </c>
      <c r="D23" s="421">
        <f>SUM(D11:D22)</f>
        <v>97507531</v>
      </c>
      <c r="E23" s="135">
        <f>SUM(E11:E22)</f>
        <v>100810531</v>
      </c>
      <c r="F23" s="135">
        <f>SUM(F11:F22)</f>
        <v>95695417</v>
      </c>
      <c r="G23" s="135">
        <f>SUM(G11:G22)</f>
        <v>95014448</v>
      </c>
    </row>
    <row r="24" spans="1:7" s="124" customFormat="1" ht="11.25" customHeight="1">
      <c r="A24" s="120">
        <v>14</v>
      </c>
      <c r="B24" s="121" t="s">
        <v>77</v>
      </c>
      <c r="C24" s="122">
        <v>0</v>
      </c>
      <c r="D24" s="423"/>
      <c r="E24" s="122">
        <v>0</v>
      </c>
      <c r="F24" s="122"/>
      <c r="G24" s="122"/>
    </row>
    <row r="25" spans="1:7" s="124" customFormat="1" ht="11.25" customHeight="1">
      <c r="A25" s="120">
        <v>15</v>
      </c>
      <c r="B25" s="121" t="s">
        <v>78</v>
      </c>
      <c r="C25" s="122">
        <v>0</v>
      </c>
      <c r="D25" s="423"/>
      <c r="E25" s="122">
        <v>0</v>
      </c>
      <c r="F25" s="122"/>
      <c r="G25" s="122"/>
    </row>
    <row r="26" spans="1:7" s="124" customFormat="1" ht="11.25" customHeight="1">
      <c r="A26" s="120">
        <v>16</v>
      </c>
      <c r="B26" s="121" t="s">
        <v>79</v>
      </c>
      <c r="C26" s="122">
        <v>0</v>
      </c>
      <c r="D26" s="423"/>
      <c r="E26" s="122">
        <v>0</v>
      </c>
      <c r="F26" s="122"/>
      <c r="G26" s="122"/>
    </row>
    <row r="27" spans="1:7" s="124" customFormat="1" ht="11.25" customHeight="1">
      <c r="A27" s="120">
        <v>17</v>
      </c>
      <c r="B27" s="121" t="s">
        <v>80</v>
      </c>
      <c r="C27" s="122">
        <v>0</v>
      </c>
      <c r="D27" s="423"/>
      <c r="E27" s="122">
        <v>0</v>
      </c>
      <c r="F27" s="122"/>
      <c r="G27" s="122"/>
    </row>
    <row r="28" spans="1:7" s="124" customFormat="1" ht="11.25" customHeight="1">
      <c r="A28" s="120">
        <v>18</v>
      </c>
      <c r="B28" s="121"/>
      <c r="C28" s="122">
        <v>0</v>
      </c>
      <c r="D28" s="423"/>
      <c r="E28" s="122">
        <v>0</v>
      </c>
      <c r="F28" s="122"/>
      <c r="G28" s="122"/>
    </row>
    <row r="29" spans="1:7" s="124" customFormat="1" ht="11.25" customHeight="1">
      <c r="A29" s="128">
        <v>19</v>
      </c>
      <c r="B29" s="129" t="s">
        <v>81</v>
      </c>
      <c r="C29" s="130">
        <f>SUM(C24:C28)</f>
        <v>0</v>
      </c>
      <c r="D29" s="423"/>
      <c r="E29" s="130">
        <f>SUM(E24:E28)</f>
        <v>0</v>
      </c>
      <c r="F29" s="130"/>
      <c r="G29" s="130"/>
    </row>
    <row r="30" spans="1:7" s="124" customFormat="1" ht="11.25" customHeight="1">
      <c r="A30" s="120">
        <v>20</v>
      </c>
      <c r="B30" s="121" t="s">
        <v>82</v>
      </c>
      <c r="C30" s="123">
        <v>0</v>
      </c>
      <c r="D30" s="423"/>
      <c r="E30" s="122">
        <v>0</v>
      </c>
      <c r="F30" s="122"/>
      <c r="G30" s="122"/>
    </row>
    <row r="31" spans="1:7" s="124" customFormat="1" ht="11.25" customHeight="1">
      <c r="A31" s="120">
        <v>21</v>
      </c>
      <c r="B31" s="121"/>
      <c r="C31" s="123"/>
      <c r="D31" s="423"/>
      <c r="E31" s="122"/>
      <c r="F31" s="122"/>
      <c r="G31" s="122"/>
    </row>
    <row r="32" spans="1:7" s="124" customFormat="1" ht="11.25" customHeight="1">
      <c r="A32" s="178">
        <v>22</v>
      </c>
      <c r="B32" s="179" t="s">
        <v>83</v>
      </c>
      <c r="C32" s="135">
        <f>C23+C29+C30+C31</f>
        <v>92458296</v>
      </c>
      <c r="D32" s="421">
        <f>D23+D29+D30+D31</f>
        <v>97507531</v>
      </c>
      <c r="E32" s="135">
        <f>E23+E29+E30+E31</f>
        <v>100810531</v>
      </c>
      <c r="F32" s="135">
        <f>F23+F29+F30+F31</f>
        <v>95695417</v>
      </c>
      <c r="G32" s="135">
        <f>G23+G29+G30+G31</f>
        <v>95014448</v>
      </c>
    </row>
    <row r="33" spans="1:7" s="124" customFormat="1" ht="11.25" customHeight="1">
      <c r="A33" s="120">
        <v>24</v>
      </c>
      <c r="B33" s="121" t="s">
        <v>84</v>
      </c>
      <c r="C33" s="123">
        <v>0</v>
      </c>
      <c r="D33" s="423"/>
      <c r="E33" s="122">
        <v>0</v>
      </c>
      <c r="F33" s="122"/>
      <c r="G33" s="122"/>
    </row>
    <row r="34" spans="1:7" s="124" customFormat="1" ht="11.25" customHeight="1">
      <c r="A34" s="120">
        <v>25</v>
      </c>
      <c r="B34" s="125" t="s">
        <v>85</v>
      </c>
      <c r="C34" s="123">
        <v>0</v>
      </c>
      <c r="D34" s="423"/>
      <c r="E34" s="122">
        <v>0</v>
      </c>
      <c r="F34" s="122"/>
      <c r="G34" s="122"/>
    </row>
    <row r="35" spans="1:7" s="124" customFormat="1" ht="11.25" customHeight="1">
      <c r="A35" s="120">
        <v>26</v>
      </c>
      <c r="B35" s="121" t="s">
        <v>86</v>
      </c>
      <c r="C35" s="123">
        <v>0</v>
      </c>
      <c r="D35" s="423"/>
      <c r="E35" s="122">
        <v>0</v>
      </c>
      <c r="F35" s="122"/>
      <c r="G35" s="122"/>
    </row>
    <row r="36" spans="1:7" s="124" customFormat="1" ht="11.25" customHeight="1">
      <c r="A36" s="120">
        <v>27</v>
      </c>
      <c r="B36" s="125" t="s">
        <v>87</v>
      </c>
      <c r="C36" s="123">
        <v>0</v>
      </c>
      <c r="D36" s="423"/>
      <c r="E36" s="122">
        <v>0</v>
      </c>
      <c r="F36" s="122"/>
      <c r="G36" s="122"/>
    </row>
    <row r="37" spans="1:7" s="124" customFormat="1" ht="11.25" customHeight="1">
      <c r="A37" s="120">
        <v>28</v>
      </c>
      <c r="B37" s="125" t="s">
        <v>88</v>
      </c>
      <c r="C37" s="123">
        <v>0</v>
      </c>
      <c r="D37" s="423"/>
      <c r="E37" s="122">
        <v>0</v>
      </c>
      <c r="F37" s="122"/>
      <c r="G37" s="122"/>
    </row>
    <row r="38" spans="1:7" s="124" customFormat="1" ht="11.25" customHeight="1">
      <c r="A38" s="120">
        <v>29</v>
      </c>
      <c r="B38" s="125" t="s">
        <v>89</v>
      </c>
      <c r="C38" s="123">
        <v>0</v>
      </c>
      <c r="D38" s="423"/>
      <c r="E38" s="122">
        <v>0</v>
      </c>
      <c r="F38" s="122"/>
      <c r="G38" s="122"/>
    </row>
    <row r="39" spans="1:7" s="124" customFormat="1" ht="11.25" customHeight="1">
      <c r="A39" s="120">
        <v>30</v>
      </c>
      <c r="B39" s="125" t="s">
        <v>90</v>
      </c>
      <c r="C39" s="123">
        <v>0</v>
      </c>
      <c r="D39" s="423"/>
      <c r="E39" s="122">
        <v>0</v>
      </c>
      <c r="F39" s="122"/>
      <c r="G39" s="122"/>
    </row>
    <row r="40" spans="1:7" s="124" customFormat="1" ht="11.25" customHeight="1">
      <c r="A40" s="120">
        <v>31</v>
      </c>
      <c r="B40" s="121" t="s">
        <v>8</v>
      </c>
      <c r="C40" s="123">
        <v>29000000</v>
      </c>
      <c r="D40" s="423">
        <v>28000000</v>
      </c>
      <c r="E40" s="122">
        <v>28000000</v>
      </c>
      <c r="F40" s="122">
        <v>27835328</v>
      </c>
      <c r="G40" s="122">
        <v>27835328</v>
      </c>
    </row>
    <row r="41" spans="1:7" s="124" customFormat="1" ht="11.25" customHeight="1">
      <c r="A41" s="120">
        <v>32</v>
      </c>
      <c r="B41" s="121" t="s">
        <v>9</v>
      </c>
      <c r="C41" s="123">
        <v>0</v>
      </c>
      <c r="D41" s="423"/>
      <c r="E41" s="122">
        <v>0</v>
      </c>
      <c r="F41" s="122"/>
      <c r="G41" s="122"/>
    </row>
    <row r="42" spans="1:7" s="124" customFormat="1" ht="11.25" customHeight="1">
      <c r="A42" s="120">
        <v>33</v>
      </c>
      <c r="B42" s="125" t="s">
        <v>91</v>
      </c>
      <c r="C42" s="123">
        <v>0</v>
      </c>
      <c r="D42" s="423"/>
      <c r="E42" s="122">
        <v>0</v>
      </c>
      <c r="F42" s="122"/>
      <c r="G42" s="122"/>
    </row>
    <row r="43" spans="1:7" s="124" customFormat="1" ht="11.25" customHeight="1">
      <c r="A43" s="120">
        <v>34</v>
      </c>
      <c r="B43" s="121" t="s">
        <v>92</v>
      </c>
      <c r="C43" s="123">
        <v>0</v>
      </c>
      <c r="D43" s="423"/>
      <c r="E43" s="122">
        <v>0</v>
      </c>
      <c r="F43" s="122"/>
      <c r="G43" s="122"/>
    </row>
    <row r="44" spans="1:7" s="124" customFormat="1" ht="11.25" customHeight="1">
      <c r="A44" s="120">
        <v>35</v>
      </c>
      <c r="B44" s="131" t="s">
        <v>93</v>
      </c>
      <c r="C44" s="123">
        <v>0</v>
      </c>
      <c r="D44" s="423"/>
      <c r="E44" s="122">
        <v>0</v>
      </c>
      <c r="F44" s="122"/>
      <c r="G44" s="122"/>
    </row>
    <row r="45" spans="1:7" s="124" customFormat="1" ht="11.25" customHeight="1">
      <c r="A45" s="120">
        <v>36</v>
      </c>
      <c r="B45" s="121" t="s">
        <v>94</v>
      </c>
      <c r="C45" s="123">
        <v>0</v>
      </c>
      <c r="D45" s="423"/>
      <c r="E45" s="122">
        <v>0</v>
      </c>
      <c r="F45" s="122"/>
      <c r="G45" s="122"/>
    </row>
    <row r="46" spans="1:7" s="124" customFormat="1" ht="11.25" customHeight="1">
      <c r="A46" s="120">
        <v>37</v>
      </c>
      <c r="B46" s="131" t="s">
        <v>95</v>
      </c>
      <c r="C46" s="123">
        <v>0</v>
      </c>
      <c r="D46" s="423"/>
      <c r="E46" s="122">
        <v>0</v>
      </c>
      <c r="F46" s="122"/>
      <c r="G46" s="122"/>
    </row>
    <row r="47" spans="1:7" s="124" customFormat="1" ht="11.25" customHeight="1">
      <c r="A47" s="178">
        <v>38</v>
      </c>
      <c r="B47" s="180" t="s">
        <v>96</v>
      </c>
      <c r="C47" s="135">
        <f>SUM(C33:C46)-C34-C36-C38-C39-C42-C44-C46</f>
        <v>29000000</v>
      </c>
      <c r="D47" s="421">
        <f>SUM(D33:D46)-D34-D36-D38-D39-D42-D44-D46</f>
        <v>28000000</v>
      </c>
      <c r="E47" s="135">
        <f>SUM(E33:E46)-E34-E36-E38-E39-E42-E44-E46</f>
        <v>28000000</v>
      </c>
      <c r="F47" s="135">
        <f>SUM(F33:F46)-F34-F36-F38-F39-F42-F44-F46</f>
        <v>27835328</v>
      </c>
      <c r="G47" s="135">
        <f>SUM(G33:G46)-G34-G36-G38-G39-G42-G44-G46</f>
        <v>27835328</v>
      </c>
    </row>
    <row r="48" spans="1:7" s="124" customFormat="1" ht="11.25" customHeight="1">
      <c r="A48" s="120">
        <v>36</v>
      </c>
      <c r="B48" s="121" t="s">
        <v>97</v>
      </c>
      <c r="C48" s="122">
        <v>0</v>
      </c>
      <c r="D48" s="423"/>
      <c r="E48" s="122">
        <v>0</v>
      </c>
      <c r="F48" s="122"/>
      <c r="G48" s="122"/>
    </row>
    <row r="49" spans="1:7" s="124" customFormat="1" ht="11.25" customHeight="1">
      <c r="A49" s="120">
        <v>37</v>
      </c>
      <c r="B49" s="121" t="s">
        <v>98</v>
      </c>
      <c r="C49" s="122">
        <v>0</v>
      </c>
      <c r="D49" s="423"/>
      <c r="E49" s="122">
        <v>0</v>
      </c>
      <c r="F49" s="122"/>
      <c r="G49" s="122"/>
    </row>
    <row r="50" spans="1:7" s="124" customFormat="1" ht="11.25" customHeight="1">
      <c r="A50" s="120">
        <v>38</v>
      </c>
      <c r="B50" s="121" t="s">
        <v>99</v>
      </c>
      <c r="C50" s="122">
        <v>2374924</v>
      </c>
      <c r="D50" s="423">
        <v>1526759</v>
      </c>
      <c r="E50" s="122">
        <v>4829759</v>
      </c>
      <c r="F50" s="122">
        <v>4829759</v>
      </c>
      <c r="G50" s="122">
        <v>4829759</v>
      </c>
    </row>
    <row r="51" spans="1:7" s="124" customFormat="1" ht="11.25" customHeight="1">
      <c r="A51" s="120">
        <v>39</v>
      </c>
      <c r="B51" s="121" t="s">
        <v>79</v>
      </c>
      <c r="C51" s="122">
        <v>0</v>
      </c>
      <c r="D51" s="423"/>
      <c r="E51" s="122">
        <v>0</v>
      </c>
      <c r="F51" s="122"/>
      <c r="G51" s="122"/>
    </row>
    <row r="52" spans="1:7" s="124" customFormat="1" ht="11.25" customHeight="1">
      <c r="A52" s="120">
        <v>40</v>
      </c>
      <c r="B52" s="121" t="s">
        <v>100</v>
      </c>
      <c r="C52" s="122">
        <v>0</v>
      </c>
      <c r="D52" s="423"/>
      <c r="E52" s="122">
        <v>0</v>
      </c>
      <c r="F52" s="122"/>
      <c r="G52" s="122"/>
    </row>
    <row r="53" spans="1:7" s="124" customFormat="1" ht="11.25" customHeight="1">
      <c r="A53" s="120">
        <v>41</v>
      </c>
      <c r="B53" s="121" t="s">
        <v>101</v>
      </c>
      <c r="C53" s="122">
        <v>0</v>
      </c>
      <c r="D53" s="423"/>
      <c r="E53" s="122">
        <v>0</v>
      </c>
      <c r="F53" s="122"/>
      <c r="G53" s="122"/>
    </row>
    <row r="54" spans="1:7" s="124" customFormat="1" ht="11.25" customHeight="1">
      <c r="A54" s="120">
        <v>42</v>
      </c>
      <c r="B54" s="121" t="s">
        <v>102</v>
      </c>
      <c r="C54" s="122">
        <v>0</v>
      </c>
      <c r="D54" s="423"/>
      <c r="E54" s="122">
        <v>0</v>
      </c>
      <c r="F54" s="122"/>
      <c r="G54" s="122"/>
    </row>
    <row r="55" spans="1:7" s="124" customFormat="1" ht="11.25" customHeight="1">
      <c r="A55" s="120">
        <v>43</v>
      </c>
      <c r="B55" s="121" t="s">
        <v>103</v>
      </c>
      <c r="C55" s="123">
        <v>61083372</v>
      </c>
      <c r="D55" s="423">
        <v>67980772</v>
      </c>
      <c r="E55" s="122">
        <v>67980772</v>
      </c>
      <c r="F55" s="122">
        <v>66760529</v>
      </c>
      <c r="G55" s="122">
        <v>66760529</v>
      </c>
    </row>
    <row r="56" spans="1:7" s="124" customFormat="1" ht="11.25" customHeight="1">
      <c r="A56" s="128">
        <v>44</v>
      </c>
      <c r="B56" s="129" t="s">
        <v>104</v>
      </c>
      <c r="C56" s="133">
        <f>SUM(C48:C55)</f>
        <v>63458296</v>
      </c>
      <c r="D56" s="422">
        <f>SUM(D48:D55)</f>
        <v>69507531</v>
      </c>
      <c r="E56" s="133">
        <f>SUM(E48:E55)</f>
        <v>72810531</v>
      </c>
      <c r="F56" s="133">
        <f>SUM(F48:F55)</f>
        <v>71590288</v>
      </c>
      <c r="G56" s="133">
        <f>SUM(G48:G55)</f>
        <v>71590288</v>
      </c>
    </row>
    <row r="57" spans="1:7" s="124" customFormat="1" ht="11.25" customHeight="1">
      <c r="A57" s="120">
        <v>45</v>
      </c>
      <c r="B57" s="121" t="s">
        <v>105</v>
      </c>
      <c r="C57" s="123">
        <v>0</v>
      </c>
      <c r="D57" s="423"/>
      <c r="E57" s="122">
        <v>0</v>
      </c>
      <c r="F57" s="122"/>
      <c r="G57" s="122"/>
    </row>
    <row r="58" spans="1:7" s="124" customFormat="1" ht="11.25" customHeight="1">
      <c r="A58" s="120">
        <v>46</v>
      </c>
      <c r="B58" s="121"/>
      <c r="C58" s="123"/>
      <c r="D58" s="423"/>
      <c r="E58" s="122"/>
      <c r="F58" s="122"/>
      <c r="G58" s="122"/>
    </row>
    <row r="59" spans="1:7" s="124" customFormat="1" ht="11.25" customHeight="1">
      <c r="A59" s="178">
        <v>47</v>
      </c>
      <c r="B59" s="179" t="s">
        <v>106</v>
      </c>
      <c r="C59" s="135">
        <f>C47+C56+SUM(C57:C58)</f>
        <v>92458296</v>
      </c>
      <c r="D59" s="421">
        <f>D47+D56+SUM(D57:D58)</f>
        <v>97507531</v>
      </c>
      <c r="E59" s="135">
        <f>E47+E56+SUM(E57:E58)</f>
        <v>100810531</v>
      </c>
      <c r="F59" s="135">
        <f>F47+F56+SUM(F57:F58)</f>
        <v>99425616</v>
      </c>
      <c r="G59" s="135">
        <f>G47+G56+SUM(G57:G58)</f>
        <v>99425616</v>
      </c>
    </row>
    <row r="60" spans="1:7" s="124" customFormat="1" ht="11.25" customHeight="1">
      <c r="A60" s="178">
        <v>48</v>
      </c>
      <c r="B60" s="181" t="s">
        <v>107</v>
      </c>
      <c r="C60" s="135">
        <f>C47-C23</f>
        <v>-63458296</v>
      </c>
      <c r="D60" s="421">
        <f>D47-D23</f>
        <v>-69507531</v>
      </c>
      <c r="E60" s="135">
        <f>E47-E23</f>
        <v>-72810531</v>
      </c>
      <c r="F60" s="135">
        <f>F47-F23</f>
        <v>-67860089</v>
      </c>
      <c r="G60" s="135">
        <f>G47-G23</f>
        <v>-67179120</v>
      </c>
    </row>
    <row r="61" spans="1:7" s="124" customFormat="1" ht="11.25" customHeight="1">
      <c r="A61" s="178">
        <v>49</v>
      </c>
      <c r="B61" s="179" t="s">
        <v>108</v>
      </c>
      <c r="C61" s="135">
        <f>C56-C29</f>
        <v>63458296</v>
      </c>
      <c r="D61" s="421">
        <f>D56-D29</f>
        <v>69507531</v>
      </c>
      <c r="E61" s="135">
        <f>E56-E29</f>
        <v>72810531</v>
      </c>
      <c r="F61" s="135">
        <f>F56-F29</f>
        <v>71590288</v>
      </c>
      <c r="G61" s="135">
        <f>G56-G29</f>
        <v>71590288</v>
      </c>
    </row>
    <row r="62" spans="1:7" s="124" customFormat="1" ht="11.25" customHeight="1">
      <c r="A62" s="178">
        <v>50</v>
      </c>
      <c r="B62" s="181" t="s">
        <v>109</v>
      </c>
      <c r="C62" s="135">
        <f>C59-C32</f>
        <v>0</v>
      </c>
      <c r="D62" s="421">
        <f>D59-D32</f>
        <v>0</v>
      </c>
      <c r="E62" s="135">
        <f>E59-E32</f>
        <v>0</v>
      </c>
      <c r="F62" s="135">
        <f>F59-F32</f>
        <v>3730199</v>
      </c>
      <c r="G62" s="135">
        <f>G59-G32</f>
        <v>4411168</v>
      </c>
    </row>
  </sheetData>
  <sheetProtection/>
  <mergeCells count="12">
    <mergeCell ref="D7:D10"/>
    <mergeCell ref="E7:E10"/>
    <mergeCell ref="F7:F10"/>
    <mergeCell ref="G7:G10"/>
    <mergeCell ref="A1:G1"/>
    <mergeCell ref="A3:G3"/>
    <mergeCell ref="A4:G4"/>
    <mergeCell ref="A5:G5"/>
    <mergeCell ref="F6:G6"/>
    <mergeCell ref="A7:A10"/>
    <mergeCell ref="B7:B10"/>
    <mergeCell ref="C7:C10"/>
  </mergeCells>
  <printOptions/>
  <pageMargins left="0.69" right="0.6" top="0.75" bottom="0.75" header="0.32" footer="0.3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64"/>
  <sheetViews>
    <sheetView zoomScalePageLayoutView="0" workbookViewId="0" topLeftCell="A1">
      <selection activeCell="G7" sqref="G7:G9"/>
    </sheetView>
  </sheetViews>
  <sheetFormatPr defaultColWidth="9.140625" defaultRowHeight="12.75"/>
  <cols>
    <col min="1" max="1" width="5.7109375" style="0" customWidth="1"/>
    <col min="2" max="2" width="38.421875" style="0" customWidth="1"/>
    <col min="3" max="7" width="11.7109375" style="0" customWidth="1"/>
    <col min="8" max="8" width="16.140625" style="0" customWidth="1"/>
  </cols>
  <sheetData>
    <row r="1" spans="1:8" ht="12.75">
      <c r="A1" s="446" t="s">
        <v>515</v>
      </c>
      <c r="B1" s="447"/>
      <c r="C1" s="447"/>
      <c r="D1" s="447"/>
      <c r="E1" s="447"/>
      <c r="F1" s="447"/>
      <c r="G1" s="447"/>
      <c r="H1" s="26"/>
    </row>
    <row r="3" spans="1:7" ht="18">
      <c r="A3" s="448" t="s">
        <v>194</v>
      </c>
      <c r="B3" s="448"/>
      <c r="C3" s="448"/>
      <c r="D3" s="448"/>
      <c r="E3" s="448"/>
      <c r="F3" s="448"/>
      <c r="G3" s="448"/>
    </row>
    <row r="4" spans="2:7" ht="18">
      <c r="B4" s="448" t="s">
        <v>260</v>
      </c>
      <c r="C4" s="448"/>
      <c r="D4" s="448"/>
      <c r="E4" s="448"/>
      <c r="F4" s="448"/>
      <c r="G4" s="448"/>
    </row>
    <row r="5" spans="1:7" ht="12.75">
      <c r="A5" s="441">
        <v>43465</v>
      </c>
      <c r="B5" s="441"/>
      <c r="C5" s="441"/>
      <c r="D5" s="441"/>
      <c r="E5" s="441"/>
      <c r="F5" s="441"/>
      <c r="G5" s="441"/>
    </row>
    <row r="6" spans="1:7" ht="18.75">
      <c r="A6" s="34"/>
      <c r="B6" s="35"/>
      <c r="C6" s="35"/>
      <c r="D6" s="35"/>
      <c r="E6" s="36"/>
      <c r="F6" s="449" t="s">
        <v>313</v>
      </c>
      <c r="G6" s="450"/>
    </row>
    <row r="7" spans="1:7" ht="12.75" customHeight="1">
      <c r="A7" s="440" t="s">
        <v>18</v>
      </c>
      <c r="B7" s="442" t="s">
        <v>0</v>
      </c>
      <c r="C7" s="117"/>
      <c r="D7" s="117"/>
      <c r="E7" s="443" t="s">
        <v>257</v>
      </c>
      <c r="F7" s="443" t="s">
        <v>258</v>
      </c>
      <c r="G7" s="443" t="s">
        <v>259</v>
      </c>
    </row>
    <row r="8" spans="1:7" ht="17.25" customHeight="1">
      <c r="A8" s="440"/>
      <c r="B8" s="442"/>
      <c r="C8" s="118" t="s">
        <v>10</v>
      </c>
      <c r="D8" s="118" t="s">
        <v>196</v>
      </c>
      <c r="E8" s="444"/>
      <c r="F8" s="444"/>
      <c r="G8" s="444"/>
    </row>
    <row r="9" spans="1:7" ht="6.75" customHeight="1">
      <c r="A9" s="440"/>
      <c r="B9" s="442"/>
      <c r="C9" s="119"/>
      <c r="D9" s="119"/>
      <c r="E9" s="445"/>
      <c r="F9" s="445"/>
      <c r="G9" s="445"/>
    </row>
    <row r="10" spans="1:7" s="124" customFormat="1" ht="12">
      <c r="A10" s="120">
        <v>1</v>
      </c>
      <c r="B10" s="121" t="s">
        <v>20</v>
      </c>
      <c r="C10" s="122">
        <v>50391079</v>
      </c>
      <c r="D10" s="341">
        <v>51320332</v>
      </c>
      <c r="E10" s="122">
        <f>SUM(C10:D10)</f>
        <v>101711411</v>
      </c>
      <c r="F10" s="123">
        <v>0</v>
      </c>
      <c r="G10" s="122">
        <f>SUM(E10:F10)</f>
        <v>101711411</v>
      </c>
    </row>
    <row r="11" spans="1:7" s="124" customFormat="1" ht="12">
      <c r="A11" s="120">
        <v>2</v>
      </c>
      <c r="B11" s="121" t="s">
        <v>67</v>
      </c>
      <c r="C11" s="122">
        <v>9348938</v>
      </c>
      <c r="D11" s="341">
        <v>10716067</v>
      </c>
      <c r="E11" s="122">
        <f aca="true" t="shared" si="0" ref="E11:E64">SUM(C11:D11)</f>
        <v>20065005</v>
      </c>
      <c r="F11" s="123">
        <v>0</v>
      </c>
      <c r="G11" s="122">
        <f aca="true" t="shared" si="1" ref="G11:G64">SUM(E11:F11)</f>
        <v>20065005</v>
      </c>
    </row>
    <row r="12" spans="1:7" s="124" customFormat="1" ht="12">
      <c r="A12" s="120">
        <v>3</v>
      </c>
      <c r="B12" s="121" t="s">
        <v>68</v>
      </c>
      <c r="C12" s="122">
        <v>58273829</v>
      </c>
      <c r="D12" s="341">
        <v>31032663</v>
      </c>
      <c r="E12" s="122">
        <f t="shared" si="0"/>
        <v>89306492</v>
      </c>
      <c r="F12" s="123">
        <v>0</v>
      </c>
      <c r="G12" s="122">
        <f t="shared" si="1"/>
        <v>89306492</v>
      </c>
    </row>
    <row r="13" spans="1:7" s="124" customFormat="1" ht="12">
      <c r="A13" s="120">
        <v>4</v>
      </c>
      <c r="B13" s="121" t="s">
        <v>69</v>
      </c>
      <c r="C13" s="122">
        <v>15635527</v>
      </c>
      <c r="D13" s="341"/>
      <c r="E13" s="122">
        <f t="shared" si="0"/>
        <v>15635527</v>
      </c>
      <c r="F13" s="123">
        <v>0</v>
      </c>
      <c r="G13" s="122">
        <f t="shared" si="1"/>
        <v>15635527</v>
      </c>
    </row>
    <row r="14" spans="1:7" s="124" customFormat="1" ht="12">
      <c r="A14" s="120">
        <v>5</v>
      </c>
      <c r="B14" s="121" t="s">
        <v>70</v>
      </c>
      <c r="C14" s="122">
        <v>11181935</v>
      </c>
      <c r="D14" s="341"/>
      <c r="E14" s="122">
        <f t="shared" si="0"/>
        <v>11181935</v>
      </c>
      <c r="F14" s="123">
        <v>0</v>
      </c>
      <c r="G14" s="122">
        <f t="shared" si="1"/>
        <v>11181935</v>
      </c>
    </row>
    <row r="15" spans="1:7" s="124" customFormat="1" ht="12">
      <c r="A15" s="120">
        <v>6</v>
      </c>
      <c r="B15" s="121"/>
      <c r="C15" s="122">
        <v>0</v>
      </c>
      <c r="D15" s="341">
        <v>0</v>
      </c>
      <c r="E15" s="122">
        <f t="shared" si="0"/>
        <v>0</v>
      </c>
      <c r="F15" s="123">
        <v>0</v>
      </c>
      <c r="G15" s="122">
        <f t="shared" si="1"/>
        <v>0</v>
      </c>
    </row>
    <row r="16" spans="1:7" s="124" customFormat="1" ht="12">
      <c r="A16" s="120">
        <v>7</v>
      </c>
      <c r="B16" s="121" t="s">
        <v>71</v>
      </c>
      <c r="C16" s="122">
        <v>3953736</v>
      </c>
      <c r="D16" s="341">
        <v>1531800</v>
      </c>
      <c r="E16" s="122">
        <f t="shared" si="0"/>
        <v>5485536</v>
      </c>
      <c r="F16" s="123">
        <v>0</v>
      </c>
      <c r="G16" s="122">
        <f>SUM(E16:F16)</f>
        <v>5485536</v>
      </c>
    </row>
    <row r="17" spans="1:7" s="124" customFormat="1" ht="12">
      <c r="A17" s="120">
        <v>8</v>
      </c>
      <c r="B17" s="125" t="s">
        <v>72</v>
      </c>
      <c r="C17" s="122">
        <v>0</v>
      </c>
      <c r="D17" s="341"/>
      <c r="E17" s="122">
        <f t="shared" si="0"/>
        <v>0</v>
      </c>
      <c r="F17" s="122">
        <v>0</v>
      </c>
      <c r="G17" s="122">
        <f t="shared" si="1"/>
        <v>0</v>
      </c>
    </row>
    <row r="18" spans="1:7" s="124" customFormat="1" ht="12">
      <c r="A18" s="120">
        <v>9</v>
      </c>
      <c r="B18" s="121" t="s">
        <v>73</v>
      </c>
      <c r="C18" s="122">
        <v>15688571</v>
      </c>
      <c r="D18" s="341">
        <v>0</v>
      </c>
      <c r="E18" s="122">
        <f t="shared" si="0"/>
        <v>15688571</v>
      </c>
      <c r="F18" s="122">
        <v>0</v>
      </c>
      <c r="G18" s="122">
        <f t="shared" si="1"/>
        <v>15688571</v>
      </c>
    </row>
    <row r="19" spans="1:7" s="124" customFormat="1" ht="12">
      <c r="A19" s="120">
        <v>10</v>
      </c>
      <c r="B19" s="121" t="s">
        <v>74</v>
      </c>
      <c r="C19" s="122">
        <v>4749224</v>
      </c>
      <c r="D19" s="341">
        <v>413586</v>
      </c>
      <c r="E19" s="122">
        <f t="shared" si="0"/>
        <v>5162810</v>
      </c>
      <c r="F19" s="122">
        <v>0</v>
      </c>
      <c r="G19" s="122">
        <f t="shared" si="1"/>
        <v>5162810</v>
      </c>
    </row>
    <row r="20" spans="1:7" s="124" customFormat="1" ht="12">
      <c r="A20" s="120">
        <v>11</v>
      </c>
      <c r="B20" s="121" t="s">
        <v>75</v>
      </c>
      <c r="C20" s="122">
        <v>0</v>
      </c>
      <c r="D20" s="341">
        <v>0</v>
      </c>
      <c r="E20" s="122">
        <f t="shared" si="0"/>
        <v>0</v>
      </c>
      <c r="F20" s="123">
        <v>0</v>
      </c>
      <c r="G20" s="122">
        <f t="shared" si="1"/>
        <v>0</v>
      </c>
    </row>
    <row r="21" spans="1:7" s="124" customFormat="1" ht="12">
      <c r="A21" s="120">
        <v>12</v>
      </c>
      <c r="B21" s="121"/>
      <c r="C21" s="122">
        <v>0</v>
      </c>
      <c r="D21" s="341">
        <v>0</v>
      </c>
      <c r="E21" s="122">
        <f t="shared" si="0"/>
        <v>0</v>
      </c>
      <c r="F21" s="122">
        <v>0</v>
      </c>
      <c r="G21" s="122">
        <f t="shared" si="1"/>
        <v>0</v>
      </c>
    </row>
    <row r="22" spans="1:7" s="124" customFormat="1" ht="12">
      <c r="A22" s="126">
        <v>13</v>
      </c>
      <c r="B22" s="127" t="s">
        <v>76</v>
      </c>
      <c r="C22" s="135">
        <f>SUM(C10:C21)</f>
        <v>169222839</v>
      </c>
      <c r="D22" s="135">
        <f>SUM(D10:D21)</f>
        <v>95014448</v>
      </c>
      <c r="E22" s="135">
        <f t="shared" si="0"/>
        <v>264237287</v>
      </c>
      <c r="F22" s="135"/>
      <c r="G22" s="135">
        <f t="shared" si="1"/>
        <v>264237287</v>
      </c>
    </row>
    <row r="23" spans="1:7" s="124" customFormat="1" ht="12">
      <c r="A23" s="120">
        <v>14</v>
      </c>
      <c r="B23" s="121" t="s">
        <v>77</v>
      </c>
      <c r="C23" s="122">
        <v>0</v>
      </c>
      <c r="D23" s="122">
        <v>0</v>
      </c>
      <c r="E23" s="122">
        <f t="shared" si="0"/>
        <v>0</v>
      </c>
      <c r="F23" s="122">
        <v>0</v>
      </c>
      <c r="G23" s="122">
        <f t="shared" si="1"/>
        <v>0</v>
      </c>
    </row>
    <row r="24" spans="1:7" s="124" customFormat="1" ht="12">
      <c r="A24" s="120">
        <v>15</v>
      </c>
      <c r="B24" s="121" t="s">
        <v>78</v>
      </c>
      <c r="C24" s="122">
        <v>0</v>
      </c>
      <c r="D24" s="122">
        <v>0</v>
      </c>
      <c r="E24" s="122">
        <f t="shared" si="0"/>
        <v>0</v>
      </c>
      <c r="F24" s="122">
        <v>0</v>
      </c>
      <c r="G24" s="122">
        <f t="shared" si="1"/>
        <v>0</v>
      </c>
    </row>
    <row r="25" spans="1:7" s="124" customFormat="1" ht="12">
      <c r="A25" s="120">
        <v>16</v>
      </c>
      <c r="B25" s="121" t="s">
        <v>79</v>
      </c>
      <c r="C25" s="122">
        <v>0</v>
      </c>
      <c r="D25" s="122">
        <v>0</v>
      </c>
      <c r="E25" s="122">
        <f t="shared" si="0"/>
        <v>0</v>
      </c>
      <c r="F25" s="122">
        <v>0</v>
      </c>
      <c r="G25" s="122">
        <f t="shared" si="1"/>
        <v>0</v>
      </c>
    </row>
    <row r="26" spans="1:7" s="124" customFormat="1" ht="12">
      <c r="A26" s="120">
        <v>17</v>
      </c>
      <c r="B26" s="121" t="s">
        <v>80</v>
      </c>
      <c r="C26" s="122">
        <v>3537008</v>
      </c>
      <c r="D26" s="122">
        <v>0</v>
      </c>
      <c r="E26" s="122">
        <f t="shared" si="0"/>
        <v>3537008</v>
      </c>
      <c r="F26" s="122">
        <v>0</v>
      </c>
      <c r="G26" s="122">
        <f t="shared" si="1"/>
        <v>3537008</v>
      </c>
    </row>
    <row r="27" spans="1:7" s="124" customFormat="1" ht="12">
      <c r="A27" s="120">
        <v>18</v>
      </c>
      <c r="B27" s="121" t="s">
        <v>101</v>
      </c>
      <c r="C27" s="122">
        <v>66760529</v>
      </c>
      <c r="D27" s="122">
        <v>0</v>
      </c>
      <c r="E27" s="122">
        <f t="shared" si="0"/>
        <v>66760529</v>
      </c>
      <c r="F27" s="122">
        <v>-66760529</v>
      </c>
      <c r="G27" s="122">
        <f t="shared" si="1"/>
        <v>0</v>
      </c>
    </row>
    <row r="28" spans="1:7" s="124" customFormat="1" ht="12">
      <c r="A28" s="128">
        <v>19</v>
      </c>
      <c r="B28" s="129" t="s">
        <v>81</v>
      </c>
      <c r="C28" s="130">
        <f>SUM(C23:C27)</f>
        <v>70297537</v>
      </c>
      <c r="D28" s="130">
        <f>SUM(D23:D27)</f>
        <v>0</v>
      </c>
      <c r="E28" s="122">
        <f t="shared" si="0"/>
        <v>70297537</v>
      </c>
      <c r="F28" s="130">
        <f>SUM(F23:F27)</f>
        <v>-66760529</v>
      </c>
      <c r="G28" s="122">
        <f t="shared" si="1"/>
        <v>3537008</v>
      </c>
    </row>
    <row r="29" spans="1:7" s="124" customFormat="1" ht="12">
      <c r="A29" s="120">
        <v>20</v>
      </c>
      <c r="B29" s="121" t="s">
        <v>82</v>
      </c>
      <c r="C29" s="122">
        <v>0</v>
      </c>
      <c r="D29" s="122">
        <v>0</v>
      </c>
      <c r="E29" s="122">
        <f t="shared" si="0"/>
        <v>0</v>
      </c>
      <c r="F29" s="123">
        <v>0</v>
      </c>
      <c r="G29" s="122">
        <f t="shared" si="1"/>
        <v>0</v>
      </c>
    </row>
    <row r="30" spans="1:7" s="124" customFormat="1" ht="12">
      <c r="A30" s="120">
        <v>21</v>
      </c>
      <c r="B30" s="121"/>
      <c r="C30" s="122"/>
      <c r="D30" s="122"/>
      <c r="E30" s="122">
        <f t="shared" si="0"/>
        <v>0</v>
      </c>
      <c r="F30" s="123">
        <v>0</v>
      </c>
      <c r="G30" s="122">
        <f t="shared" si="1"/>
        <v>0</v>
      </c>
    </row>
    <row r="31" spans="1:7" s="124" customFormat="1" ht="12">
      <c r="A31" s="126">
        <v>22</v>
      </c>
      <c r="B31" s="127" t="s">
        <v>83</v>
      </c>
      <c r="C31" s="135">
        <f>C22+C28+C29+C30</f>
        <v>239520376</v>
      </c>
      <c r="D31" s="135">
        <f>D22+D28+D29+D30</f>
        <v>95014448</v>
      </c>
      <c r="E31" s="135">
        <f t="shared" si="0"/>
        <v>334534824</v>
      </c>
      <c r="F31" s="135">
        <f>F22+F28+F29+F30</f>
        <v>-66760529</v>
      </c>
      <c r="G31" s="135">
        <f t="shared" si="1"/>
        <v>267774295</v>
      </c>
    </row>
    <row r="32" spans="1:7" s="124" customFormat="1" ht="12">
      <c r="A32" s="120">
        <v>24</v>
      </c>
      <c r="B32" s="121" t="s">
        <v>84</v>
      </c>
      <c r="C32" s="122">
        <v>154088875</v>
      </c>
      <c r="D32" s="122">
        <v>0</v>
      </c>
      <c r="E32" s="122">
        <f t="shared" si="0"/>
        <v>154088875</v>
      </c>
      <c r="F32" s="123">
        <v>0</v>
      </c>
      <c r="G32" s="122">
        <f t="shared" si="1"/>
        <v>154088875</v>
      </c>
    </row>
    <row r="33" spans="1:7" s="124" customFormat="1" ht="12">
      <c r="A33" s="120">
        <v>25</v>
      </c>
      <c r="B33" s="125" t="s">
        <v>85</v>
      </c>
      <c r="C33" s="122">
        <v>104204748</v>
      </c>
      <c r="D33" s="122">
        <v>0</v>
      </c>
      <c r="E33" s="122">
        <f t="shared" si="0"/>
        <v>104204748</v>
      </c>
      <c r="F33" s="123">
        <v>0</v>
      </c>
      <c r="G33" s="122">
        <f t="shared" si="1"/>
        <v>104204748</v>
      </c>
    </row>
    <row r="34" spans="1:7" s="124" customFormat="1" ht="12">
      <c r="A34" s="120">
        <v>26</v>
      </c>
      <c r="B34" s="121" t="s">
        <v>86</v>
      </c>
      <c r="C34" s="122">
        <v>14303999</v>
      </c>
      <c r="D34" s="122">
        <v>0</v>
      </c>
      <c r="E34" s="122">
        <f t="shared" si="0"/>
        <v>14303999</v>
      </c>
      <c r="F34" s="123">
        <v>0</v>
      </c>
      <c r="G34" s="122">
        <f t="shared" si="1"/>
        <v>14303999</v>
      </c>
    </row>
    <row r="35" spans="1:7" s="124" customFormat="1" ht="12">
      <c r="A35" s="120">
        <v>27</v>
      </c>
      <c r="B35" s="125" t="s">
        <v>87</v>
      </c>
      <c r="C35" s="122">
        <v>14303999</v>
      </c>
      <c r="D35" s="122">
        <v>0</v>
      </c>
      <c r="E35" s="122">
        <f t="shared" si="0"/>
        <v>14303999</v>
      </c>
      <c r="F35" s="123">
        <v>0</v>
      </c>
      <c r="G35" s="122">
        <f t="shared" si="1"/>
        <v>14303999</v>
      </c>
    </row>
    <row r="36" spans="1:7" s="124" customFormat="1" ht="12">
      <c r="A36" s="120">
        <v>28</v>
      </c>
      <c r="B36" s="125" t="s">
        <v>88</v>
      </c>
      <c r="C36" s="122">
        <v>26098489</v>
      </c>
      <c r="D36" s="122">
        <v>0</v>
      </c>
      <c r="E36" s="122">
        <f t="shared" si="0"/>
        <v>26098489</v>
      </c>
      <c r="F36" s="123">
        <v>0</v>
      </c>
      <c r="G36" s="122">
        <f t="shared" si="1"/>
        <v>26098489</v>
      </c>
    </row>
    <row r="37" spans="1:7" s="124" customFormat="1" ht="12">
      <c r="A37" s="120">
        <v>29</v>
      </c>
      <c r="B37" s="125" t="s">
        <v>365</v>
      </c>
      <c r="C37" s="122">
        <v>3600499</v>
      </c>
      <c r="D37" s="122"/>
      <c r="E37" s="122">
        <f t="shared" si="0"/>
        <v>3600499</v>
      </c>
      <c r="F37" s="123">
        <v>0</v>
      </c>
      <c r="G37" s="122">
        <f t="shared" si="1"/>
        <v>3600499</v>
      </c>
    </row>
    <row r="38" spans="1:7" s="124" customFormat="1" ht="12">
      <c r="A38" s="120"/>
      <c r="B38" s="125" t="s">
        <v>355</v>
      </c>
      <c r="C38" s="122">
        <v>18169822</v>
      </c>
      <c r="D38" s="122"/>
      <c r="E38" s="122">
        <f t="shared" si="0"/>
        <v>18169822</v>
      </c>
      <c r="F38" s="123"/>
      <c r="G38" s="122">
        <f t="shared" si="1"/>
        <v>18169822</v>
      </c>
    </row>
    <row r="39" spans="1:7" s="124" customFormat="1" ht="12">
      <c r="A39" s="120">
        <v>30</v>
      </c>
      <c r="B39" s="125" t="s">
        <v>90</v>
      </c>
      <c r="C39" s="122">
        <v>3949167</v>
      </c>
      <c r="D39" s="122">
        <v>0</v>
      </c>
      <c r="E39" s="122">
        <f t="shared" si="0"/>
        <v>3949167</v>
      </c>
      <c r="F39" s="123">
        <v>0</v>
      </c>
      <c r="G39" s="122">
        <f t="shared" si="1"/>
        <v>3949167</v>
      </c>
    </row>
    <row r="40" spans="1:7" s="124" customFormat="1" ht="12">
      <c r="A40" s="120"/>
      <c r="B40" s="125" t="s">
        <v>366</v>
      </c>
      <c r="C40" s="122"/>
      <c r="D40" s="122"/>
      <c r="E40" s="122">
        <f t="shared" si="0"/>
        <v>0</v>
      </c>
      <c r="F40" s="123"/>
      <c r="G40" s="122">
        <f t="shared" si="1"/>
        <v>0</v>
      </c>
    </row>
    <row r="41" spans="1:7" s="124" customFormat="1" ht="12">
      <c r="A41" s="120"/>
      <c r="B41" s="125" t="s">
        <v>367</v>
      </c>
      <c r="C41" s="122">
        <v>379001</v>
      </c>
      <c r="D41" s="122"/>
      <c r="E41" s="122">
        <f t="shared" si="0"/>
        <v>379001</v>
      </c>
      <c r="F41" s="123"/>
      <c r="G41" s="122">
        <f t="shared" si="1"/>
        <v>379001</v>
      </c>
    </row>
    <row r="42" spans="1:7" s="124" customFormat="1" ht="12">
      <c r="A42" s="120">
        <v>31</v>
      </c>
      <c r="B42" s="121" t="s">
        <v>8</v>
      </c>
      <c r="C42" s="122">
        <v>16365356</v>
      </c>
      <c r="D42" s="122">
        <v>27835328</v>
      </c>
      <c r="E42" s="122">
        <f t="shared" si="0"/>
        <v>44200684</v>
      </c>
      <c r="F42" s="123">
        <v>0</v>
      </c>
      <c r="G42" s="122">
        <f t="shared" si="1"/>
        <v>44200684</v>
      </c>
    </row>
    <row r="43" spans="1:7" s="124" customFormat="1" ht="12">
      <c r="A43" s="120">
        <v>32</v>
      </c>
      <c r="B43" s="121" t="s">
        <v>9</v>
      </c>
      <c r="C43" s="122">
        <v>0</v>
      </c>
      <c r="D43" s="122">
        <v>0</v>
      </c>
      <c r="E43" s="122">
        <f t="shared" si="0"/>
        <v>0</v>
      </c>
      <c r="F43" s="122">
        <v>0</v>
      </c>
      <c r="G43" s="122">
        <f t="shared" si="1"/>
        <v>0</v>
      </c>
    </row>
    <row r="44" spans="1:7" s="124" customFormat="1" ht="12">
      <c r="A44" s="120">
        <v>33</v>
      </c>
      <c r="B44" s="125" t="s">
        <v>91</v>
      </c>
      <c r="C44" s="122">
        <v>0</v>
      </c>
      <c r="D44" s="122">
        <v>0</v>
      </c>
      <c r="E44" s="122">
        <f t="shared" si="0"/>
        <v>0</v>
      </c>
      <c r="F44" s="122">
        <v>0</v>
      </c>
      <c r="G44" s="122">
        <f t="shared" si="1"/>
        <v>0</v>
      </c>
    </row>
    <row r="45" spans="1:7" s="124" customFormat="1" ht="12">
      <c r="A45" s="120">
        <v>34</v>
      </c>
      <c r="B45" s="121" t="s">
        <v>92</v>
      </c>
      <c r="C45" s="122">
        <v>214860</v>
      </c>
      <c r="D45" s="122">
        <v>0</v>
      </c>
      <c r="E45" s="122">
        <f t="shared" si="0"/>
        <v>214860</v>
      </c>
      <c r="F45" s="122">
        <v>0</v>
      </c>
      <c r="G45" s="122">
        <f t="shared" si="1"/>
        <v>214860</v>
      </c>
    </row>
    <row r="46" spans="1:7" s="124" customFormat="1" ht="24">
      <c r="A46" s="120">
        <v>35</v>
      </c>
      <c r="B46" s="131" t="s">
        <v>93</v>
      </c>
      <c r="C46" s="122">
        <v>0</v>
      </c>
      <c r="D46" s="122">
        <v>0</v>
      </c>
      <c r="E46" s="122">
        <f t="shared" si="0"/>
        <v>0</v>
      </c>
      <c r="F46" s="122">
        <v>0</v>
      </c>
      <c r="G46" s="122">
        <f t="shared" si="1"/>
        <v>0</v>
      </c>
    </row>
    <row r="47" spans="1:7" s="124" customFormat="1" ht="12">
      <c r="A47" s="120">
        <v>36</v>
      </c>
      <c r="B47" s="121" t="s">
        <v>94</v>
      </c>
      <c r="C47" s="122">
        <v>0</v>
      </c>
      <c r="D47" s="122">
        <v>0</v>
      </c>
      <c r="E47" s="122">
        <f t="shared" si="0"/>
        <v>0</v>
      </c>
      <c r="F47" s="122">
        <v>0</v>
      </c>
      <c r="G47" s="122">
        <f t="shared" si="1"/>
        <v>0</v>
      </c>
    </row>
    <row r="48" spans="1:7" s="124" customFormat="1" ht="24">
      <c r="A48" s="120">
        <v>37</v>
      </c>
      <c r="B48" s="131" t="s">
        <v>95</v>
      </c>
      <c r="C48" s="122">
        <v>0</v>
      </c>
      <c r="D48" s="122">
        <v>0</v>
      </c>
      <c r="E48" s="122">
        <f t="shared" si="0"/>
        <v>0</v>
      </c>
      <c r="F48" s="122">
        <v>0</v>
      </c>
      <c r="G48" s="122">
        <f t="shared" si="1"/>
        <v>0</v>
      </c>
    </row>
    <row r="49" spans="1:7" s="124" customFormat="1" ht="24">
      <c r="A49" s="126">
        <v>38</v>
      </c>
      <c r="B49" s="132" t="s">
        <v>96</v>
      </c>
      <c r="C49" s="135">
        <f>SUM(C32+C34+C36+C42+C45+C47)</f>
        <v>211071579</v>
      </c>
      <c r="D49" s="135">
        <f>SUM(D32:D48)-D33-D35-D37-D39-D44-D46-D48</f>
        <v>27835328</v>
      </c>
      <c r="E49" s="135">
        <f t="shared" si="0"/>
        <v>238906907</v>
      </c>
      <c r="F49" s="135">
        <f>SUM(F32:F48)-F33-F35-F37-F39-F44-F46-F48</f>
        <v>0</v>
      </c>
      <c r="G49" s="135">
        <f t="shared" si="1"/>
        <v>238906907</v>
      </c>
    </row>
    <row r="50" spans="1:7" s="124" customFormat="1" ht="12">
      <c r="A50" s="120">
        <v>36</v>
      </c>
      <c r="B50" s="121" t="s">
        <v>97</v>
      </c>
      <c r="C50" s="122">
        <v>0</v>
      </c>
      <c r="D50" s="122">
        <v>0</v>
      </c>
      <c r="E50" s="122">
        <f t="shared" si="0"/>
        <v>0</v>
      </c>
      <c r="F50" s="122">
        <v>0</v>
      </c>
      <c r="G50" s="122">
        <f t="shared" si="1"/>
        <v>0</v>
      </c>
    </row>
    <row r="51" spans="1:7" s="124" customFormat="1" ht="12">
      <c r="A51" s="120">
        <v>37</v>
      </c>
      <c r="B51" s="121" t="s">
        <v>98</v>
      </c>
      <c r="C51" s="122">
        <v>0</v>
      </c>
      <c r="D51" s="122">
        <v>0</v>
      </c>
      <c r="E51" s="122">
        <f t="shared" si="0"/>
        <v>0</v>
      </c>
      <c r="F51" s="122">
        <v>0</v>
      </c>
      <c r="G51" s="122">
        <f t="shared" si="1"/>
        <v>0</v>
      </c>
    </row>
    <row r="52" spans="1:7" s="124" customFormat="1" ht="12">
      <c r="A52" s="120">
        <v>38</v>
      </c>
      <c r="B52" s="121" t="s">
        <v>99</v>
      </c>
      <c r="C52" s="122">
        <v>103478442</v>
      </c>
      <c r="D52" s="122">
        <v>4829759</v>
      </c>
      <c r="E52" s="122">
        <f t="shared" si="0"/>
        <v>108308201</v>
      </c>
      <c r="F52" s="122">
        <v>0</v>
      </c>
      <c r="G52" s="122">
        <f t="shared" si="1"/>
        <v>108308201</v>
      </c>
    </row>
    <row r="53" spans="1:7" s="124" customFormat="1" ht="12">
      <c r="A53" s="120">
        <v>39</v>
      </c>
      <c r="B53" s="121" t="s">
        <v>79</v>
      </c>
      <c r="C53" s="122">
        <v>4147868</v>
      </c>
      <c r="D53" s="122">
        <v>0</v>
      </c>
      <c r="E53" s="122">
        <f t="shared" si="0"/>
        <v>4147868</v>
      </c>
      <c r="F53" s="122">
        <v>0</v>
      </c>
      <c r="G53" s="122">
        <f t="shared" si="1"/>
        <v>4147868</v>
      </c>
    </row>
    <row r="54" spans="1:7" s="124" customFormat="1" ht="12">
      <c r="A54" s="120">
        <v>40</v>
      </c>
      <c r="B54" s="121" t="s">
        <v>100</v>
      </c>
      <c r="C54" s="122">
        <v>0</v>
      </c>
      <c r="D54" s="122">
        <v>0</v>
      </c>
      <c r="E54" s="122">
        <f t="shared" si="0"/>
        <v>0</v>
      </c>
      <c r="F54" s="122">
        <v>0</v>
      </c>
      <c r="G54" s="122">
        <f t="shared" si="1"/>
        <v>0</v>
      </c>
    </row>
    <row r="55" spans="1:7" s="124" customFormat="1" ht="12">
      <c r="A55" s="120">
        <v>41</v>
      </c>
      <c r="B55" s="121" t="s">
        <v>101</v>
      </c>
      <c r="C55" s="122">
        <v>0</v>
      </c>
      <c r="D55" s="122">
        <v>66760529</v>
      </c>
      <c r="E55" s="122">
        <f t="shared" si="0"/>
        <v>66760529</v>
      </c>
      <c r="F55" s="122">
        <v>-66760529</v>
      </c>
      <c r="G55" s="122">
        <f t="shared" si="1"/>
        <v>0</v>
      </c>
    </row>
    <row r="56" spans="1:7" s="124" customFormat="1" ht="12">
      <c r="A56" s="120">
        <v>42</v>
      </c>
      <c r="B56" s="121" t="s">
        <v>102</v>
      </c>
      <c r="C56" s="122">
        <v>0</v>
      </c>
      <c r="D56" s="122">
        <v>0</v>
      </c>
      <c r="E56" s="122">
        <f t="shared" si="0"/>
        <v>0</v>
      </c>
      <c r="F56" s="122">
        <v>0</v>
      </c>
      <c r="G56" s="122">
        <f t="shared" si="1"/>
        <v>0</v>
      </c>
    </row>
    <row r="57" spans="1:7" s="124" customFormat="1" ht="12">
      <c r="A57" s="120">
        <v>43</v>
      </c>
      <c r="B57" s="121" t="s">
        <v>103</v>
      </c>
      <c r="C57" s="122">
        <v>0</v>
      </c>
      <c r="D57" s="122">
        <v>0</v>
      </c>
      <c r="E57" s="122">
        <f t="shared" si="0"/>
        <v>0</v>
      </c>
      <c r="F57" s="123">
        <v>0</v>
      </c>
      <c r="G57" s="122">
        <f t="shared" si="1"/>
        <v>0</v>
      </c>
    </row>
    <row r="58" spans="1:7" s="124" customFormat="1" ht="12">
      <c r="A58" s="128">
        <v>44</v>
      </c>
      <c r="B58" s="129" t="s">
        <v>104</v>
      </c>
      <c r="C58" s="133">
        <f>SUM(C50:C57)</f>
        <v>107626310</v>
      </c>
      <c r="D58" s="133">
        <f>SUM(D50:D57)</f>
        <v>71590288</v>
      </c>
      <c r="E58" s="122">
        <f t="shared" si="0"/>
        <v>179216598</v>
      </c>
      <c r="F58" s="133">
        <f>SUM(F50:F57)</f>
        <v>-66760529</v>
      </c>
      <c r="G58" s="122">
        <f t="shared" si="1"/>
        <v>112456069</v>
      </c>
    </row>
    <row r="59" spans="1:7" s="124" customFormat="1" ht="12">
      <c r="A59" s="120">
        <v>45</v>
      </c>
      <c r="B59" s="121" t="s">
        <v>105</v>
      </c>
      <c r="C59" s="122">
        <v>0</v>
      </c>
      <c r="D59" s="122">
        <v>0</v>
      </c>
      <c r="E59" s="122">
        <f t="shared" si="0"/>
        <v>0</v>
      </c>
      <c r="F59" s="123">
        <v>0</v>
      </c>
      <c r="G59" s="122">
        <f t="shared" si="1"/>
        <v>0</v>
      </c>
    </row>
    <row r="60" spans="1:7" s="124" customFormat="1" ht="12">
      <c r="A60" s="120">
        <v>46</v>
      </c>
      <c r="B60" s="121"/>
      <c r="C60" s="122"/>
      <c r="D60" s="122">
        <v>0</v>
      </c>
      <c r="E60" s="122">
        <f t="shared" si="0"/>
        <v>0</v>
      </c>
      <c r="F60" s="123">
        <v>0</v>
      </c>
      <c r="G60" s="122">
        <f t="shared" si="1"/>
        <v>0</v>
      </c>
    </row>
    <row r="61" spans="1:7" s="124" customFormat="1" ht="12">
      <c r="A61" s="126">
        <v>47</v>
      </c>
      <c r="B61" s="127" t="s">
        <v>106</v>
      </c>
      <c r="C61" s="135">
        <f>C49+C58+SUM(C59:C60)</f>
        <v>318697889</v>
      </c>
      <c r="D61" s="135">
        <f>D49+D58+SUM(D59:D60)</f>
        <v>99425616</v>
      </c>
      <c r="E61" s="135">
        <f t="shared" si="0"/>
        <v>418123505</v>
      </c>
      <c r="F61" s="135">
        <f>F49+F58+SUM(F59:F60)</f>
        <v>-66760529</v>
      </c>
      <c r="G61" s="135">
        <f t="shared" si="1"/>
        <v>351362976</v>
      </c>
    </row>
    <row r="62" spans="1:7" s="124" customFormat="1" ht="24">
      <c r="A62" s="126">
        <v>48</v>
      </c>
      <c r="B62" s="134" t="s">
        <v>107</v>
      </c>
      <c r="C62" s="135">
        <f>C49-C22</f>
        <v>41848740</v>
      </c>
      <c r="D62" s="135">
        <f>D49-D22</f>
        <v>-67179120</v>
      </c>
      <c r="E62" s="135">
        <f t="shared" si="0"/>
        <v>-25330380</v>
      </c>
      <c r="F62" s="135">
        <f>F49-F22</f>
        <v>0</v>
      </c>
      <c r="G62" s="135">
        <f t="shared" si="1"/>
        <v>-25330380</v>
      </c>
    </row>
    <row r="63" spans="1:7" s="124" customFormat="1" ht="12">
      <c r="A63" s="126">
        <v>49</v>
      </c>
      <c r="B63" s="127" t="s">
        <v>108</v>
      </c>
      <c r="C63" s="135">
        <f>C58-C28</f>
        <v>37328773</v>
      </c>
      <c r="D63" s="135">
        <f>D58-D28</f>
        <v>71590288</v>
      </c>
      <c r="E63" s="135">
        <f t="shared" si="0"/>
        <v>108919061</v>
      </c>
      <c r="F63" s="135">
        <f>F58-F28</f>
        <v>0</v>
      </c>
      <c r="G63" s="135">
        <f t="shared" si="1"/>
        <v>108919061</v>
      </c>
    </row>
    <row r="64" spans="1:7" s="124" customFormat="1" ht="12">
      <c r="A64" s="126">
        <v>50</v>
      </c>
      <c r="B64" s="134" t="s">
        <v>109</v>
      </c>
      <c r="C64" s="135">
        <f>C61-C31</f>
        <v>79177513</v>
      </c>
      <c r="D64" s="135">
        <f>D61-D31</f>
        <v>4411168</v>
      </c>
      <c r="E64" s="135">
        <f t="shared" si="0"/>
        <v>83588681</v>
      </c>
      <c r="F64" s="135">
        <f>F61-F31</f>
        <v>0</v>
      </c>
      <c r="G64" s="135">
        <f t="shared" si="1"/>
        <v>83588681</v>
      </c>
    </row>
  </sheetData>
  <sheetProtection/>
  <mergeCells count="10">
    <mergeCell ref="A7:A9"/>
    <mergeCell ref="A5:G5"/>
    <mergeCell ref="B7:B9"/>
    <mergeCell ref="E7:E9"/>
    <mergeCell ref="A1:G1"/>
    <mergeCell ref="B4:G4"/>
    <mergeCell ref="A3:G3"/>
    <mergeCell ref="F7:F9"/>
    <mergeCell ref="G7:G9"/>
    <mergeCell ref="F6:G6"/>
  </mergeCells>
  <printOptions/>
  <pageMargins left="0.78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50"/>
  <sheetViews>
    <sheetView zoomScalePageLayoutView="0" workbookViewId="0" topLeftCell="A1">
      <selection activeCell="G8" sqref="G8"/>
    </sheetView>
  </sheetViews>
  <sheetFormatPr defaultColWidth="9.140625" defaultRowHeight="12.75"/>
  <cols>
    <col min="2" max="2" width="45.57421875" style="0" customWidth="1"/>
    <col min="3" max="6" width="11.7109375" style="0" customWidth="1"/>
    <col min="7" max="7" width="10.7109375" style="0" customWidth="1"/>
  </cols>
  <sheetData>
    <row r="1" spans="1:7" ht="12.75">
      <c r="A1" s="446" t="s">
        <v>535</v>
      </c>
      <c r="B1" s="446"/>
      <c r="C1" s="446"/>
      <c r="D1" s="446"/>
      <c r="E1" s="446"/>
      <c r="F1" s="98"/>
      <c r="G1" s="28"/>
    </row>
    <row r="2" spans="1:7" ht="12.75" customHeight="1">
      <c r="A2" s="448" t="s">
        <v>196</v>
      </c>
      <c r="B2" s="448"/>
      <c r="C2" s="448"/>
      <c r="D2" s="448"/>
      <c r="E2" s="448"/>
      <c r="F2" s="33"/>
      <c r="G2" s="33"/>
    </row>
    <row r="3" spans="1:7" ht="51" customHeight="1">
      <c r="A3" s="448"/>
      <c r="B3" s="448"/>
      <c r="C3" s="448"/>
      <c r="D3" s="448"/>
      <c r="E3" s="448"/>
      <c r="F3" s="33"/>
      <c r="G3" s="33"/>
    </row>
    <row r="4" spans="1:7" ht="12.75" customHeight="1" hidden="1">
      <c r="A4" s="33"/>
      <c r="B4" s="33"/>
      <c r="C4" s="33"/>
      <c r="D4" s="33"/>
      <c r="E4" s="33"/>
      <c r="F4" s="33"/>
      <c r="G4" s="33"/>
    </row>
    <row r="5" spans="1:7" ht="12.75" customHeight="1" hidden="1">
      <c r="A5" s="33"/>
      <c r="B5" s="33"/>
      <c r="C5" s="33"/>
      <c r="D5" s="33"/>
      <c r="E5" s="33"/>
      <c r="F5" s="33"/>
      <c r="G5" s="33"/>
    </row>
    <row r="6" spans="1:7" ht="12.75" customHeight="1" hidden="1">
      <c r="A6" s="33"/>
      <c r="B6" s="33"/>
      <c r="C6" s="33"/>
      <c r="D6" s="33"/>
      <c r="E6" s="33"/>
      <c r="F6" s="33"/>
      <c r="G6" s="33"/>
    </row>
    <row r="7" spans="1:7" ht="18">
      <c r="A7" s="448" t="s">
        <v>212</v>
      </c>
      <c r="B7" s="448"/>
      <c r="C7" s="448"/>
      <c r="D7" s="448"/>
      <c r="E7" s="448"/>
      <c r="F7" s="33"/>
      <c r="G7" s="33"/>
    </row>
    <row r="8" spans="1:7" ht="18">
      <c r="A8" s="461">
        <v>43465</v>
      </c>
      <c r="B8" s="461"/>
      <c r="C8" s="461"/>
      <c r="D8" s="461"/>
      <c r="E8" s="461"/>
      <c r="F8" s="431"/>
      <c r="G8" s="431"/>
    </row>
    <row r="9" spans="1:7" ht="18">
      <c r="A9" s="88"/>
      <c r="B9" s="88"/>
      <c r="C9" s="88"/>
      <c r="D9" s="88"/>
      <c r="E9" s="88"/>
      <c r="F9" s="88"/>
      <c r="G9" s="88"/>
    </row>
    <row r="10" spans="1:7" ht="18">
      <c r="A10" s="88"/>
      <c r="B10" s="88"/>
      <c r="C10" s="88"/>
      <c r="D10" s="88"/>
      <c r="E10" s="88"/>
      <c r="F10" s="88"/>
      <c r="G10" s="88"/>
    </row>
    <row r="11" spans="1:7" ht="18">
      <c r="A11" s="88"/>
      <c r="B11" s="88"/>
      <c r="C11" s="88"/>
      <c r="D11" s="88"/>
      <c r="E11" s="88"/>
      <c r="F11" s="88"/>
      <c r="G11" s="88"/>
    </row>
    <row r="12" spans="1:5" ht="16.5" thickBot="1">
      <c r="A12" s="30"/>
      <c r="B12" s="31"/>
      <c r="C12" s="31"/>
      <c r="D12" s="322" t="s">
        <v>313</v>
      </c>
      <c r="E12" s="322"/>
    </row>
    <row r="13" spans="1:5" s="124" customFormat="1" ht="27.75" thickBot="1">
      <c r="A13" s="503" t="s">
        <v>211</v>
      </c>
      <c r="B13" s="504"/>
      <c r="C13" s="136" t="s">
        <v>382</v>
      </c>
      <c r="D13" s="136" t="s">
        <v>383</v>
      </c>
      <c r="E13" s="136" t="s">
        <v>384</v>
      </c>
    </row>
    <row r="14" spans="1:5" s="124" customFormat="1" ht="15.75" customHeight="1">
      <c r="A14" s="137" t="s">
        <v>27</v>
      </c>
      <c r="B14" s="138" t="s">
        <v>28</v>
      </c>
      <c r="C14" s="342">
        <v>0</v>
      </c>
      <c r="D14" s="342"/>
      <c r="E14" s="342">
        <v>0</v>
      </c>
    </row>
    <row r="15" spans="1:5" s="124" customFormat="1" ht="15.75" customHeight="1">
      <c r="A15" s="137" t="s">
        <v>29</v>
      </c>
      <c r="B15" s="138" t="s">
        <v>30</v>
      </c>
      <c r="C15" s="342">
        <v>1321297</v>
      </c>
      <c r="D15" s="342"/>
      <c r="E15" s="342">
        <v>2556584</v>
      </c>
    </row>
    <row r="16" spans="1:5" s="124" customFormat="1" ht="15.75" customHeight="1">
      <c r="A16" s="137" t="s">
        <v>31</v>
      </c>
      <c r="B16" s="138" t="s">
        <v>32</v>
      </c>
      <c r="C16" s="342">
        <v>0</v>
      </c>
      <c r="D16" s="342"/>
      <c r="E16" s="342">
        <v>0</v>
      </c>
    </row>
    <row r="17" spans="1:5" s="124" customFormat="1" ht="15.75" customHeight="1">
      <c r="A17" s="137" t="s">
        <v>33</v>
      </c>
      <c r="B17" s="140" t="s">
        <v>34</v>
      </c>
      <c r="C17" s="342">
        <v>0</v>
      </c>
      <c r="D17" s="342"/>
      <c r="E17" s="342">
        <v>0</v>
      </c>
    </row>
    <row r="18" spans="1:5" s="124" customFormat="1" ht="15.75" customHeight="1">
      <c r="A18" s="141" t="s">
        <v>11</v>
      </c>
      <c r="B18" s="142" t="s">
        <v>26</v>
      </c>
      <c r="C18" s="343">
        <f>SUM(C14:C17)</f>
        <v>1321297</v>
      </c>
      <c r="D18" s="343"/>
      <c r="E18" s="343">
        <f>SUM(E14:E17)</f>
        <v>2556584</v>
      </c>
    </row>
    <row r="19" spans="1:5" s="124" customFormat="1" ht="15.75" customHeight="1">
      <c r="A19" s="137" t="s">
        <v>27</v>
      </c>
      <c r="B19" s="138" t="s">
        <v>36</v>
      </c>
      <c r="C19" s="342">
        <v>335667</v>
      </c>
      <c r="D19" s="342"/>
      <c r="E19" s="342">
        <v>375253</v>
      </c>
    </row>
    <row r="20" spans="1:5" s="124" customFormat="1" ht="15.75" customHeight="1">
      <c r="A20" s="137" t="s">
        <v>29</v>
      </c>
      <c r="B20" s="138" t="s">
        <v>37</v>
      </c>
      <c r="C20" s="342">
        <v>0</v>
      </c>
      <c r="D20" s="342"/>
      <c r="E20" s="342">
        <v>0</v>
      </c>
    </row>
    <row r="21" spans="1:5" s="124" customFormat="1" ht="15.75" customHeight="1">
      <c r="A21" s="144" t="s">
        <v>12</v>
      </c>
      <c r="B21" s="145" t="s">
        <v>35</v>
      </c>
      <c r="C21" s="344">
        <f>SUM(C19:C20)</f>
        <v>335667</v>
      </c>
      <c r="D21" s="344"/>
      <c r="E21" s="344">
        <f>SUM(E19:E20)</f>
        <v>375253</v>
      </c>
    </row>
    <row r="22" spans="1:5" s="124" customFormat="1" ht="15.75" customHeight="1">
      <c r="A22" s="137" t="s">
        <v>27</v>
      </c>
      <c r="B22" s="138" t="s">
        <v>207</v>
      </c>
      <c r="C22" s="342">
        <v>0</v>
      </c>
      <c r="D22" s="342"/>
      <c r="E22" s="342">
        <v>0</v>
      </c>
    </row>
    <row r="23" spans="1:5" s="124" customFormat="1" ht="15.75" customHeight="1">
      <c r="A23" s="137" t="s">
        <v>29</v>
      </c>
      <c r="B23" s="138" t="s">
        <v>208</v>
      </c>
      <c r="C23" s="342">
        <v>0</v>
      </c>
      <c r="D23" s="342"/>
      <c r="E23" s="342">
        <v>0</v>
      </c>
    </row>
    <row r="24" spans="1:5" s="124" customFormat="1" ht="15.75" customHeight="1">
      <c r="A24" s="137" t="s">
        <v>31</v>
      </c>
      <c r="B24" s="138" t="s">
        <v>209</v>
      </c>
      <c r="C24" s="342">
        <v>1526759</v>
      </c>
      <c r="D24" s="342"/>
      <c r="E24" s="342">
        <v>1108168</v>
      </c>
    </row>
    <row r="25" spans="1:5" s="124" customFormat="1" ht="15.75" customHeight="1">
      <c r="A25" s="137" t="s">
        <v>33</v>
      </c>
      <c r="B25" s="138" t="s">
        <v>210</v>
      </c>
      <c r="C25" s="342">
        <v>0</v>
      </c>
      <c r="D25" s="342"/>
      <c r="E25" s="342">
        <v>0</v>
      </c>
    </row>
    <row r="26" spans="1:5" s="124" customFormat="1" ht="15.75" customHeight="1">
      <c r="A26" s="144" t="s">
        <v>21</v>
      </c>
      <c r="B26" s="145" t="s">
        <v>38</v>
      </c>
      <c r="C26" s="344">
        <f>SUM(C24:C25)</f>
        <v>1526759</v>
      </c>
      <c r="D26" s="344"/>
      <c r="E26" s="344">
        <f>SUM(E24:E25)</f>
        <v>1108168</v>
      </c>
    </row>
    <row r="27" spans="1:5" s="124" customFormat="1" ht="15.75" customHeight="1">
      <c r="A27" s="137" t="s">
        <v>27</v>
      </c>
      <c r="B27" s="138" t="s">
        <v>42</v>
      </c>
      <c r="C27" s="342">
        <v>2018823</v>
      </c>
      <c r="D27" s="342"/>
      <c r="E27" s="342"/>
    </row>
    <row r="28" spans="1:5" s="124" customFormat="1" ht="15.75" customHeight="1">
      <c r="A28" s="137" t="s">
        <v>29</v>
      </c>
      <c r="B28" s="138" t="s">
        <v>43</v>
      </c>
      <c r="C28" s="342">
        <v>0</v>
      </c>
      <c r="D28" s="342"/>
      <c r="E28" s="342">
        <v>0</v>
      </c>
    </row>
    <row r="29" spans="1:5" s="124" customFormat="1" ht="15.75" customHeight="1">
      <c r="A29" s="137" t="s">
        <v>31</v>
      </c>
      <c r="B29" s="138" t="s">
        <v>44</v>
      </c>
      <c r="C29" s="342">
        <v>0</v>
      </c>
      <c r="D29" s="342"/>
      <c r="E29" s="342">
        <v>0</v>
      </c>
    </row>
    <row r="30" spans="1:5" s="124" customFormat="1" ht="15.75" customHeight="1">
      <c r="A30" s="144" t="s">
        <v>40</v>
      </c>
      <c r="B30" s="145" t="s">
        <v>41</v>
      </c>
      <c r="C30" s="344">
        <f>SUM(C27:C29)</f>
        <v>2018823</v>
      </c>
      <c r="D30" s="344"/>
      <c r="E30" s="344">
        <f>SUM(E27:E29)</f>
        <v>0</v>
      </c>
    </row>
    <row r="31" spans="1:5" s="124" customFormat="1" ht="15.75" customHeight="1">
      <c r="A31" s="144" t="s">
        <v>45</v>
      </c>
      <c r="B31" s="145" t="s">
        <v>46</v>
      </c>
      <c r="C31" s="344">
        <v>929022</v>
      </c>
      <c r="D31" s="344"/>
      <c r="E31" s="344">
        <v>13000</v>
      </c>
    </row>
    <row r="32" spans="1:5" s="124" customFormat="1" ht="15.75" customHeight="1">
      <c r="A32" s="144" t="s">
        <v>47</v>
      </c>
      <c r="B32" s="145" t="s">
        <v>48</v>
      </c>
      <c r="C32" s="344">
        <v>0</v>
      </c>
      <c r="D32" s="344"/>
      <c r="E32" s="344">
        <v>0</v>
      </c>
    </row>
    <row r="33" spans="1:5" s="124" customFormat="1" ht="15.75" customHeight="1">
      <c r="A33" s="147"/>
      <c r="B33" s="148" t="s">
        <v>49</v>
      </c>
      <c r="C33" s="276">
        <f>C18+C21+C26+C30+C31+C32</f>
        <v>6131568</v>
      </c>
      <c r="D33" s="276"/>
      <c r="E33" s="276">
        <f>E18+E21+E26+E30+E31+E32</f>
        <v>4053005</v>
      </c>
    </row>
    <row r="34" s="124" customFormat="1" ht="12"/>
    <row r="35" s="124" customFormat="1" ht="12.75" thickBot="1"/>
    <row r="36" spans="1:5" s="124" customFormat="1" ht="27.75" thickBot="1">
      <c r="A36" s="505" t="s">
        <v>223</v>
      </c>
      <c r="B36" s="506"/>
      <c r="C36" s="136" t="s">
        <v>382</v>
      </c>
      <c r="D36" s="136" t="s">
        <v>383</v>
      </c>
      <c r="E36" s="136" t="s">
        <v>384</v>
      </c>
    </row>
    <row r="37" spans="1:5" s="124" customFormat="1" ht="15.75" customHeight="1">
      <c r="A37" s="153" t="s">
        <v>27</v>
      </c>
      <c r="B37" s="138" t="s">
        <v>52</v>
      </c>
      <c r="C37" s="277">
        <v>0</v>
      </c>
      <c r="D37" s="277"/>
      <c r="E37" s="277">
        <v>0</v>
      </c>
    </row>
    <row r="38" spans="1:5" s="124" customFormat="1" ht="15.75" customHeight="1">
      <c r="A38" s="153" t="s">
        <v>29</v>
      </c>
      <c r="B38" s="138" t="s">
        <v>53</v>
      </c>
      <c r="C38" s="277">
        <v>0</v>
      </c>
      <c r="D38" s="277"/>
      <c r="E38" s="277">
        <v>0</v>
      </c>
    </row>
    <row r="39" spans="1:5" s="124" customFormat="1" ht="15.75" customHeight="1">
      <c r="A39" s="153" t="s">
        <v>7</v>
      </c>
      <c r="B39" s="138" t="s">
        <v>54</v>
      </c>
      <c r="C39" s="277">
        <v>1420000</v>
      </c>
      <c r="D39" s="277"/>
      <c r="E39" s="277">
        <v>1420000</v>
      </c>
    </row>
    <row r="40" spans="1:5" s="124" customFormat="1" ht="15.75" customHeight="1">
      <c r="A40" s="153" t="s">
        <v>33</v>
      </c>
      <c r="B40" s="138" t="s">
        <v>466</v>
      </c>
      <c r="C40" s="277">
        <v>-1625480</v>
      </c>
      <c r="D40" s="277"/>
      <c r="E40" s="277">
        <v>652207</v>
      </c>
    </row>
    <row r="41" spans="1:5" s="124" customFormat="1" ht="15.75" customHeight="1">
      <c r="A41" s="153" t="s">
        <v>39</v>
      </c>
      <c r="B41" s="138" t="s">
        <v>56</v>
      </c>
      <c r="C41" s="277">
        <v>0</v>
      </c>
      <c r="D41" s="277"/>
      <c r="E41" s="277">
        <v>0</v>
      </c>
    </row>
    <row r="42" spans="1:5" s="124" customFormat="1" ht="15.75" customHeight="1">
      <c r="A42" s="153" t="s">
        <v>57</v>
      </c>
      <c r="B42" s="138" t="s">
        <v>58</v>
      </c>
      <c r="C42" s="277">
        <v>2277687</v>
      </c>
      <c r="D42" s="277"/>
      <c r="E42" s="277">
        <v>-3659174</v>
      </c>
    </row>
    <row r="43" spans="1:5" s="124" customFormat="1" ht="15.75" customHeight="1">
      <c r="A43" s="152" t="s">
        <v>50</v>
      </c>
      <c r="B43" s="142" t="s">
        <v>51</v>
      </c>
      <c r="C43" s="278">
        <f>SUM(C37:C42)</f>
        <v>2072207</v>
      </c>
      <c r="D43" s="278"/>
      <c r="E43" s="278">
        <f>SUM(E37:E42)</f>
        <v>-1586967</v>
      </c>
    </row>
    <row r="44" spans="1:5" s="124" customFormat="1" ht="15.75" customHeight="1">
      <c r="A44" s="153" t="s">
        <v>27</v>
      </c>
      <c r="B44" s="138" t="s">
        <v>42</v>
      </c>
      <c r="C44" s="277">
        <v>0</v>
      </c>
      <c r="D44" s="277"/>
      <c r="E44" s="277">
        <v>680969</v>
      </c>
    </row>
    <row r="45" spans="1:5" s="124" customFormat="1" ht="15.75" customHeight="1">
      <c r="A45" s="153" t="s">
        <v>29</v>
      </c>
      <c r="B45" s="138" t="s">
        <v>43</v>
      </c>
      <c r="C45" s="277">
        <v>0</v>
      </c>
      <c r="D45" s="277"/>
      <c r="E45" s="277">
        <v>0</v>
      </c>
    </row>
    <row r="46" spans="1:5" s="124" customFormat="1" ht="15.75" customHeight="1">
      <c r="A46" s="153" t="s">
        <v>31</v>
      </c>
      <c r="B46" s="138" t="s">
        <v>61</v>
      </c>
      <c r="C46" s="277">
        <v>0</v>
      </c>
      <c r="D46" s="277"/>
      <c r="E46" s="277">
        <v>0</v>
      </c>
    </row>
    <row r="47" spans="1:5" s="124" customFormat="1" ht="15.75" customHeight="1">
      <c r="A47" s="154" t="s">
        <v>59</v>
      </c>
      <c r="B47" s="145" t="s">
        <v>60</v>
      </c>
      <c r="C47" s="279">
        <v>98533</v>
      </c>
      <c r="D47" s="279"/>
      <c r="E47" s="279">
        <f>SUM(E44:E46)</f>
        <v>680969</v>
      </c>
    </row>
    <row r="48" spans="1:5" s="124" customFormat="1" ht="15.75" customHeight="1">
      <c r="A48" s="154" t="s">
        <v>27</v>
      </c>
      <c r="B48" s="145" t="s">
        <v>63</v>
      </c>
      <c r="C48" s="279"/>
      <c r="D48" s="279"/>
      <c r="E48" s="279"/>
    </row>
    <row r="49" spans="1:5" s="124" customFormat="1" ht="15.75" customHeight="1">
      <c r="A49" s="154" t="s">
        <v>62</v>
      </c>
      <c r="B49" s="145" t="s">
        <v>64</v>
      </c>
      <c r="C49" s="279">
        <v>3960828</v>
      </c>
      <c r="D49" s="279"/>
      <c r="E49" s="279">
        <v>4959003</v>
      </c>
    </row>
    <row r="50" spans="1:5" s="124" customFormat="1" ht="15.75" customHeight="1">
      <c r="A50" s="155"/>
      <c r="B50" s="148" t="s">
        <v>65</v>
      </c>
      <c r="C50" s="276">
        <f>SUM(C43+C47+C48+C49)</f>
        <v>6131568</v>
      </c>
      <c r="D50" s="276"/>
      <c r="E50" s="276">
        <f>SUM(E43+E47+E48+E49)</f>
        <v>4053005</v>
      </c>
    </row>
  </sheetData>
  <sheetProtection/>
  <mergeCells count="6">
    <mergeCell ref="A36:B36"/>
    <mergeCell ref="A13:B13"/>
    <mergeCell ref="A2:E3"/>
    <mergeCell ref="A7:E7"/>
    <mergeCell ref="A8:E8"/>
    <mergeCell ref="A1:E1"/>
  </mergeCells>
  <printOptions horizontalCentered="1" verticalCentered="1"/>
  <pageMargins left="0.6299212598425197" right="0.03937007874015748" top="1.535433070866142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D35"/>
  <sheetViews>
    <sheetView zoomScalePageLayoutView="0" workbookViewId="0" topLeftCell="A1">
      <selection activeCell="F5" sqref="F5"/>
    </sheetView>
  </sheetViews>
  <sheetFormatPr defaultColWidth="9.140625" defaultRowHeight="12.75"/>
  <cols>
    <col min="2" max="2" width="45.421875" style="0" customWidth="1"/>
    <col min="3" max="3" width="12.7109375" style="0" customWidth="1"/>
    <col min="4" max="4" width="12.7109375" style="77" customWidth="1"/>
  </cols>
  <sheetData>
    <row r="1" spans="2:4" ht="12.75">
      <c r="B1" s="446" t="s">
        <v>536</v>
      </c>
      <c r="C1" s="446"/>
      <c r="D1" s="446"/>
    </row>
    <row r="3" spans="1:4" ht="18">
      <c r="A3" s="448" t="s">
        <v>196</v>
      </c>
      <c r="B3" s="448"/>
      <c r="C3" s="448"/>
      <c r="D3" s="448"/>
    </row>
    <row r="4" spans="1:4" ht="18">
      <c r="A4" s="448" t="s">
        <v>192</v>
      </c>
      <c r="B4" s="448"/>
      <c r="C4" s="448"/>
      <c r="D4" s="448"/>
    </row>
    <row r="5" spans="1:4" ht="18">
      <c r="A5" s="461">
        <v>43465</v>
      </c>
      <c r="B5" s="448"/>
      <c r="C5" s="448"/>
      <c r="D5" s="448"/>
    </row>
    <row r="6" spans="1:4" ht="16.5">
      <c r="A6" s="69"/>
      <c r="B6" s="48"/>
      <c r="C6" s="564" t="s">
        <v>313</v>
      </c>
      <c r="D6" s="564"/>
    </row>
    <row r="7" spans="1:4" ht="15.75" customHeight="1">
      <c r="A7" s="565" t="s">
        <v>18</v>
      </c>
      <c r="B7" s="566" t="s">
        <v>131</v>
      </c>
      <c r="C7" s="567" t="s">
        <v>196</v>
      </c>
      <c r="D7" s="567"/>
    </row>
    <row r="8" spans="1:4" ht="15">
      <c r="A8" s="565"/>
      <c r="B8" s="566"/>
      <c r="C8" s="284" t="s">
        <v>385</v>
      </c>
      <c r="D8" s="284" t="s">
        <v>283</v>
      </c>
    </row>
    <row r="9" spans="1:4" s="124" customFormat="1" ht="19.5" customHeight="1">
      <c r="A9" s="199">
        <v>1</v>
      </c>
      <c r="B9" s="200" t="s">
        <v>151</v>
      </c>
      <c r="C9" s="345">
        <v>0</v>
      </c>
      <c r="D9" s="345">
        <v>0</v>
      </c>
    </row>
    <row r="10" spans="1:4" s="124" customFormat="1" ht="26.25" customHeight="1">
      <c r="A10" s="199">
        <v>2</v>
      </c>
      <c r="B10" s="201" t="s">
        <v>152</v>
      </c>
      <c r="C10" s="346">
        <v>22169258</v>
      </c>
      <c r="D10" s="346">
        <v>20324539</v>
      </c>
    </row>
    <row r="11" spans="1:4" s="124" customFormat="1" ht="24" customHeight="1">
      <c r="A11" s="199">
        <v>3</v>
      </c>
      <c r="B11" s="201" t="s">
        <v>153</v>
      </c>
      <c r="C11" s="346">
        <v>0</v>
      </c>
      <c r="D11" s="346">
        <v>0</v>
      </c>
    </row>
    <row r="12" spans="1:4" s="206" customFormat="1" ht="19.5" customHeight="1">
      <c r="A12" s="204">
        <v>4</v>
      </c>
      <c r="B12" s="205" t="s">
        <v>154</v>
      </c>
      <c r="C12" s="203">
        <f>SUM(C9:C11)</f>
        <v>22169258</v>
      </c>
      <c r="D12" s="203">
        <f>SUM(D9:D11)</f>
        <v>20324539</v>
      </c>
    </row>
    <row r="13" spans="1:4" s="206" customFormat="1" ht="19.5" customHeight="1">
      <c r="A13" s="207">
        <v>7</v>
      </c>
      <c r="B13" s="205" t="s">
        <v>157</v>
      </c>
      <c r="C13" s="203">
        <v>0</v>
      </c>
      <c r="D13" s="203">
        <v>0</v>
      </c>
    </row>
    <row r="14" spans="1:4" s="124" customFormat="1" ht="24" customHeight="1">
      <c r="A14" s="208">
        <v>8</v>
      </c>
      <c r="B14" s="201" t="s">
        <v>158</v>
      </c>
      <c r="C14" s="202">
        <v>56793374</v>
      </c>
      <c r="D14" s="202">
        <v>66760529</v>
      </c>
    </row>
    <row r="15" spans="1:4" s="124" customFormat="1" ht="24.75" customHeight="1">
      <c r="A15" s="208">
        <v>9</v>
      </c>
      <c r="B15" s="201" t="s">
        <v>159</v>
      </c>
      <c r="C15" s="202">
        <v>0</v>
      </c>
      <c r="D15" s="202">
        <v>0</v>
      </c>
    </row>
    <row r="16" spans="1:4" s="124" customFormat="1" ht="19.5" customHeight="1">
      <c r="A16" s="208">
        <v>11</v>
      </c>
      <c r="B16" s="201" t="s">
        <v>318</v>
      </c>
      <c r="C16" s="202">
        <v>37716</v>
      </c>
      <c r="D16" s="202">
        <v>4338</v>
      </c>
    </row>
    <row r="17" spans="1:4" s="206" customFormat="1" ht="19.5" customHeight="1">
      <c r="A17" s="207">
        <v>12</v>
      </c>
      <c r="B17" s="205" t="s">
        <v>319</v>
      </c>
      <c r="C17" s="203">
        <f>SUM(C14:C16)</f>
        <v>56831090</v>
      </c>
      <c r="D17" s="203">
        <f>SUM(D14:D16)</f>
        <v>66764867</v>
      </c>
    </row>
    <row r="18" spans="1:4" s="124" customFormat="1" ht="19.5" customHeight="1">
      <c r="A18" s="208">
        <v>13</v>
      </c>
      <c r="B18" s="201" t="s">
        <v>320</v>
      </c>
      <c r="C18" s="202">
        <v>20302975</v>
      </c>
      <c r="D18" s="202">
        <v>20641036</v>
      </c>
    </row>
    <row r="19" spans="1:4" s="124" customFormat="1" ht="19.5" customHeight="1">
      <c r="A19" s="208">
        <v>14</v>
      </c>
      <c r="B19" s="201" t="s">
        <v>321</v>
      </c>
      <c r="C19" s="202">
        <v>4054073</v>
      </c>
      <c r="D19" s="202">
        <v>4631767</v>
      </c>
    </row>
    <row r="20" spans="1:4" s="124" customFormat="1" ht="19.5" customHeight="1">
      <c r="A20" s="208">
        <v>17</v>
      </c>
      <c r="B20" s="205" t="s">
        <v>328</v>
      </c>
      <c r="C20" s="203">
        <f>SUM(C18:C19)</f>
        <v>24357048</v>
      </c>
      <c r="D20" s="203">
        <f>SUM(D18:D19)</f>
        <v>25272803</v>
      </c>
    </row>
    <row r="21" spans="1:4" s="124" customFormat="1" ht="19.5" customHeight="1">
      <c r="A21" s="208">
        <v>18</v>
      </c>
      <c r="B21" s="201" t="s">
        <v>324</v>
      </c>
      <c r="C21" s="209">
        <v>38022414</v>
      </c>
      <c r="D21" s="209">
        <v>46051516</v>
      </c>
    </row>
    <row r="22" spans="1:4" s="124" customFormat="1" ht="19.5" customHeight="1">
      <c r="A22" s="208">
        <v>19</v>
      </c>
      <c r="B22" s="201" t="s">
        <v>325</v>
      </c>
      <c r="C22" s="209">
        <v>3938244</v>
      </c>
      <c r="D22" s="209">
        <v>6192195</v>
      </c>
    </row>
    <row r="23" spans="1:4" s="124" customFormat="1" ht="19.5" customHeight="1">
      <c r="A23" s="208">
        <v>20</v>
      </c>
      <c r="B23" s="201" t="s">
        <v>343</v>
      </c>
      <c r="C23" s="209">
        <v>9485712</v>
      </c>
      <c r="D23" s="209">
        <v>10790863</v>
      </c>
    </row>
    <row r="24" spans="1:4" s="206" customFormat="1" ht="19.5" customHeight="1">
      <c r="A24" s="207">
        <v>21</v>
      </c>
      <c r="B24" s="205" t="s">
        <v>327</v>
      </c>
      <c r="C24" s="203">
        <f>SUM(C21:C23)</f>
        <v>51446370</v>
      </c>
      <c r="D24" s="203">
        <f>SUM(D21:D23)</f>
        <v>63034574</v>
      </c>
    </row>
    <row r="25" spans="1:4" s="124" customFormat="1" ht="19.5" customHeight="1">
      <c r="A25" s="210">
        <v>22</v>
      </c>
      <c r="B25" s="205" t="s">
        <v>170</v>
      </c>
      <c r="C25" s="216">
        <v>864893</v>
      </c>
      <c r="D25" s="216">
        <v>296513</v>
      </c>
    </row>
    <row r="26" spans="1:4" s="124" customFormat="1" ht="19.5" customHeight="1">
      <c r="A26" s="210">
        <v>23</v>
      </c>
      <c r="B26" s="205" t="s">
        <v>171</v>
      </c>
      <c r="C26" s="216">
        <v>55287</v>
      </c>
      <c r="D26" s="216">
        <v>2144690</v>
      </c>
    </row>
    <row r="27" spans="1:4" s="206" customFormat="1" ht="19.5" customHeight="1">
      <c r="A27" s="212">
        <v>24</v>
      </c>
      <c r="B27" s="213" t="s">
        <v>172</v>
      </c>
      <c r="C27" s="214">
        <f>C12+C13+C17-C20-C24-C25-C26</f>
        <v>2276750</v>
      </c>
      <c r="D27" s="214">
        <f>D12+D13+D17-D20-D24-D25-D26</f>
        <v>-3659174</v>
      </c>
    </row>
    <row r="28" spans="1:4" s="124" customFormat="1" ht="24.75" customHeight="1">
      <c r="A28" s="210">
        <v>28</v>
      </c>
      <c r="B28" s="201" t="s">
        <v>344</v>
      </c>
      <c r="C28" s="211">
        <v>937</v>
      </c>
      <c r="D28" s="211">
        <v>0</v>
      </c>
    </row>
    <row r="29" spans="1:4" s="124" customFormat="1" ht="23.25" customHeight="1">
      <c r="A29" s="210">
        <v>29</v>
      </c>
      <c r="B29" s="201" t="s">
        <v>345</v>
      </c>
      <c r="C29" s="211">
        <v>0</v>
      </c>
      <c r="D29" s="211">
        <v>0</v>
      </c>
    </row>
    <row r="30" spans="1:4" s="206" customFormat="1" ht="24" customHeight="1">
      <c r="A30" s="215">
        <v>32</v>
      </c>
      <c r="B30" s="205" t="s">
        <v>346</v>
      </c>
      <c r="C30" s="203">
        <f>SUM(C28:C29)</f>
        <v>937</v>
      </c>
      <c r="D30" s="203">
        <f>SUM(D28:D29)</f>
        <v>0</v>
      </c>
    </row>
    <row r="31" spans="1:4" s="124" customFormat="1" ht="25.5" customHeight="1">
      <c r="A31" s="210">
        <v>36</v>
      </c>
      <c r="B31" s="201" t="s">
        <v>347</v>
      </c>
      <c r="C31" s="211">
        <v>0</v>
      </c>
      <c r="D31" s="211">
        <v>0</v>
      </c>
    </row>
    <row r="32" spans="1:4" s="124" customFormat="1" ht="19.5" customHeight="1">
      <c r="A32" s="210">
        <v>39</v>
      </c>
      <c r="B32" s="201" t="s">
        <v>180</v>
      </c>
      <c r="C32" s="211">
        <v>0</v>
      </c>
      <c r="D32" s="211">
        <v>0</v>
      </c>
    </row>
    <row r="33" spans="1:4" s="124" customFormat="1" ht="19.5" customHeight="1">
      <c r="A33" s="210">
        <v>42</v>
      </c>
      <c r="B33" s="205" t="s">
        <v>340</v>
      </c>
      <c r="C33" s="202">
        <f>SUM(C31:C32)</f>
        <v>0</v>
      </c>
      <c r="D33" s="202">
        <f>SUM(D31:D32)</f>
        <v>0</v>
      </c>
    </row>
    <row r="34" spans="1:4" s="124" customFormat="1" ht="19.5" customHeight="1">
      <c r="A34" s="164">
        <v>43</v>
      </c>
      <c r="B34" s="213" t="s">
        <v>183</v>
      </c>
      <c r="C34" s="214">
        <f>SUM(C30-C33)</f>
        <v>937</v>
      </c>
      <c r="D34" s="214">
        <f>SUM(D30-D33)</f>
        <v>0</v>
      </c>
    </row>
    <row r="35" spans="1:4" s="124" customFormat="1" ht="19.5" customHeight="1">
      <c r="A35" s="164">
        <v>44</v>
      </c>
      <c r="B35" s="213" t="s">
        <v>348</v>
      </c>
      <c r="C35" s="214">
        <f>C27+C34</f>
        <v>2277687</v>
      </c>
      <c r="D35" s="214">
        <f>D27+D34</f>
        <v>-3659174</v>
      </c>
    </row>
  </sheetData>
  <sheetProtection/>
  <mergeCells count="8">
    <mergeCell ref="B1:D1"/>
    <mergeCell ref="A3:D3"/>
    <mergeCell ref="A4:D4"/>
    <mergeCell ref="A5:D5"/>
    <mergeCell ref="C6:D6"/>
    <mergeCell ref="A7:A8"/>
    <mergeCell ref="B7:B8"/>
    <mergeCell ref="C7:D7"/>
  </mergeCells>
  <printOptions/>
  <pageMargins left="1.05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4"/>
  <sheetViews>
    <sheetView zoomScalePageLayoutView="0" workbookViewId="0" topLeftCell="A1">
      <selection activeCell="H10" sqref="H10"/>
    </sheetView>
  </sheetViews>
  <sheetFormatPr defaultColWidth="9.140625" defaultRowHeight="12.75"/>
  <cols>
    <col min="2" max="2" width="55.8515625" style="0" customWidth="1"/>
    <col min="3" max="3" width="12.7109375" style="0" customWidth="1"/>
    <col min="4" max="4" width="16.00390625" style="0" customWidth="1"/>
    <col min="9" max="9" width="35.57421875" style="0" bestFit="1" customWidth="1"/>
  </cols>
  <sheetData>
    <row r="1" spans="1:5" ht="15.75">
      <c r="A1" s="72"/>
      <c r="B1" s="568" t="s">
        <v>537</v>
      </c>
      <c r="C1" s="568"/>
      <c r="D1" s="568"/>
      <c r="E1" s="72"/>
    </row>
    <row r="2" spans="1:5" ht="15.75">
      <c r="A2" s="72"/>
      <c r="B2" s="82"/>
      <c r="C2" s="82"/>
      <c r="D2" s="82"/>
      <c r="E2" s="72"/>
    </row>
    <row r="3" spans="1:5" ht="15.75">
      <c r="A3" s="72"/>
      <c r="B3" s="82"/>
      <c r="C3" s="82"/>
      <c r="D3" s="82"/>
      <c r="E3" s="72"/>
    </row>
    <row r="4" spans="1:5" ht="15.75">
      <c r="A4" s="72"/>
      <c r="B4" s="82"/>
      <c r="C4" s="82"/>
      <c r="D4" s="82"/>
      <c r="E4" s="72"/>
    </row>
    <row r="5" spans="1:5" ht="18">
      <c r="A5" s="512" t="s">
        <v>196</v>
      </c>
      <c r="B5" s="513"/>
      <c r="C5" s="513"/>
      <c r="D5" s="513"/>
      <c r="E5" s="70"/>
    </row>
    <row r="6" spans="1:5" ht="18">
      <c r="A6" s="512" t="s">
        <v>130</v>
      </c>
      <c r="B6" s="513"/>
      <c r="C6" s="513"/>
      <c r="D6" s="513"/>
      <c r="E6" s="32"/>
    </row>
    <row r="7" spans="1:5" ht="18">
      <c r="A7" s="515">
        <v>43465</v>
      </c>
      <c r="B7" s="513"/>
      <c r="C7" s="513"/>
      <c r="D7" s="513"/>
      <c r="E7" s="32"/>
    </row>
    <row r="8" spans="1:5" ht="18">
      <c r="A8" s="91"/>
      <c r="B8" s="90"/>
      <c r="C8" s="90"/>
      <c r="D8" s="90"/>
      <c r="E8" s="32"/>
    </row>
    <row r="9" spans="1:5" ht="18">
      <c r="A9" s="91"/>
      <c r="B9" s="90"/>
      <c r="C9" s="90"/>
      <c r="D9" s="90"/>
      <c r="E9" s="32"/>
    </row>
    <row r="10" spans="1:5" ht="18">
      <c r="A10" s="91"/>
      <c r="B10" s="90"/>
      <c r="C10" s="90"/>
      <c r="D10" s="90"/>
      <c r="E10" s="32"/>
    </row>
    <row r="11" spans="1:5" ht="18">
      <c r="A11" s="91"/>
      <c r="B11" s="90"/>
      <c r="C11" s="90"/>
      <c r="D11" s="90"/>
      <c r="E11" s="32"/>
    </row>
    <row r="12" spans="1:5" ht="12.75">
      <c r="A12" s="49"/>
      <c r="B12" s="49"/>
      <c r="C12" s="511" t="s">
        <v>313</v>
      </c>
      <c r="D12" s="511"/>
      <c r="E12" s="32"/>
    </row>
    <row r="13" spans="1:5" ht="30">
      <c r="A13" s="56" t="s">
        <v>18</v>
      </c>
      <c r="B13" s="56" t="s">
        <v>131</v>
      </c>
      <c r="C13" s="293" t="s">
        <v>385</v>
      </c>
      <c r="D13" s="292" t="s">
        <v>283</v>
      </c>
      <c r="E13" s="32"/>
    </row>
    <row r="14" spans="1:9" ht="15" customHeight="1">
      <c r="A14" s="50">
        <v>1</v>
      </c>
      <c r="B14" s="51" t="s">
        <v>132</v>
      </c>
      <c r="C14" s="347">
        <v>26174791</v>
      </c>
      <c r="D14" s="347">
        <v>27835328</v>
      </c>
      <c r="E14" s="32"/>
      <c r="I14" s="281"/>
    </row>
    <row r="15" spans="1:9" ht="15" customHeight="1">
      <c r="A15" s="50">
        <v>2</v>
      </c>
      <c r="B15" s="51" t="s">
        <v>133</v>
      </c>
      <c r="C15" s="348">
        <v>84079670</v>
      </c>
      <c r="D15" s="348">
        <v>95014448</v>
      </c>
      <c r="E15" s="32"/>
      <c r="I15" s="282"/>
    </row>
    <row r="16" spans="1:9" ht="15" customHeight="1">
      <c r="A16" s="50">
        <v>3</v>
      </c>
      <c r="B16" s="51" t="s">
        <v>134</v>
      </c>
      <c r="C16" s="54">
        <f>SUM(C14-C15)</f>
        <v>-57904879</v>
      </c>
      <c r="D16" s="54">
        <f>SUM(D14-D15)</f>
        <v>-67179120</v>
      </c>
      <c r="E16" s="32"/>
      <c r="I16" s="283"/>
    </row>
    <row r="17" spans="1:9" ht="15" customHeight="1">
      <c r="A17" s="50">
        <v>4</v>
      </c>
      <c r="B17" s="51" t="s">
        <v>135</v>
      </c>
      <c r="C17" s="53">
        <v>62734638</v>
      </c>
      <c r="D17" s="53">
        <v>71590288</v>
      </c>
      <c r="E17" s="32"/>
      <c r="I17" s="283"/>
    </row>
    <row r="18" spans="1:9" ht="15" customHeight="1">
      <c r="A18" s="50">
        <v>5</v>
      </c>
      <c r="B18" s="51" t="s">
        <v>136</v>
      </c>
      <c r="C18" s="53"/>
      <c r="D18" s="53"/>
      <c r="E18" s="32"/>
      <c r="I18" s="283"/>
    </row>
    <row r="19" spans="1:9" ht="15" customHeight="1">
      <c r="A19" s="50">
        <v>6</v>
      </c>
      <c r="B19" s="51" t="s">
        <v>137</v>
      </c>
      <c r="C19" s="54">
        <f>SUM(C17:C18)</f>
        <v>62734638</v>
      </c>
      <c r="D19" s="54">
        <f>SUM(D17:D18)</f>
        <v>71590288</v>
      </c>
      <c r="E19" s="32"/>
      <c r="I19" s="283"/>
    </row>
    <row r="20" spans="1:9" ht="15" customHeight="1">
      <c r="A20" s="55">
        <v>7</v>
      </c>
      <c r="B20" s="56" t="s">
        <v>138</v>
      </c>
      <c r="C20" s="57">
        <f>SUM(C16+C19)</f>
        <v>4829759</v>
      </c>
      <c r="D20" s="57">
        <f>SUM(D16+D19)</f>
        <v>4411168</v>
      </c>
      <c r="E20" s="32"/>
      <c r="I20" s="283"/>
    </row>
    <row r="21" spans="1:9" ht="15" customHeight="1">
      <c r="A21" s="50">
        <v>8</v>
      </c>
      <c r="B21" s="51" t="s">
        <v>139</v>
      </c>
      <c r="C21" s="53"/>
      <c r="D21" s="53"/>
      <c r="E21" s="32"/>
      <c r="I21" s="283"/>
    </row>
    <row r="22" spans="1:9" ht="15" customHeight="1">
      <c r="A22" s="50">
        <v>9</v>
      </c>
      <c r="B22" s="51" t="s">
        <v>140</v>
      </c>
      <c r="C22" s="54"/>
      <c r="D22" s="54"/>
      <c r="E22" s="32"/>
      <c r="I22" s="282"/>
    </row>
    <row r="23" spans="1:9" ht="15" customHeight="1">
      <c r="A23" s="58">
        <v>10</v>
      </c>
      <c r="B23" s="59" t="s">
        <v>141</v>
      </c>
      <c r="C23" s="60"/>
      <c r="D23" s="60"/>
      <c r="E23" s="32"/>
      <c r="I23" s="283"/>
    </row>
    <row r="24" spans="1:9" ht="15" customHeight="1">
      <c r="A24" s="50">
        <v>11</v>
      </c>
      <c r="B24" s="51" t="s">
        <v>142</v>
      </c>
      <c r="C24" s="53"/>
      <c r="D24" s="53"/>
      <c r="E24" s="32"/>
      <c r="I24" s="283"/>
    </row>
    <row r="25" spans="1:9" ht="15" customHeight="1">
      <c r="A25" s="50">
        <v>12</v>
      </c>
      <c r="B25" s="51" t="s">
        <v>143</v>
      </c>
      <c r="C25" s="54"/>
      <c r="D25" s="54"/>
      <c r="E25" s="32"/>
      <c r="I25" s="283"/>
    </row>
    <row r="26" spans="1:9" ht="15" customHeight="1">
      <c r="A26" s="50">
        <v>13</v>
      </c>
      <c r="B26" s="51" t="s">
        <v>144</v>
      </c>
      <c r="C26" s="54"/>
      <c r="D26" s="54"/>
      <c r="E26" s="32"/>
      <c r="I26" s="283"/>
    </row>
    <row r="27" spans="1:9" ht="15" customHeight="1">
      <c r="A27" s="55">
        <v>14</v>
      </c>
      <c r="B27" s="56" t="s">
        <v>145</v>
      </c>
      <c r="C27" s="57">
        <v>0</v>
      </c>
      <c r="D27" s="57">
        <v>0</v>
      </c>
      <c r="E27" s="32"/>
      <c r="I27" s="283"/>
    </row>
    <row r="28" spans="1:9" ht="15" customHeight="1">
      <c r="A28" s="55">
        <v>15</v>
      </c>
      <c r="B28" s="56" t="s">
        <v>146</v>
      </c>
      <c r="C28" s="57">
        <f>SUM(C20+C27)</f>
        <v>4829759</v>
      </c>
      <c r="D28" s="57">
        <f>SUM(D20+D27)</f>
        <v>4411168</v>
      </c>
      <c r="E28" s="32"/>
      <c r="I28" s="283"/>
    </row>
    <row r="29" spans="1:9" ht="15" customHeight="1">
      <c r="A29" s="58">
        <v>10</v>
      </c>
      <c r="B29" s="61" t="s">
        <v>147</v>
      </c>
      <c r="C29" s="62">
        <v>3435482</v>
      </c>
      <c r="D29" s="62">
        <v>4116451</v>
      </c>
      <c r="E29" s="32"/>
      <c r="I29" s="282"/>
    </row>
    <row r="30" spans="1:9" ht="15" customHeight="1">
      <c r="A30" s="55">
        <v>11</v>
      </c>
      <c r="B30" s="56" t="s">
        <v>148</v>
      </c>
      <c r="C30" s="63">
        <f>SUM(C20-C29)</f>
        <v>1394277</v>
      </c>
      <c r="D30" s="63">
        <f>SUM(D20-D29)</f>
        <v>294717</v>
      </c>
      <c r="E30" s="32"/>
      <c r="I30" s="282"/>
    </row>
    <row r="31" spans="1:9" ht="15" customHeight="1">
      <c r="A31" s="64">
        <v>12</v>
      </c>
      <c r="B31" s="61" t="s">
        <v>149</v>
      </c>
      <c r="C31" s="65"/>
      <c r="D31" s="65"/>
      <c r="E31" s="32"/>
      <c r="I31" s="282"/>
    </row>
    <row r="32" spans="1:9" ht="15" customHeight="1">
      <c r="A32" s="55">
        <v>13</v>
      </c>
      <c r="B32" s="56" t="s">
        <v>150</v>
      </c>
      <c r="C32" s="63">
        <v>0</v>
      </c>
      <c r="D32" s="63">
        <v>0</v>
      </c>
      <c r="E32" s="32"/>
      <c r="I32" s="282"/>
    </row>
    <row r="33" spans="1:9" ht="15.75">
      <c r="A33" s="66"/>
      <c r="B33" s="67"/>
      <c r="C33" s="68"/>
      <c r="D33" s="68"/>
      <c r="E33" s="32"/>
      <c r="I33" s="282"/>
    </row>
    <row r="34" ht="15.75">
      <c r="I34" s="282"/>
    </row>
  </sheetData>
  <sheetProtection/>
  <mergeCells count="5">
    <mergeCell ref="B1:D1"/>
    <mergeCell ref="A5:D5"/>
    <mergeCell ref="A6:D6"/>
    <mergeCell ref="A7:D7"/>
    <mergeCell ref="C12:D12"/>
  </mergeCells>
  <printOptions/>
  <pageMargins left="0.82" right="0.7" top="0.75" bottom="0.75" header="0.3" footer="0.3"/>
  <pageSetup fitToHeight="1" fitToWidth="1" horizontalDpi="600" verticalDpi="600" orientation="portrait" paperSize="9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7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27.28125" style="0" customWidth="1"/>
    <col min="2" max="4" width="11.7109375" style="0" customWidth="1"/>
    <col min="5" max="5" width="12.7109375" style="0" customWidth="1"/>
    <col min="6" max="6" width="11.7109375" style="0" customWidth="1"/>
    <col min="7" max="7" width="12.28125" style="0" customWidth="1"/>
    <col min="8" max="12" width="11.7109375" style="0" customWidth="1"/>
  </cols>
  <sheetData>
    <row r="1" spans="1:12" ht="14.25">
      <c r="A1" s="570" t="s">
        <v>538</v>
      </c>
      <c r="B1" s="570"/>
      <c r="C1" s="570"/>
      <c r="D1" s="570"/>
      <c r="E1" s="570"/>
      <c r="F1" s="570"/>
      <c r="G1" s="570"/>
      <c r="H1" s="570"/>
      <c r="I1" s="570"/>
      <c r="J1" s="570"/>
      <c r="K1" s="264"/>
      <c r="L1" s="264"/>
    </row>
    <row r="2" spans="1:10" ht="57" customHeight="1">
      <c r="A2" s="2"/>
      <c r="B2" s="2"/>
      <c r="C2" s="2"/>
      <c r="E2" s="27"/>
      <c r="F2" s="27"/>
      <c r="H2" s="27"/>
      <c r="I2" s="27"/>
      <c r="J2" s="27"/>
    </row>
    <row r="3" spans="1:10" ht="15.75">
      <c r="A3" s="516" t="s">
        <v>467</v>
      </c>
      <c r="B3" s="516"/>
      <c r="C3" s="516"/>
      <c r="D3" s="516"/>
      <c r="E3" s="516"/>
      <c r="F3" s="516"/>
      <c r="G3" s="516"/>
      <c r="H3" s="516"/>
      <c r="I3" s="516"/>
      <c r="J3" s="516"/>
    </row>
    <row r="4" spans="1:10" ht="15.75">
      <c r="A4" s="516" t="s">
        <v>119</v>
      </c>
      <c r="B4" s="516"/>
      <c r="C4" s="516"/>
      <c r="D4" s="516"/>
      <c r="E4" s="516"/>
      <c r="F4" s="516"/>
      <c r="G4" s="516"/>
      <c r="H4" s="516"/>
      <c r="I4" s="516"/>
      <c r="J4" s="516"/>
    </row>
    <row r="5" spans="1:10" ht="18" customHeight="1">
      <c r="A5" s="571">
        <v>43465</v>
      </c>
      <c r="B5" s="571"/>
      <c r="C5" s="571"/>
      <c r="D5" s="571"/>
      <c r="E5" s="571"/>
      <c r="F5" s="571"/>
      <c r="G5" s="571"/>
      <c r="H5" s="571"/>
      <c r="I5" s="571"/>
      <c r="J5" s="571"/>
    </row>
    <row r="6" spans="1:10" ht="18" customHeight="1">
      <c r="A6" s="7"/>
      <c r="B6" s="7"/>
      <c r="C6" s="9"/>
      <c r="D6" s="93"/>
      <c r="E6" s="9"/>
      <c r="F6" s="9"/>
      <c r="G6" s="9"/>
      <c r="H6" s="89"/>
      <c r="I6" s="89"/>
      <c r="J6" s="89"/>
    </row>
    <row r="7" spans="1:10" ht="18" customHeight="1">
      <c r="A7" s="7"/>
      <c r="B7" s="7"/>
      <c r="C7" s="9"/>
      <c r="D7" s="93"/>
      <c r="E7" s="9"/>
      <c r="F7" s="9"/>
      <c r="G7" s="9"/>
      <c r="H7" s="89"/>
      <c r="I7" s="89"/>
      <c r="J7" s="89"/>
    </row>
    <row r="8" spans="1:10" ht="18" customHeight="1">
      <c r="A8" s="7"/>
      <c r="B8" s="7"/>
      <c r="C8" s="9"/>
      <c r="D8" s="93"/>
      <c r="E8" s="9"/>
      <c r="F8" s="9"/>
      <c r="G8" s="9"/>
      <c r="H8" s="89"/>
      <c r="I8" s="89"/>
      <c r="J8" s="89"/>
    </row>
    <row r="9" spans="1:10" ht="18" customHeight="1">
      <c r="A9" s="7"/>
      <c r="B9" s="7"/>
      <c r="C9" s="9"/>
      <c r="D9" s="93"/>
      <c r="E9" s="9"/>
      <c r="F9" s="9"/>
      <c r="G9" s="9"/>
      <c r="H9" s="517" t="s">
        <v>313</v>
      </c>
      <c r="I9" s="517"/>
      <c r="J9" s="517"/>
    </row>
    <row r="10" spans="1:10" ht="51">
      <c r="A10" s="41" t="s">
        <v>221</v>
      </c>
      <c r="B10" s="41" t="s">
        <v>126</v>
      </c>
      <c r="C10" s="41" t="s">
        <v>127</v>
      </c>
      <c r="D10" s="41" t="s">
        <v>88</v>
      </c>
      <c r="E10" s="41" t="s">
        <v>8</v>
      </c>
      <c r="F10" s="41" t="s">
        <v>125</v>
      </c>
      <c r="G10" s="41" t="s">
        <v>128</v>
      </c>
      <c r="H10" s="41" t="s">
        <v>5</v>
      </c>
      <c r="I10" s="41" t="s">
        <v>129</v>
      </c>
      <c r="J10" s="41" t="s">
        <v>2</v>
      </c>
    </row>
    <row r="11" spans="1:10" ht="25.5">
      <c r="A11" s="349" t="s">
        <v>214</v>
      </c>
      <c r="B11" s="10"/>
      <c r="C11" s="8"/>
      <c r="D11" s="8"/>
      <c r="E11" s="360"/>
      <c r="F11" s="8"/>
      <c r="G11" s="360">
        <v>66760529</v>
      </c>
      <c r="H11" s="8"/>
      <c r="I11" s="360">
        <v>4829759</v>
      </c>
      <c r="J11" s="17">
        <f aca="true" t="shared" si="0" ref="J11:J17">SUM(B11:I11)</f>
        <v>71590288</v>
      </c>
    </row>
    <row r="12" spans="1:10" ht="24">
      <c r="A12" s="350" t="s">
        <v>216</v>
      </c>
      <c r="B12" s="8"/>
      <c r="C12" s="8"/>
      <c r="D12" s="8"/>
      <c r="E12" s="360">
        <v>4338</v>
      </c>
      <c r="F12" s="8"/>
      <c r="G12" s="8"/>
      <c r="H12" s="8"/>
      <c r="I12" s="8"/>
      <c r="J12" s="17">
        <f t="shared" si="0"/>
        <v>4338</v>
      </c>
    </row>
    <row r="13" spans="1:10" ht="24">
      <c r="A13" s="350" t="s">
        <v>217</v>
      </c>
      <c r="B13" s="8"/>
      <c r="C13" s="8"/>
      <c r="D13" s="8"/>
      <c r="E13" s="360">
        <v>13986407</v>
      </c>
      <c r="F13" s="8"/>
      <c r="G13" s="8"/>
      <c r="H13" s="8"/>
      <c r="I13" s="8"/>
      <c r="J13" s="17">
        <f t="shared" si="0"/>
        <v>13986407</v>
      </c>
    </row>
    <row r="14" spans="1:10" ht="12.75">
      <c r="A14" s="350" t="s">
        <v>386</v>
      </c>
      <c r="B14" s="8"/>
      <c r="C14" s="8"/>
      <c r="D14" s="8"/>
      <c r="E14" s="360">
        <v>19813</v>
      </c>
      <c r="F14" s="8"/>
      <c r="G14" s="8"/>
      <c r="H14" s="8"/>
      <c r="I14" s="8"/>
      <c r="J14" s="17">
        <f t="shared" si="0"/>
        <v>19813</v>
      </c>
    </row>
    <row r="15" spans="1:10" ht="24">
      <c r="A15" s="350" t="s">
        <v>349</v>
      </c>
      <c r="B15" s="8"/>
      <c r="C15" s="8"/>
      <c r="D15" s="8"/>
      <c r="E15" s="360">
        <v>3231345</v>
      </c>
      <c r="F15" s="8"/>
      <c r="G15" s="8"/>
      <c r="H15" s="8"/>
      <c r="I15" s="8"/>
      <c r="J15" s="17">
        <f t="shared" si="0"/>
        <v>3231345</v>
      </c>
    </row>
    <row r="16" spans="1:10" ht="12.75">
      <c r="A16" s="14" t="s">
        <v>218</v>
      </c>
      <c r="B16" s="8"/>
      <c r="C16" s="8"/>
      <c r="D16" s="8"/>
      <c r="E16" s="360">
        <v>10593425</v>
      </c>
      <c r="F16" s="8"/>
      <c r="G16" s="8"/>
      <c r="H16" s="8"/>
      <c r="I16" s="8"/>
      <c r="J16" s="17">
        <f t="shared" si="0"/>
        <v>10593425</v>
      </c>
    </row>
    <row r="17" spans="1:10" ht="12.75">
      <c r="A17" s="15" t="s">
        <v>198</v>
      </c>
      <c r="B17" s="11">
        <f aca="true" t="shared" si="1" ref="B17:I17">SUM(B11:B16)</f>
        <v>0</v>
      </c>
      <c r="C17" s="11">
        <f t="shared" si="1"/>
        <v>0</v>
      </c>
      <c r="D17" s="11">
        <f t="shared" si="1"/>
        <v>0</v>
      </c>
      <c r="E17" s="11">
        <f t="shared" si="1"/>
        <v>27835328</v>
      </c>
      <c r="F17" s="11">
        <f t="shared" si="1"/>
        <v>0</v>
      </c>
      <c r="G17" s="11">
        <f t="shared" si="1"/>
        <v>66760529</v>
      </c>
      <c r="H17" s="11">
        <f t="shared" si="1"/>
        <v>0</v>
      </c>
      <c r="I17" s="11">
        <f t="shared" si="1"/>
        <v>4829759</v>
      </c>
      <c r="J17" s="17">
        <f t="shared" si="0"/>
        <v>99425616</v>
      </c>
    </row>
    <row r="19" ht="216.75" customHeight="1"/>
    <row r="20" spans="1:12" ht="14.25">
      <c r="A20" s="570" t="s">
        <v>539</v>
      </c>
      <c r="B20" s="570"/>
      <c r="C20" s="570"/>
      <c r="D20" s="570"/>
      <c r="E20" s="570"/>
      <c r="F20" s="570"/>
      <c r="G20" s="570"/>
      <c r="H20" s="570"/>
      <c r="I20" s="570"/>
      <c r="J20" s="570"/>
      <c r="K20" s="570"/>
      <c r="L20" s="570"/>
    </row>
    <row r="21" spans="1:12" ht="14.25">
      <c r="A21" s="6"/>
      <c r="E21" s="94"/>
      <c r="F21" s="94"/>
      <c r="G21" s="94"/>
      <c r="H21" s="94"/>
      <c r="I21" s="94"/>
      <c r="J21" s="94"/>
      <c r="K21" s="94"/>
      <c r="L21" s="94"/>
    </row>
    <row r="22" spans="1:12" ht="15.75">
      <c r="A22" s="516" t="s">
        <v>468</v>
      </c>
      <c r="B22" s="516"/>
      <c r="C22" s="516"/>
      <c r="D22" s="516"/>
      <c r="E22" s="516"/>
      <c r="F22" s="516"/>
      <c r="G22" s="516"/>
      <c r="H22" s="516"/>
      <c r="I22" s="516"/>
      <c r="J22" s="516"/>
      <c r="K22" s="516"/>
      <c r="L22" s="516"/>
    </row>
    <row r="23" spans="1:12" ht="15.75">
      <c r="A23" s="516" t="s">
        <v>121</v>
      </c>
      <c r="B23" s="516"/>
      <c r="C23" s="516"/>
      <c r="D23" s="516"/>
      <c r="E23" s="516"/>
      <c r="F23" s="516"/>
      <c r="G23" s="516"/>
      <c r="H23" s="516"/>
      <c r="I23" s="516"/>
      <c r="J23" s="516"/>
      <c r="K23" s="516"/>
      <c r="L23" s="516"/>
    </row>
    <row r="24" spans="1:12" ht="12.75">
      <c r="A24" s="569">
        <v>43465</v>
      </c>
      <c r="B24" s="569"/>
      <c r="C24" s="569"/>
      <c r="D24" s="569"/>
      <c r="E24" s="569"/>
      <c r="F24" s="569"/>
      <c r="G24" s="569"/>
      <c r="H24" s="569"/>
      <c r="I24" s="569"/>
      <c r="J24" s="569"/>
      <c r="K24" s="569"/>
      <c r="L24" s="569"/>
    </row>
    <row r="25" spans="1:12" ht="12.7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</row>
    <row r="26" spans="1:12" ht="12.75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</row>
    <row r="27" spans="1:12" ht="15.75">
      <c r="A27" s="5"/>
      <c r="B27" s="1"/>
      <c r="C27" s="1"/>
      <c r="D27" s="1"/>
      <c r="E27" s="92"/>
      <c r="F27" s="1"/>
      <c r="G27" s="1"/>
      <c r="H27" s="1"/>
      <c r="I27" s="1"/>
      <c r="J27" s="89"/>
      <c r="K27" s="89"/>
      <c r="L27" s="89"/>
    </row>
    <row r="28" spans="1:12" ht="16.5" thickBot="1">
      <c r="A28" s="5"/>
      <c r="B28" s="1"/>
      <c r="C28" s="1"/>
      <c r="D28" s="1"/>
      <c r="E28" s="92"/>
      <c r="F28" s="1"/>
      <c r="G28" s="1"/>
      <c r="H28" s="1"/>
      <c r="I28" s="1"/>
      <c r="J28" s="517" t="s">
        <v>313</v>
      </c>
      <c r="K28" s="517"/>
      <c r="L28" s="517"/>
    </row>
    <row r="29" spans="1:12" ht="32.25" thickBot="1">
      <c r="A29" s="288" t="s">
        <v>221</v>
      </c>
      <c r="B29" s="42" t="s">
        <v>1</v>
      </c>
      <c r="C29" s="43" t="s">
        <v>6</v>
      </c>
      <c r="D29" s="43" t="s">
        <v>68</v>
      </c>
      <c r="E29" s="43" t="s">
        <v>122</v>
      </c>
      <c r="F29" s="43" t="s">
        <v>70</v>
      </c>
      <c r="G29" s="43" t="s">
        <v>71</v>
      </c>
      <c r="H29" s="43" t="s">
        <v>123</v>
      </c>
      <c r="I29" s="43" t="s">
        <v>197</v>
      </c>
      <c r="J29" s="43" t="s">
        <v>5</v>
      </c>
      <c r="K29" s="44" t="s">
        <v>124</v>
      </c>
      <c r="L29" s="45" t="s">
        <v>4</v>
      </c>
    </row>
    <row r="30" spans="1:12" ht="24">
      <c r="A30" s="289" t="s">
        <v>215</v>
      </c>
      <c r="B30" s="351"/>
      <c r="C30" s="16"/>
      <c r="D30" s="16">
        <v>434025</v>
      </c>
      <c r="E30" s="16"/>
      <c r="F30" s="16"/>
      <c r="G30" s="16"/>
      <c r="H30" s="16"/>
      <c r="I30" s="16"/>
      <c r="J30" s="16"/>
      <c r="K30" s="16"/>
      <c r="L30" s="40">
        <f aca="true" t="shared" si="2" ref="L30:L36">SUM(B30:K30)</f>
        <v>434025</v>
      </c>
    </row>
    <row r="31" spans="1:12" ht="12.75">
      <c r="A31" s="290" t="s">
        <v>387</v>
      </c>
      <c r="B31" s="351">
        <v>2635350</v>
      </c>
      <c r="C31" s="16">
        <v>530784</v>
      </c>
      <c r="D31" s="16">
        <v>74809</v>
      </c>
      <c r="E31" s="16"/>
      <c r="F31" s="16"/>
      <c r="G31" s="16"/>
      <c r="H31" s="16"/>
      <c r="I31" s="16"/>
      <c r="J31" s="16"/>
      <c r="K31" s="16"/>
      <c r="L31" s="40">
        <f t="shared" si="2"/>
        <v>3240943</v>
      </c>
    </row>
    <row r="32" spans="1:12" ht="25.5">
      <c r="A32" s="290" t="s">
        <v>219</v>
      </c>
      <c r="B32" s="351">
        <v>29406443</v>
      </c>
      <c r="C32" s="16">
        <v>6366087</v>
      </c>
      <c r="D32" s="16">
        <v>45354</v>
      </c>
      <c r="E32" s="16"/>
      <c r="F32" s="16"/>
      <c r="G32" s="16"/>
      <c r="H32" s="16"/>
      <c r="I32" s="16"/>
      <c r="J32" s="16"/>
      <c r="K32" s="16"/>
      <c r="L32" s="40">
        <f t="shared" si="2"/>
        <v>35817884</v>
      </c>
    </row>
    <row r="33" spans="1:12" ht="25.5">
      <c r="A33" s="290" t="s">
        <v>220</v>
      </c>
      <c r="B33" s="351"/>
      <c r="C33" s="16"/>
      <c r="D33" s="16">
        <v>262500</v>
      </c>
      <c r="E33" s="16"/>
      <c r="F33" s="16"/>
      <c r="G33" s="16"/>
      <c r="H33" s="16"/>
      <c r="I33" s="16"/>
      <c r="J33" s="16"/>
      <c r="K33" s="16"/>
      <c r="L33" s="40">
        <f t="shared" si="2"/>
        <v>262500</v>
      </c>
    </row>
    <row r="34" spans="1:12" ht="24">
      <c r="A34" s="291" t="s">
        <v>216</v>
      </c>
      <c r="B34" s="352">
        <v>7114982</v>
      </c>
      <c r="C34" s="19">
        <v>1312100</v>
      </c>
      <c r="D34" s="19">
        <v>3544740</v>
      </c>
      <c r="E34" s="18"/>
      <c r="F34" s="18"/>
      <c r="G34" s="19">
        <v>507873</v>
      </c>
      <c r="H34" s="18"/>
      <c r="I34" s="18"/>
      <c r="J34" s="18"/>
      <c r="K34" s="4"/>
      <c r="L34" s="40">
        <f t="shared" si="2"/>
        <v>12479695</v>
      </c>
    </row>
    <row r="35" spans="1:12" ht="24">
      <c r="A35" s="291" t="s">
        <v>217</v>
      </c>
      <c r="B35" s="351">
        <v>7906313</v>
      </c>
      <c r="C35" s="16">
        <v>1629613</v>
      </c>
      <c r="D35" s="16">
        <v>17821220</v>
      </c>
      <c r="E35" s="16"/>
      <c r="F35" s="16"/>
      <c r="G35" s="16">
        <v>1437513</v>
      </c>
      <c r="H35" s="16"/>
      <c r="I35" s="16"/>
      <c r="J35" s="16"/>
      <c r="K35" s="3"/>
      <c r="L35" s="40">
        <f t="shared" si="2"/>
        <v>28794659</v>
      </c>
    </row>
    <row r="36" spans="1:12" ht="13.5" thickBot="1">
      <c r="A36" s="291" t="s">
        <v>218</v>
      </c>
      <c r="B36" s="351">
        <v>4257244</v>
      </c>
      <c r="C36" s="16">
        <v>877483</v>
      </c>
      <c r="D36" s="16">
        <v>8850015</v>
      </c>
      <c r="E36" s="16"/>
      <c r="F36" s="16"/>
      <c r="G36" s="16"/>
      <c r="H36" s="16"/>
      <c r="I36" s="16"/>
      <c r="J36" s="16"/>
      <c r="K36" s="3"/>
      <c r="L36" s="40">
        <f t="shared" si="2"/>
        <v>13984742</v>
      </c>
    </row>
    <row r="37" spans="1:12" ht="13.5" thickBot="1">
      <c r="A37" s="285" t="s">
        <v>198</v>
      </c>
      <c r="B37" s="286">
        <f aca="true" t="shared" si="3" ref="B37:L37">SUM(B30:B36)</f>
        <v>51320332</v>
      </c>
      <c r="C37" s="286">
        <f t="shared" si="3"/>
        <v>10716067</v>
      </c>
      <c r="D37" s="286">
        <f t="shared" si="3"/>
        <v>31032663</v>
      </c>
      <c r="E37" s="286">
        <f t="shared" si="3"/>
        <v>0</v>
      </c>
      <c r="F37" s="286">
        <f t="shared" si="3"/>
        <v>0</v>
      </c>
      <c r="G37" s="286">
        <f t="shared" si="3"/>
        <v>1945386</v>
      </c>
      <c r="H37" s="286">
        <f t="shared" si="3"/>
        <v>0</v>
      </c>
      <c r="I37" s="286">
        <f t="shared" si="3"/>
        <v>0</v>
      </c>
      <c r="J37" s="286">
        <f t="shared" si="3"/>
        <v>0</v>
      </c>
      <c r="K37" s="286">
        <f t="shared" si="3"/>
        <v>0</v>
      </c>
      <c r="L37" s="287">
        <f t="shared" si="3"/>
        <v>95014448</v>
      </c>
    </row>
  </sheetData>
  <sheetProtection/>
  <mergeCells count="10">
    <mergeCell ref="A22:L22"/>
    <mergeCell ref="A23:L23"/>
    <mergeCell ref="A24:L24"/>
    <mergeCell ref="J28:L28"/>
    <mergeCell ref="A20:L20"/>
    <mergeCell ref="A1:J1"/>
    <mergeCell ref="A3:J3"/>
    <mergeCell ref="A4:J4"/>
    <mergeCell ref="A5:J5"/>
    <mergeCell ref="H9:J9"/>
  </mergeCells>
  <printOptions/>
  <pageMargins left="0.79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2:D20"/>
  <sheetViews>
    <sheetView zoomScalePageLayoutView="0" workbookViewId="0" topLeftCell="A1">
      <selection activeCell="S10" sqref="S10"/>
    </sheetView>
  </sheetViews>
  <sheetFormatPr defaultColWidth="9.140625" defaultRowHeight="12.75"/>
  <cols>
    <col min="1" max="1" width="59.00390625" style="0" customWidth="1"/>
    <col min="4" max="4" width="13.421875" style="0" customWidth="1"/>
  </cols>
  <sheetData>
    <row r="2" spans="1:4" ht="12.75">
      <c r="A2" s="446" t="s">
        <v>513</v>
      </c>
      <c r="B2" s="446"/>
      <c r="C2" s="446"/>
      <c r="D2" s="446"/>
    </row>
    <row r="3" spans="1:4" ht="12.75">
      <c r="A3" s="21"/>
      <c r="B3" s="75"/>
      <c r="C3" s="75"/>
      <c r="D3" s="75"/>
    </row>
    <row r="4" spans="1:4" ht="12.75">
      <c r="A4" s="537"/>
      <c r="B4" s="537"/>
      <c r="C4" s="537"/>
      <c r="D4" s="537"/>
    </row>
    <row r="5" spans="1:4" ht="12.75">
      <c r="A5" s="537"/>
      <c r="B5" s="537"/>
      <c r="C5" s="537"/>
      <c r="D5" s="537"/>
    </row>
    <row r="6" spans="1:4" ht="12.75">
      <c r="A6" s="537" t="s">
        <v>196</v>
      </c>
      <c r="B6" s="537"/>
      <c r="C6" s="537"/>
      <c r="D6" s="537"/>
    </row>
    <row r="7" spans="1:4" ht="12.75">
      <c r="A7" s="537" t="s">
        <v>474</v>
      </c>
      <c r="B7" s="537"/>
      <c r="C7" s="537"/>
      <c r="D7" s="537"/>
    </row>
    <row r="8" spans="1:4" ht="12.75">
      <c r="A8" s="537" t="s">
        <v>400</v>
      </c>
      <c r="B8" s="537"/>
      <c r="C8" s="537"/>
      <c r="D8" s="537"/>
    </row>
    <row r="9" spans="1:4" ht="12.75">
      <c r="A9" s="22"/>
      <c r="B9" s="22"/>
      <c r="C9" s="22"/>
      <c r="D9" s="22"/>
    </row>
    <row r="10" spans="1:4" ht="12.75">
      <c r="A10" s="22"/>
      <c r="B10" s="22"/>
      <c r="C10" s="22"/>
      <c r="D10" s="22"/>
    </row>
    <row r="11" spans="1:4" ht="12.75">
      <c r="A11" s="22"/>
      <c r="B11" s="22"/>
      <c r="C11" s="22"/>
      <c r="D11" s="22"/>
    </row>
    <row r="12" spans="1:4" ht="12.75">
      <c r="A12" s="22"/>
      <c r="B12" s="22"/>
      <c r="C12" s="22"/>
      <c r="D12" s="22"/>
    </row>
    <row r="13" spans="1:4" ht="12.75">
      <c r="A13" s="22"/>
      <c r="B13" s="22"/>
      <c r="C13" s="22"/>
      <c r="D13" s="22"/>
    </row>
    <row r="14" spans="1:4" ht="12.75">
      <c r="A14" s="22"/>
      <c r="B14" s="22"/>
      <c r="C14" s="22"/>
      <c r="D14" s="22"/>
    </row>
    <row r="15" spans="1:4" ht="12.75">
      <c r="A15" s="23"/>
      <c r="B15" s="76"/>
      <c r="C15" s="99"/>
      <c r="D15" s="173" t="s">
        <v>360</v>
      </c>
    </row>
    <row r="16" spans="1:4" ht="12.75">
      <c r="A16" s="539" t="s">
        <v>13</v>
      </c>
      <c r="B16" s="217" t="s">
        <v>14</v>
      </c>
      <c r="C16" s="217" t="s">
        <v>15</v>
      </c>
      <c r="D16" s="541" t="s">
        <v>16</v>
      </c>
    </row>
    <row r="17" spans="1:4" ht="12.75">
      <c r="A17" s="540"/>
      <c r="B17" s="543" t="s">
        <v>19</v>
      </c>
      <c r="C17" s="544"/>
      <c r="D17" s="542"/>
    </row>
    <row r="18" spans="1:4" ht="12.75">
      <c r="A18" s="419" t="s">
        <v>510</v>
      </c>
      <c r="B18" s="417"/>
      <c r="C18" s="417"/>
      <c r="D18" s="418">
        <v>507873</v>
      </c>
    </row>
    <row r="19" spans="1:4" ht="12.75">
      <c r="A19" s="24" t="s">
        <v>509</v>
      </c>
      <c r="B19" s="219"/>
      <c r="C19" s="220"/>
      <c r="D19" s="221">
        <v>1437513</v>
      </c>
    </row>
    <row r="20" spans="1:4" ht="12.75">
      <c r="A20" s="320" t="s">
        <v>512</v>
      </c>
      <c r="B20" s="321"/>
      <c r="C20" s="321"/>
      <c r="D20" s="321">
        <f>SUM(D18:D19)</f>
        <v>1945386</v>
      </c>
    </row>
  </sheetData>
  <sheetProtection/>
  <mergeCells count="9">
    <mergeCell ref="A16:A17"/>
    <mergeCell ref="D16:D17"/>
    <mergeCell ref="B17:C17"/>
    <mergeCell ref="A2:D2"/>
    <mergeCell ref="A4:D4"/>
    <mergeCell ref="A5:D5"/>
    <mergeCell ref="A6:D6"/>
    <mergeCell ref="A7:D7"/>
    <mergeCell ref="A8:D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48"/>
  <sheetViews>
    <sheetView zoomScalePageLayoutView="0" workbookViewId="0" topLeftCell="A1">
      <selection activeCell="A8" sqref="A8:K8"/>
    </sheetView>
  </sheetViews>
  <sheetFormatPr defaultColWidth="9.140625" defaultRowHeight="12.75"/>
  <cols>
    <col min="1" max="1" width="4.28125" style="0" customWidth="1"/>
    <col min="2" max="2" width="39.140625" style="0" customWidth="1"/>
    <col min="3" max="11" width="12.7109375" style="0" customWidth="1"/>
    <col min="12" max="12" width="0" style="0" hidden="1" customWidth="1"/>
  </cols>
  <sheetData>
    <row r="1" spans="1:11" ht="12.75">
      <c r="A1" s="446" t="s">
        <v>516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</row>
    <row r="2" spans="1:11" ht="12.75">
      <c r="A2" s="448" t="s">
        <v>194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</row>
    <row r="3" spans="1:11" ht="15" customHeight="1">
      <c r="A3" s="448"/>
      <c r="B3" s="448"/>
      <c r="C3" s="448"/>
      <c r="D3" s="448"/>
      <c r="E3" s="448"/>
      <c r="F3" s="448"/>
      <c r="G3" s="448"/>
      <c r="H3" s="448"/>
      <c r="I3" s="448"/>
      <c r="J3" s="448"/>
      <c r="K3" s="448"/>
    </row>
    <row r="4" spans="1:11" ht="8.25" customHeight="1" hidden="1">
      <c r="A4" s="448"/>
      <c r="B4" s="448"/>
      <c r="C4" s="448"/>
      <c r="D4" s="448"/>
      <c r="E4" s="448"/>
      <c r="F4" s="448"/>
      <c r="G4" s="448"/>
      <c r="H4" s="448"/>
      <c r="I4" s="448"/>
      <c r="J4" s="448"/>
      <c r="K4" s="448"/>
    </row>
    <row r="5" spans="1:11" ht="18" customHeight="1" hidden="1">
      <c r="A5" s="448"/>
      <c r="B5" s="448"/>
      <c r="C5" s="448"/>
      <c r="D5" s="448"/>
      <c r="E5" s="448"/>
      <c r="F5" s="448"/>
      <c r="G5" s="448"/>
      <c r="H5" s="448"/>
      <c r="I5" s="448"/>
      <c r="J5" s="448"/>
      <c r="K5" s="448"/>
    </row>
    <row r="6" spans="1:11" ht="15.75" customHeight="1" hidden="1">
      <c r="A6" s="448"/>
      <c r="B6" s="448"/>
      <c r="C6" s="448"/>
      <c r="D6" s="448"/>
      <c r="E6" s="448"/>
      <c r="F6" s="448"/>
      <c r="G6" s="448"/>
      <c r="H6" s="448"/>
      <c r="I6" s="448"/>
      <c r="J6" s="448"/>
      <c r="K6" s="448"/>
    </row>
    <row r="7" spans="1:11" ht="18">
      <c r="A7" s="448" t="s">
        <v>274</v>
      </c>
      <c r="B7" s="448"/>
      <c r="C7" s="448"/>
      <c r="D7" s="448"/>
      <c r="E7" s="448"/>
      <c r="F7" s="448"/>
      <c r="G7" s="448"/>
      <c r="H7" s="448"/>
      <c r="I7" s="448"/>
      <c r="J7" s="448"/>
      <c r="K7" s="448"/>
    </row>
    <row r="8" spans="1:11" ht="18">
      <c r="A8" s="461">
        <v>43465</v>
      </c>
      <c r="B8" s="461"/>
      <c r="C8" s="461"/>
      <c r="D8" s="461"/>
      <c r="E8" s="461"/>
      <c r="F8" s="461"/>
      <c r="G8" s="461"/>
      <c r="H8" s="461"/>
      <c r="I8" s="461"/>
      <c r="J8" s="461"/>
      <c r="K8" s="461"/>
    </row>
    <row r="9" spans="1:11" ht="18.75" thickBot="1">
      <c r="A9" s="88"/>
      <c r="B9" s="88"/>
      <c r="C9" s="88"/>
      <c r="D9" s="88"/>
      <c r="E9" s="88"/>
      <c r="F9" s="88"/>
      <c r="G9" s="88"/>
      <c r="H9" s="88"/>
      <c r="I9" s="88"/>
      <c r="J9" s="462" t="s">
        <v>313</v>
      </c>
      <c r="K9" s="462"/>
    </row>
    <row r="10" spans="1:12" ht="30" customHeight="1" thickBot="1">
      <c r="A10" s="457" t="s">
        <v>211</v>
      </c>
      <c r="B10" s="463"/>
      <c r="C10" s="451" t="s">
        <v>191</v>
      </c>
      <c r="D10" s="452"/>
      <c r="E10" s="453"/>
      <c r="F10" s="451" t="s">
        <v>314</v>
      </c>
      <c r="G10" s="452"/>
      <c r="H10" s="453"/>
      <c r="I10" s="454" t="s">
        <v>315</v>
      </c>
      <c r="J10" s="455"/>
      <c r="K10" s="456"/>
      <c r="L10" s="71"/>
    </row>
    <row r="11" spans="1:11" s="124" customFormat="1" ht="27.75" thickBot="1">
      <c r="A11" s="459"/>
      <c r="B11" s="464"/>
      <c r="C11" s="156" t="s">
        <v>504</v>
      </c>
      <c r="D11" s="156" t="s">
        <v>24</v>
      </c>
      <c r="E11" s="156" t="s">
        <v>505</v>
      </c>
      <c r="F11" s="156" t="s">
        <v>504</v>
      </c>
      <c r="G11" s="156" t="s">
        <v>24</v>
      </c>
      <c r="H11" s="156" t="s">
        <v>505</v>
      </c>
      <c r="I11" s="156" t="s">
        <v>504</v>
      </c>
      <c r="J11" s="156" t="s">
        <v>24</v>
      </c>
      <c r="K11" s="156" t="s">
        <v>505</v>
      </c>
    </row>
    <row r="12" spans="1:11" s="124" customFormat="1" ht="15.75" customHeight="1">
      <c r="A12" s="260" t="s">
        <v>27</v>
      </c>
      <c r="B12" s="261" t="s">
        <v>28</v>
      </c>
      <c r="C12" s="262">
        <v>783046</v>
      </c>
      <c r="D12" s="262">
        <v>0</v>
      </c>
      <c r="E12" s="262">
        <v>519015</v>
      </c>
      <c r="F12" s="353">
        <v>0</v>
      </c>
      <c r="G12" s="353"/>
      <c r="H12" s="353">
        <v>0</v>
      </c>
      <c r="I12" s="262">
        <f>SUM(C12+F12)</f>
        <v>783046</v>
      </c>
      <c r="J12" s="263">
        <f>SUM(D12+G12)</f>
        <v>0</v>
      </c>
      <c r="K12" s="262">
        <f>SUM(E12+H12)</f>
        <v>519015</v>
      </c>
    </row>
    <row r="13" spans="1:11" s="124" customFormat="1" ht="15.75" customHeight="1">
      <c r="A13" s="137" t="s">
        <v>29</v>
      </c>
      <c r="B13" s="138" t="s">
        <v>30</v>
      </c>
      <c r="C13" s="139">
        <v>397999865</v>
      </c>
      <c r="D13" s="139"/>
      <c r="E13" s="139">
        <v>398853445</v>
      </c>
      <c r="F13" s="354">
        <v>1321297</v>
      </c>
      <c r="G13" s="354"/>
      <c r="H13" s="354">
        <v>2556584</v>
      </c>
      <c r="I13" s="262">
        <f aca="true" t="shared" si="0" ref="I13:I31">SUM(C13+F13)</f>
        <v>399321162</v>
      </c>
      <c r="J13" s="259">
        <f aca="true" t="shared" si="1" ref="J13:J31">SUM(D13+G13)</f>
        <v>0</v>
      </c>
      <c r="K13" s="262">
        <f aca="true" t="shared" si="2" ref="K13:K31">SUM(E13+H13)</f>
        <v>401410029</v>
      </c>
    </row>
    <row r="14" spans="1:11" s="124" customFormat="1" ht="15.75" customHeight="1">
      <c r="A14" s="137" t="s">
        <v>31</v>
      </c>
      <c r="B14" s="138" t="s">
        <v>32</v>
      </c>
      <c r="C14" s="139">
        <v>5020000</v>
      </c>
      <c r="D14" s="139"/>
      <c r="E14" s="139">
        <v>5380000</v>
      </c>
      <c r="F14" s="354">
        <v>0</v>
      </c>
      <c r="G14" s="354"/>
      <c r="H14" s="354">
        <v>0</v>
      </c>
      <c r="I14" s="262">
        <f t="shared" si="0"/>
        <v>5020000</v>
      </c>
      <c r="J14" s="259">
        <f t="shared" si="1"/>
        <v>0</v>
      </c>
      <c r="K14" s="262">
        <f t="shared" si="2"/>
        <v>5380000</v>
      </c>
    </row>
    <row r="15" spans="1:11" s="124" customFormat="1" ht="15.75" customHeight="1">
      <c r="A15" s="137" t="s">
        <v>33</v>
      </c>
      <c r="B15" s="140" t="s">
        <v>34</v>
      </c>
      <c r="C15" s="139">
        <v>45205420</v>
      </c>
      <c r="D15" s="139">
        <v>0</v>
      </c>
      <c r="E15" s="139">
        <v>41289349</v>
      </c>
      <c r="F15" s="354">
        <v>0</v>
      </c>
      <c r="G15" s="354"/>
      <c r="H15" s="354">
        <v>0</v>
      </c>
      <c r="I15" s="262">
        <f t="shared" si="0"/>
        <v>45205420</v>
      </c>
      <c r="J15" s="259">
        <f t="shared" si="1"/>
        <v>0</v>
      </c>
      <c r="K15" s="262">
        <f t="shared" si="2"/>
        <v>41289349</v>
      </c>
    </row>
    <row r="16" spans="1:12" s="124" customFormat="1" ht="15.75" customHeight="1">
      <c r="A16" s="141" t="s">
        <v>11</v>
      </c>
      <c r="B16" s="142" t="s">
        <v>26</v>
      </c>
      <c r="C16" s="143">
        <f aca="true" t="shared" si="3" ref="C16:H16">SUM(C12:C15)</f>
        <v>449008331</v>
      </c>
      <c r="D16" s="143">
        <f t="shared" si="3"/>
        <v>0</v>
      </c>
      <c r="E16" s="143">
        <f t="shared" si="3"/>
        <v>446041809</v>
      </c>
      <c r="F16" s="355">
        <f t="shared" si="3"/>
        <v>1321297</v>
      </c>
      <c r="G16" s="355">
        <f t="shared" si="3"/>
        <v>0</v>
      </c>
      <c r="H16" s="355">
        <f t="shared" si="3"/>
        <v>2556584</v>
      </c>
      <c r="I16" s="143">
        <f t="shared" si="0"/>
        <v>450329628</v>
      </c>
      <c r="J16" s="272">
        <f t="shared" si="1"/>
        <v>0</v>
      </c>
      <c r="K16" s="262">
        <f t="shared" si="2"/>
        <v>448598393</v>
      </c>
      <c r="L16" s="124" t="s">
        <v>206</v>
      </c>
    </row>
    <row r="17" spans="1:11" s="124" customFormat="1" ht="15.75" customHeight="1">
      <c r="A17" s="137" t="s">
        <v>27</v>
      </c>
      <c r="B17" s="138" t="s">
        <v>36</v>
      </c>
      <c r="C17" s="139">
        <v>0</v>
      </c>
      <c r="D17" s="139">
        <v>0</v>
      </c>
      <c r="E17" s="139">
        <v>0</v>
      </c>
      <c r="F17" s="354">
        <v>335667</v>
      </c>
      <c r="G17" s="354"/>
      <c r="H17" s="354">
        <v>375253</v>
      </c>
      <c r="I17" s="262">
        <f t="shared" si="0"/>
        <v>335667</v>
      </c>
      <c r="J17" s="259">
        <f t="shared" si="1"/>
        <v>0</v>
      </c>
      <c r="K17" s="262">
        <f t="shared" si="2"/>
        <v>375253</v>
      </c>
    </row>
    <row r="18" spans="1:11" s="124" customFormat="1" ht="15.75" customHeight="1">
      <c r="A18" s="137" t="s">
        <v>29</v>
      </c>
      <c r="B18" s="138" t="s">
        <v>37</v>
      </c>
      <c r="C18" s="139">
        <v>0</v>
      </c>
      <c r="D18" s="139">
        <v>0</v>
      </c>
      <c r="E18" s="139">
        <v>0</v>
      </c>
      <c r="F18" s="354">
        <v>0</v>
      </c>
      <c r="G18" s="354"/>
      <c r="H18" s="354">
        <v>0</v>
      </c>
      <c r="I18" s="262">
        <f t="shared" si="0"/>
        <v>0</v>
      </c>
      <c r="J18" s="259">
        <f t="shared" si="1"/>
        <v>0</v>
      </c>
      <c r="K18" s="262">
        <f t="shared" si="2"/>
        <v>0</v>
      </c>
    </row>
    <row r="19" spans="1:11" s="124" customFormat="1" ht="15.75" customHeight="1">
      <c r="A19" s="144" t="s">
        <v>12</v>
      </c>
      <c r="B19" s="145" t="s">
        <v>35</v>
      </c>
      <c r="C19" s="146">
        <f aca="true" t="shared" si="4" ref="C19:H19">SUM(C17:C18)</f>
        <v>0</v>
      </c>
      <c r="D19" s="146">
        <f t="shared" si="4"/>
        <v>0</v>
      </c>
      <c r="E19" s="146">
        <f t="shared" si="4"/>
        <v>0</v>
      </c>
      <c r="F19" s="356">
        <f t="shared" si="4"/>
        <v>335667</v>
      </c>
      <c r="G19" s="356">
        <f t="shared" si="4"/>
        <v>0</v>
      </c>
      <c r="H19" s="356">
        <f t="shared" si="4"/>
        <v>375253</v>
      </c>
      <c r="I19" s="143">
        <f t="shared" si="0"/>
        <v>335667</v>
      </c>
      <c r="J19" s="272">
        <f t="shared" si="1"/>
        <v>0</v>
      </c>
      <c r="K19" s="262">
        <f t="shared" si="2"/>
        <v>375253</v>
      </c>
    </row>
    <row r="20" spans="1:11" s="124" customFormat="1" ht="15.75" customHeight="1">
      <c r="A20" s="137" t="s">
        <v>27</v>
      </c>
      <c r="B20" s="138" t="s">
        <v>207</v>
      </c>
      <c r="C20" s="139">
        <v>0</v>
      </c>
      <c r="D20" s="139">
        <v>0</v>
      </c>
      <c r="E20" s="139">
        <v>0</v>
      </c>
      <c r="F20" s="354">
        <v>0</v>
      </c>
      <c r="G20" s="354"/>
      <c r="H20" s="354">
        <v>0</v>
      </c>
      <c r="I20" s="262">
        <f t="shared" si="0"/>
        <v>0</v>
      </c>
      <c r="J20" s="259">
        <f t="shared" si="1"/>
        <v>0</v>
      </c>
      <c r="K20" s="262">
        <f t="shared" si="2"/>
        <v>0</v>
      </c>
    </row>
    <row r="21" spans="1:11" s="124" customFormat="1" ht="15.75" customHeight="1">
      <c r="A21" s="137" t="s">
        <v>29</v>
      </c>
      <c r="B21" s="138" t="s">
        <v>208</v>
      </c>
      <c r="C21" s="139">
        <v>0</v>
      </c>
      <c r="D21" s="139">
        <v>0</v>
      </c>
      <c r="E21" s="139">
        <v>0</v>
      </c>
      <c r="F21" s="354">
        <v>0</v>
      </c>
      <c r="G21" s="354"/>
      <c r="H21" s="354">
        <v>0</v>
      </c>
      <c r="I21" s="262">
        <f t="shared" si="0"/>
        <v>0</v>
      </c>
      <c r="J21" s="259">
        <f t="shared" si="1"/>
        <v>0</v>
      </c>
      <c r="K21" s="262">
        <f t="shared" si="2"/>
        <v>0</v>
      </c>
    </row>
    <row r="22" spans="1:11" s="124" customFormat="1" ht="15.75" customHeight="1">
      <c r="A22" s="137" t="s">
        <v>31</v>
      </c>
      <c r="B22" s="138" t="s">
        <v>209</v>
      </c>
      <c r="C22" s="139">
        <v>63677352</v>
      </c>
      <c r="D22" s="139">
        <v>0</v>
      </c>
      <c r="E22" s="139">
        <v>39990120</v>
      </c>
      <c r="F22" s="354">
        <v>1526759</v>
      </c>
      <c r="G22" s="354"/>
      <c r="H22" s="354">
        <v>1108168</v>
      </c>
      <c r="I22" s="262">
        <f t="shared" si="0"/>
        <v>65204111</v>
      </c>
      <c r="J22" s="259">
        <f t="shared" si="1"/>
        <v>0</v>
      </c>
      <c r="K22" s="262">
        <f t="shared" si="2"/>
        <v>41098288</v>
      </c>
    </row>
    <row r="23" spans="1:11" s="124" customFormat="1" ht="15.75" customHeight="1">
      <c r="A23" s="137" t="s">
        <v>33</v>
      </c>
      <c r="B23" s="138" t="s">
        <v>210</v>
      </c>
      <c r="C23" s="139">
        <v>0</v>
      </c>
      <c r="D23" s="139">
        <v>0</v>
      </c>
      <c r="E23" s="139">
        <v>0</v>
      </c>
      <c r="F23" s="354">
        <v>0</v>
      </c>
      <c r="G23" s="354"/>
      <c r="H23" s="354">
        <v>0</v>
      </c>
      <c r="I23" s="262">
        <f t="shared" si="0"/>
        <v>0</v>
      </c>
      <c r="J23" s="259">
        <f t="shared" si="1"/>
        <v>0</v>
      </c>
      <c r="K23" s="262">
        <f t="shared" si="2"/>
        <v>0</v>
      </c>
    </row>
    <row r="24" spans="1:11" s="124" customFormat="1" ht="15.75" customHeight="1">
      <c r="A24" s="144" t="s">
        <v>21</v>
      </c>
      <c r="B24" s="145" t="s">
        <v>38</v>
      </c>
      <c r="C24" s="146">
        <f>SUM(C20:C23)</f>
        <v>63677352</v>
      </c>
      <c r="D24" s="146">
        <f>SUM(D20:D23)</f>
        <v>0</v>
      </c>
      <c r="E24" s="146">
        <f>SUM(E20:E23)</f>
        <v>39990120</v>
      </c>
      <c r="F24" s="356">
        <f>SUM(F22:F23)</f>
        <v>1526759</v>
      </c>
      <c r="G24" s="356">
        <f>SUM(G22:G23)</f>
        <v>0</v>
      </c>
      <c r="H24" s="356">
        <f>SUM(H22:H23)</f>
        <v>1108168</v>
      </c>
      <c r="I24" s="143">
        <f t="shared" si="0"/>
        <v>65204111</v>
      </c>
      <c r="J24" s="272">
        <f t="shared" si="1"/>
        <v>0</v>
      </c>
      <c r="K24" s="262">
        <f t="shared" si="2"/>
        <v>41098288</v>
      </c>
    </row>
    <row r="25" spans="1:11" s="124" customFormat="1" ht="15.75" customHeight="1">
      <c r="A25" s="137" t="s">
        <v>27</v>
      </c>
      <c r="B25" s="138" t="s">
        <v>42</v>
      </c>
      <c r="C25" s="139">
        <v>8831879</v>
      </c>
      <c r="D25" s="139">
        <v>0</v>
      </c>
      <c r="E25" s="139">
        <v>5133858</v>
      </c>
      <c r="F25" s="354">
        <v>2018823</v>
      </c>
      <c r="G25" s="354"/>
      <c r="H25" s="354"/>
      <c r="I25" s="262">
        <f t="shared" si="0"/>
        <v>10850702</v>
      </c>
      <c r="J25" s="259">
        <f t="shared" si="1"/>
        <v>0</v>
      </c>
      <c r="K25" s="262">
        <f t="shared" si="2"/>
        <v>5133858</v>
      </c>
    </row>
    <row r="26" spans="1:11" s="124" customFormat="1" ht="15.75" customHeight="1">
      <c r="A26" s="137" t="s">
        <v>29</v>
      </c>
      <c r="B26" s="138" t="s">
        <v>43</v>
      </c>
      <c r="C26" s="139">
        <v>0</v>
      </c>
      <c r="D26" s="139">
        <v>0</v>
      </c>
      <c r="E26" s="139">
        <v>0</v>
      </c>
      <c r="F26" s="354">
        <v>0</v>
      </c>
      <c r="G26" s="354"/>
      <c r="H26" s="354">
        <v>0</v>
      </c>
      <c r="I26" s="262">
        <f t="shared" si="0"/>
        <v>0</v>
      </c>
      <c r="J26" s="259">
        <f t="shared" si="1"/>
        <v>0</v>
      </c>
      <c r="K26" s="262">
        <f t="shared" si="2"/>
        <v>0</v>
      </c>
    </row>
    <row r="27" spans="1:11" s="124" customFormat="1" ht="15.75" customHeight="1">
      <c r="A27" s="137" t="s">
        <v>31</v>
      </c>
      <c r="B27" s="138" t="s">
        <v>44</v>
      </c>
      <c r="C27" s="139">
        <v>866751</v>
      </c>
      <c r="D27" s="139">
        <v>0</v>
      </c>
      <c r="E27" s="139">
        <v>380000</v>
      </c>
      <c r="F27" s="354">
        <v>0</v>
      </c>
      <c r="G27" s="354"/>
      <c r="H27" s="354">
        <v>0</v>
      </c>
      <c r="I27" s="262">
        <f t="shared" si="0"/>
        <v>866751</v>
      </c>
      <c r="J27" s="259">
        <f t="shared" si="1"/>
        <v>0</v>
      </c>
      <c r="K27" s="262">
        <f t="shared" si="2"/>
        <v>380000</v>
      </c>
    </row>
    <row r="28" spans="1:11" s="124" customFormat="1" ht="15.75" customHeight="1">
      <c r="A28" s="144" t="s">
        <v>40</v>
      </c>
      <c r="B28" s="145" t="s">
        <v>41</v>
      </c>
      <c r="C28" s="146">
        <f aca="true" t="shared" si="5" ref="C28:H28">SUM(C25:C27)</f>
        <v>9698630</v>
      </c>
      <c r="D28" s="146">
        <f t="shared" si="5"/>
        <v>0</v>
      </c>
      <c r="E28" s="146">
        <f t="shared" si="5"/>
        <v>5513858</v>
      </c>
      <c r="F28" s="356">
        <f t="shared" si="5"/>
        <v>2018823</v>
      </c>
      <c r="G28" s="356">
        <f t="shared" si="5"/>
        <v>0</v>
      </c>
      <c r="H28" s="356">
        <f t="shared" si="5"/>
        <v>0</v>
      </c>
      <c r="I28" s="143">
        <f t="shared" si="0"/>
        <v>11717453</v>
      </c>
      <c r="J28" s="272">
        <f t="shared" si="1"/>
        <v>0</v>
      </c>
      <c r="K28" s="262">
        <f t="shared" si="2"/>
        <v>5513858</v>
      </c>
    </row>
    <row r="29" spans="1:11" s="124" customFormat="1" ht="15.75" customHeight="1">
      <c r="A29" s="144" t="s">
        <v>45</v>
      </c>
      <c r="B29" s="145" t="s">
        <v>46</v>
      </c>
      <c r="C29" s="146">
        <v>9438433</v>
      </c>
      <c r="D29" s="146">
        <v>0</v>
      </c>
      <c r="E29" s="146">
        <v>657000</v>
      </c>
      <c r="F29" s="356">
        <v>929022</v>
      </c>
      <c r="G29" s="356">
        <v>0</v>
      </c>
      <c r="H29" s="356">
        <v>13000</v>
      </c>
      <c r="I29" s="262">
        <f t="shared" si="0"/>
        <v>10367455</v>
      </c>
      <c r="J29" s="259">
        <f t="shared" si="1"/>
        <v>0</v>
      </c>
      <c r="K29" s="262">
        <f t="shared" si="2"/>
        <v>670000</v>
      </c>
    </row>
    <row r="30" spans="1:11" s="124" customFormat="1" ht="15.75" customHeight="1">
      <c r="A30" s="144" t="s">
        <v>47</v>
      </c>
      <c r="B30" s="145" t="s">
        <v>48</v>
      </c>
      <c r="C30" s="146">
        <v>0</v>
      </c>
      <c r="D30" s="146">
        <v>0</v>
      </c>
      <c r="E30" s="146">
        <v>0</v>
      </c>
      <c r="F30" s="356">
        <v>0</v>
      </c>
      <c r="G30" s="356">
        <v>0</v>
      </c>
      <c r="H30" s="356">
        <v>0</v>
      </c>
      <c r="I30" s="262">
        <f t="shared" si="0"/>
        <v>0</v>
      </c>
      <c r="J30" s="259">
        <f t="shared" si="1"/>
        <v>0</v>
      </c>
      <c r="K30" s="262">
        <f t="shared" si="2"/>
        <v>0</v>
      </c>
    </row>
    <row r="31" spans="1:11" s="124" customFormat="1" ht="15.75" customHeight="1">
      <c r="A31" s="147"/>
      <c r="B31" s="148" t="s">
        <v>49</v>
      </c>
      <c r="C31" s="149">
        <f aca="true" t="shared" si="6" ref="C31:H31">C16+C19+C24+C28+C29+C30</f>
        <v>531822746</v>
      </c>
      <c r="D31" s="149">
        <f t="shared" si="6"/>
        <v>0</v>
      </c>
      <c r="E31" s="149">
        <f t="shared" si="6"/>
        <v>492202787</v>
      </c>
      <c r="F31" s="149">
        <f t="shared" si="6"/>
        <v>6131568</v>
      </c>
      <c r="G31" s="149">
        <f t="shared" si="6"/>
        <v>0</v>
      </c>
      <c r="H31" s="149">
        <f t="shared" si="6"/>
        <v>4053005</v>
      </c>
      <c r="I31" s="273">
        <f t="shared" si="0"/>
        <v>537954314</v>
      </c>
      <c r="J31" s="273">
        <f t="shared" si="1"/>
        <v>0</v>
      </c>
      <c r="K31" s="273">
        <f t="shared" si="2"/>
        <v>496255792</v>
      </c>
    </row>
    <row r="32" spans="1:11" s="124" customFormat="1" ht="87.75" customHeight="1" thickBot="1">
      <c r="A32" s="150"/>
      <c r="B32" s="150"/>
      <c r="C32" s="150"/>
      <c r="D32" s="150"/>
      <c r="E32" s="150"/>
      <c r="F32" s="150"/>
      <c r="G32" s="150"/>
      <c r="H32" s="150"/>
      <c r="I32" s="151"/>
      <c r="J32" s="151"/>
      <c r="K32" s="151"/>
    </row>
    <row r="33" spans="1:12" ht="30" customHeight="1" thickBot="1">
      <c r="A33" s="457" t="s">
        <v>213</v>
      </c>
      <c r="B33" s="458"/>
      <c r="C33" s="452" t="s">
        <v>191</v>
      </c>
      <c r="D33" s="452"/>
      <c r="E33" s="453"/>
      <c r="F33" s="451" t="s">
        <v>314</v>
      </c>
      <c r="G33" s="452"/>
      <c r="H33" s="453"/>
      <c r="I33" s="454" t="s">
        <v>315</v>
      </c>
      <c r="J33" s="455"/>
      <c r="K33" s="456"/>
      <c r="L33" s="71"/>
    </row>
    <row r="34" spans="1:11" s="124" customFormat="1" ht="27.75" thickBot="1">
      <c r="A34" s="459"/>
      <c r="B34" s="460"/>
      <c r="C34" s="156" t="s">
        <v>504</v>
      </c>
      <c r="D34" s="156" t="s">
        <v>24</v>
      </c>
      <c r="E34" s="156" t="s">
        <v>505</v>
      </c>
      <c r="F34" s="156" t="s">
        <v>504</v>
      </c>
      <c r="G34" s="156" t="s">
        <v>24</v>
      </c>
      <c r="H34" s="156" t="s">
        <v>505</v>
      </c>
      <c r="I34" s="156" t="s">
        <v>504</v>
      </c>
      <c r="J34" s="156" t="s">
        <v>24</v>
      </c>
      <c r="K34" s="156" t="s">
        <v>505</v>
      </c>
    </row>
    <row r="35" spans="1:12" s="124" customFormat="1" ht="15.75" customHeight="1">
      <c r="A35" s="280" t="s">
        <v>27</v>
      </c>
      <c r="B35" s="261" t="s">
        <v>52</v>
      </c>
      <c r="C35" s="139">
        <v>1404410708</v>
      </c>
      <c r="D35" s="139">
        <v>0</v>
      </c>
      <c r="E35" s="139">
        <v>1404410708</v>
      </c>
      <c r="F35" s="139">
        <v>0</v>
      </c>
      <c r="G35" s="139">
        <v>0</v>
      </c>
      <c r="H35" s="139">
        <v>0</v>
      </c>
      <c r="I35" s="139">
        <f>SUM(C35+F35)</f>
        <v>1404410708</v>
      </c>
      <c r="J35" s="139">
        <f aca="true" t="shared" si="7" ref="J35:K48">SUM(D35+G35)</f>
        <v>0</v>
      </c>
      <c r="K35" s="139">
        <f t="shared" si="7"/>
        <v>1404410708</v>
      </c>
      <c r="L35" s="139">
        <f>SUM(F35+I35)</f>
        <v>1404410708</v>
      </c>
    </row>
    <row r="36" spans="1:11" s="124" customFormat="1" ht="15.75" customHeight="1">
      <c r="A36" s="153" t="s">
        <v>29</v>
      </c>
      <c r="B36" s="138" t="s">
        <v>53</v>
      </c>
      <c r="C36" s="139">
        <v>-22075398</v>
      </c>
      <c r="D36" s="139">
        <v>0</v>
      </c>
      <c r="E36" s="139">
        <v>-22023398</v>
      </c>
      <c r="F36" s="139">
        <v>0</v>
      </c>
      <c r="G36" s="139">
        <v>0</v>
      </c>
      <c r="H36" s="139">
        <v>0</v>
      </c>
      <c r="I36" s="139">
        <f aca="true" t="shared" si="8" ref="I36:I48">SUM(C36+F36)</f>
        <v>-22075398</v>
      </c>
      <c r="J36" s="139">
        <f aca="true" t="shared" si="9" ref="J36:J48">SUM(D36+G36)</f>
        <v>0</v>
      </c>
      <c r="K36" s="139">
        <f t="shared" si="7"/>
        <v>-22023398</v>
      </c>
    </row>
    <row r="37" spans="1:11" s="124" customFormat="1" ht="15.75" customHeight="1">
      <c r="A37" s="153" t="s">
        <v>7</v>
      </c>
      <c r="B37" s="138" t="s">
        <v>54</v>
      </c>
      <c r="C37" s="139">
        <v>54078401</v>
      </c>
      <c r="D37" s="139">
        <v>0</v>
      </c>
      <c r="E37" s="139">
        <v>54326401</v>
      </c>
      <c r="F37" s="139">
        <v>1420000</v>
      </c>
      <c r="G37" s="139">
        <v>0</v>
      </c>
      <c r="H37" s="139">
        <v>1420000</v>
      </c>
      <c r="I37" s="139">
        <f t="shared" si="8"/>
        <v>55498401</v>
      </c>
      <c r="J37" s="139">
        <f t="shared" si="9"/>
        <v>0</v>
      </c>
      <c r="K37" s="139">
        <f t="shared" si="7"/>
        <v>55746401</v>
      </c>
    </row>
    <row r="38" spans="1:11" s="124" customFormat="1" ht="15.75" customHeight="1">
      <c r="A38" s="153" t="s">
        <v>33</v>
      </c>
      <c r="B38" s="138" t="s">
        <v>55</v>
      </c>
      <c r="C38" s="139">
        <v>-907472627</v>
      </c>
      <c r="D38" s="139">
        <v>0</v>
      </c>
      <c r="E38" s="139">
        <v>-913562956</v>
      </c>
      <c r="F38" s="139">
        <v>-1625480</v>
      </c>
      <c r="G38" s="139">
        <v>0</v>
      </c>
      <c r="H38" s="139">
        <v>652207</v>
      </c>
      <c r="I38" s="139">
        <f t="shared" si="8"/>
        <v>-909098107</v>
      </c>
      <c r="J38" s="139">
        <f t="shared" si="9"/>
        <v>0</v>
      </c>
      <c r="K38" s="139">
        <f t="shared" si="7"/>
        <v>-912910749</v>
      </c>
    </row>
    <row r="39" spans="1:11" s="124" customFormat="1" ht="15.75" customHeight="1">
      <c r="A39" s="153" t="s">
        <v>39</v>
      </c>
      <c r="B39" s="138" t="s">
        <v>56</v>
      </c>
      <c r="C39" s="139">
        <v>0</v>
      </c>
      <c r="D39" s="139">
        <v>0</v>
      </c>
      <c r="E39" s="139">
        <v>0</v>
      </c>
      <c r="F39" s="139">
        <v>0</v>
      </c>
      <c r="G39" s="139">
        <v>0</v>
      </c>
      <c r="H39" s="139">
        <v>0</v>
      </c>
      <c r="I39" s="139">
        <f t="shared" si="8"/>
        <v>0</v>
      </c>
      <c r="J39" s="139">
        <f t="shared" si="9"/>
        <v>0</v>
      </c>
      <c r="K39" s="139">
        <f t="shared" si="7"/>
        <v>0</v>
      </c>
    </row>
    <row r="40" spans="1:11" s="124" customFormat="1" ht="15.75" customHeight="1">
      <c r="A40" s="153" t="s">
        <v>57</v>
      </c>
      <c r="B40" s="138" t="s">
        <v>58</v>
      </c>
      <c r="C40" s="139">
        <v>-6070334</v>
      </c>
      <c r="D40" s="139"/>
      <c r="E40" s="139">
        <v>-42007821</v>
      </c>
      <c r="F40" s="139">
        <v>2277687</v>
      </c>
      <c r="G40" s="139">
        <v>0</v>
      </c>
      <c r="H40" s="139">
        <v>-3659174</v>
      </c>
      <c r="I40" s="139">
        <f t="shared" si="8"/>
        <v>-3792647</v>
      </c>
      <c r="J40" s="139">
        <f t="shared" si="9"/>
        <v>0</v>
      </c>
      <c r="K40" s="139">
        <f t="shared" si="7"/>
        <v>-45666995</v>
      </c>
    </row>
    <row r="41" spans="1:11" s="124" customFormat="1" ht="15.75" customHeight="1">
      <c r="A41" s="152" t="s">
        <v>50</v>
      </c>
      <c r="B41" s="142" t="s">
        <v>51</v>
      </c>
      <c r="C41" s="143">
        <f aca="true" t="shared" si="10" ref="C41:H41">SUM(C35:C40)</f>
        <v>522870750</v>
      </c>
      <c r="D41" s="143">
        <f t="shared" si="10"/>
        <v>0</v>
      </c>
      <c r="E41" s="143">
        <f t="shared" si="10"/>
        <v>481142934</v>
      </c>
      <c r="F41" s="143">
        <f t="shared" si="10"/>
        <v>2072207</v>
      </c>
      <c r="G41" s="143">
        <f t="shared" si="10"/>
        <v>0</v>
      </c>
      <c r="H41" s="143">
        <f t="shared" si="10"/>
        <v>-1586967</v>
      </c>
      <c r="I41" s="146">
        <f t="shared" si="8"/>
        <v>524942957</v>
      </c>
      <c r="J41" s="146">
        <f t="shared" si="9"/>
        <v>0</v>
      </c>
      <c r="K41" s="139">
        <f t="shared" si="7"/>
        <v>479555967</v>
      </c>
    </row>
    <row r="42" spans="1:11" s="124" customFormat="1" ht="15.75" customHeight="1">
      <c r="A42" s="153" t="s">
        <v>27</v>
      </c>
      <c r="B42" s="138" t="s">
        <v>42</v>
      </c>
      <c r="C42" s="139">
        <v>178000</v>
      </c>
      <c r="D42" s="139">
        <v>0</v>
      </c>
      <c r="E42" s="139">
        <v>179150</v>
      </c>
      <c r="F42" s="139"/>
      <c r="G42" s="139">
        <v>0</v>
      </c>
      <c r="H42" s="139">
        <v>680969</v>
      </c>
      <c r="I42" s="139">
        <f t="shared" si="8"/>
        <v>178000</v>
      </c>
      <c r="J42" s="139">
        <f t="shared" si="9"/>
        <v>0</v>
      </c>
      <c r="K42" s="139">
        <f t="shared" si="7"/>
        <v>860119</v>
      </c>
    </row>
    <row r="43" spans="1:11" s="124" customFormat="1" ht="15.75" customHeight="1">
      <c r="A43" s="153" t="s">
        <v>29</v>
      </c>
      <c r="B43" s="138" t="s">
        <v>43</v>
      </c>
      <c r="C43" s="139">
        <v>3537008</v>
      </c>
      <c r="D43" s="139">
        <v>0</v>
      </c>
      <c r="E43" s="139">
        <v>6460801</v>
      </c>
      <c r="F43" s="139">
        <v>0</v>
      </c>
      <c r="G43" s="139">
        <v>0</v>
      </c>
      <c r="H43" s="139">
        <v>0</v>
      </c>
      <c r="I43" s="139">
        <f t="shared" si="8"/>
        <v>3537008</v>
      </c>
      <c r="J43" s="139">
        <f t="shared" si="9"/>
        <v>0</v>
      </c>
      <c r="K43" s="139">
        <f t="shared" si="7"/>
        <v>6460801</v>
      </c>
    </row>
    <row r="44" spans="1:11" s="124" customFormat="1" ht="15.75" customHeight="1">
      <c r="A44" s="153" t="s">
        <v>31</v>
      </c>
      <c r="B44" s="138" t="s">
        <v>61</v>
      </c>
      <c r="C44" s="139">
        <v>0</v>
      </c>
      <c r="D44" s="139">
        <v>0</v>
      </c>
      <c r="E44" s="139">
        <v>126946</v>
      </c>
      <c r="F44" s="139">
        <v>0</v>
      </c>
      <c r="G44" s="139">
        <v>0</v>
      </c>
      <c r="H44" s="139">
        <v>0</v>
      </c>
      <c r="I44" s="139">
        <f t="shared" si="8"/>
        <v>0</v>
      </c>
      <c r="J44" s="139">
        <f t="shared" si="9"/>
        <v>0</v>
      </c>
      <c r="K44" s="139">
        <f t="shared" si="7"/>
        <v>126946</v>
      </c>
    </row>
    <row r="45" spans="1:11" s="124" customFormat="1" ht="15.75" customHeight="1">
      <c r="A45" s="154" t="s">
        <v>59</v>
      </c>
      <c r="B45" s="145" t="s">
        <v>60</v>
      </c>
      <c r="C45" s="146">
        <f>SUM(C42:C44)</f>
        <v>3715008</v>
      </c>
      <c r="D45" s="146">
        <f>SUM(D42:D44)</f>
        <v>0</v>
      </c>
      <c r="E45" s="146">
        <f>SUM(E42:E44)</f>
        <v>6766897</v>
      </c>
      <c r="F45" s="146">
        <v>98533</v>
      </c>
      <c r="G45" s="146">
        <f>SUM(G42:G44)</f>
        <v>0</v>
      </c>
      <c r="H45" s="146">
        <f>SUM(H42:H44)</f>
        <v>680969</v>
      </c>
      <c r="I45" s="146">
        <f t="shared" si="8"/>
        <v>3813541</v>
      </c>
      <c r="J45" s="146">
        <f t="shared" si="9"/>
        <v>0</v>
      </c>
      <c r="K45" s="139">
        <f t="shared" si="7"/>
        <v>7447866</v>
      </c>
    </row>
    <row r="46" spans="1:11" s="124" customFormat="1" ht="15.75" customHeight="1">
      <c r="A46" s="154" t="s">
        <v>27</v>
      </c>
      <c r="B46" s="145" t="s">
        <v>63</v>
      </c>
      <c r="C46" s="146">
        <v>0</v>
      </c>
      <c r="D46" s="146">
        <v>0</v>
      </c>
      <c r="E46" s="146">
        <v>0</v>
      </c>
      <c r="F46" s="146">
        <v>0</v>
      </c>
      <c r="G46" s="146">
        <v>0</v>
      </c>
      <c r="H46" s="146">
        <v>0</v>
      </c>
      <c r="I46" s="139">
        <f t="shared" si="8"/>
        <v>0</v>
      </c>
      <c r="J46" s="139">
        <f t="shared" si="9"/>
        <v>0</v>
      </c>
      <c r="K46" s="139">
        <f t="shared" si="7"/>
        <v>0</v>
      </c>
    </row>
    <row r="47" spans="1:11" s="124" customFormat="1" ht="15.75" customHeight="1">
      <c r="A47" s="154" t="s">
        <v>62</v>
      </c>
      <c r="B47" s="145" t="s">
        <v>64</v>
      </c>
      <c r="C47" s="146">
        <v>5236988</v>
      </c>
      <c r="D47" s="146">
        <v>0</v>
      </c>
      <c r="E47" s="146">
        <v>4292956</v>
      </c>
      <c r="F47" s="146">
        <v>3960828</v>
      </c>
      <c r="G47" s="146">
        <v>0</v>
      </c>
      <c r="H47" s="146">
        <v>4959003</v>
      </c>
      <c r="I47" s="139">
        <f t="shared" si="8"/>
        <v>9197816</v>
      </c>
      <c r="J47" s="139">
        <f t="shared" si="9"/>
        <v>0</v>
      </c>
      <c r="K47" s="139">
        <f t="shared" si="7"/>
        <v>9251959</v>
      </c>
    </row>
    <row r="48" spans="1:11" s="124" customFormat="1" ht="15.75" customHeight="1">
      <c r="A48" s="155"/>
      <c r="B48" s="148" t="s">
        <v>65</v>
      </c>
      <c r="C48" s="149">
        <f aca="true" t="shared" si="11" ref="C48:H48">SUM(C41+C45+C46+C47)</f>
        <v>531822746</v>
      </c>
      <c r="D48" s="149">
        <f t="shared" si="11"/>
        <v>0</v>
      </c>
      <c r="E48" s="149">
        <f t="shared" si="11"/>
        <v>492202787</v>
      </c>
      <c r="F48" s="149">
        <f t="shared" si="11"/>
        <v>6131568</v>
      </c>
      <c r="G48" s="149">
        <f t="shared" si="11"/>
        <v>0</v>
      </c>
      <c r="H48" s="149">
        <f t="shared" si="11"/>
        <v>4053005</v>
      </c>
      <c r="I48" s="274">
        <f t="shared" si="8"/>
        <v>537954314</v>
      </c>
      <c r="J48" s="274">
        <f t="shared" si="9"/>
        <v>0</v>
      </c>
      <c r="K48" s="274">
        <f t="shared" si="7"/>
        <v>496255792</v>
      </c>
    </row>
  </sheetData>
  <sheetProtection/>
  <mergeCells count="13">
    <mergeCell ref="A33:B34"/>
    <mergeCell ref="A1:K1"/>
    <mergeCell ref="A2:K6"/>
    <mergeCell ref="A7:K7"/>
    <mergeCell ref="A8:K8"/>
    <mergeCell ref="J9:K9"/>
    <mergeCell ref="A10:B11"/>
    <mergeCell ref="C10:E10"/>
    <mergeCell ref="F10:H10"/>
    <mergeCell ref="I10:K10"/>
    <mergeCell ref="C33:E33"/>
    <mergeCell ref="F33:H33"/>
    <mergeCell ref="I33:K33"/>
  </mergeCells>
  <printOptions/>
  <pageMargins left="0.25" right="0.25" top="0.75" bottom="0.75" header="0.3" footer="0.3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46"/>
  <sheetViews>
    <sheetView zoomScalePageLayoutView="0" workbookViewId="0" topLeftCell="A1">
      <selection activeCell="B1" sqref="B1:F1"/>
    </sheetView>
  </sheetViews>
  <sheetFormatPr defaultColWidth="9.140625" defaultRowHeight="12.75"/>
  <cols>
    <col min="1" max="1" width="3.8515625" style="0" customWidth="1"/>
    <col min="2" max="2" width="45.421875" style="0" customWidth="1"/>
    <col min="3" max="6" width="11.7109375" style="0" customWidth="1"/>
  </cols>
  <sheetData>
    <row r="1" spans="2:6" ht="12.75">
      <c r="B1" s="446" t="s">
        <v>517</v>
      </c>
      <c r="C1" s="446"/>
      <c r="D1" s="446"/>
      <c r="E1" s="446"/>
      <c r="F1" s="446"/>
    </row>
    <row r="3" spans="1:6" ht="22.5" customHeight="1">
      <c r="A3" s="448" t="s">
        <v>195</v>
      </c>
      <c r="B3" s="448"/>
      <c r="C3" s="448"/>
      <c r="D3" s="448"/>
      <c r="E3" s="448"/>
      <c r="F3" s="448"/>
    </row>
    <row r="4" spans="1:6" ht="26.25" customHeight="1">
      <c r="A4" s="448" t="s">
        <v>316</v>
      </c>
      <c r="B4" s="448"/>
      <c r="C4" s="448"/>
      <c r="D4" s="448"/>
      <c r="E4" s="448"/>
      <c r="F4" s="448"/>
    </row>
    <row r="5" spans="1:6" ht="16.5" customHeight="1">
      <c r="A5" s="461">
        <v>43465</v>
      </c>
      <c r="B5" s="461"/>
      <c r="C5" s="461"/>
      <c r="D5" s="461"/>
      <c r="E5" s="461"/>
      <c r="F5" s="461"/>
    </row>
    <row r="6" spans="1:6" ht="17.25" thickBot="1">
      <c r="A6" s="69"/>
      <c r="B6" s="48"/>
      <c r="C6" s="48"/>
      <c r="D6" s="48"/>
      <c r="E6" s="48"/>
      <c r="F6" s="32"/>
    </row>
    <row r="7" spans="1:6" s="124" customFormat="1" ht="19.5" customHeight="1">
      <c r="A7" s="465" t="s">
        <v>18</v>
      </c>
      <c r="B7" s="467" t="s">
        <v>131</v>
      </c>
      <c r="C7" s="469" t="s">
        <v>272</v>
      </c>
      <c r="D7" s="467" t="s">
        <v>196</v>
      </c>
      <c r="E7" s="467" t="s">
        <v>258</v>
      </c>
      <c r="F7" s="471" t="s">
        <v>307</v>
      </c>
    </row>
    <row r="8" spans="1:6" s="124" customFormat="1" ht="44.25" customHeight="1" thickBot="1">
      <c r="A8" s="466"/>
      <c r="B8" s="468"/>
      <c r="C8" s="470"/>
      <c r="D8" s="468"/>
      <c r="E8" s="468"/>
      <c r="F8" s="472"/>
    </row>
    <row r="9" spans="1:6" s="103" customFormat="1" ht="15" customHeight="1">
      <c r="A9" s="100">
        <v>1</v>
      </c>
      <c r="B9" s="101" t="s">
        <v>151</v>
      </c>
      <c r="C9" s="102">
        <v>27210808</v>
      </c>
      <c r="D9" s="357"/>
      <c r="E9" s="357"/>
      <c r="F9" s="102">
        <f>SUM(C9:D9)</f>
        <v>27210808</v>
      </c>
    </row>
    <row r="10" spans="1:6" s="103" customFormat="1" ht="23.25" customHeight="1">
      <c r="A10" s="100">
        <v>2</v>
      </c>
      <c r="B10" s="104" t="s">
        <v>152</v>
      </c>
      <c r="C10" s="105">
        <v>11649490</v>
      </c>
      <c r="D10" s="358">
        <v>20324539</v>
      </c>
      <c r="E10" s="359"/>
      <c r="F10" s="102">
        <f aca="true" t="shared" si="0" ref="F10:F46">SUM(C10:D10)</f>
        <v>31974029</v>
      </c>
    </row>
    <row r="11" spans="1:6" s="103" customFormat="1" ht="15" customHeight="1">
      <c r="A11" s="100">
        <v>3</v>
      </c>
      <c r="B11" s="104" t="s">
        <v>153</v>
      </c>
      <c r="C11" s="105">
        <v>20000</v>
      </c>
      <c r="D11" s="358"/>
      <c r="E11" s="359"/>
      <c r="F11" s="102">
        <f t="shared" si="0"/>
        <v>20000</v>
      </c>
    </row>
    <row r="12" spans="1:6" s="158" customFormat="1" ht="21.75" customHeight="1">
      <c r="A12" s="169">
        <v>4</v>
      </c>
      <c r="B12" s="166" t="s">
        <v>154</v>
      </c>
      <c r="C12" s="165">
        <f>SUM(C9:C11)</f>
        <v>38880298</v>
      </c>
      <c r="D12" s="165">
        <f>SUM(D9:D11)</f>
        <v>20324539</v>
      </c>
      <c r="E12" s="334"/>
      <c r="F12" s="339">
        <f t="shared" si="0"/>
        <v>59204837</v>
      </c>
    </row>
    <row r="13" spans="1:6" s="103" customFormat="1" ht="15" customHeight="1">
      <c r="A13" s="100">
        <v>5</v>
      </c>
      <c r="B13" s="104" t="s">
        <v>155</v>
      </c>
      <c r="C13" s="105"/>
      <c r="D13" s="105"/>
      <c r="E13" s="335"/>
      <c r="F13" s="102">
        <f t="shared" si="0"/>
        <v>0</v>
      </c>
    </row>
    <row r="14" spans="1:6" s="103" customFormat="1" ht="15" customHeight="1">
      <c r="A14" s="100">
        <v>6</v>
      </c>
      <c r="B14" s="104" t="s">
        <v>156</v>
      </c>
      <c r="C14" s="105"/>
      <c r="D14" s="105"/>
      <c r="E14" s="335"/>
      <c r="F14" s="102">
        <f t="shared" si="0"/>
        <v>0</v>
      </c>
    </row>
    <row r="15" spans="1:6" s="158" customFormat="1" ht="15" customHeight="1">
      <c r="A15" s="170">
        <v>7</v>
      </c>
      <c r="B15" s="166" t="s">
        <v>157</v>
      </c>
      <c r="C15" s="165">
        <f>SUM(C13:C14)</f>
        <v>0</v>
      </c>
      <c r="D15" s="165">
        <f>SUM(D13:D14)</f>
        <v>0</v>
      </c>
      <c r="E15" s="334"/>
      <c r="F15" s="102">
        <f t="shared" si="0"/>
        <v>0</v>
      </c>
    </row>
    <row r="16" spans="1:6" s="103" customFormat="1" ht="24" customHeight="1">
      <c r="A16" s="106">
        <v>8</v>
      </c>
      <c r="B16" s="104" t="s">
        <v>158</v>
      </c>
      <c r="C16" s="105">
        <v>105204748</v>
      </c>
      <c r="D16" s="105">
        <v>66760529</v>
      </c>
      <c r="E16" s="335">
        <v>-66760529</v>
      </c>
      <c r="F16" s="102">
        <f>SUM(C16+D16+E16)</f>
        <v>105204748</v>
      </c>
    </row>
    <row r="17" spans="1:6" s="103" customFormat="1" ht="21" customHeight="1">
      <c r="A17" s="106">
        <v>9</v>
      </c>
      <c r="B17" s="104" t="s">
        <v>159</v>
      </c>
      <c r="C17" s="105">
        <v>48839377</v>
      </c>
      <c r="D17" s="105"/>
      <c r="E17" s="335"/>
      <c r="F17" s="102">
        <f>SUM(C17+D17+E17)</f>
        <v>48839377</v>
      </c>
    </row>
    <row r="18" spans="1:6" s="103" customFormat="1" ht="15" customHeight="1">
      <c r="A18" s="106">
        <v>10</v>
      </c>
      <c r="B18" s="104" t="s">
        <v>317</v>
      </c>
      <c r="C18" s="105">
        <v>2750014</v>
      </c>
      <c r="D18" s="105"/>
      <c r="E18" s="335"/>
      <c r="F18" s="102">
        <f>SUM(C18+D18+E18)</f>
        <v>2750014</v>
      </c>
    </row>
    <row r="19" spans="1:6" s="103" customFormat="1" ht="15" customHeight="1">
      <c r="A19" s="106"/>
      <c r="B19" s="104" t="s">
        <v>318</v>
      </c>
      <c r="C19" s="105">
        <v>11930334</v>
      </c>
      <c r="D19" s="105">
        <v>4338</v>
      </c>
      <c r="E19" s="335"/>
      <c r="F19" s="102">
        <f>SUM(C19+D19+E19)</f>
        <v>11934672</v>
      </c>
    </row>
    <row r="20" spans="1:6" s="158" customFormat="1" ht="15" customHeight="1">
      <c r="A20" s="170">
        <v>11</v>
      </c>
      <c r="B20" s="166" t="s">
        <v>319</v>
      </c>
      <c r="C20" s="165">
        <f>SUM(C16:C19)</f>
        <v>168724473</v>
      </c>
      <c r="D20" s="165">
        <f>SUM(D16:D19)</f>
        <v>66764867</v>
      </c>
      <c r="E20" s="165">
        <f>SUM(E16:E19)</f>
        <v>-66760529</v>
      </c>
      <c r="F20" s="165">
        <f>SUM(F16:F19)</f>
        <v>168728811</v>
      </c>
    </row>
    <row r="21" spans="1:6" s="103" customFormat="1" ht="15" customHeight="1">
      <c r="A21" s="106">
        <v>12</v>
      </c>
      <c r="B21" s="104" t="s">
        <v>320</v>
      </c>
      <c r="C21" s="105">
        <v>5427514</v>
      </c>
      <c r="D21" s="105">
        <v>20641036</v>
      </c>
      <c r="E21" s="335"/>
      <c r="F21" s="102">
        <f t="shared" si="0"/>
        <v>26068550</v>
      </c>
    </row>
    <row r="22" spans="1:6" s="103" customFormat="1" ht="15" customHeight="1">
      <c r="A22" s="106">
        <v>13</v>
      </c>
      <c r="B22" s="104" t="s">
        <v>321</v>
      </c>
      <c r="C22" s="105">
        <v>37678482</v>
      </c>
      <c r="D22" s="105">
        <v>4631767</v>
      </c>
      <c r="E22" s="335"/>
      <c r="F22" s="102">
        <f t="shared" si="0"/>
        <v>42310249</v>
      </c>
    </row>
    <row r="23" spans="1:6" s="103" customFormat="1" ht="15" customHeight="1">
      <c r="A23" s="106">
        <v>14</v>
      </c>
      <c r="B23" s="104" t="s">
        <v>322</v>
      </c>
      <c r="C23" s="105"/>
      <c r="D23" s="105"/>
      <c r="E23" s="335"/>
      <c r="F23" s="102">
        <f t="shared" si="0"/>
        <v>0</v>
      </c>
    </row>
    <row r="24" spans="1:6" s="103" customFormat="1" ht="15" customHeight="1">
      <c r="A24" s="106">
        <v>15</v>
      </c>
      <c r="B24" s="104" t="s">
        <v>323</v>
      </c>
      <c r="C24" s="105">
        <v>5749327</v>
      </c>
      <c r="D24" s="105"/>
      <c r="E24" s="335"/>
      <c r="F24" s="102">
        <f t="shared" si="0"/>
        <v>5749327</v>
      </c>
    </row>
    <row r="25" spans="1:6" s="158" customFormat="1" ht="15" customHeight="1">
      <c r="A25" s="170">
        <v>16</v>
      </c>
      <c r="B25" s="166" t="s">
        <v>328</v>
      </c>
      <c r="C25" s="165">
        <f>SUM(C21:C24)</f>
        <v>48855323</v>
      </c>
      <c r="D25" s="165">
        <f>SUM(D21:D24)</f>
        <v>25272803</v>
      </c>
      <c r="E25" s="334"/>
      <c r="F25" s="339">
        <f t="shared" si="0"/>
        <v>74128126</v>
      </c>
    </row>
    <row r="26" spans="1:6" s="103" customFormat="1" ht="15" customHeight="1">
      <c r="A26" s="106">
        <v>17</v>
      </c>
      <c r="B26" s="104" t="s">
        <v>324</v>
      </c>
      <c r="C26" s="157">
        <v>35157380</v>
      </c>
      <c r="D26" s="157">
        <v>46051516</v>
      </c>
      <c r="E26" s="102"/>
      <c r="F26" s="102">
        <f t="shared" si="0"/>
        <v>81208896</v>
      </c>
    </row>
    <row r="27" spans="1:6" s="103" customFormat="1" ht="15" customHeight="1">
      <c r="A27" s="106">
        <v>18</v>
      </c>
      <c r="B27" s="104" t="s">
        <v>325</v>
      </c>
      <c r="C27" s="157">
        <v>14603654</v>
      </c>
      <c r="D27" s="157">
        <v>6192195</v>
      </c>
      <c r="E27" s="102"/>
      <c r="F27" s="102">
        <f t="shared" si="0"/>
        <v>20795849</v>
      </c>
    </row>
    <row r="28" spans="1:6" s="103" customFormat="1" ht="15" customHeight="1">
      <c r="A28" s="106">
        <v>19</v>
      </c>
      <c r="B28" s="104" t="s">
        <v>326</v>
      </c>
      <c r="C28" s="157">
        <v>9034951</v>
      </c>
      <c r="D28" s="157">
        <v>10790863</v>
      </c>
      <c r="E28" s="102"/>
      <c r="F28" s="102">
        <f t="shared" si="0"/>
        <v>19825814</v>
      </c>
    </row>
    <row r="29" spans="1:6" s="158" customFormat="1" ht="15" customHeight="1">
      <c r="A29" s="170">
        <v>20</v>
      </c>
      <c r="B29" s="166" t="s">
        <v>327</v>
      </c>
      <c r="C29" s="165">
        <f>SUM(C26:C28)</f>
        <v>58795985</v>
      </c>
      <c r="D29" s="165">
        <f>SUM(D26:D28)</f>
        <v>63034574</v>
      </c>
      <c r="E29" s="334"/>
      <c r="F29" s="339">
        <f t="shared" si="0"/>
        <v>121830559</v>
      </c>
    </row>
    <row r="30" spans="1:6" s="158" customFormat="1" ht="15" customHeight="1">
      <c r="A30" s="171">
        <v>21</v>
      </c>
      <c r="B30" s="166" t="s">
        <v>170</v>
      </c>
      <c r="C30" s="167">
        <v>22660729</v>
      </c>
      <c r="D30" s="167">
        <v>296513</v>
      </c>
      <c r="E30" s="336"/>
      <c r="F30" s="102">
        <f t="shared" si="0"/>
        <v>22957242</v>
      </c>
    </row>
    <row r="31" spans="1:6" s="158" customFormat="1" ht="15" customHeight="1">
      <c r="A31" s="171">
        <v>22</v>
      </c>
      <c r="B31" s="166" t="s">
        <v>171</v>
      </c>
      <c r="C31" s="167">
        <v>119300555</v>
      </c>
      <c r="D31" s="167">
        <v>2144690</v>
      </c>
      <c r="E31" s="336">
        <v>-66760529</v>
      </c>
      <c r="F31" s="102">
        <f>SUM(C31+D31+E31)</f>
        <v>54684716</v>
      </c>
    </row>
    <row r="32" spans="1:6" s="158" customFormat="1" ht="15" customHeight="1">
      <c r="A32" s="159">
        <v>23</v>
      </c>
      <c r="B32" s="109" t="s">
        <v>172</v>
      </c>
      <c r="C32" s="110">
        <f>SUM(C12+C15+C20-C25-C29-C30-C31)</f>
        <v>-42007821</v>
      </c>
      <c r="D32" s="110">
        <f>SUM(D12+D15+D20-D25-D29-D30-D31)</f>
        <v>-3659174</v>
      </c>
      <c r="E32" s="110">
        <f>SUM(E12+E15+E20-E25-E29-E30-E31)</f>
        <v>0</v>
      </c>
      <c r="F32" s="110">
        <f>SUM(F12+F15+F20-F25-F29-F30-F31)</f>
        <v>-45666995</v>
      </c>
    </row>
    <row r="33" spans="1:6" s="103" customFormat="1" ht="15" customHeight="1">
      <c r="A33" s="107">
        <v>24</v>
      </c>
      <c r="B33" s="104" t="s">
        <v>329</v>
      </c>
      <c r="C33" s="108"/>
      <c r="D33" s="108"/>
      <c r="E33" s="337"/>
      <c r="F33" s="102">
        <f t="shared" si="0"/>
        <v>0</v>
      </c>
    </row>
    <row r="34" spans="1:6" s="103" customFormat="1" ht="21.75" customHeight="1">
      <c r="A34" s="107">
        <v>25</v>
      </c>
      <c r="B34" s="104" t="s">
        <v>330</v>
      </c>
      <c r="C34" s="108">
        <v>0</v>
      </c>
      <c r="D34" s="108"/>
      <c r="E34" s="337"/>
      <c r="F34" s="102">
        <f t="shared" si="0"/>
        <v>0</v>
      </c>
    </row>
    <row r="35" spans="1:6" s="103" customFormat="1" ht="19.5" customHeight="1">
      <c r="A35" s="107">
        <v>26</v>
      </c>
      <c r="B35" s="104" t="s">
        <v>331</v>
      </c>
      <c r="C35" s="108">
        <v>0</v>
      </c>
      <c r="D35" s="108"/>
      <c r="E35" s="337"/>
      <c r="F35" s="102">
        <f t="shared" si="0"/>
        <v>0</v>
      </c>
    </row>
    <row r="36" spans="1:6" s="103" customFormat="1" ht="15" customHeight="1">
      <c r="A36" s="107">
        <v>27</v>
      </c>
      <c r="B36" s="104" t="s">
        <v>332</v>
      </c>
      <c r="C36" s="108"/>
      <c r="D36" s="108"/>
      <c r="E36" s="337"/>
      <c r="F36" s="102">
        <f t="shared" si="0"/>
        <v>0</v>
      </c>
    </row>
    <row r="37" spans="1:11" s="162" customFormat="1" ht="20.25" customHeight="1">
      <c r="A37" s="163">
        <v>28</v>
      </c>
      <c r="B37" s="160" t="s">
        <v>333</v>
      </c>
      <c r="C37" s="161"/>
      <c r="D37" s="161"/>
      <c r="E37" s="338"/>
      <c r="F37" s="102">
        <f t="shared" si="0"/>
        <v>0</v>
      </c>
      <c r="K37" s="103"/>
    </row>
    <row r="38" spans="1:6" s="158" customFormat="1" ht="21" customHeight="1">
      <c r="A38" s="171">
        <v>32</v>
      </c>
      <c r="B38" s="166" t="s">
        <v>334</v>
      </c>
      <c r="C38" s="167">
        <f>SUM(C33:C37)</f>
        <v>0</v>
      </c>
      <c r="D38" s="167">
        <f>SUM(D33:D37)</f>
        <v>0</v>
      </c>
      <c r="E38" s="336"/>
      <c r="F38" s="102">
        <f t="shared" si="0"/>
        <v>0</v>
      </c>
    </row>
    <row r="39" spans="1:6" s="103" customFormat="1" ht="21" customHeight="1">
      <c r="A39" s="107"/>
      <c r="B39" s="104" t="s">
        <v>335</v>
      </c>
      <c r="C39" s="108"/>
      <c r="D39" s="108"/>
      <c r="E39" s="337"/>
      <c r="F39" s="102">
        <f t="shared" si="0"/>
        <v>0</v>
      </c>
    </row>
    <row r="40" spans="1:6" s="103" customFormat="1" ht="21" customHeight="1">
      <c r="A40" s="107"/>
      <c r="B40" s="104" t="s">
        <v>336</v>
      </c>
      <c r="C40" s="108"/>
      <c r="D40" s="108"/>
      <c r="E40" s="337"/>
      <c r="F40" s="102">
        <f t="shared" si="0"/>
        <v>0</v>
      </c>
    </row>
    <row r="41" spans="1:6" s="103" customFormat="1" ht="21" customHeight="1">
      <c r="A41" s="107"/>
      <c r="B41" s="104" t="s">
        <v>337</v>
      </c>
      <c r="C41" s="108"/>
      <c r="D41" s="108"/>
      <c r="E41" s="337"/>
      <c r="F41" s="102">
        <f t="shared" si="0"/>
        <v>0</v>
      </c>
    </row>
    <row r="42" spans="1:6" s="103" customFormat="1" ht="21" customHeight="1">
      <c r="A42" s="107"/>
      <c r="B42" s="160" t="s">
        <v>338</v>
      </c>
      <c r="C42" s="108"/>
      <c r="D42" s="108"/>
      <c r="E42" s="337"/>
      <c r="F42" s="102">
        <f t="shared" si="0"/>
        <v>0</v>
      </c>
    </row>
    <row r="43" spans="1:6" s="103" customFormat="1" ht="21" customHeight="1">
      <c r="A43" s="107"/>
      <c r="B43" s="160" t="s">
        <v>339</v>
      </c>
      <c r="C43" s="108"/>
      <c r="D43" s="108"/>
      <c r="E43" s="337"/>
      <c r="F43" s="102">
        <f t="shared" si="0"/>
        <v>0</v>
      </c>
    </row>
    <row r="44" spans="1:6" s="158" customFormat="1" ht="15" customHeight="1">
      <c r="A44" s="171">
        <v>33</v>
      </c>
      <c r="B44" s="166" t="s">
        <v>340</v>
      </c>
      <c r="C44" s="165">
        <f>SUM(C39:C43)</f>
        <v>0</v>
      </c>
      <c r="D44" s="165">
        <f>SUM(D39:D43)</f>
        <v>0</v>
      </c>
      <c r="E44" s="334"/>
      <c r="F44" s="102">
        <f t="shared" si="0"/>
        <v>0</v>
      </c>
    </row>
    <row r="45" spans="1:6" s="158" customFormat="1" ht="15" customHeight="1">
      <c r="A45" s="159">
        <v>34</v>
      </c>
      <c r="B45" s="109" t="s">
        <v>183</v>
      </c>
      <c r="C45" s="110">
        <f>SUM(C38-C44)</f>
        <v>0</v>
      </c>
      <c r="D45" s="110">
        <f>SUM(D37-D44)</f>
        <v>0</v>
      </c>
      <c r="E45" s="110"/>
      <c r="F45" s="110">
        <f t="shared" si="0"/>
        <v>0</v>
      </c>
    </row>
    <row r="46" spans="1:6" s="158" customFormat="1" ht="15" customHeight="1">
      <c r="A46" s="159">
        <v>42</v>
      </c>
      <c r="B46" s="109" t="s">
        <v>341</v>
      </c>
      <c r="C46" s="110">
        <f>SUM(C32+C45)</f>
        <v>-42007821</v>
      </c>
      <c r="D46" s="110">
        <f>SUM(D32+D45)</f>
        <v>-3659174</v>
      </c>
      <c r="E46" s="110"/>
      <c r="F46" s="110">
        <f t="shared" si="0"/>
        <v>-45666995</v>
      </c>
    </row>
  </sheetData>
  <sheetProtection/>
  <mergeCells count="10">
    <mergeCell ref="B1:F1"/>
    <mergeCell ref="A7:A8"/>
    <mergeCell ref="B7:B8"/>
    <mergeCell ref="C7:C8"/>
    <mergeCell ref="D7:D8"/>
    <mergeCell ref="F7:F8"/>
    <mergeCell ref="A3:F3"/>
    <mergeCell ref="A4:F4"/>
    <mergeCell ref="A5:F5"/>
    <mergeCell ref="E7:E8"/>
  </mergeCells>
  <printOptions/>
  <pageMargins left="1.19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14"/>
  <sheetViews>
    <sheetView zoomScalePageLayoutView="0" workbookViewId="0" topLeftCell="A1">
      <selection activeCell="N7" sqref="N7"/>
    </sheetView>
  </sheetViews>
  <sheetFormatPr defaultColWidth="9.140625" defaultRowHeight="12.75"/>
  <cols>
    <col min="12" max="12" width="12.8515625" style="0" customWidth="1"/>
  </cols>
  <sheetData>
    <row r="1" spans="1:11" ht="18.75">
      <c r="A1" s="393" t="s">
        <v>518</v>
      </c>
      <c r="B1" s="393"/>
      <c r="C1" s="223"/>
      <c r="D1" s="223"/>
      <c r="E1" s="223"/>
      <c r="F1" s="223"/>
      <c r="G1" s="393"/>
      <c r="H1" s="393"/>
      <c r="I1" s="223"/>
      <c r="J1" s="223"/>
      <c r="K1" s="223"/>
    </row>
    <row r="2" spans="1:11" ht="15.75">
      <c r="A2" s="394"/>
      <c r="B2" s="394"/>
      <c r="C2" s="395"/>
      <c r="D2" s="396"/>
      <c r="E2" s="396"/>
      <c r="F2" s="396"/>
      <c r="G2" s="396"/>
      <c r="H2" s="396"/>
      <c r="I2" s="396"/>
      <c r="J2" s="396"/>
      <c r="K2" s="396"/>
    </row>
    <row r="3" spans="1:11" ht="15.75">
      <c r="A3" s="394"/>
      <c r="B3" s="394"/>
      <c r="C3" s="420" t="s">
        <v>453</v>
      </c>
      <c r="D3" s="420"/>
      <c r="E3" s="420"/>
      <c r="F3" s="420"/>
      <c r="G3" s="420"/>
      <c r="H3" s="396"/>
      <c r="I3" s="396"/>
      <c r="J3" s="396"/>
      <c r="K3" s="396"/>
    </row>
    <row r="4" spans="1:11" ht="15" customHeight="1">
      <c r="A4" s="397"/>
      <c r="B4" s="398"/>
      <c r="C4" s="479" t="s">
        <v>506</v>
      </c>
      <c r="D4" s="479"/>
      <c r="E4" s="479"/>
      <c r="F4" s="479"/>
      <c r="G4" s="479"/>
      <c r="H4" s="479"/>
      <c r="I4" s="479"/>
      <c r="J4" s="479"/>
      <c r="K4" s="396"/>
    </row>
    <row r="5" spans="1:11" ht="15.75">
      <c r="A5" s="397"/>
      <c r="B5" s="398"/>
      <c r="C5" s="399"/>
      <c r="D5" s="399"/>
      <c r="E5" s="399"/>
      <c r="F5" s="399"/>
      <c r="G5" s="399"/>
      <c r="H5" s="396"/>
      <c r="I5" s="396"/>
      <c r="J5" s="396"/>
      <c r="K5" s="396"/>
    </row>
    <row r="6" spans="1:11" ht="15.75">
      <c r="A6" s="397"/>
      <c r="B6" s="398"/>
      <c r="C6" s="399"/>
      <c r="D6" s="399"/>
      <c r="E6" s="399"/>
      <c r="F6" s="399"/>
      <c r="G6" s="399"/>
      <c r="H6" s="396"/>
      <c r="I6" s="396"/>
      <c r="J6" s="396"/>
      <c r="K6" s="396"/>
    </row>
    <row r="7" spans="1:11" ht="16.5" thickBot="1">
      <c r="A7" s="397"/>
      <c r="B7" s="398"/>
      <c r="C7" s="399"/>
      <c r="D7" s="399"/>
      <c r="E7" s="399"/>
      <c r="F7" s="399"/>
      <c r="G7" s="396"/>
      <c r="H7" s="396"/>
      <c r="I7" s="478" t="s">
        <v>454</v>
      </c>
      <c r="J7" s="478"/>
      <c r="K7" s="478"/>
    </row>
    <row r="8" spans="1:11" ht="16.5" customHeight="1" thickBot="1" thickTop="1">
      <c r="A8" s="480" t="s">
        <v>455</v>
      </c>
      <c r="B8" s="480"/>
      <c r="C8" s="481" t="s">
        <v>456</v>
      </c>
      <c r="D8" s="473" t="s">
        <v>457</v>
      </c>
      <c r="E8" s="473"/>
      <c r="F8" s="473"/>
      <c r="G8" s="473"/>
      <c r="H8" s="473" t="s">
        <v>463</v>
      </c>
      <c r="I8" s="473"/>
      <c r="J8" s="473"/>
      <c r="K8" s="473"/>
    </row>
    <row r="9" spans="1:12" ht="17.25" thickBot="1" thickTop="1">
      <c r="A9" s="480"/>
      <c r="B9" s="480"/>
      <c r="C9" s="481"/>
      <c r="D9" s="400" t="s">
        <v>458</v>
      </c>
      <c r="E9" s="401" t="s">
        <v>459</v>
      </c>
      <c r="F9" s="400" t="s">
        <v>458</v>
      </c>
      <c r="G9" s="402" t="s">
        <v>459</v>
      </c>
      <c r="H9" s="400" t="s">
        <v>458</v>
      </c>
      <c r="I9" s="401" t="s">
        <v>459</v>
      </c>
      <c r="J9" s="400" t="s">
        <v>458</v>
      </c>
      <c r="K9" s="402" t="s">
        <v>459</v>
      </c>
      <c r="L9" s="426"/>
    </row>
    <row r="10" spans="1:11" ht="69" customHeight="1" thickBot="1" thickTop="1">
      <c r="A10" s="480"/>
      <c r="B10" s="480"/>
      <c r="C10" s="481"/>
      <c r="D10" s="474" t="s">
        <v>460</v>
      </c>
      <c r="E10" s="474"/>
      <c r="F10" s="473" t="s">
        <v>461</v>
      </c>
      <c r="G10" s="473"/>
      <c r="H10" s="475" t="s">
        <v>519</v>
      </c>
      <c r="I10" s="475"/>
      <c r="J10" s="473" t="s">
        <v>520</v>
      </c>
      <c r="K10" s="473"/>
    </row>
    <row r="11" spans="1:11" ht="16.5" thickBot="1" thickTop="1">
      <c r="A11" s="482">
        <v>1</v>
      </c>
      <c r="B11" s="482"/>
      <c r="C11" s="403">
        <v>2</v>
      </c>
      <c r="D11" s="404">
        <v>11</v>
      </c>
      <c r="E11" s="405">
        <v>12</v>
      </c>
      <c r="F11" s="404">
        <v>13</v>
      </c>
      <c r="G11" s="406">
        <v>14</v>
      </c>
      <c r="H11" s="404">
        <v>11</v>
      </c>
      <c r="I11" s="405">
        <v>12</v>
      </c>
      <c r="J11" s="404">
        <v>13</v>
      </c>
      <c r="K11" s="406">
        <v>14</v>
      </c>
    </row>
    <row r="12" spans="1:12" ht="17.25" thickBot="1" thickTop="1">
      <c r="A12" s="407" t="s">
        <v>430</v>
      </c>
      <c r="B12" s="483" t="s">
        <v>10</v>
      </c>
      <c r="C12" s="483"/>
      <c r="D12" s="408">
        <v>9</v>
      </c>
      <c r="E12" s="409">
        <v>2</v>
      </c>
      <c r="F12" s="408">
        <v>21</v>
      </c>
      <c r="G12" s="410"/>
      <c r="H12" s="408">
        <v>9</v>
      </c>
      <c r="I12" s="409">
        <v>1</v>
      </c>
      <c r="J12" s="408">
        <v>21</v>
      </c>
      <c r="K12" s="410"/>
      <c r="L12" s="416"/>
    </row>
    <row r="13" spans="1:11" ht="17.25" thickBot="1" thickTop="1">
      <c r="A13" s="411">
        <v>2</v>
      </c>
      <c r="B13" s="476" t="s">
        <v>196</v>
      </c>
      <c r="C13" s="476"/>
      <c r="D13" s="412">
        <v>13</v>
      </c>
      <c r="E13" s="413">
        <v>2</v>
      </c>
      <c r="F13" s="412"/>
      <c r="G13" s="414"/>
      <c r="H13" s="412">
        <v>14</v>
      </c>
      <c r="I13" s="413">
        <v>3</v>
      </c>
      <c r="J13" s="412"/>
      <c r="K13" s="414"/>
    </row>
    <row r="14" spans="1:11" ht="17.25" thickBot="1" thickTop="1">
      <c r="A14" s="477" t="s">
        <v>462</v>
      </c>
      <c r="B14" s="477"/>
      <c r="C14" s="477"/>
      <c r="D14" s="408">
        <f>SUM(D12:D13)</f>
        <v>22</v>
      </c>
      <c r="E14" s="409">
        <f>SUM(E12:E13)</f>
        <v>4</v>
      </c>
      <c r="F14" s="408">
        <f>SUM(F12:F13)</f>
        <v>21</v>
      </c>
      <c r="G14" s="410">
        <f>SUM(G13)</f>
        <v>0</v>
      </c>
      <c r="H14" s="408">
        <f>SUM(H12:H13)</f>
        <v>23</v>
      </c>
      <c r="I14" s="409">
        <f>SUM(I12:I13)</f>
        <v>4</v>
      </c>
      <c r="J14" s="408">
        <f>SUM(J12:J13)</f>
        <v>21</v>
      </c>
      <c r="K14" s="410">
        <f>SUM(K13)</f>
        <v>0</v>
      </c>
    </row>
    <row r="15" ht="13.5" thickTop="1"/>
  </sheetData>
  <sheetProtection/>
  <mergeCells count="14">
    <mergeCell ref="B13:C13"/>
    <mergeCell ref="A14:C14"/>
    <mergeCell ref="I7:K7"/>
    <mergeCell ref="C4:J4"/>
    <mergeCell ref="A8:B10"/>
    <mergeCell ref="C8:C10"/>
    <mergeCell ref="A11:B11"/>
    <mergeCell ref="B12:C12"/>
    <mergeCell ref="D8:G8"/>
    <mergeCell ref="H8:K8"/>
    <mergeCell ref="D10:E10"/>
    <mergeCell ref="F10:G10"/>
    <mergeCell ref="H10:I10"/>
    <mergeCell ref="J10:K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6"/>
  <sheetViews>
    <sheetView zoomScalePageLayoutView="0" workbookViewId="0" topLeftCell="A1">
      <selection activeCell="E1" sqref="E1:I1"/>
    </sheetView>
  </sheetViews>
  <sheetFormatPr defaultColWidth="9.140625" defaultRowHeight="12.75"/>
  <cols>
    <col min="3" max="3" width="37.00390625" style="0" customWidth="1"/>
    <col min="5" max="5" width="18.00390625" style="388" customWidth="1"/>
    <col min="6" max="6" width="17.00390625" style="388" customWidth="1"/>
    <col min="7" max="8" width="15.7109375" style="388" customWidth="1"/>
    <col min="9" max="9" width="17.00390625" style="388" customWidth="1"/>
  </cols>
  <sheetData>
    <row r="1" spans="5:12" ht="18.75">
      <c r="E1" s="484" t="s">
        <v>521</v>
      </c>
      <c r="F1" s="484"/>
      <c r="G1" s="484"/>
      <c r="H1" s="484"/>
      <c r="I1" s="484"/>
      <c r="J1" s="223"/>
      <c r="K1" s="98"/>
      <c r="L1" s="98"/>
    </row>
    <row r="2" spans="2:9" ht="12.75">
      <c r="B2" s="486" t="s">
        <v>404</v>
      </c>
      <c r="C2" s="486"/>
      <c r="D2" s="486"/>
      <c r="E2" s="486"/>
      <c r="F2" s="486"/>
      <c r="G2" s="486"/>
      <c r="H2" s="486"/>
      <c r="I2" s="486"/>
    </row>
    <row r="3" spans="2:9" ht="12.75">
      <c r="B3" s="496" t="s">
        <v>452</v>
      </c>
      <c r="C3" s="496"/>
      <c r="D3" s="496"/>
      <c r="E3" s="496"/>
      <c r="F3" s="496"/>
      <c r="G3" s="496"/>
      <c r="H3" s="496"/>
      <c r="I3" s="496"/>
    </row>
    <row r="4" spans="2:9" ht="12.75">
      <c r="B4" s="487">
        <v>43465</v>
      </c>
      <c r="C4" s="487"/>
      <c r="D4" s="487"/>
      <c r="E4" s="487"/>
      <c r="F4" s="487"/>
      <c r="G4" s="487"/>
      <c r="H4" s="487"/>
      <c r="I4" s="487"/>
    </row>
    <row r="5" spans="8:9" ht="12.75">
      <c r="H5" s="488" t="s">
        <v>313</v>
      </c>
      <c r="I5" s="488"/>
    </row>
    <row r="6" spans="1:9" ht="12.75">
      <c r="A6" s="378" t="s">
        <v>405</v>
      </c>
      <c r="B6" s="495" t="s">
        <v>406</v>
      </c>
      <c r="C6" s="495"/>
      <c r="D6" s="378" t="s">
        <v>407</v>
      </c>
      <c r="E6" s="389" t="s">
        <v>408</v>
      </c>
      <c r="F6" s="389" t="s">
        <v>409</v>
      </c>
      <c r="G6" s="389" t="s">
        <v>410</v>
      </c>
      <c r="H6" s="389" t="s">
        <v>411</v>
      </c>
      <c r="I6" s="389" t="s">
        <v>256</v>
      </c>
    </row>
    <row r="7" spans="1:9" ht="12.75">
      <c r="A7" s="379">
        <v>1</v>
      </c>
      <c r="B7" s="485" t="s">
        <v>412</v>
      </c>
      <c r="C7" s="485"/>
      <c r="D7" s="379">
        <v>1</v>
      </c>
      <c r="E7" s="380">
        <v>0</v>
      </c>
      <c r="F7" s="381">
        <v>0</v>
      </c>
      <c r="G7" s="382">
        <v>0</v>
      </c>
      <c r="H7" s="381">
        <v>0</v>
      </c>
      <c r="I7" s="381">
        <f>SUM(E7:H7)</f>
        <v>0</v>
      </c>
    </row>
    <row r="8" spans="1:9" ht="12.75">
      <c r="A8" s="379">
        <v>2</v>
      </c>
      <c r="B8" s="485" t="s">
        <v>413</v>
      </c>
      <c r="C8" s="485"/>
      <c r="D8" s="379">
        <v>2</v>
      </c>
      <c r="E8" s="380">
        <v>0</v>
      </c>
      <c r="F8" s="380">
        <v>0</v>
      </c>
      <c r="G8" s="382">
        <v>0</v>
      </c>
      <c r="H8" s="381">
        <v>0</v>
      </c>
      <c r="I8" s="381">
        <f aca="true" t="shared" si="0" ref="I8:I21">SUM(E8:H8)</f>
        <v>0</v>
      </c>
    </row>
    <row r="9" spans="1:9" ht="12.75">
      <c r="A9" s="379">
        <v>3</v>
      </c>
      <c r="B9" s="485" t="s">
        <v>414</v>
      </c>
      <c r="C9" s="485"/>
      <c r="D9" s="379">
        <v>3</v>
      </c>
      <c r="E9" s="380">
        <v>0</v>
      </c>
      <c r="F9" s="380">
        <v>0</v>
      </c>
      <c r="G9" s="382">
        <v>0</v>
      </c>
      <c r="H9" s="381">
        <v>0</v>
      </c>
      <c r="I9" s="381">
        <f t="shared" si="0"/>
        <v>0</v>
      </c>
    </row>
    <row r="10" spans="1:9" ht="12.75">
      <c r="A10" s="379">
        <v>4</v>
      </c>
      <c r="B10" s="485" t="s">
        <v>415</v>
      </c>
      <c r="C10" s="485"/>
      <c r="D10" s="379">
        <v>4</v>
      </c>
      <c r="E10" s="380">
        <v>0</v>
      </c>
      <c r="F10" s="380">
        <v>519015</v>
      </c>
      <c r="G10" s="382">
        <v>0</v>
      </c>
      <c r="H10" s="381">
        <v>0</v>
      </c>
      <c r="I10" s="381">
        <f t="shared" si="0"/>
        <v>519015</v>
      </c>
    </row>
    <row r="11" spans="1:9" ht="12.75">
      <c r="A11" s="379">
        <v>5</v>
      </c>
      <c r="B11" s="485" t="s">
        <v>416</v>
      </c>
      <c r="C11" s="485"/>
      <c r="D11" s="379">
        <v>5</v>
      </c>
      <c r="E11" s="380">
        <v>0</v>
      </c>
      <c r="F11" s="380">
        <v>0</v>
      </c>
      <c r="G11" s="382">
        <v>0</v>
      </c>
      <c r="H11" s="381">
        <v>0</v>
      </c>
      <c r="I11" s="381">
        <f t="shared" si="0"/>
        <v>0</v>
      </c>
    </row>
    <row r="12" spans="1:9" ht="12.75">
      <c r="A12" s="379">
        <v>6</v>
      </c>
      <c r="B12" s="485" t="s">
        <v>417</v>
      </c>
      <c r="C12" s="485"/>
      <c r="D12" s="379">
        <v>6</v>
      </c>
      <c r="E12" s="380">
        <v>0</v>
      </c>
      <c r="F12" s="380">
        <v>0</v>
      </c>
      <c r="G12" s="382">
        <v>0</v>
      </c>
      <c r="H12" s="381">
        <v>0</v>
      </c>
      <c r="I12" s="381">
        <f t="shared" si="0"/>
        <v>0</v>
      </c>
    </row>
    <row r="13" spans="1:9" ht="12.75">
      <c r="A13" s="383" t="s">
        <v>418</v>
      </c>
      <c r="B13" s="491" t="s">
        <v>419</v>
      </c>
      <c r="C13" s="491"/>
      <c r="D13" s="383">
        <v>7</v>
      </c>
      <c r="E13" s="384">
        <f>SUM(E7:E12)</f>
        <v>0</v>
      </c>
      <c r="F13" s="385">
        <f>SUM(F7:F12)</f>
        <v>519015</v>
      </c>
      <c r="G13" s="385">
        <f>SUM(G7:G12)</f>
        <v>0</v>
      </c>
      <c r="H13" s="385">
        <f>SUM(H7:H12)</f>
        <v>0</v>
      </c>
      <c r="I13" s="385">
        <f t="shared" si="0"/>
        <v>519015</v>
      </c>
    </row>
    <row r="14" spans="1:9" ht="12.75">
      <c r="A14" s="379">
        <v>1</v>
      </c>
      <c r="B14" s="485" t="s">
        <v>420</v>
      </c>
      <c r="C14" s="485"/>
      <c r="D14" s="379">
        <v>8</v>
      </c>
      <c r="E14" s="381">
        <v>226642783</v>
      </c>
      <c r="F14" s="381">
        <v>150653039</v>
      </c>
      <c r="G14" s="381">
        <v>7780348</v>
      </c>
      <c r="H14" s="381">
        <v>0</v>
      </c>
      <c r="I14" s="381">
        <f t="shared" si="0"/>
        <v>385076170</v>
      </c>
    </row>
    <row r="15" spans="1:9" ht="12.75">
      <c r="A15" s="379">
        <v>2</v>
      </c>
      <c r="B15" s="485" t="s">
        <v>421</v>
      </c>
      <c r="C15" s="485"/>
      <c r="D15" s="379">
        <v>9</v>
      </c>
      <c r="E15" s="381">
        <v>3543039</v>
      </c>
      <c r="F15" s="381">
        <v>7944313</v>
      </c>
      <c r="G15" s="382">
        <v>354032</v>
      </c>
      <c r="H15" s="381">
        <v>0</v>
      </c>
      <c r="I15" s="381">
        <f t="shared" si="0"/>
        <v>11841384</v>
      </c>
    </row>
    <row r="16" spans="1:9" ht="12.75">
      <c r="A16" s="379">
        <v>3</v>
      </c>
      <c r="B16" s="485" t="s">
        <v>422</v>
      </c>
      <c r="C16" s="485"/>
      <c r="D16" s="379">
        <v>10</v>
      </c>
      <c r="E16" s="380">
        <v>0</v>
      </c>
      <c r="F16" s="380">
        <v>4492475</v>
      </c>
      <c r="G16" s="382">
        <v>0</v>
      </c>
      <c r="H16" s="381">
        <v>0</v>
      </c>
      <c r="I16" s="381">
        <f t="shared" si="0"/>
        <v>4492475</v>
      </c>
    </row>
    <row r="17" spans="1:9" ht="12.75">
      <c r="A17" s="379">
        <v>4</v>
      </c>
      <c r="B17" s="485" t="s">
        <v>423</v>
      </c>
      <c r="C17" s="485"/>
      <c r="D17" s="379">
        <v>11</v>
      </c>
      <c r="E17" s="380">
        <v>0</v>
      </c>
      <c r="F17" s="380">
        <v>0</v>
      </c>
      <c r="G17" s="382">
        <v>0</v>
      </c>
      <c r="H17" s="381">
        <v>0</v>
      </c>
      <c r="I17" s="381">
        <f t="shared" si="0"/>
        <v>0</v>
      </c>
    </row>
    <row r="18" spans="1:9" ht="12.75">
      <c r="A18" s="379">
        <v>5</v>
      </c>
      <c r="B18" s="485" t="s">
        <v>424</v>
      </c>
      <c r="C18" s="485"/>
      <c r="D18" s="379">
        <v>12</v>
      </c>
      <c r="E18" s="380">
        <v>0</v>
      </c>
      <c r="F18" s="380">
        <v>0</v>
      </c>
      <c r="G18" s="382">
        <v>0</v>
      </c>
      <c r="H18" s="381">
        <v>0</v>
      </c>
      <c r="I18" s="381">
        <f t="shared" si="0"/>
        <v>0</v>
      </c>
    </row>
    <row r="19" spans="1:9" ht="12.75">
      <c r="A19" s="379">
        <v>6</v>
      </c>
      <c r="B19" s="485" t="s">
        <v>425</v>
      </c>
      <c r="C19" s="485"/>
      <c r="D19" s="379">
        <v>13</v>
      </c>
      <c r="E19" s="380">
        <v>0</v>
      </c>
      <c r="F19" s="380">
        <v>0</v>
      </c>
      <c r="G19" s="382">
        <v>0</v>
      </c>
      <c r="H19" s="381">
        <v>0</v>
      </c>
      <c r="I19" s="381">
        <f t="shared" si="0"/>
        <v>0</v>
      </c>
    </row>
    <row r="20" spans="1:9" ht="12.75">
      <c r="A20" s="379">
        <v>7</v>
      </c>
      <c r="B20" s="485" t="s">
        <v>426</v>
      </c>
      <c r="C20" s="485"/>
      <c r="D20" s="379">
        <v>14</v>
      </c>
      <c r="E20" s="380">
        <v>0</v>
      </c>
      <c r="F20" s="380">
        <v>0</v>
      </c>
      <c r="G20" s="382">
        <v>0</v>
      </c>
      <c r="H20" s="381">
        <v>0</v>
      </c>
      <c r="I20" s="381">
        <f t="shared" si="0"/>
        <v>0</v>
      </c>
    </row>
    <row r="21" spans="1:9" ht="12.75">
      <c r="A21" s="379">
        <v>8</v>
      </c>
      <c r="B21" s="485" t="s">
        <v>427</v>
      </c>
      <c r="C21" s="485"/>
      <c r="D21" s="379">
        <v>15</v>
      </c>
      <c r="E21" s="380">
        <v>0</v>
      </c>
      <c r="F21" s="380">
        <v>0</v>
      </c>
      <c r="G21" s="382">
        <v>0</v>
      </c>
      <c r="H21" s="381">
        <v>0</v>
      </c>
      <c r="I21" s="381">
        <f t="shared" si="0"/>
        <v>0</v>
      </c>
    </row>
    <row r="22" spans="1:9" ht="12.75">
      <c r="A22" s="386" t="s">
        <v>429</v>
      </c>
      <c r="B22" s="492" t="s">
        <v>428</v>
      </c>
      <c r="C22" s="492"/>
      <c r="D22" s="387">
        <v>16</v>
      </c>
      <c r="E22" s="390">
        <f>SUM(E14:E21)</f>
        <v>230185822</v>
      </c>
      <c r="F22" s="390">
        <f>SUM(F14:F21)</f>
        <v>163089827</v>
      </c>
      <c r="G22" s="390">
        <f>SUM(G14:G21)</f>
        <v>8134380</v>
      </c>
      <c r="H22" s="390">
        <f>SUM(H14:H21)</f>
        <v>0</v>
      </c>
      <c r="I22" s="390">
        <f>SUM(I14:I21)</f>
        <v>401410029</v>
      </c>
    </row>
    <row r="23" spans="1:9" ht="12.75">
      <c r="A23" s="368" t="s">
        <v>430</v>
      </c>
      <c r="B23" s="493" t="s">
        <v>438</v>
      </c>
      <c r="C23" s="494"/>
      <c r="D23" s="379">
        <v>17</v>
      </c>
      <c r="E23" s="380">
        <v>0</v>
      </c>
      <c r="F23" s="380">
        <v>5380000</v>
      </c>
      <c r="G23" s="382">
        <v>0</v>
      </c>
      <c r="H23" s="381">
        <v>0</v>
      </c>
      <c r="I23" s="380">
        <f>SUM(E23:H23)</f>
        <v>5380000</v>
      </c>
    </row>
    <row r="24" spans="1:9" ht="12.75">
      <c r="A24" s="368" t="s">
        <v>431</v>
      </c>
      <c r="B24" s="489" t="s">
        <v>436</v>
      </c>
      <c r="C24" s="490"/>
      <c r="D24" s="379">
        <v>18</v>
      </c>
      <c r="E24" s="380">
        <v>0</v>
      </c>
      <c r="F24" s="380">
        <v>0</v>
      </c>
      <c r="G24" s="382">
        <v>0</v>
      </c>
      <c r="H24" s="381">
        <v>0</v>
      </c>
      <c r="I24" s="380">
        <f aca="true" t="shared" si="1" ref="I24:I34">SUM(E24:H24)</f>
        <v>0</v>
      </c>
    </row>
    <row r="25" spans="1:9" ht="12.75">
      <c r="A25" s="368" t="s">
        <v>432</v>
      </c>
      <c r="B25" s="490" t="s">
        <v>437</v>
      </c>
      <c r="C25" s="490"/>
      <c r="D25" s="379">
        <v>19</v>
      </c>
      <c r="E25" s="380">
        <v>0</v>
      </c>
      <c r="F25" s="380">
        <v>0</v>
      </c>
      <c r="G25" s="382">
        <v>0</v>
      </c>
      <c r="H25" s="381">
        <v>0</v>
      </c>
      <c r="I25" s="380">
        <f t="shared" si="1"/>
        <v>0</v>
      </c>
    </row>
    <row r="26" spans="1:9" ht="12.75">
      <c r="A26" s="368" t="s">
        <v>433</v>
      </c>
      <c r="B26" s="485" t="s">
        <v>439</v>
      </c>
      <c r="C26" s="485"/>
      <c r="D26" s="379">
        <v>20</v>
      </c>
      <c r="E26" s="380">
        <v>0</v>
      </c>
      <c r="F26" s="380">
        <v>0</v>
      </c>
      <c r="G26" s="382">
        <v>0</v>
      </c>
      <c r="H26" s="381">
        <v>0</v>
      </c>
      <c r="I26" s="380">
        <f t="shared" si="1"/>
        <v>0</v>
      </c>
    </row>
    <row r="27" spans="1:9" ht="12.75">
      <c r="A27" s="368" t="s">
        <v>434</v>
      </c>
      <c r="B27" s="485" t="s">
        <v>440</v>
      </c>
      <c r="C27" s="485"/>
      <c r="D27" s="379">
        <v>21</v>
      </c>
      <c r="E27" s="380">
        <v>0</v>
      </c>
      <c r="F27" s="380">
        <v>0</v>
      </c>
      <c r="G27" s="382">
        <v>0</v>
      </c>
      <c r="H27" s="381">
        <v>0</v>
      </c>
      <c r="I27" s="380">
        <f t="shared" si="1"/>
        <v>0</v>
      </c>
    </row>
    <row r="28" spans="1:9" ht="12.75">
      <c r="A28" s="368" t="s">
        <v>435</v>
      </c>
      <c r="B28" s="485" t="s">
        <v>441</v>
      </c>
      <c r="C28" s="485"/>
      <c r="D28" s="379">
        <v>22</v>
      </c>
      <c r="E28" s="380">
        <v>0</v>
      </c>
      <c r="F28" s="380">
        <v>0</v>
      </c>
      <c r="G28" s="382">
        <v>0</v>
      </c>
      <c r="H28" s="381">
        <v>0</v>
      </c>
      <c r="I28" s="380">
        <f t="shared" si="1"/>
        <v>0</v>
      </c>
    </row>
    <row r="29" spans="1:9" s="74" customFormat="1" ht="12.75">
      <c r="A29" s="392" t="s">
        <v>7</v>
      </c>
      <c r="B29" s="491" t="s">
        <v>442</v>
      </c>
      <c r="C29" s="491"/>
      <c r="D29" s="383">
        <v>23</v>
      </c>
      <c r="E29" s="384">
        <v>0</v>
      </c>
      <c r="F29" s="384">
        <f>SUM(F23:F28)</f>
        <v>5380000</v>
      </c>
      <c r="G29" s="391">
        <v>0</v>
      </c>
      <c r="H29" s="385">
        <v>0</v>
      </c>
      <c r="I29" s="384">
        <f t="shared" si="1"/>
        <v>5380000</v>
      </c>
    </row>
    <row r="30" spans="1:9" ht="12.75">
      <c r="A30" s="368" t="s">
        <v>430</v>
      </c>
      <c r="B30" s="485" t="s">
        <v>443</v>
      </c>
      <c r="C30" s="485"/>
      <c r="D30" s="379">
        <v>24</v>
      </c>
      <c r="E30" s="380">
        <v>0</v>
      </c>
      <c r="F30" s="380">
        <v>0</v>
      </c>
      <c r="G30" s="382">
        <v>0</v>
      </c>
      <c r="H30" s="381">
        <v>0</v>
      </c>
      <c r="I30" s="380">
        <f t="shared" si="1"/>
        <v>0</v>
      </c>
    </row>
    <row r="31" spans="1:9" ht="12.75">
      <c r="A31" s="368" t="s">
        <v>431</v>
      </c>
      <c r="B31" s="485" t="s">
        <v>444</v>
      </c>
      <c r="C31" s="485"/>
      <c r="D31" s="379">
        <v>25</v>
      </c>
      <c r="E31" s="380">
        <v>0</v>
      </c>
      <c r="F31" s="380">
        <v>0</v>
      </c>
      <c r="G31" s="382">
        <v>0</v>
      </c>
      <c r="H31" s="381">
        <v>0</v>
      </c>
      <c r="I31" s="380">
        <f t="shared" si="1"/>
        <v>0</v>
      </c>
    </row>
    <row r="32" spans="1:9" ht="12.75">
      <c r="A32" s="368" t="s">
        <v>432</v>
      </c>
      <c r="B32" s="485" t="s">
        <v>445</v>
      </c>
      <c r="C32" s="485"/>
      <c r="D32" s="379">
        <v>26</v>
      </c>
      <c r="E32" s="380">
        <v>0</v>
      </c>
      <c r="F32" s="380">
        <v>41289349</v>
      </c>
      <c r="G32" s="380"/>
      <c r="H32" s="380"/>
      <c r="I32" s="380">
        <f>SUM(E32:H32)</f>
        <v>41289349</v>
      </c>
    </row>
    <row r="33" spans="1:9" ht="12.75">
      <c r="A33" s="368" t="s">
        <v>433</v>
      </c>
      <c r="B33" s="485" t="s">
        <v>446</v>
      </c>
      <c r="C33" s="485"/>
      <c r="D33" s="379">
        <v>27</v>
      </c>
      <c r="E33" s="380">
        <v>0</v>
      </c>
      <c r="F33" s="380">
        <v>0</v>
      </c>
      <c r="G33" s="382">
        <v>0</v>
      </c>
      <c r="H33" s="381">
        <v>0</v>
      </c>
      <c r="I33" s="380">
        <f t="shared" si="1"/>
        <v>0</v>
      </c>
    </row>
    <row r="34" spans="1:9" ht="12.75">
      <c r="A34" s="368" t="s">
        <v>434</v>
      </c>
      <c r="B34" s="485" t="s">
        <v>447</v>
      </c>
      <c r="C34" s="485"/>
      <c r="D34" s="379">
        <v>28</v>
      </c>
      <c r="E34" s="380">
        <v>0</v>
      </c>
      <c r="F34" s="380">
        <v>0</v>
      </c>
      <c r="G34" s="382">
        <v>0</v>
      </c>
      <c r="H34" s="381">
        <v>0</v>
      </c>
      <c r="I34" s="380">
        <f t="shared" si="1"/>
        <v>0</v>
      </c>
    </row>
    <row r="35" spans="1:9" s="74" customFormat="1" ht="12.75">
      <c r="A35" s="392" t="s">
        <v>449</v>
      </c>
      <c r="B35" s="491" t="s">
        <v>448</v>
      </c>
      <c r="C35" s="491"/>
      <c r="D35" s="383">
        <v>29</v>
      </c>
      <c r="E35" s="384">
        <v>0</v>
      </c>
      <c r="F35" s="384">
        <f>SUM(F30:F34)</f>
        <v>41289349</v>
      </c>
      <c r="G35" s="384">
        <f>SUM(G30:G34)</f>
        <v>0</v>
      </c>
      <c r="H35" s="384">
        <f>SUM(H30:H34)</f>
        <v>0</v>
      </c>
      <c r="I35" s="384">
        <f>SUM(I30:I34)</f>
        <v>41289349</v>
      </c>
    </row>
    <row r="36" spans="1:9" ht="12.75">
      <c r="A36" s="368" t="s">
        <v>450</v>
      </c>
      <c r="B36" s="491" t="s">
        <v>451</v>
      </c>
      <c r="C36" s="491"/>
      <c r="D36" s="383">
        <v>30</v>
      </c>
      <c r="E36" s="385">
        <f>SUM(E13+E22)</f>
        <v>230185822</v>
      </c>
      <c r="F36" s="385">
        <f>SUM(F35,F29,F22,F13)</f>
        <v>210278191</v>
      </c>
      <c r="G36" s="385">
        <f>SUM(G35,G29,G22,G13)</f>
        <v>8134380</v>
      </c>
      <c r="H36" s="385">
        <f>SUM(H35,H29,H22,H13)</f>
        <v>0</v>
      </c>
      <c r="I36" s="385">
        <f>SUM(I35,I29,I22,I13)</f>
        <v>448598393</v>
      </c>
    </row>
  </sheetData>
  <sheetProtection/>
  <mergeCells count="36">
    <mergeCell ref="B8:C8"/>
    <mergeCell ref="B9:C9"/>
    <mergeCell ref="B10:C10"/>
    <mergeCell ref="B11:C11"/>
    <mergeCell ref="B6:C6"/>
    <mergeCell ref="B3:I3"/>
    <mergeCell ref="B7:C7"/>
    <mergeCell ref="B30:C30"/>
    <mergeCell ref="B22:C22"/>
    <mergeCell ref="B23:C23"/>
    <mergeCell ref="B12:C12"/>
    <mergeCell ref="B13:C13"/>
    <mergeCell ref="B14:C14"/>
    <mergeCell ref="B15:C15"/>
    <mergeCell ref="B16:C16"/>
    <mergeCell ref="B17:C17"/>
    <mergeCell ref="B21:C21"/>
    <mergeCell ref="B32:C32"/>
    <mergeCell ref="B33:C33"/>
    <mergeCell ref="B34:C34"/>
    <mergeCell ref="B35:C35"/>
    <mergeCell ref="B36:C36"/>
    <mergeCell ref="B26:C26"/>
    <mergeCell ref="B27:C27"/>
    <mergeCell ref="B28:C28"/>
    <mergeCell ref="B29:C29"/>
    <mergeCell ref="E1:I1"/>
    <mergeCell ref="B31:C31"/>
    <mergeCell ref="B2:I2"/>
    <mergeCell ref="B4:I4"/>
    <mergeCell ref="H5:I5"/>
    <mergeCell ref="B24:C24"/>
    <mergeCell ref="B25:C25"/>
    <mergeCell ref="B18:C18"/>
    <mergeCell ref="B19:C19"/>
    <mergeCell ref="B20:C20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G65"/>
  <sheetViews>
    <sheetView zoomScalePageLayoutView="0" workbookViewId="0" topLeftCell="A1">
      <selection activeCell="B6" sqref="A5:G6"/>
    </sheetView>
  </sheetViews>
  <sheetFormatPr defaultColWidth="9.140625" defaultRowHeight="12.75"/>
  <cols>
    <col min="1" max="1" width="3.8515625" style="0" customWidth="1"/>
    <col min="2" max="2" width="37.8515625" style="0" customWidth="1"/>
    <col min="3" max="7" width="12.7109375" style="0" customWidth="1"/>
  </cols>
  <sheetData>
    <row r="1" spans="1:7" ht="12.75">
      <c r="A1" s="446" t="s">
        <v>522</v>
      </c>
      <c r="B1" s="447"/>
      <c r="C1" s="447"/>
      <c r="D1" s="447"/>
      <c r="E1" s="447"/>
      <c r="F1" s="447"/>
      <c r="G1" s="447"/>
    </row>
    <row r="3" spans="1:7" ht="18">
      <c r="A3" s="448" t="s">
        <v>194</v>
      </c>
      <c r="B3" s="448"/>
      <c r="C3" s="448"/>
      <c r="D3" s="448"/>
      <c r="E3" s="448"/>
      <c r="F3" s="448"/>
      <c r="G3" s="448"/>
    </row>
    <row r="4" spans="1:7" ht="18" customHeight="1">
      <c r="A4" s="448" t="s">
        <v>353</v>
      </c>
      <c r="B4" s="448"/>
      <c r="C4" s="448"/>
      <c r="D4" s="448"/>
      <c r="E4" s="448"/>
      <c r="F4" s="448"/>
      <c r="G4" s="448"/>
    </row>
    <row r="5" spans="1:7" ht="18" customHeight="1">
      <c r="A5" s="461">
        <v>43465</v>
      </c>
      <c r="B5" s="448"/>
      <c r="C5" s="448"/>
      <c r="D5" s="448"/>
      <c r="E5" s="448"/>
      <c r="F5" s="448"/>
      <c r="G5" s="448"/>
    </row>
    <row r="6" spans="6:7" ht="12.75">
      <c r="F6" s="499" t="s">
        <v>313</v>
      </c>
      <c r="G6" s="499"/>
    </row>
    <row r="7" spans="1:7" ht="18.75" customHeight="1">
      <c r="A7" s="497" t="s">
        <v>18</v>
      </c>
      <c r="B7" s="498" t="s">
        <v>0</v>
      </c>
      <c r="C7" s="500" t="s">
        <v>464</v>
      </c>
      <c r="D7" s="500" t="s">
        <v>66</v>
      </c>
      <c r="E7" s="500" t="s">
        <v>110</v>
      </c>
      <c r="F7" s="500" t="s">
        <v>275</v>
      </c>
      <c r="G7" s="500" t="s">
        <v>111</v>
      </c>
    </row>
    <row r="8" spans="1:7" ht="12.75" customHeight="1">
      <c r="A8" s="497"/>
      <c r="B8" s="498"/>
      <c r="C8" s="501"/>
      <c r="D8" s="501"/>
      <c r="E8" s="501"/>
      <c r="F8" s="501"/>
      <c r="G8" s="501"/>
    </row>
    <row r="9" spans="1:7" ht="24" customHeight="1">
      <c r="A9" s="497"/>
      <c r="B9" s="498"/>
      <c r="C9" s="501"/>
      <c r="D9" s="501"/>
      <c r="E9" s="501"/>
      <c r="F9" s="501"/>
      <c r="G9" s="501"/>
    </row>
    <row r="10" spans="1:7" ht="26.25" customHeight="1">
      <c r="A10" s="497"/>
      <c r="B10" s="498"/>
      <c r="C10" s="502"/>
      <c r="D10" s="502"/>
      <c r="E10" s="502"/>
      <c r="F10" s="502"/>
      <c r="G10" s="502"/>
    </row>
    <row r="11" spans="1:7" s="124" customFormat="1" ht="12" customHeight="1">
      <c r="A11" s="174">
        <v>1</v>
      </c>
      <c r="B11" s="175" t="s">
        <v>20</v>
      </c>
      <c r="C11" s="177">
        <v>47850880</v>
      </c>
      <c r="D11" s="177">
        <v>57384203</v>
      </c>
      <c r="E11" s="176">
        <v>57288830</v>
      </c>
      <c r="F11" s="176">
        <v>50391079</v>
      </c>
      <c r="G11" s="176">
        <v>50391079</v>
      </c>
    </row>
    <row r="12" spans="1:7" s="124" customFormat="1" ht="12">
      <c r="A12" s="120">
        <v>2</v>
      </c>
      <c r="B12" s="121" t="s">
        <v>67</v>
      </c>
      <c r="C12" s="123">
        <v>9045275</v>
      </c>
      <c r="D12" s="123">
        <v>9394255</v>
      </c>
      <c r="E12" s="122">
        <v>9642829</v>
      </c>
      <c r="F12" s="122">
        <v>9348938</v>
      </c>
      <c r="G12" s="122">
        <v>9348938</v>
      </c>
    </row>
    <row r="13" spans="1:7" s="124" customFormat="1" ht="12">
      <c r="A13" s="120">
        <v>3</v>
      </c>
      <c r="B13" s="121" t="s">
        <v>68</v>
      </c>
      <c r="C13" s="123">
        <v>75272641</v>
      </c>
      <c r="D13" s="123">
        <v>71983624</v>
      </c>
      <c r="E13" s="122">
        <v>68686169</v>
      </c>
      <c r="F13" s="122">
        <f>58452979+2268972</f>
        <v>60721951</v>
      </c>
      <c r="G13" s="122">
        <v>58273829</v>
      </c>
    </row>
    <row r="14" spans="1:7" s="124" customFormat="1" ht="12">
      <c r="A14" s="120">
        <v>4</v>
      </c>
      <c r="B14" s="121" t="s">
        <v>69</v>
      </c>
      <c r="C14" s="123">
        <v>10518000</v>
      </c>
      <c r="D14" s="123">
        <v>11238000</v>
      </c>
      <c r="E14" s="122">
        <v>17631200</v>
      </c>
      <c r="F14" s="122">
        <f>15635527+43961</f>
        <v>15679488</v>
      </c>
      <c r="G14" s="122">
        <v>15635527</v>
      </c>
    </row>
    <row r="15" spans="1:7" s="124" customFormat="1" ht="12">
      <c r="A15" s="120">
        <v>5</v>
      </c>
      <c r="B15" s="121" t="s">
        <v>70</v>
      </c>
      <c r="C15" s="123">
        <v>14333542</v>
      </c>
      <c r="D15" s="123">
        <v>11542675</v>
      </c>
      <c r="E15" s="122">
        <v>64153966</v>
      </c>
      <c r="F15" s="122">
        <v>11181935</v>
      </c>
      <c r="G15" s="122">
        <v>11181935</v>
      </c>
    </row>
    <row r="16" spans="1:7" s="124" customFormat="1" ht="12">
      <c r="A16" s="120">
        <v>6</v>
      </c>
      <c r="B16" s="121"/>
      <c r="C16" s="123"/>
      <c r="D16" s="123"/>
      <c r="E16" s="122"/>
      <c r="F16" s="122"/>
      <c r="G16" s="122"/>
    </row>
    <row r="17" spans="1:7" s="124" customFormat="1" ht="12">
      <c r="A17" s="120">
        <v>7</v>
      </c>
      <c r="B17" s="121" t="s">
        <v>71</v>
      </c>
      <c r="C17" s="123">
        <v>21391347</v>
      </c>
      <c r="D17" s="123">
        <v>2018600</v>
      </c>
      <c r="E17" s="122">
        <v>4133736</v>
      </c>
      <c r="F17" s="122">
        <v>3953736</v>
      </c>
      <c r="G17" s="122">
        <v>3953736</v>
      </c>
    </row>
    <row r="18" spans="1:7" s="124" customFormat="1" ht="12">
      <c r="A18" s="120">
        <v>8</v>
      </c>
      <c r="B18" s="125" t="s">
        <v>72</v>
      </c>
      <c r="C18" s="122"/>
      <c r="D18" s="122"/>
      <c r="E18" s="122"/>
      <c r="F18" s="122"/>
      <c r="G18" s="122"/>
    </row>
    <row r="19" spans="1:7" s="124" customFormat="1" ht="12">
      <c r="A19" s="120">
        <v>9</v>
      </c>
      <c r="B19" s="121" t="s">
        <v>73</v>
      </c>
      <c r="C19" s="122">
        <v>18110000</v>
      </c>
      <c r="D19" s="122">
        <v>19430000</v>
      </c>
      <c r="E19" s="122">
        <v>17634107</v>
      </c>
      <c r="F19" s="122">
        <v>15688571</v>
      </c>
      <c r="G19" s="122">
        <v>15688571</v>
      </c>
    </row>
    <row r="20" spans="1:7" s="124" customFormat="1" ht="12">
      <c r="A20" s="120">
        <v>10</v>
      </c>
      <c r="B20" s="121" t="s">
        <v>511</v>
      </c>
      <c r="C20" s="122">
        <v>10626514</v>
      </c>
      <c r="D20" s="122">
        <v>8843657</v>
      </c>
      <c r="E20" s="122">
        <v>9015650</v>
      </c>
      <c r="F20" s="122">
        <v>4749224</v>
      </c>
      <c r="G20" s="122">
        <v>4749224</v>
      </c>
    </row>
    <row r="21" spans="1:7" s="124" customFormat="1" ht="12">
      <c r="A21" s="120">
        <v>11</v>
      </c>
      <c r="B21" s="121" t="s">
        <v>75</v>
      </c>
      <c r="C21" s="123"/>
      <c r="D21" s="123"/>
      <c r="E21" s="122"/>
      <c r="F21" s="122"/>
      <c r="G21" s="122"/>
    </row>
    <row r="22" spans="1:7" s="124" customFormat="1" ht="12">
      <c r="A22" s="120">
        <v>12</v>
      </c>
      <c r="B22" s="121"/>
      <c r="C22" s="122"/>
      <c r="D22" s="122"/>
      <c r="E22" s="122"/>
      <c r="F22" s="122"/>
      <c r="G22" s="122"/>
    </row>
    <row r="23" spans="1:7" s="124" customFormat="1" ht="12">
      <c r="A23" s="178">
        <v>13</v>
      </c>
      <c r="B23" s="179" t="s">
        <v>76</v>
      </c>
      <c r="C23" s="135">
        <f>SUM(C11:C22)</f>
        <v>207148199</v>
      </c>
      <c r="D23" s="135">
        <f>SUM(D11:D22)</f>
        <v>191835014</v>
      </c>
      <c r="E23" s="135">
        <f>SUM(E11:E22)</f>
        <v>248186487</v>
      </c>
      <c r="F23" s="135">
        <f>SUM(F11:F22)</f>
        <v>171714922</v>
      </c>
      <c r="G23" s="135">
        <f>SUM(G11:G22)</f>
        <v>169222839</v>
      </c>
    </row>
    <row r="24" spans="1:7" s="124" customFormat="1" ht="12">
      <c r="A24" s="120">
        <v>14</v>
      </c>
      <c r="B24" s="121" t="s">
        <v>77</v>
      </c>
      <c r="C24" s="122">
        <v>0</v>
      </c>
      <c r="D24" s="122"/>
      <c r="E24" s="122"/>
      <c r="F24" s="122"/>
      <c r="G24" s="122"/>
    </row>
    <row r="25" spans="1:7" s="124" customFormat="1" ht="12">
      <c r="A25" s="120">
        <v>15</v>
      </c>
      <c r="B25" s="121" t="s">
        <v>78</v>
      </c>
      <c r="C25" s="122">
        <v>0</v>
      </c>
      <c r="D25" s="122"/>
      <c r="E25" s="122"/>
      <c r="F25" s="122"/>
      <c r="G25" s="122"/>
    </row>
    <row r="26" spans="1:7" s="124" customFormat="1" ht="12">
      <c r="A26" s="120">
        <v>16</v>
      </c>
      <c r="B26" s="121" t="s">
        <v>79</v>
      </c>
      <c r="C26" s="122">
        <v>0</v>
      </c>
      <c r="D26" s="122"/>
      <c r="E26" s="122"/>
      <c r="F26" s="122"/>
      <c r="G26" s="122"/>
    </row>
    <row r="27" spans="1:7" s="124" customFormat="1" ht="12">
      <c r="A27" s="120">
        <v>17</v>
      </c>
      <c r="B27" s="121" t="s">
        <v>80</v>
      </c>
      <c r="C27" s="122">
        <v>0</v>
      </c>
      <c r="D27" s="122"/>
      <c r="E27" s="122">
        <v>7684876</v>
      </c>
      <c r="F27" s="122">
        <v>7684876</v>
      </c>
      <c r="G27" s="122">
        <v>3537008</v>
      </c>
    </row>
    <row r="28" spans="1:7" s="124" customFormat="1" ht="12">
      <c r="A28" s="120">
        <v>18</v>
      </c>
      <c r="B28" s="121" t="s">
        <v>226</v>
      </c>
      <c r="C28" s="122">
        <v>61083372</v>
      </c>
      <c r="D28" s="122">
        <v>67980772</v>
      </c>
      <c r="E28" s="122">
        <v>67980772</v>
      </c>
      <c r="F28" s="122">
        <v>66760529</v>
      </c>
      <c r="G28" s="122">
        <v>66760529</v>
      </c>
    </row>
    <row r="29" spans="1:7" s="124" customFormat="1" ht="12">
      <c r="A29" s="128">
        <v>19</v>
      </c>
      <c r="B29" s="129" t="s">
        <v>81</v>
      </c>
      <c r="C29" s="130">
        <f>SUM(C24:C28)</f>
        <v>61083372</v>
      </c>
      <c r="D29" s="130">
        <f>SUM(D24:D28)</f>
        <v>67980772</v>
      </c>
      <c r="E29" s="130">
        <f>SUM(E24:E28)</f>
        <v>75665648</v>
      </c>
      <c r="F29" s="130">
        <f>SUM(F24:F28)</f>
        <v>74445405</v>
      </c>
      <c r="G29" s="130">
        <f>SUM(G24:G28)</f>
        <v>70297537</v>
      </c>
    </row>
    <row r="30" spans="1:7" s="124" customFormat="1" ht="12">
      <c r="A30" s="120">
        <v>20</v>
      </c>
      <c r="B30" s="121" t="s">
        <v>82</v>
      </c>
      <c r="C30" s="123">
        <v>0</v>
      </c>
      <c r="D30" s="123"/>
      <c r="E30" s="122"/>
      <c r="F30" s="122"/>
      <c r="G30" s="122"/>
    </row>
    <row r="31" spans="1:7" s="124" customFormat="1" ht="12">
      <c r="A31" s="120">
        <v>21</v>
      </c>
      <c r="B31" s="121"/>
      <c r="C31" s="123"/>
      <c r="D31" s="123"/>
      <c r="E31" s="122"/>
      <c r="F31" s="122"/>
      <c r="G31" s="122"/>
    </row>
    <row r="32" spans="1:7" s="124" customFormat="1" ht="12">
      <c r="A32" s="178">
        <v>22</v>
      </c>
      <c r="B32" s="179" t="s">
        <v>83</v>
      </c>
      <c r="C32" s="135">
        <f>C23+C29+C30+C31</f>
        <v>268231571</v>
      </c>
      <c r="D32" s="135">
        <f>D23+D29+D30+D31</f>
        <v>259815786</v>
      </c>
      <c r="E32" s="135">
        <f>E23+E29+E30+E31</f>
        <v>323852135</v>
      </c>
      <c r="F32" s="135">
        <f>F23+F29+F30+F31</f>
        <v>246160327</v>
      </c>
      <c r="G32" s="135">
        <f>G23+G29+G30+G31</f>
        <v>239520376</v>
      </c>
    </row>
    <row r="33" spans="1:7" s="124" customFormat="1" ht="12">
      <c r="A33" s="120">
        <v>24</v>
      </c>
      <c r="B33" s="121" t="s">
        <v>84</v>
      </c>
      <c r="C33" s="123">
        <v>150841254</v>
      </c>
      <c r="D33" s="123">
        <v>153238426</v>
      </c>
      <c r="E33" s="122">
        <v>158720521</v>
      </c>
      <c r="F33" s="122">
        <v>154088875</v>
      </c>
      <c r="G33" s="122">
        <v>154088875</v>
      </c>
    </row>
    <row r="34" spans="1:7" s="124" customFormat="1" ht="12">
      <c r="A34" s="120">
        <v>25</v>
      </c>
      <c r="B34" s="125" t="s">
        <v>85</v>
      </c>
      <c r="C34" s="123">
        <v>106393447</v>
      </c>
      <c r="D34" s="123">
        <v>100973625</v>
      </c>
      <c r="E34" s="122">
        <v>105204748</v>
      </c>
      <c r="F34" s="122">
        <v>105204748</v>
      </c>
      <c r="G34" s="122">
        <v>105204748</v>
      </c>
    </row>
    <row r="35" spans="1:7" s="124" customFormat="1" ht="12">
      <c r="A35" s="120">
        <v>26</v>
      </c>
      <c r="B35" s="121" t="s">
        <v>86</v>
      </c>
      <c r="C35" s="123">
        <v>0</v>
      </c>
      <c r="D35" s="123"/>
      <c r="E35" s="122">
        <v>13949013</v>
      </c>
      <c r="F35" s="122">
        <v>14303999</v>
      </c>
      <c r="G35" s="122">
        <v>14303999</v>
      </c>
    </row>
    <row r="36" spans="1:7" s="124" customFormat="1" ht="12">
      <c r="A36" s="120">
        <v>27</v>
      </c>
      <c r="B36" s="125" t="s">
        <v>87</v>
      </c>
      <c r="C36" s="123"/>
      <c r="D36" s="123"/>
      <c r="E36" s="122"/>
      <c r="F36" s="122"/>
      <c r="G36" s="122"/>
    </row>
    <row r="37" spans="1:7" s="124" customFormat="1" ht="12">
      <c r="A37" s="120">
        <v>28</v>
      </c>
      <c r="B37" s="125" t="s">
        <v>88</v>
      </c>
      <c r="C37" s="122">
        <f>SUM(C38:C42)</f>
        <v>26840000</v>
      </c>
      <c r="D37" s="122">
        <f>SUM(D38:D42)</f>
        <v>26700000</v>
      </c>
      <c r="E37" s="122">
        <f>SUM(E38:E42)</f>
        <v>26841431</v>
      </c>
      <c r="F37" s="122">
        <f>SUM(F38:F42)</f>
        <v>31232347</v>
      </c>
      <c r="G37" s="122">
        <f>SUM(G38:G42)</f>
        <v>26098489</v>
      </c>
    </row>
    <row r="38" spans="1:7" s="124" customFormat="1" ht="12">
      <c r="A38" s="120">
        <v>29</v>
      </c>
      <c r="B38" s="125" t="s">
        <v>354</v>
      </c>
      <c r="C38" s="123">
        <v>3500000</v>
      </c>
      <c r="D38" s="123">
        <v>3500000</v>
      </c>
      <c r="E38" s="122">
        <v>3500000</v>
      </c>
      <c r="F38" s="122">
        <v>5407908</v>
      </c>
      <c r="G38" s="122">
        <v>3600499</v>
      </c>
    </row>
    <row r="39" spans="1:7" s="124" customFormat="1" ht="12">
      <c r="A39" s="120"/>
      <c r="B39" s="125" t="s">
        <v>355</v>
      </c>
      <c r="C39" s="123">
        <v>20000000</v>
      </c>
      <c r="D39" s="123">
        <v>20000000</v>
      </c>
      <c r="E39" s="122">
        <v>20000000</v>
      </c>
      <c r="F39" s="122">
        <v>20308263</v>
      </c>
      <c r="G39" s="122">
        <v>18169822</v>
      </c>
    </row>
    <row r="40" spans="1:7" s="124" customFormat="1" ht="12">
      <c r="A40" s="120">
        <v>30</v>
      </c>
      <c r="B40" s="125" t="s">
        <v>90</v>
      </c>
      <c r="C40" s="123">
        <v>3000000</v>
      </c>
      <c r="D40" s="123">
        <v>3000000</v>
      </c>
      <c r="E40" s="122">
        <v>3012741</v>
      </c>
      <c r="F40" s="122">
        <v>4573457</v>
      </c>
      <c r="G40" s="122">
        <v>3949167</v>
      </c>
    </row>
    <row r="41" spans="1:7" s="124" customFormat="1" ht="12">
      <c r="A41" s="120"/>
      <c r="B41" s="125" t="s">
        <v>388</v>
      </c>
      <c r="C41" s="123">
        <v>140000</v>
      </c>
      <c r="D41" s="123"/>
      <c r="E41" s="122"/>
      <c r="F41" s="122"/>
      <c r="G41" s="122"/>
    </row>
    <row r="42" spans="1:7" s="124" customFormat="1" ht="12">
      <c r="A42" s="120"/>
      <c r="B42" s="125" t="s">
        <v>356</v>
      </c>
      <c r="C42" s="123">
        <v>200000</v>
      </c>
      <c r="D42" s="123">
        <v>200000</v>
      </c>
      <c r="E42" s="122">
        <v>328690</v>
      </c>
      <c r="F42" s="122">
        <v>942719</v>
      </c>
      <c r="G42" s="122">
        <v>379001</v>
      </c>
    </row>
    <row r="43" spans="1:7" s="124" customFormat="1" ht="12">
      <c r="A43" s="120">
        <v>31</v>
      </c>
      <c r="B43" s="121" t="s">
        <v>8</v>
      </c>
      <c r="C43" s="123">
        <v>16506000</v>
      </c>
      <c r="D43" s="123">
        <v>16200000</v>
      </c>
      <c r="E43" s="122">
        <v>16500000</v>
      </c>
      <c r="F43" s="122">
        <v>16365356</v>
      </c>
      <c r="G43" s="122">
        <v>16365356</v>
      </c>
    </row>
    <row r="44" spans="1:7" s="124" customFormat="1" ht="12">
      <c r="A44" s="120">
        <v>32</v>
      </c>
      <c r="B44" s="121" t="s">
        <v>9</v>
      </c>
      <c r="C44" s="122"/>
      <c r="D44" s="122"/>
      <c r="E44" s="122"/>
      <c r="F44" s="122"/>
      <c r="G44" s="122"/>
    </row>
    <row r="45" spans="1:7" s="124" customFormat="1" ht="12">
      <c r="A45" s="120">
        <v>33</v>
      </c>
      <c r="B45" s="125" t="s">
        <v>91</v>
      </c>
      <c r="C45" s="122"/>
      <c r="D45" s="122"/>
      <c r="E45" s="122"/>
      <c r="F45" s="122"/>
      <c r="G45" s="122"/>
    </row>
    <row r="46" spans="1:7" s="124" customFormat="1" ht="12">
      <c r="A46" s="120">
        <v>34</v>
      </c>
      <c r="B46" s="121" t="s">
        <v>92</v>
      </c>
      <c r="C46" s="122"/>
      <c r="D46" s="122"/>
      <c r="E46" s="122">
        <v>214860</v>
      </c>
      <c r="F46" s="122">
        <v>214860</v>
      </c>
      <c r="G46" s="122">
        <v>214860</v>
      </c>
    </row>
    <row r="47" spans="1:7" s="124" customFormat="1" ht="30.75" customHeight="1">
      <c r="A47" s="120">
        <v>35</v>
      </c>
      <c r="B47" s="131" t="s">
        <v>93</v>
      </c>
      <c r="C47" s="122">
        <v>0</v>
      </c>
      <c r="D47" s="122"/>
      <c r="E47" s="122"/>
      <c r="F47" s="122"/>
      <c r="G47" s="122"/>
    </row>
    <row r="48" spans="1:7" s="124" customFormat="1" ht="12">
      <c r="A48" s="120">
        <v>36</v>
      </c>
      <c r="B48" s="121" t="s">
        <v>94</v>
      </c>
      <c r="C48" s="122">
        <v>0</v>
      </c>
      <c r="D48" s="122"/>
      <c r="E48" s="122"/>
      <c r="F48" s="122"/>
      <c r="G48" s="122"/>
    </row>
    <row r="49" spans="1:7" s="124" customFormat="1" ht="31.5" customHeight="1">
      <c r="A49" s="120">
        <v>37</v>
      </c>
      <c r="B49" s="131" t="s">
        <v>95</v>
      </c>
      <c r="C49" s="122">
        <v>0</v>
      </c>
      <c r="D49" s="122"/>
      <c r="E49" s="122"/>
      <c r="F49" s="122"/>
      <c r="G49" s="122"/>
    </row>
    <row r="50" spans="1:7" s="124" customFormat="1" ht="27" customHeight="1">
      <c r="A50" s="178">
        <v>38</v>
      </c>
      <c r="B50" s="180" t="s">
        <v>96</v>
      </c>
      <c r="C50" s="135">
        <f>SUM(C33+C35+C37+C43+C44+C46+C48)</f>
        <v>194187254</v>
      </c>
      <c r="D50" s="135">
        <f>SUM(D33+D35+D37+D43+D44+D46+D48)</f>
        <v>196138426</v>
      </c>
      <c r="E50" s="135">
        <f>SUM(E33+E35+E37+E43+E44+E46+E48)</f>
        <v>216225825</v>
      </c>
      <c r="F50" s="135">
        <f>SUM(F33+F35+F37+F43+F44+F46+F48)</f>
        <v>216205437</v>
      </c>
      <c r="G50" s="135">
        <f>SUM(G33+G35+G37+G43+G44+G46+G48)</f>
        <v>211071579</v>
      </c>
    </row>
    <row r="51" spans="1:7" s="124" customFormat="1" ht="12">
      <c r="A51" s="120">
        <v>36</v>
      </c>
      <c r="B51" s="121" t="s">
        <v>97</v>
      </c>
      <c r="C51" s="122">
        <v>0</v>
      </c>
      <c r="D51" s="122"/>
      <c r="E51" s="122"/>
      <c r="F51" s="122"/>
      <c r="G51" s="122"/>
    </row>
    <row r="52" spans="1:7" s="124" customFormat="1" ht="12">
      <c r="A52" s="120">
        <v>37</v>
      </c>
      <c r="B52" s="121" t="s">
        <v>98</v>
      </c>
      <c r="C52" s="122">
        <v>0</v>
      </c>
      <c r="D52" s="122"/>
      <c r="E52" s="122"/>
      <c r="F52" s="122"/>
      <c r="G52" s="122"/>
    </row>
    <row r="53" spans="1:7" s="124" customFormat="1" ht="12">
      <c r="A53" s="120">
        <v>38</v>
      </c>
      <c r="B53" s="121" t="s">
        <v>99</v>
      </c>
      <c r="C53" s="122">
        <v>74044317</v>
      </c>
      <c r="D53" s="122">
        <v>63677360</v>
      </c>
      <c r="E53" s="122">
        <v>103478442</v>
      </c>
      <c r="F53" s="122">
        <v>103478442</v>
      </c>
      <c r="G53" s="122">
        <v>103478442</v>
      </c>
    </row>
    <row r="54" spans="1:7" s="124" customFormat="1" ht="12">
      <c r="A54" s="120">
        <v>39</v>
      </c>
      <c r="B54" s="121" t="s">
        <v>79</v>
      </c>
      <c r="C54" s="122">
        <v>0</v>
      </c>
      <c r="D54" s="122"/>
      <c r="E54" s="122">
        <v>4147868</v>
      </c>
      <c r="F54" s="122">
        <v>4147868</v>
      </c>
      <c r="G54" s="122">
        <v>4147868</v>
      </c>
    </row>
    <row r="55" spans="1:7" s="124" customFormat="1" ht="12">
      <c r="A55" s="120">
        <v>40</v>
      </c>
      <c r="B55" s="121" t="s">
        <v>100</v>
      </c>
      <c r="C55" s="122">
        <v>0</v>
      </c>
      <c r="D55" s="122"/>
      <c r="E55" s="122"/>
      <c r="F55" s="122"/>
      <c r="G55" s="122"/>
    </row>
    <row r="56" spans="1:7" s="124" customFormat="1" ht="12">
      <c r="A56" s="120">
        <v>41</v>
      </c>
      <c r="B56" s="121" t="s">
        <v>101</v>
      </c>
      <c r="C56" s="122">
        <v>0</v>
      </c>
      <c r="D56" s="122"/>
      <c r="E56" s="122"/>
      <c r="F56" s="122"/>
      <c r="G56" s="122"/>
    </row>
    <row r="57" spans="1:7" s="124" customFormat="1" ht="12">
      <c r="A57" s="120">
        <v>42</v>
      </c>
      <c r="B57" s="121" t="s">
        <v>102</v>
      </c>
      <c r="C57" s="122">
        <v>0</v>
      </c>
      <c r="D57" s="122"/>
      <c r="E57" s="122"/>
      <c r="F57" s="122"/>
      <c r="G57" s="122"/>
    </row>
    <row r="58" spans="1:7" s="124" customFormat="1" ht="12">
      <c r="A58" s="120">
        <v>43</v>
      </c>
      <c r="B58" s="121" t="s">
        <v>103</v>
      </c>
      <c r="C58" s="123">
        <v>0</v>
      </c>
      <c r="D58" s="123"/>
      <c r="E58" s="122"/>
      <c r="F58" s="122"/>
      <c r="G58" s="122"/>
    </row>
    <row r="59" spans="1:7" s="124" customFormat="1" ht="12">
      <c r="A59" s="128">
        <v>44</v>
      </c>
      <c r="B59" s="129" t="s">
        <v>104</v>
      </c>
      <c r="C59" s="133">
        <f>SUM(C51:C58)</f>
        <v>74044317</v>
      </c>
      <c r="D59" s="133">
        <f>SUM(D51:D58)</f>
        <v>63677360</v>
      </c>
      <c r="E59" s="133">
        <f>SUM(E51:E58)</f>
        <v>107626310</v>
      </c>
      <c r="F59" s="133">
        <f>SUM(F51:F58)</f>
        <v>107626310</v>
      </c>
      <c r="G59" s="133">
        <f>SUM(G51:G58)</f>
        <v>107626310</v>
      </c>
    </row>
    <row r="60" spans="1:7" s="124" customFormat="1" ht="12">
      <c r="A60" s="120">
        <v>45</v>
      </c>
      <c r="B60" s="121" t="s">
        <v>105</v>
      </c>
      <c r="C60" s="123">
        <v>0</v>
      </c>
      <c r="D60" s="123"/>
      <c r="E60" s="122"/>
      <c r="F60" s="122"/>
      <c r="G60" s="122"/>
    </row>
    <row r="61" spans="1:7" s="124" customFormat="1" ht="12">
      <c r="A61" s="120">
        <v>46</v>
      </c>
      <c r="B61" s="121"/>
      <c r="C61" s="123"/>
      <c r="D61" s="123"/>
      <c r="E61" s="122"/>
      <c r="F61" s="122"/>
      <c r="G61" s="122"/>
    </row>
    <row r="62" spans="1:7" s="124" customFormat="1" ht="12">
      <c r="A62" s="178">
        <v>47</v>
      </c>
      <c r="B62" s="179" t="s">
        <v>106</v>
      </c>
      <c r="C62" s="135">
        <f>C50+C59+SUM(C60:C61)</f>
        <v>268231571</v>
      </c>
      <c r="D62" s="135">
        <f>D50+D59+SUM(D60:D61)</f>
        <v>259815786</v>
      </c>
      <c r="E62" s="135">
        <f>E50+E59+SUM(E60:E61)</f>
        <v>323852135</v>
      </c>
      <c r="F62" s="135">
        <f>F50+F59+SUM(F60:F61)</f>
        <v>323831747</v>
      </c>
      <c r="G62" s="135">
        <f>G50+G59+SUM(G60:G61)</f>
        <v>318697889</v>
      </c>
    </row>
    <row r="63" spans="1:7" s="124" customFormat="1" ht="26.25" customHeight="1">
      <c r="A63" s="178">
        <v>48</v>
      </c>
      <c r="B63" s="181" t="s">
        <v>107</v>
      </c>
      <c r="C63" s="135">
        <f>C50-C23</f>
        <v>-12960945</v>
      </c>
      <c r="D63" s="135">
        <f>D50-D23</f>
        <v>4303412</v>
      </c>
      <c r="E63" s="135">
        <f>E50-E23</f>
        <v>-31960662</v>
      </c>
      <c r="F63" s="135">
        <f>F50-F23</f>
        <v>44490515</v>
      </c>
      <c r="G63" s="135">
        <f>G50-G23</f>
        <v>41848740</v>
      </c>
    </row>
    <row r="64" spans="1:7" s="124" customFormat="1" ht="12">
      <c r="A64" s="178">
        <v>49</v>
      </c>
      <c r="B64" s="179" t="s">
        <v>108</v>
      </c>
      <c r="C64" s="135">
        <f>C59-C29</f>
        <v>12960945</v>
      </c>
      <c r="D64" s="135">
        <f>D59-D29</f>
        <v>-4303412</v>
      </c>
      <c r="E64" s="135">
        <f>E59-E29</f>
        <v>31960662</v>
      </c>
      <c r="F64" s="135">
        <f>F59-F29</f>
        <v>33180905</v>
      </c>
      <c r="G64" s="135">
        <f>G59-G29</f>
        <v>37328773</v>
      </c>
    </row>
    <row r="65" spans="1:7" s="124" customFormat="1" ht="21" customHeight="1">
      <c r="A65" s="178">
        <v>50</v>
      </c>
      <c r="B65" s="181" t="s">
        <v>109</v>
      </c>
      <c r="C65" s="135">
        <f>C62-C32</f>
        <v>0</v>
      </c>
      <c r="D65" s="135">
        <f>D62-D32</f>
        <v>0</v>
      </c>
      <c r="E65" s="135">
        <f>E62-E32</f>
        <v>0</v>
      </c>
      <c r="F65" s="135">
        <f>F62-F32</f>
        <v>77671420</v>
      </c>
      <c r="G65" s="135">
        <f>G62-G32</f>
        <v>79177513</v>
      </c>
    </row>
  </sheetData>
  <sheetProtection/>
  <mergeCells count="12">
    <mergeCell ref="A4:G4"/>
    <mergeCell ref="A5:G5"/>
    <mergeCell ref="A1:G1"/>
    <mergeCell ref="A7:A10"/>
    <mergeCell ref="A3:G3"/>
    <mergeCell ref="B7:B10"/>
    <mergeCell ref="F6:G6"/>
    <mergeCell ref="C7:C10"/>
    <mergeCell ref="D7:D10"/>
    <mergeCell ref="E7:E10"/>
    <mergeCell ref="F7:F10"/>
    <mergeCell ref="G7:G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G48"/>
  <sheetViews>
    <sheetView zoomScalePageLayoutView="0" workbookViewId="0" topLeftCell="A1">
      <selection activeCell="A8" sqref="A8:F8"/>
    </sheetView>
  </sheetViews>
  <sheetFormatPr defaultColWidth="9.140625" defaultRowHeight="12.75"/>
  <cols>
    <col min="1" max="1" width="6.7109375" style="0" customWidth="1"/>
    <col min="2" max="2" width="45.57421875" style="0" customWidth="1"/>
    <col min="3" max="6" width="11.7109375" style="0" customWidth="1"/>
  </cols>
  <sheetData>
    <row r="1" spans="1:6" ht="12.75">
      <c r="A1" s="446" t="s">
        <v>523</v>
      </c>
      <c r="B1" s="446"/>
      <c r="C1" s="446"/>
      <c r="D1" s="446"/>
      <c r="E1" s="446"/>
      <c r="F1" s="26"/>
    </row>
    <row r="2" spans="1:6" ht="12.75">
      <c r="A2" s="448" t="s">
        <v>194</v>
      </c>
      <c r="B2" s="448"/>
      <c r="C2" s="448"/>
      <c r="D2" s="448"/>
      <c r="E2" s="448"/>
      <c r="F2" s="448"/>
    </row>
    <row r="3" spans="1:6" ht="18" customHeight="1">
      <c r="A3" s="448"/>
      <c r="B3" s="448"/>
      <c r="C3" s="448"/>
      <c r="D3" s="448"/>
      <c r="E3" s="448"/>
      <c r="F3" s="448"/>
    </row>
    <row r="4" spans="1:6" ht="8.25" customHeight="1">
      <c r="A4" s="448"/>
      <c r="B4" s="448"/>
      <c r="C4" s="448"/>
      <c r="D4" s="448"/>
      <c r="E4" s="448"/>
      <c r="F4" s="448"/>
    </row>
    <row r="5" spans="1:6" ht="18" customHeight="1" hidden="1">
      <c r="A5" s="448"/>
      <c r="B5" s="448"/>
      <c r="C5" s="448"/>
      <c r="D5" s="448"/>
      <c r="E5" s="448"/>
      <c r="F5" s="448"/>
    </row>
    <row r="6" spans="1:6" ht="15.75" customHeight="1" hidden="1">
      <c r="A6" s="448"/>
      <c r="B6" s="448"/>
      <c r="C6" s="448"/>
      <c r="D6" s="448"/>
      <c r="E6" s="448"/>
      <c r="F6" s="448"/>
    </row>
    <row r="7" spans="1:6" ht="18">
      <c r="A7" s="448" t="s">
        <v>203</v>
      </c>
      <c r="B7" s="448"/>
      <c r="C7" s="448"/>
      <c r="D7" s="448"/>
      <c r="E7" s="448"/>
      <c r="F7" s="448"/>
    </row>
    <row r="8" spans="1:6" ht="18">
      <c r="A8" s="461">
        <v>43465</v>
      </c>
      <c r="B8" s="461"/>
      <c r="C8" s="461"/>
      <c r="D8" s="461"/>
      <c r="E8" s="461"/>
      <c r="F8" s="461"/>
    </row>
    <row r="9" spans="1:6" ht="18">
      <c r="A9" s="88"/>
      <c r="B9" s="88"/>
      <c r="C9" s="88"/>
      <c r="D9" s="88"/>
      <c r="E9" s="88"/>
      <c r="F9" s="88"/>
    </row>
    <row r="10" spans="1:7" ht="30" customHeight="1" thickBot="1">
      <c r="A10" s="30"/>
      <c r="B10" s="31"/>
      <c r="C10" s="31"/>
      <c r="D10" s="507" t="s">
        <v>313</v>
      </c>
      <c r="E10" s="507"/>
      <c r="F10" s="323"/>
      <c r="G10" s="71"/>
    </row>
    <row r="11" spans="1:5" s="124" customFormat="1" ht="27.75" thickBot="1">
      <c r="A11" s="503" t="s">
        <v>222</v>
      </c>
      <c r="B11" s="504"/>
      <c r="C11" s="136" t="s">
        <v>389</v>
      </c>
      <c r="D11" s="136" t="s">
        <v>24</v>
      </c>
      <c r="E11" s="136" t="s">
        <v>25</v>
      </c>
    </row>
    <row r="12" spans="1:5" s="124" customFormat="1" ht="14.25">
      <c r="A12" s="137" t="s">
        <v>27</v>
      </c>
      <c r="B12" s="138" t="s">
        <v>28</v>
      </c>
      <c r="C12" s="139">
        <v>783046</v>
      </c>
      <c r="D12" s="139"/>
      <c r="E12" s="139">
        <v>519015</v>
      </c>
    </row>
    <row r="13" spans="1:5" s="124" customFormat="1" ht="14.25">
      <c r="A13" s="137" t="s">
        <v>29</v>
      </c>
      <c r="B13" s="138" t="s">
        <v>30</v>
      </c>
      <c r="C13" s="139">
        <v>397999865</v>
      </c>
      <c r="D13" s="139"/>
      <c r="E13" s="139">
        <v>398853445</v>
      </c>
    </row>
    <row r="14" spans="1:5" s="124" customFormat="1" ht="14.25">
      <c r="A14" s="137" t="s">
        <v>31</v>
      </c>
      <c r="B14" s="138" t="s">
        <v>32</v>
      </c>
      <c r="C14" s="139">
        <v>5020000</v>
      </c>
      <c r="D14" s="139"/>
      <c r="E14" s="139">
        <v>5380000</v>
      </c>
    </row>
    <row r="15" spans="1:5" s="124" customFormat="1" ht="14.25">
      <c r="A15" s="137" t="s">
        <v>33</v>
      </c>
      <c r="B15" s="140" t="s">
        <v>34</v>
      </c>
      <c r="C15" s="139">
        <v>45205420</v>
      </c>
      <c r="D15" s="139"/>
      <c r="E15" s="139">
        <v>41289349</v>
      </c>
    </row>
    <row r="16" spans="1:5" s="124" customFormat="1" ht="13.5">
      <c r="A16" s="141" t="s">
        <v>11</v>
      </c>
      <c r="B16" s="142" t="s">
        <v>26</v>
      </c>
      <c r="C16" s="143">
        <f>SUM(C12:C15)</f>
        <v>449008331</v>
      </c>
      <c r="D16" s="143">
        <f>SUM(D12:D15)</f>
        <v>0</v>
      </c>
      <c r="E16" s="143">
        <f>SUM(E12:E15)</f>
        <v>446041809</v>
      </c>
    </row>
    <row r="17" spans="1:5" s="124" customFormat="1" ht="14.25">
      <c r="A17" s="137" t="s">
        <v>27</v>
      </c>
      <c r="B17" s="138" t="s">
        <v>36</v>
      </c>
      <c r="C17" s="139">
        <v>0</v>
      </c>
      <c r="D17" s="139"/>
      <c r="E17" s="139">
        <v>0</v>
      </c>
    </row>
    <row r="18" spans="1:5" s="124" customFormat="1" ht="14.25">
      <c r="A18" s="137" t="s">
        <v>29</v>
      </c>
      <c r="B18" s="138" t="s">
        <v>37</v>
      </c>
      <c r="C18" s="139">
        <v>0</v>
      </c>
      <c r="D18" s="139"/>
      <c r="E18" s="139">
        <v>0</v>
      </c>
    </row>
    <row r="19" spans="1:5" s="124" customFormat="1" ht="13.5">
      <c r="A19" s="144" t="s">
        <v>12</v>
      </c>
      <c r="B19" s="145" t="s">
        <v>35</v>
      </c>
      <c r="C19" s="146">
        <f>SUM(C17:C18)</f>
        <v>0</v>
      </c>
      <c r="D19" s="146">
        <f>SUM(D17:D18)</f>
        <v>0</v>
      </c>
      <c r="E19" s="146">
        <f>SUM(E17:E18)</f>
        <v>0</v>
      </c>
    </row>
    <row r="20" spans="1:5" s="124" customFormat="1" ht="14.25">
      <c r="A20" s="137" t="s">
        <v>27</v>
      </c>
      <c r="B20" s="138" t="s">
        <v>207</v>
      </c>
      <c r="C20" s="139">
        <v>0</v>
      </c>
      <c r="D20" s="139"/>
      <c r="E20" s="139">
        <v>0</v>
      </c>
    </row>
    <row r="21" spans="1:5" s="124" customFormat="1" ht="14.25">
      <c r="A21" s="137" t="s">
        <v>29</v>
      </c>
      <c r="B21" s="138" t="s">
        <v>208</v>
      </c>
      <c r="C21" s="139">
        <v>0</v>
      </c>
      <c r="D21" s="139"/>
      <c r="E21" s="139">
        <v>0</v>
      </c>
    </row>
    <row r="22" spans="1:5" s="124" customFormat="1" ht="14.25">
      <c r="A22" s="137" t="s">
        <v>31</v>
      </c>
      <c r="B22" s="138" t="s">
        <v>209</v>
      </c>
      <c r="C22" s="139">
        <v>63677352</v>
      </c>
      <c r="D22" s="139"/>
      <c r="E22" s="139">
        <v>39990120</v>
      </c>
    </row>
    <row r="23" spans="1:5" s="124" customFormat="1" ht="14.25">
      <c r="A23" s="137" t="s">
        <v>33</v>
      </c>
      <c r="B23" s="138" t="s">
        <v>210</v>
      </c>
      <c r="C23" s="139">
        <v>0</v>
      </c>
      <c r="D23" s="139"/>
      <c r="E23" s="139">
        <v>0</v>
      </c>
    </row>
    <row r="24" spans="1:5" s="124" customFormat="1" ht="13.5">
      <c r="A24" s="144" t="s">
        <v>21</v>
      </c>
      <c r="B24" s="145" t="s">
        <v>38</v>
      </c>
      <c r="C24" s="146">
        <f>SUM(C20:C23)</f>
        <v>63677352</v>
      </c>
      <c r="D24" s="146">
        <f>SUM(D20:D23)</f>
        <v>0</v>
      </c>
      <c r="E24" s="146">
        <f>SUM(E20:E23)</f>
        <v>39990120</v>
      </c>
    </row>
    <row r="25" spans="1:5" s="124" customFormat="1" ht="14.25">
      <c r="A25" s="137" t="s">
        <v>27</v>
      </c>
      <c r="B25" s="138" t="s">
        <v>42</v>
      </c>
      <c r="C25" s="139">
        <v>8831879</v>
      </c>
      <c r="D25" s="139"/>
      <c r="E25" s="139">
        <v>5133858</v>
      </c>
    </row>
    <row r="26" spans="1:5" s="124" customFormat="1" ht="14.25">
      <c r="A26" s="137" t="s">
        <v>29</v>
      </c>
      <c r="B26" s="138" t="s">
        <v>43</v>
      </c>
      <c r="C26" s="139">
        <v>0</v>
      </c>
      <c r="D26" s="139"/>
      <c r="E26" s="139">
        <v>0</v>
      </c>
    </row>
    <row r="27" spans="1:5" s="124" customFormat="1" ht="14.25">
      <c r="A27" s="137" t="s">
        <v>31</v>
      </c>
      <c r="B27" s="138" t="s">
        <v>44</v>
      </c>
      <c r="C27" s="139">
        <v>866751</v>
      </c>
      <c r="D27" s="139"/>
      <c r="E27" s="139">
        <v>380000</v>
      </c>
    </row>
    <row r="28" spans="1:5" s="124" customFormat="1" ht="13.5">
      <c r="A28" s="144" t="s">
        <v>40</v>
      </c>
      <c r="B28" s="145" t="s">
        <v>41</v>
      </c>
      <c r="C28" s="146">
        <v>9698630</v>
      </c>
      <c r="D28" s="146">
        <f>SUM(D25:D27)</f>
        <v>0</v>
      </c>
      <c r="E28" s="146">
        <f>SUM(E25:E27)</f>
        <v>5513858</v>
      </c>
    </row>
    <row r="29" spans="1:5" s="124" customFormat="1" ht="13.5">
      <c r="A29" s="144" t="s">
        <v>45</v>
      </c>
      <c r="B29" s="145" t="s">
        <v>46</v>
      </c>
      <c r="C29" s="146">
        <v>9438433</v>
      </c>
      <c r="D29" s="146"/>
      <c r="E29" s="146">
        <v>657000</v>
      </c>
    </row>
    <row r="30" spans="1:5" s="124" customFormat="1" ht="13.5">
      <c r="A30" s="144" t="s">
        <v>47</v>
      </c>
      <c r="B30" s="145" t="s">
        <v>48</v>
      </c>
      <c r="C30" s="146">
        <v>0</v>
      </c>
      <c r="D30" s="146">
        <v>0</v>
      </c>
      <c r="E30" s="146">
        <v>0</v>
      </c>
    </row>
    <row r="31" spans="1:5" s="124" customFormat="1" ht="13.5">
      <c r="A31" s="147"/>
      <c r="B31" s="148" t="s">
        <v>49</v>
      </c>
      <c r="C31" s="149">
        <f>C16+C19+C24+C28+C29+C30</f>
        <v>531822746</v>
      </c>
      <c r="D31" s="149">
        <f>D16+D19+D24+D28+D29+D30</f>
        <v>0</v>
      </c>
      <c r="E31" s="149">
        <f>E16+E19+E24+E28+E29+E30</f>
        <v>492202787</v>
      </c>
    </row>
    <row r="32" spans="1:6" s="124" customFormat="1" ht="54" customHeight="1" thickBot="1">
      <c r="A32" s="150"/>
      <c r="B32" s="150"/>
      <c r="C32" s="150"/>
      <c r="D32" s="151"/>
      <c r="E32" s="151"/>
      <c r="F32" s="151"/>
    </row>
    <row r="33" spans="1:5" s="124" customFormat="1" ht="27.75" thickBot="1">
      <c r="A33" s="505" t="s">
        <v>223</v>
      </c>
      <c r="B33" s="506"/>
      <c r="C33" s="136" t="s">
        <v>23</v>
      </c>
      <c r="D33" s="136" t="s">
        <v>24</v>
      </c>
      <c r="E33" s="136" t="s">
        <v>25</v>
      </c>
    </row>
    <row r="34" spans="1:5" s="124" customFormat="1" ht="14.25">
      <c r="A34" s="153" t="s">
        <v>27</v>
      </c>
      <c r="B34" s="138" t="s">
        <v>52</v>
      </c>
      <c r="C34" s="139">
        <v>1404410708</v>
      </c>
      <c r="D34" s="139"/>
      <c r="E34" s="139">
        <v>1404410708</v>
      </c>
    </row>
    <row r="35" spans="1:5" s="124" customFormat="1" ht="14.25">
      <c r="A35" s="153" t="s">
        <v>29</v>
      </c>
      <c r="B35" s="138" t="s">
        <v>53</v>
      </c>
      <c r="C35" s="139">
        <v>-22075398</v>
      </c>
      <c r="D35" s="139"/>
      <c r="E35" s="139">
        <v>-22023398</v>
      </c>
    </row>
    <row r="36" spans="1:5" s="124" customFormat="1" ht="14.25">
      <c r="A36" s="153" t="s">
        <v>7</v>
      </c>
      <c r="B36" s="138" t="s">
        <v>54</v>
      </c>
      <c r="C36" s="139">
        <v>54078401</v>
      </c>
      <c r="D36" s="139"/>
      <c r="E36" s="139">
        <v>54326401</v>
      </c>
    </row>
    <row r="37" spans="1:5" s="124" customFormat="1" ht="14.25">
      <c r="A37" s="153" t="s">
        <v>33</v>
      </c>
      <c r="B37" s="138" t="s">
        <v>55</v>
      </c>
      <c r="C37" s="139">
        <v>-907472627</v>
      </c>
      <c r="D37" s="139"/>
      <c r="E37" s="139">
        <v>-913562956</v>
      </c>
    </row>
    <row r="38" spans="1:5" s="124" customFormat="1" ht="14.25">
      <c r="A38" s="153" t="s">
        <v>39</v>
      </c>
      <c r="B38" s="138" t="s">
        <v>56</v>
      </c>
      <c r="C38" s="139">
        <v>0</v>
      </c>
      <c r="D38" s="139"/>
      <c r="E38" s="139">
        <v>0</v>
      </c>
    </row>
    <row r="39" spans="1:5" s="124" customFormat="1" ht="14.25">
      <c r="A39" s="153" t="s">
        <v>57</v>
      </c>
      <c r="B39" s="138" t="s">
        <v>58</v>
      </c>
      <c r="C39" s="139">
        <v>-6070334</v>
      </c>
      <c r="D39" s="139"/>
      <c r="E39" s="139">
        <v>-42007821</v>
      </c>
    </row>
    <row r="40" spans="1:5" s="124" customFormat="1" ht="13.5">
      <c r="A40" s="152" t="s">
        <v>50</v>
      </c>
      <c r="B40" s="142" t="s">
        <v>51</v>
      </c>
      <c r="C40" s="143">
        <f>SUM(C34:C39)</f>
        <v>522870750</v>
      </c>
      <c r="D40" s="143">
        <f>SUM(D34:D39)</f>
        <v>0</v>
      </c>
      <c r="E40" s="143">
        <f>SUM(E34:E39)</f>
        <v>481142934</v>
      </c>
    </row>
    <row r="41" spans="1:5" s="124" customFormat="1" ht="14.25">
      <c r="A41" s="153" t="s">
        <v>27</v>
      </c>
      <c r="B41" s="138" t="s">
        <v>42</v>
      </c>
      <c r="C41" s="139">
        <v>178000</v>
      </c>
      <c r="D41" s="139"/>
      <c r="E41" s="139">
        <v>179150</v>
      </c>
    </row>
    <row r="42" spans="1:5" s="124" customFormat="1" ht="14.25">
      <c r="A42" s="153" t="s">
        <v>29</v>
      </c>
      <c r="B42" s="138" t="s">
        <v>43</v>
      </c>
      <c r="C42" s="139">
        <v>3537008</v>
      </c>
      <c r="D42" s="139"/>
      <c r="E42" s="139">
        <v>6460801</v>
      </c>
    </row>
    <row r="43" spans="1:5" s="124" customFormat="1" ht="14.25">
      <c r="A43" s="153" t="s">
        <v>31</v>
      </c>
      <c r="B43" s="138" t="s">
        <v>61</v>
      </c>
      <c r="C43" s="139">
        <v>0</v>
      </c>
      <c r="D43" s="139"/>
      <c r="E43" s="139">
        <v>126946</v>
      </c>
    </row>
    <row r="44" spans="1:5" s="124" customFormat="1" ht="13.5">
      <c r="A44" s="154" t="s">
        <v>59</v>
      </c>
      <c r="B44" s="145" t="s">
        <v>60</v>
      </c>
      <c r="C44" s="146">
        <f>SUM(C41:C43)</f>
        <v>3715008</v>
      </c>
      <c r="D44" s="146">
        <f>SUM(D41:D43)</f>
        <v>0</v>
      </c>
      <c r="E44" s="146">
        <f>SUM(E41:E43)</f>
        <v>6766897</v>
      </c>
    </row>
    <row r="45" spans="1:5" s="124" customFormat="1" ht="13.5">
      <c r="A45" s="154" t="s">
        <v>27</v>
      </c>
      <c r="B45" s="145" t="s">
        <v>63</v>
      </c>
      <c r="C45" s="146">
        <v>0</v>
      </c>
      <c r="D45" s="146">
        <v>0</v>
      </c>
      <c r="E45" s="146">
        <v>0</v>
      </c>
    </row>
    <row r="46" spans="1:5" s="124" customFormat="1" ht="13.5">
      <c r="A46" s="154" t="s">
        <v>62</v>
      </c>
      <c r="B46" s="145" t="s">
        <v>64</v>
      </c>
      <c r="C46" s="146">
        <v>5236988</v>
      </c>
      <c r="D46" s="146"/>
      <c r="E46" s="146">
        <v>4292956</v>
      </c>
    </row>
    <row r="47" spans="1:5" s="124" customFormat="1" ht="14.25">
      <c r="A47" s="155"/>
      <c r="B47" s="148" t="s">
        <v>65</v>
      </c>
      <c r="C47" s="149">
        <f>SUM(C40+C44+C45+C46)</f>
        <v>531822746</v>
      </c>
      <c r="D47" s="149">
        <f>SUM(D40+D44+D45+D46)</f>
        <v>0</v>
      </c>
      <c r="E47" s="149">
        <f>SUM(E40+E44+E45+E46)</f>
        <v>492202787</v>
      </c>
    </row>
    <row r="48" spans="1:6" ht="12.75">
      <c r="A48" s="32"/>
      <c r="B48" s="32"/>
      <c r="C48" s="32"/>
      <c r="D48" s="32"/>
      <c r="E48" s="32"/>
      <c r="F48" s="32"/>
    </row>
  </sheetData>
  <sheetProtection/>
  <mergeCells count="7">
    <mergeCell ref="A1:E1"/>
    <mergeCell ref="A11:B11"/>
    <mergeCell ref="A33:B33"/>
    <mergeCell ref="A2:F6"/>
    <mergeCell ref="A7:F7"/>
    <mergeCell ref="A8:F8"/>
    <mergeCell ref="D10:E10"/>
  </mergeCells>
  <printOptions/>
  <pageMargins left="0.89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H52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.7109375" style="0" customWidth="1"/>
    <col min="2" max="2" width="56.28125" style="0" customWidth="1"/>
    <col min="3" max="4" width="10.7109375" style="0" customWidth="1"/>
    <col min="5" max="8" width="12.7109375" style="0" customWidth="1"/>
  </cols>
  <sheetData>
    <row r="1" spans="1:5" ht="12.75">
      <c r="A1" s="446" t="s">
        <v>524</v>
      </c>
      <c r="B1" s="446"/>
      <c r="C1" s="446"/>
      <c r="D1" s="446"/>
      <c r="E1" s="98"/>
    </row>
    <row r="2" spans="1:5" ht="12.75">
      <c r="A2" s="87"/>
      <c r="B2" s="87"/>
      <c r="C2" s="87"/>
      <c r="D2" s="87"/>
      <c r="E2" s="98"/>
    </row>
    <row r="3" spans="1:8" ht="18">
      <c r="A3" s="448" t="s">
        <v>195</v>
      </c>
      <c r="B3" s="448"/>
      <c r="C3" s="448"/>
      <c r="D3" s="448"/>
      <c r="E3" s="33"/>
      <c r="F3" s="33"/>
      <c r="G3" s="33"/>
      <c r="H3" s="37"/>
    </row>
    <row r="4" spans="1:8" ht="18">
      <c r="A4" s="448" t="s">
        <v>224</v>
      </c>
      <c r="B4" s="448"/>
      <c r="C4" s="448"/>
      <c r="D4" s="448"/>
      <c r="E4" s="33"/>
      <c r="F4" s="33"/>
      <c r="G4" s="33"/>
      <c r="H4" s="37"/>
    </row>
    <row r="5" spans="1:8" ht="18">
      <c r="A5" s="461">
        <v>43465</v>
      </c>
      <c r="B5" s="461"/>
      <c r="C5" s="461"/>
      <c r="D5" s="461"/>
      <c r="E5" s="33"/>
      <c r="F5" s="33"/>
      <c r="G5" s="33"/>
      <c r="H5" s="37"/>
    </row>
    <row r="6" spans="1:8" ht="18">
      <c r="A6" s="88"/>
      <c r="B6" s="88"/>
      <c r="C6" s="88"/>
      <c r="D6" s="88"/>
      <c r="E6" s="33"/>
      <c r="F6" s="33"/>
      <c r="G6" s="33"/>
      <c r="H6" s="37"/>
    </row>
    <row r="7" spans="1:8" ht="18">
      <c r="A7" s="88"/>
      <c r="B7" s="88"/>
      <c r="C7" s="88"/>
      <c r="D7" s="88"/>
      <c r="E7" s="33"/>
      <c r="F7" s="33"/>
      <c r="G7" s="33"/>
      <c r="H7" s="37"/>
    </row>
    <row r="8" spans="1:6" ht="16.5">
      <c r="A8" s="69"/>
      <c r="B8" s="48"/>
      <c r="C8" s="449" t="s">
        <v>313</v>
      </c>
      <c r="D8" s="450"/>
      <c r="E8" s="32"/>
      <c r="F8" s="32"/>
    </row>
    <row r="9" spans="1:4" s="103" customFormat="1" ht="11.25">
      <c r="A9" s="508" t="s">
        <v>18</v>
      </c>
      <c r="B9" s="509" t="s">
        <v>131</v>
      </c>
      <c r="C9" s="510" t="s">
        <v>10</v>
      </c>
      <c r="D9" s="510"/>
    </row>
    <row r="10" spans="1:4" s="103" customFormat="1" ht="11.25">
      <c r="A10" s="508"/>
      <c r="B10" s="509"/>
      <c r="C10" s="168" t="s">
        <v>385</v>
      </c>
      <c r="D10" s="168" t="s">
        <v>283</v>
      </c>
    </row>
    <row r="11" spans="1:4" s="103" customFormat="1" ht="12.75" customHeight="1">
      <c r="A11" s="100">
        <v>1</v>
      </c>
      <c r="B11" s="101" t="s">
        <v>151</v>
      </c>
      <c r="C11" s="102">
        <v>29150152</v>
      </c>
      <c r="D11" s="102">
        <v>27210808</v>
      </c>
    </row>
    <row r="12" spans="1:4" s="103" customFormat="1" ht="12.75" customHeight="1">
      <c r="A12" s="100">
        <v>2</v>
      </c>
      <c r="B12" s="104" t="s">
        <v>152</v>
      </c>
      <c r="C12" s="105">
        <v>13236559</v>
      </c>
      <c r="D12" s="105">
        <v>11649490</v>
      </c>
    </row>
    <row r="13" spans="1:4" s="103" customFormat="1" ht="12.75" customHeight="1">
      <c r="A13" s="100">
        <v>3</v>
      </c>
      <c r="B13" s="104" t="s">
        <v>153</v>
      </c>
      <c r="C13" s="105">
        <v>213800</v>
      </c>
      <c r="D13" s="105">
        <v>20000</v>
      </c>
    </row>
    <row r="14" spans="1:4" s="158" customFormat="1" ht="12.75" customHeight="1">
      <c r="A14" s="169">
        <v>4</v>
      </c>
      <c r="B14" s="166" t="s">
        <v>154</v>
      </c>
      <c r="C14" s="165">
        <f>SUM(C11:C13)</f>
        <v>42600511</v>
      </c>
      <c r="D14" s="165">
        <f>SUM(D11:D13)</f>
        <v>38880298</v>
      </c>
    </row>
    <row r="15" spans="1:4" s="103" customFormat="1" ht="12.75" customHeight="1">
      <c r="A15" s="100">
        <v>5</v>
      </c>
      <c r="B15" s="104" t="s">
        <v>155</v>
      </c>
      <c r="C15" s="105"/>
      <c r="D15" s="105"/>
    </row>
    <row r="16" spans="1:4" s="103" customFormat="1" ht="12.75" customHeight="1">
      <c r="A16" s="100">
        <v>6</v>
      </c>
      <c r="B16" s="104" t="s">
        <v>156</v>
      </c>
      <c r="C16" s="105"/>
      <c r="D16" s="105"/>
    </row>
    <row r="17" spans="1:4" s="158" customFormat="1" ht="12.75" customHeight="1">
      <c r="A17" s="170">
        <v>7</v>
      </c>
      <c r="B17" s="166" t="s">
        <v>157</v>
      </c>
      <c r="C17" s="165">
        <f>SUM(C15:C16)</f>
        <v>0</v>
      </c>
      <c r="D17" s="165">
        <f>SUM(D15:D16)</f>
        <v>0</v>
      </c>
    </row>
    <row r="18" spans="1:4" s="103" customFormat="1" ht="12.75" customHeight="1">
      <c r="A18" s="106">
        <v>8</v>
      </c>
      <c r="B18" s="104" t="s">
        <v>158</v>
      </c>
      <c r="C18" s="105">
        <v>106393447</v>
      </c>
      <c r="D18" s="105">
        <v>105204748</v>
      </c>
    </row>
    <row r="19" spans="1:4" s="103" customFormat="1" ht="12.75" customHeight="1">
      <c r="A19" s="106">
        <v>9</v>
      </c>
      <c r="B19" s="104" t="s">
        <v>159</v>
      </c>
      <c r="C19" s="105">
        <v>52535172</v>
      </c>
      <c r="D19" s="105">
        <v>48839377</v>
      </c>
    </row>
    <row r="20" spans="1:4" s="103" customFormat="1" ht="12.75" customHeight="1">
      <c r="A20" s="106">
        <v>10</v>
      </c>
      <c r="B20" s="104" t="s">
        <v>160</v>
      </c>
      <c r="C20" s="105">
        <v>9433828</v>
      </c>
      <c r="D20" s="105">
        <v>11930334</v>
      </c>
    </row>
    <row r="21" spans="1:4" s="103" customFormat="1" ht="12.75" customHeight="1">
      <c r="A21" s="106">
        <v>11</v>
      </c>
      <c r="B21" s="104" t="s">
        <v>469</v>
      </c>
      <c r="C21" s="105"/>
      <c r="D21" s="105">
        <v>2750014</v>
      </c>
    </row>
    <row r="22" spans="1:4" s="158" customFormat="1" ht="12.75" customHeight="1">
      <c r="A22" s="170">
        <v>12</v>
      </c>
      <c r="B22" s="166" t="s">
        <v>161</v>
      </c>
      <c r="C22" s="165">
        <f>SUM(C18:C20)</f>
        <v>168362447</v>
      </c>
      <c r="D22" s="165">
        <f>SUM(D18:D21)</f>
        <v>168724473</v>
      </c>
    </row>
    <row r="23" spans="1:4" s="103" customFormat="1" ht="12.75" customHeight="1">
      <c r="A23" s="106">
        <v>13</v>
      </c>
      <c r="B23" s="104" t="s">
        <v>162</v>
      </c>
      <c r="C23" s="105">
        <v>7211241</v>
      </c>
      <c r="D23" s="105">
        <v>5427514</v>
      </c>
    </row>
    <row r="24" spans="1:4" s="103" customFormat="1" ht="12.75" customHeight="1">
      <c r="A24" s="106">
        <v>14</v>
      </c>
      <c r="B24" s="104" t="s">
        <v>163</v>
      </c>
      <c r="C24" s="105">
        <v>33222810</v>
      </c>
      <c r="D24" s="105">
        <v>37678482</v>
      </c>
    </row>
    <row r="25" spans="1:4" s="103" customFormat="1" ht="12.75" customHeight="1">
      <c r="A25" s="106">
        <v>15</v>
      </c>
      <c r="B25" s="104" t="s">
        <v>164</v>
      </c>
      <c r="C25" s="105"/>
      <c r="D25" s="105"/>
    </row>
    <row r="26" spans="1:4" s="103" customFormat="1" ht="12.75" customHeight="1">
      <c r="A26" s="106">
        <v>16</v>
      </c>
      <c r="B26" s="104" t="s">
        <v>165</v>
      </c>
      <c r="C26" s="105">
        <v>6210587</v>
      </c>
      <c r="D26" s="105">
        <v>5749327</v>
      </c>
    </row>
    <row r="27" spans="1:4" s="158" customFormat="1" ht="12.75" customHeight="1">
      <c r="A27" s="170">
        <v>17</v>
      </c>
      <c r="B27" s="166" t="s">
        <v>166</v>
      </c>
      <c r="C27" s="165">
        <f>SUM(C23:C26)</f>
        <v>46644638</v>
      </c>
      <c r="D27" s="165">
        <f>SUM(D23:D26)</f>
        <v>48855323</v>
      </c>
    </row>
    <row r="28" spans="1:4" s="103" customFormat="1" ht="12.75" customHeight="1">
      <c r="A28" s="106">
        <v>18</v>
      </c>
      <c r="B28" s="104" t="s">
        <v>167</v>
      </c>
      <c r="C28" s="157">
        <v>35917296</v>
      </c>
      <c r="D28" s="157">
        <v>35157380</v>
      </c>
    </row>
    <row r="29" spans="1:4" s="103" customFormat="1" ht="12.75" customHeight="1">
      <c r="A29" s="106">
        <v>19</v>
      </c>
      <c r="B29" s="104" t="s">
        <v>168</v>
      </c>
      <c r="C29" s="157">
        <v>14229823</v>
      </c>
      <c r="D29" s="157">
        <v>14603654</v>
      </c>
    </row>
    <row r="30" spans="1:4" s="103" customFormat="1" ht="12.75" customHeight="1">
      <c r="A30" s="106">
        <v>20</v>
      </c>
      <c r="B30" s="104" t="s">
        <v>225</v>
      </c>
      <c r="C30" s="157">
        <v>11317199</v>
      </c>
      <c r="D30" s="157">
        <v>9034951</v>
      </c>
    </row>
    <row r="31" spans="1:4" s="103" customFormat="1" ht="12.75" customHeight="1">
      <c r="A31" s="106">
        <v>21</v>
      </c>
      <c r="B31" s="166" t="s">
        <v>169</v>
      </c>
      <c r="C31" s="165">
        <f>SUM(C28:C30)</f>
        <v>61464318</v>
      </c>
      <c r="D31" s="165">
        <f>SUM(D28:D30)</f>
        <v>58795985</v>
      </c>
    </row>
    <row r="32" spans="1:4" s="103" customFormat="1" ht="12.75" customHeight="1">
      <c r="A32" s="107">
        <v>22</v>
      </c>
      <c r="B32" s="166" t="s">
        <v>170</v>
      </c>
      <c r="C32" s="167">
        <v>18698012</v>
      </c>
      <c r="D32" s="167">
        <v>22660729</v>
      </c>
    </row>
    <row r="33" spans="1:4" s="103" customFormat="1" ht="12.75" customHeight="1">
      <c r="A33" s="107">
        <v>23</v>
      </c>
      <c r="B33" s="166" t="s">
        <v>171</v>
      </c>
      <c r="C33" s="167">
        <v>90215094</v>
      </c>
      <c r="D33" s="167">
        <v>119300555</v>
      </c>
    </row>
    <row r="34" spans="1:4" s="158" customFormat="1" ht="12.75" customHeight="1">
      <c r="A34" s="159">
        <v>24</v>
      </c>
      <c r="B34" s="109" t="s">
        <v>172</v>
      </c>
      <c r="C34" s="110">
        <f>C14+C17+C22-C27-C31-C32-C33</f>
        <v>-6059104</v>
      </c>
      <c r="D34" s="110">
        <f>D14+D17+D22-D27-D31-D32-D33</f>
        <v>-42007821</v>
      </c>
    </row>
    <row r="35" spans="1:4" s="103" customFormat="1" ht="12.75" customHeight="1">
      <c r="A35" s="107">
        <v>25</v>
      </c>
      <c r="B35" s="104" t="s">
        <v>173</v>
      </c>
      <c r="C35" s="108"/>
      <c r="D35" s="108"/>
    </row>
    <row r="36" spans="1:4" s="103" customFormat="1" ht="12.75" customHeight="1">
      <c r="A36" s="107">
        <v>26</v>
      </c>
      <c r="B36" s="104" t="s">
        <v>174</v>
      </c>
      <c r="C36" s="108">
        <v>1</v>
      </c>
      <c r="D36" s="108"/>
    </row>
    <row r="37" spans="1:4" s="103" customFormat="1" ht="12.75" customHeight="1">
      <c r="A37" s="107">
        <v>27</v>
      </c>
      <c r="B37" s="104" t="s">
        <v>175</v>
      </c>
      <c r="C37" s="108"/>
      <c r="D37" s="108"/>
    </row>
    <row r="38" spans="1:4" s="103" customFormat="1" ht="12.75" customHeight="1">
      <c r="A38" s="107">
        <v>28</v>
      </c>
      <c r="B38" s="104" t="s">
        <v>176</v>
      </c>
      <c r="C38" s="108"/>
      <c r="D38" s="108"/>
    </row>
    <row r="39" spans="1:4" s="158" customFormat="1" ht="12.75" customHeight="1">
      <c r="A39" s="171">
        <v>29</v>
      </c>
      <c r="B39" s="166" t="s">
        <v>177</v>
      </c>
      <c r="C39" s="165">
        <f>SUM(C35:C38)</f>
        <v>1</v>
      </c>
      <c r="D39" s="165">
        <f>SUM(D35:D38)</f>
        <v>0</v>
      </c>
    </row>
    <row r="40" spans="1:4" s="103" customFormat="1" ht="12.75" customHeight="1">
      <c r="A40" s="107">
        <v>30</v>
      </c>
      <c r="B40" s="104" t="s">
        <v>178</v>
      </c>
      <c r="C40" s="108">
        <v>11231</v>
      </c>
      <c r="D40" s="108"/>
    </row>
    <row r="41" spans="1:4" s="103" customFormat="1" ht="12.75" customHeight="1">
      <c r="A41" s="107">
        <v>31</v>
      </c>
      <c r="B41" s="104" t="s">
        <v>179</v>
      </c>
      <c r="C41" s="108"/>
      <c r="D41" s="108"/>
    </row>
    <row r="42" spans="1:4" s="103" customFormat="1" ht="12.75" customHeight="1">
      <c r="A42" s="107">
        <v>32</v>
      </c>
      <c r="B42" s="104" t="s">
        <v>180</v>
      </c>
      <c r="C42" s="108"/>
      <c r="D42" s="108"/>
    </row>
    <row r="43" spans="1:4" s="103" customFormat="1" ht="12.75" customHeight="1">
      <c r="A43" s="107">
        <v>33</v>
      </c>
      <c r="B43" s="104" t="s">
        <v>181</v>
      </c>
      <c r="C43" s="108"/>
      <c r="D43" s="108"/>
    </row>
    <row r="44" spans="1:4" s="158" customFormat="1" ht="12.75" customHeight="1">
      <c r="A44" s="171">
        <v>34</v>
      </c>
      <c r="B44" s="166" t="s">
        <v>182</v>
      </c>
      <c r="C44" s="165">
        <f>SUM(C40:C43)</f>
        <v>11231</v>
      </c>
      <c r="D44" s="165">
        <f>SUM(D40:D43)</f>
        <v>0</v>
      </c>
    </row>
    <row r="45" spans="1:4" s="158" customFormat="1" ht="12.75" customHeight="1">
      <c r="A45" s="159">
        <v>35</v>
      </c>
      <c r="B45" s="109" t="s">
        <v>183</v>
      </c>
      <c r="C45" s="110">
        <f>C39-C44</f>
        <v>-11230</v>
      </c>
      <c r="D45" s="110">
        <f>D39-D44</f>
        <v>0</v>
      </c>
    </row>
    <row r="46" spans="1:4" s="158" customFormat="1" ht="12.75" customHeight="1">
      <c r="A46" s="159">
        <v>36</v>
      </c>
      <c r="B46" s="109" t="s">
        <v>184</v>
      </c>
      <c r="C46" s="110">
        <f>C34+C45</f>
        <v>-6070334</v>
      </c>
      <c r="D46" s="110">
        <f>D34+D45</f>
        <v>-42007821</v>
      </c>
    </row>
    <row r="47" spans="1:4" s="103" customFormat="1" ht="12.75" customHeight="1">
      <c r="A47" s="107">
        <v>37</v>
      </c>
      <c r="B47" s="104" t="s">
        <v>185</v>
      </c>
      <c r="C47" s="108"/>
      <c r="D47" s="108"/>
    </row>
    <row r="48" spans="1:4" s="103" customFormat="1" ht="12.75" customHeight="1">
      <c r="A48" s="107">
        <v>38</v>
      </c>
      <c r="B48" s="104" t="s">
        <v>186</v>
      </c>
      <c r="C48" s="108"/>
      <c r="D48" s="108"/>
    </row>
    <row r="49" spans="1:4" s="158" customFormat="1" ht="12.75" customHeight="1">
      <c r="A49" s="171">
        <v>39</v>
      </c>
      <c r="B49" s="166" t="s">
        <v>187</v>
      </c>
      <c r="C49" s="165">
        <f>SUM(C47:C48)</f>
        <v>0</v>
      </c>
      <c r="D49" s="165">
        <f>SUM(D47:D48)</f>
        <v>0</v>
      </c>
    </row>
    <row r="50" spans="1:4" s="158" customFormat="1" ht="12.75" customHeight="1">
      <c r="A50" s="171">
        <v>40</v>
      </c>
      <c r="B50" s="166" t="s">
        <v>188</v>
      </c>
      <c r="C50" s="167">
        <v>0</v>
      </c>
      <c r="D50" s="167">
        <v>0</v>
      </c>
    </row>
    <row r="51" spans="1:4" s="158" customFormat="1" ht="12.75" customHeight="1">
      <c r="A51" s="159">
        <v>41</v>
      </c>
      <c r="B51" s="109" t="s">
        <v>189</v>
      </c>
      <c r="C51" s="110">
        <f>C49-C50</f>
        <v>0</v>
      </c>
      <c r="D51" s="110">
        <f>D49-D50</f>
        <v>0</v>
      </c>
    </row>
    <row r="52" spans="1:4" s="158" customFormat="1" ht="12.75" customHeight="1">
      <c r="A52" s="159">
        <v>42</v>
      </c>
      <c r="B52" s="109" t="s">
        <v>190</v>
      </c>
      <c r="C52" s="110">
        <f>SUM(C46+C51)</f>
        <v>-6070334</v>
      </c>
      <c r="D52" s="110">
        <f>SUM(D46+D51)</f>
        <v>-42007821</v>
      </c>
    </row>
  </sheetData>
  <sheetProtection/>
  <mergeCells count="8">
    <mergeCell ref="A1:D1"/>
    <mergeCell ref="A3:D3"/>
    <mergeCell ref="A4:D4"/>
    <mergeCell ref="A5:D5"/>
    <mergeCell ref="C8:D8"/>
    <mergeCell ref="A9:A10"/>
    <mergeCell ref="B9:B10"/>
    <mergeCell ref="C9:D9"/>
  </mergeCells>
  <printOptions/>
  <pageMargins left="1.02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Gyöngyöstarján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Gyöngyöstarján Község Önkormányzata</dc:creator>
  <cp:keywords/>
  <dc:description/>
  <cp:lastModifiedBy>Jegyzo</cp:lastModifiedBy>
  <cp:lastPrinted>2019-05-28T11:51:13Z</cp:lastPrinted>
  <dcterms:created xsi:type="dcterms:W3CDTF">2003-11-24T07:36:12Z</dcterms:created>
  <dcterms:modified xsi:type="dcterms:W3CDTF">2019-05-28T12:14:42Z</dcterms:modified>
  <cp:category/>
  <cp:version/>
  <cp:contentType/>
  <cp:contentStatus/>
</cp:coreProperties>
</file>