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440" windowHeight="7965" tabRatio="727" firstSheet="1" activeTab="8"/>
  </bookViews>
  <sheets>
    <sheet name="ÖSSZEFÜGGÉSEK" sheetId="1" r:id="rId1"/>
    <sheet name="1.1.sz.mell." sheetId="2" r:id="rId2"/>
    <sheet name="1.2.sz.mell." sheetId="3" r:id="rId3"/>
    <sheet name="1.3.sz.mell." sheetId="4" r:id="rId4"/>
    <sheet name="1.4.sz.mell." sheetId="5" r:id="rId5"/>
    <sheet name="2.1.sz.mell  " sheetId="6" r:id="rId6"/>
    <sheet name="2.2.sz.mell  " sheetId="7" r:id="rId7"/>
    <sheet name="ELLENŐRZÉS-1.sz.2.a.sz.2.b.sz." sheetId="8" r:id="rId8"/>
    <sheet name="3.sz.mell." sheetId="9" r:id="rId9"/>
    <sheet name="munka" sheetId="29" state="hidden" r:id="rId10"/>
    <sheet name="4.sz.mell." sheetId="10" r:id="rId11"/>
    <sheet name="5.1. sz. mell" sheetId="11" r:id="rId12"/>
    <sheet name="5.1.1. sz. mell" sheetId="12" r:id="rId13"/>
    <sheet name="5.1.2. sz. mell" sheetId="13" r:id="rId14"/>
    <sheet name="5.1.3. sz. mell" sheetId="14" state="hidden" r:id="rId15"/>
    <sheet name="5.2. sz. mell" sheetId="15" state="hidden" r:id="rId16"/>
    <sheet name="5.2.1. sz. mell" sheetId="16" state="hidden" r:id="rId17"/>
    <sheet name="5.2.2. sz. mell" sheetId="17" state="hidden" r:id="rId18"/>
    <sheet name="5.2.3. sz. mell" sheetId="18" state="hidden" r:id="rId19"/>
    <sheet name="5.3. sz. mell" sheetId="19" r:id="rId20"/>
    <sheet name="5.3.1. sz. mell" sheetId="20" r:id="rId21"/>
    <sheet name="5.3.2. sz. mell" sheetId="21" r:id="rId22"/>
    <sheet name="5.3.3. sz. mell" sheetId="22" r:id="rId23"/>
    <sheet name="5.4. sz. mell " sheetId="23" state="hidden" r:id="rId24"/>
    <sheet name="5.4.1. sz. mell" sheetId="24" state="hidden" r:id="rId25"/>
    <sheet name="5.4.2. sz. mell " sheetId="25" state="hidden" r:id="rId26"/>
    <sheet name="5.4.3. sz. mell " sheetId="26" state="hidden" r:id="rId27"/>
    <sheet name="Munka1" sheetId="27" r:id="rId28"/>
    <sheet name="Munka2" sheetId="28" r:id="rId29"/>
  </sheets>
  <definedNames>
    <definedName name="_xlnm.Print_Area" localSheetId="1">'1.1.sz.mell.'!$A$1:$F$161</definedName>
    <definedName name="_xlnm.Print_Area" localSheetId="2">'1.2.sz.mell.'!$A$1:$E$161</definedName>
    <definedName name="_xlnm.Print_Area" localSheetId="3">'1.3.sz.mell.'!$A$1:$E$161</definedName>
    <definedName name="_xlnm.Print_Area" localSheetId="4">'1.4.sz.mell.'!$A$1:$E$161</definedName>
    <definedName name="_xlnm.Print_Titles" localSheetId="11">'5.1. sz. mell'!$1:$6</definedName>
    <definedName name="_xlnm.Print_Titles" localSheetId="12">'5.1.1. sz. mell'!$1:$6</definedName>
    <definedName name="_xlnm.Print_Titles" localSheetId="13">'5.1.2. sz. mell'!$1:$6</definedName>
    <definedName name="_xlnm.Print_Titles" localSheetId="14">'5.1.3. sz. mell'!$1:$6</definedName>
    <definedName name="_xlnm.Print_Titles" localSheetId="15">'5.2. sz. mell'!$1:$6</definedName>
    <definedName name="_xlnm.Print_Titles" localSheetId="16">'5.2.1. sz. mell'!$1:$6</definedName>
    <definedName name="_xlnm.Print_Titles" localSheetId="17">'5.2.2. sz. mell'!$1:$6</definedName>
    <definedName name="_xlnm.Print_Titles" localSheetId="18">'5.2.3. sz. mell'!$1:$6</definedName>
    <definedName name="_xlnm.Print_Titles" localSheetId="19">'5.3. sz. mell'!$1:$6</definedName>
    <definedName name="_xlnm.Print_Titles" localSheetId="20">'5.3.1. sz. mell'!$1:$6</definedName>
    <definedName name="_xlnm.Print_Titles" localSheetId="21">'5.3.2. sz. mell'!$1:$6</definedName>
    <definedName name="_xlnm.Print_Titles" localSheetId="22">'5.3.3. sz. mell'!$1:$6</definedName>
    <definedName name="_xlnm.Print_Titles" localSheetId="23">'5.4. sz. mell '!$1:$6</definedName>
    <definedName name="_xlnm.Print_Titles" localSheetId="24">'5.4.1. sz. mell'!$1:$6</definedName>
    <definedName name="_xlnm.Print_Titles" localSheetId="25">'5.4.2. sz. mell '!$1:$6</definedName>
    <definedName name="_xlnm.Print_Titles" localSheetId="26">'5.4.3. sz. mell '!$1:$6</definedName>
    <definedName name="Z_205C45B3_5796_43E4_ADF6_EB819BC78C16_.wvu.PrintArea" localSheetId="1" hidden="1">'1.1.sz.mell.'!$A$1:$F$161</definedName>
    <definedName name="Z_205C45B3_5796_43E4_ADF6_EB819BC78C16_.wvu.PrintArea" localSheetId="2" hidden="1">'1.2.sz.mell.'!$A$1:$E$161</definedName>
    <definedName name="Z_205C45B3_5796_43E4_ADF6_EB819BC78C16_.wvu.PrintArea" localSheetId="3" hidden="1">'1.3.sz.mell.'!$A$1:$E$161</definedName>
    <definedName name="Z_205C45B3_5796_43E4_ADF6_EB819BC78C16_.wvu.PrintArea" localSheetId="4" hidden="1">'1.4.sz.mell.'!$A$1:$E$161</definedName>
    <definedName name="Z_205C45B3_5796_43E4_ADF6_EB819BC78C16_.wvu.PrintTitles" localSheetId="11" hidden="1">'5.1. sz. mell'!$1:$6</definedName>
    <definedName name="Z_205C45B3_5796_43E4_ADF6_EB819BC78C16_.wvu.PrintTitles" localSheetId="12" hidden="1">'5.1.1. sz. mell'!$1:$6</definedName>
    <definedName name="Z_205C45B3_5796_43E4_ADF6_EB819BC78C16_.wvu.PrintTitles" localSheetId="13" hidden="1">'5.1.2. sz. mell'!$1:$6</definedName>
    <definedName name="Z_205C45B3_5796_43E4_ADF6_EB819BC78C16_.wvu.PrintTitles" localSheetId="14" hidden="1">'5.1.3. sz. mell'!$1:$6</definedName>
    <definedName name="Z_205C45B3_5796_43E4_ADF6_EB819BC78C16_.wvu.PrintTitles" localSheetId="15" hidden="1">'5.2. sz. mell'!$1:$6</definedName>
    <definedName name="Z_205C45B3_5796_43E4_ADF6_EB819BC78C16_.wvu.PrintTitles" localSheetId="16" hidden="1">'5.2.1. sz. mell'!$1:$6</definedName>
    <definedName name="Z_205C45B3_5796_43E4_ADF6_EB819BC78C16_.wvu.PrintTitles" localSheetId="17" hidden="1">'5.2.2. sz. mell'!$1:$6</definedName>
    <definedName name="Z_205C45B3_5796_43E4_ADF6_EB819BC78C16_.wvu.PrintTitles" localSheetId="18" hidden="1">'5.2.3. sz. mell'!$1:$6</definedName>
    <definedName name="Z_205C45B3_5796_43E4_ADF6_EB819BC78C16_.wvu.PrintTitles" localSheetId="19" hidden="1">'5.3. sz. mell'!$1:$6</definedName>
    <definedName name="Z_205C45B3_5796_43E4_ADF6_EB819BC78C16_.wvu.PrintTitles" localSheetId="20" hidden="1">'5.3.1. sz. mell'!$1:$6</definedName>
    <definedName name="Z_205C45B3_5796_43E4_ADF6_EB819BC78C16_.wvu.PrintTitles" localSheetId="21" hidden="1">'5.3.2. sz. mell'!$1:$6</definedName>
    <definedName name="Z_205C45B3_5796_43E4_ADF6_EB819BC78C16_.wvu.PrintTitles" localSheetId="22" hidden="1">'5.3.3. sz. mell'!$1:$6</definedName>
    <definedName name="Z_205C45B3_5796_43E4_ADF6_EB819BC78C16_.wvu.PrintTitles" localSheetId="23" hidden="1">'5.4. sz. mell '!$1:$6</definedName>
    <definedName name="Z_205C45B3_5796_43E4_ADF6_EB819BC78C16_.wvu.PrintTitles" localSheetId="24" hidden="1">'5.4.1. sz. mell'!$1:$6</definedName>
    <definedName name="Z_205C45B3_5796_43E4_ADF6_EB819BC78C16_.wvu.PrintTitles" localSheetId="25" hidden="1">'5.4.2. sz. mell '!$1:$6</definedName>
    <definedName name="Z_205C45B3_5796_43E4_ADF6_EB819BC78C16_.wvu.PrintTitles" localSheetId="26" hidden="1">'5.4.3. sz. mell '!$1:$6</definedName>
    <definedName name="Z_89611CC9_506E_48A8_A101_09FDE75231D6_.wvu.PrintArea" localSheetId="1" hidden="1">'1.1.sz.mell.'!$A$1:$F$161</definedName>
    <definedName name="Z_89611CC9_506E_48A8_A101_09FDE75231D6_.wvu.PrintArea" localSheetId="2" hidden="1">'1.2.sz.mell.'!$A$1:$E$161</definedName>
    <definedName name="Z_89611CC9_506E_48A8_A101_09FDE75231D6_.wvu.PrintArea" localSheetId="3" hidden="1">'1.3.sz.mell.'!$A$1:$E$161</definedName>
    <definedName name="Z_89611CC9_506E_48A8_A101_09FDE75231D6_.wvu.PrintArea" localSheetId="4" hidden="1">'1.4.sz.mell.'!$A$1:$E$161</definedName>
    <definedName name="Z_89611CC9_506E_48A8_A101_09FDE75231D6_.wvu.PrintTitles" localSheetId="11" hidden="1">'5.1. sz. mell'!$1:$6</definedName>
    <definedName name="Z_89611CC9_506E_48A8_A101_09FDE75231D6_.wvu.PrintTitles" localSheetId="12" hidden="1">'5.1.1. sz. mell'!$1:$6</definedName>
    <definedName name="Z_89611CC9_506E_48A8_A101_09FDE75231D6_.wvu.PrintTitles" localSheetId="13" hidden="1">'5.1.2. sz. mell'!$1:$6</definedName>
    <definedName name="Z_89611CC9_506E_48A8_A101_09FDE75231D6_.wvu.PrintTitles" localSheetId="14" hidden="1">'5.1.3. sz. mell'!$1:$6</definedName>
    <definedName name="Z_89611CC9_506E_48A8_A101_09FDE75231D6_.wvu.PrintTitles" localSheetId="15" hidden="1">'5.2. sz. mell'!$1:$6</definedName>
    <definedName name="Z_89611CC9_506E_48A8_A101_09FDE75231D6_.wvu.PrintTitles" localSheetId="16" hidden="1">'5.2.1. sz. mell'!$1:$6</definedName>
    <definedName name="Z_89611CC9_506E_48A8_A101_09FDE75231D6_.wvu.PrintTitles" localSheetId="17" hidden="1">'5.2.2. sz. mell'!$1:$6</definedName>
    <definedName name="Z_89611CC9_506E_48A8_A101_09FDE75231D6_.wvu.PrintTitles" localSheetId="18" hidden="1">'5.2.3. sz. mell'!$1:$6</definedName>
    <definedName name="Z_89611CC9_506E_48A8_A101_09FDE75231D6_.wvu.PrintTitles" localSheetId="19" hidden="1">'5.3. sz. mell'!$1:$6</definedName>
    <definedName name="Z_89611CC9_506E_48A8_A101_09FDE75231D6_.wvu.PrintTitles" localSheetId="20" hidden="1">'5.3.1. sz. mell'!$1:$6</definedName>
    <definedName name="Z_89611CC9_506E_48A8_A101_09FDE75231D6_.wvu.PrintTitles" localSheetId="21" hidden="1">'5.3.2. sz. mell'!$1:$6</definedName>
    <definedName name="Z_89611CC9_506E_48A8_A101_09FDE75231D6_.wvu.PrintTitles" localSheetId="22" hidden="1">'5.3.3. sz. mell'!$1:$6</definedName>
    <definedName name="Z_89611CC9_506E_48A8_A101_09FDE75231D6_.wvu.PrintTitles" localSheetId="23" hidden="1">'5.4. sz. mell '!$1:$6</definedName>
    <definedName name="Z_89611CC9_506E_48A8_A101_09FDE75231D6_.wvu.PrintTitles" localSheetId="24" hidden="1">'5.4.1. sz. mell'!$1:$6</definedName>
    <definedName name="Z_89611CC9_506E_48A8_A101_09FDE75231D6_.wvu.PrintTitles" localSheetId="25" hidden="1">'5.4.2. sz. mell '!$1:$6</definedName>
    <definedName name="Z_89611CC9_506E_48A8_A101_09FDE75231D6_.wvu.PrintTitles" localSheetId="26" hidden="1">'5.4.3. sz. mell '!$1:$6</definedName>
  </definedNames>
  <calcPr calcId="114210" fullCalcOnLoad="1"/>
  <customWorkbookViews>
    <customWorkbookView name="user - Egyéni nézet" guid="{89611CC9-506E-48A8-A101-09FDE75231D6}" mergeInterval="0" personalView="1" maximized="1" xWindow="1" yWindow="1" windowWidth="1916" windowHeight="850" tabRatio="727" activeSheetId="19"/>
    <customWorkbookView name="Albrechtné Réfi Andrea - Egyéni nézet" guid="{205C45B3-5796-43E4-ADF6-EB819BC78C16}" mergeInterval="0" personalView="1" xWindow="205" yWindow="233" windowWidth="1468" windowHeight="759" tabRatio="727" activeSheetId="9"/>
  </customWorkbookViews>
</workbook>
</file>

<file path=xl/calcChain.xml><?xml version="1.0" encoding="utf-8"?>
<calcChain xmlns="http://schemas.openxmlformats.org/spreadsheetml/2006/main">
  <c r="D128" i="11"/>
  <c r="F117"/>
  <c r="F98"/>
  <c r="F95"/>
  <c r="F94"/>
  <c r="D90"/>
  <c r="D89"/>
  <c r="D65"/>
  <c r="F76"/>
  <c r="F23"/>
  <c r="E5" i="26"/>
  <c r="C8"/>
  <c r="D8"/>
  <c r="E9"/>
  <c r="E10"/>
  <c r="E11"/>
  <c r="E12"/>
  <c r="E8"/>
  <c r="E13"/>
  <c r="E14"/>
  <c r="E15"/>
  <c r="E16"/>
  <c r="E17"/>
  <c r="E18"/>
  <c r="E19"/>
  <c r="C20"/>
  <c r="C36"/>
  <c r="C41"/>
  <c r="E41"/>
  <c r="D20"/>
  <c r="D36"/>
  <c r="E21"/>
  <c r="E20"/>
  <c r="E22"/>
  <c r="E23"/>
  <c r="E24"/>
  <c r="E25"/>
  <c r="C26"/>
  <c r="D26"/>
  <c r="E27"/>
  <c r="E28"/>
  <c r="E29"/>
  <c r="C30"/>
  <c r="D30"/>
  <c r="E30"/>
  <c r="E32"/>
  <c r="E33"/>
  <c r="E34"/>
  <c r="E31"/>
  <c r="E35"/>
  <c r="C37"/>
  <c r="D37"/>
  <c r="E38"/>
  <c r="E39"/>
  <c r="E40"/>
  <c r="D41"/>
  <c r="C45"/>
  <c r="D45"/>
  <c r="E46"/>
  <c r="E47"/>
  <c r="E48"/>
  <c r="E49"/>
  <c r="E45"/>
  <c r="E57"/>
  <c r="E50"/>
  <c r="C51"/>
  <c r="D51"/>
  <c r="E51"/>
  <c r="E52"/>
  <c r="E53"/>
  <c r="E54"/>
  <c r="E55"/>
  <c r="E56"/>
  <c r="C57"/>
  <c r="D57"/>
  <c r="E59"/>
  <c r="E60"/>
  <c r="E5" i="25"/>
  <c r="C8"/>
  <c r="C36"/>
  <c r="D8"/>
  <c r="E9"/>
  <c r="E8"/>
  <c r="E10"/>
  <c r="E11"/>
  <c r="E12"/>
  <c r="E13"/>
  <c r="E14"/>
  <c r="E15"/>
  <c r="E16"/>
  <c r="E17"/>
  <c r="E18"/>
  <c r="E19"/>
  <c r="C20"/>
  <c r="D20"/>
  <c r="E20"/>
  <c r="E21"/>
  <c r="E22"/>
  <c r="E23"/>
  <c r="E24"/>
  <c r="E25"/>
  <c r="C26"/>
  <c r="D26"/>
  <c r="E26"/>
  <c r="E27"/>
  <c r="E28"/>
  <c r="E29"/>
  <c r="C30"/>
  <c r="E30"/>
  <c r="D30"/>
  <c r="E32"/>
  <c r="E31"/>
  <c r="E33"/>
  <c r="E34"/>
  <c r="E35"/>
  <c r="D36"/>
  <c r="D41"/>
  <c r="C37"/>
  <c r="D37"/>
  <c r="E39"/>
  <c r="E40"/>
  <c r="C45"/>
  <c r="D45"/>
  <c r="E46"/>
  <c r="E47"/>
  <c r="E48"/>
  <c r="E49"/>
  <c r="E50"/>
  <c r="C51"/>
  <c r="C57"/>
  <c r="D51"/>
  <c r="E52"/>
  <c r="E51"/>
  <c r="E53"/>
  <c r="E54"/>
  <c r="E55"/>
  <c r="E56"/>
  <c r="D57"/>
  <c r="E59"/>
  <c r="E60"/>
  <c r="E5" i="24"/>
  <c r="C8"/>
  <c r="D8"/>
  <c r="E9"/>
  <c r="E10"/>
  <c r="E11"/>
  <c r="E12"/>
  <c r="E8"/>
  <c r="E13"/>
  <c r="E14"/>
  <c r="E15"/>
  <c r="E16"/>
  <c r="E17"/>
  <c r="E18"/>
  <c r="E19"/>
  <c r="C20"/>
  <c r="C36"/>
  <c r="C41"/>
  <c r="E41"/>
  <c r="D20"/>
  <c r="D36"/>
  <c r="E21"/>
  <c r="E20"/>
  <c r="E22"/>
  <c r="E23"/>
  <c r="E24"/>
  <c r="E25"/>
  <c r="C26"/>
  <c r="D26"/>
  <c r="E27"/>
  <c r="E28"/>
  <c r="E29"/>
  <c r="C30"/>
  <c r="D30"/>
  <c r="E30"/>
  <c r="E32"/>
  <c r="E33"/>
  <c r="E34"/>
  <c r="E31"/>
  <c r="E35"/>
  <c r="C37"/>
  <c r="D37"/>
  <c r="E38"/>
  <c r="E39"/>
  <c r="E40"/>
  <c r="D41"/>
  <c r="C45"/>
  <c r="D45"/>
  <c r="E46"/>
  <c r="E47"/>
  <c r="E48"/>
  <c r="E49"/>
  <c r="E45"/>
  <c r="E57"/>
  <c r="E50"/>
  <c r="C51"/>
  <c r="D51"/>
  <c r="E51"/>
  <c r="E52"/>
  <c r="E53"/>
  <c r="E54"/>
  <c r="E55"/>
  <c r="E56"/>
  <c r="C57"/>
  <c r="D57"/>
  <c r="E59"/>
  <c r="E60"/>
  <c r="E5" i="23"/>
  <c r="C8"/>
  <c r="C36"/>
  <c r="D8"/>
  <c r="E9"/>
  <c r="E8"/>
  <c r="E10"/>
  <c r="E11"/>
  <c r="E12"/>
  <c r="E13"/>
  <c r="E14"/>
  <c r="E15"/>
  <c r="E16"/>
  <c r="E17"/>
  <c r="E18"/>
  <c r="E19"/>
  <c r="C20"/>
  <c r="D20"/>
  <c r="E20"/>
  <c r="E21"/>
  <c r="E22"/>
  <c r="E23"/>
  <c r="E24"/>
  <c r="E25"/>
  <c r="C26"/>
  <c r="D26"/>
  <c r="E26"/>
  <c r="E27"/>
  <c r="E28"/>
  <c r="E29"/>
  <c r="C30"/>
  <c r="E30"/>
  <c r="D30"/>
  <c r="E32"/>
  <c r="E31"/>
  <c r="E33"/>
  <c r="E34"/>
  <c r="E35"/>
  <c r="D36"/>
  <c r="D41"/>
  <c r="C37"/>
  <c r="D37"/>
  <c r="E39"/>
  <c r="E40"/>
  <c r="C45"/>
  <c r="D45"/>
  <c r="E46"/>
  <c r="E47"/>
  <c r="E48"/>
  <c r="E49"/>
  <c r="E50"/>
  <c r="C51"/>
  <c r="C57"/>
  <c r="D51"/>
  <c r="E52"/>
  <c r="E51"/>
  <c r="E53"/>
  <c r="E54"/>
  <c r="E55"/>
  <c r="E56"/>
  <c r="D57"/>
  <c r="E59"/>
  <c r="E60"/>
  <c r="E5" i="22"/>
  <c r="C8"/>
  <c r="D8"/>
  <c r="E9"/>
  <c r="E10"/>
  <c r="E11"/>
  <c r="E12"/>
  <c r="E8"/>
  <c r="E13"/>
  <c r="E14"/>
  <c r="E15"/>
  <c r="E16"/>
  <c r="E17"/>
  <c r="E18"/>
  <c r="E19"/>
  <c r="C20"/>
  <c r="C36"/>
  <c r="C41"/>
  <c r="E41"/>
  <c r="D20"/>
  <c r="D36"/>
  <c r="E21"/>
  <c r="E20"/>
  <c r="E22"/>
  <c r="E23"/>
  <c r="E24"/>
  <c r="E25"/>
  <c r="C26"/>
  <c r="D26"/>
  <c r="E27"/>
  <c r="E28"/>
  <c r="E29"/>
  <c r="C30"/>
  <c r="D30"/>
  <c r="E30"/>
  <c r="E32"/>
  <c r="E33"/>
  <c r="E34"/>
  <c r="E31"/>
  <c r="E35"/>
  <c r="C37"/>
  <c r="D37"/>
  <c r="E38"/>
  <c r="E39"/>
  <c r="E40"/>
  <c r="D41"/>
  <c r="C45"/>
  <c r="D45"/>
  <c r="E46"/>
  <c r="E47"/>
  <c r="E48"/>
  <c r="E49"/>
  <c r="E45"/>
  <c r="E57"/>
  <c r="E50"/>
  <c r="C51"/>
  <c r="D51"/>
  <c r="E51"/>
  <c r="E52"/>
  <c r="E53"/>
  <c r="E54"/>
  <c r="E55"/>
  <c r="E56"/>
  <c r="C57"/>
  <c r="D57"/>
  <c r="E59"/>
  <c r="E60"/>
  <c r="E5" i="21"/>
  <c r="C8"/>
  <c r="C36"/>
  <c r="D8"/>
  <c r="E9"/>
  <c r="E8"/>
  <c r="E10"/>
  <c r="E11"/>
  <c r="E12"/>
  <c r="E13"/>
  <c r="E14"/>
  <c r="E15"/>
  <c r="E16"/>
  <c r="E17"/>
  <c r="E18"/>
  <c r="E19"/>
  <c r="C20"/>
  <c r="D20"/>
  <c r="E20"/>
  <c r="E21"/>
  <c r="E22"/>
  <c r="E23"/>
  <c r="E24"/>
  <c r="E25"/>
  <c r="C26"/>
  <c r="D26"/>
  <c r="E26"/>
  <c r="E27"/>
  <c r="E28"/>
  <c r="E29"/>
  <c r="C30"/>
  <c r="E30"/>
  <c r="D30"/>
  <c r="E32"/>
  <c r="E31"/>
  <c r="E33"/>
  <c r="E34"/>
  <c r="E35"/>
  <c r="D36"/>
  <c r="D41"/>
  <c r="C37"/>
  <c r="D37"/>
  <c r="E39"/>
  <c r="E40"/>
  <c r="C45"/>
  <c r="D45"/>
  <c r="E46"/>
  <c r="E47"/>
  <c r="E48"/>
  <c r="E49"/>
  <c r="E50"/>
  <c r="C51"/>
  <c r="C57"/>
  <c r="D51"/>
  <c r="E52"/>
  <c r="E51"/>
  <c r="E53"/>
  <c r="E54"/>
  <c r="E55"/>
  <c r="E56"/>
  <c r="D57"/>
  <c r="E59"/>
  <c r="E60"/>
  <c r="E5" i="20"/>
  <c r="C8"/>
  <c r="D8"/>
  <c r="E9"/>
  <c r="E10"/>
  <c r="E11"/>
  <c r="E12"/>
  <c r="E13"/>
  <c r="E14"/>
  <c r="E15"/>
  <c r="E16"/>
  <c r="E17"/>
  <c r="E18"/>
  <c r="E19"/>
  <c r="C20"/>
  <c r="C36"/>
  <c r="C41"/>
  <c r="D20"/>
  <c r="E21"/>
  <c r="E20"/>
  <c r="E22"/>
  <c r="E23"/>
  <c r="E24"/>
  <c r="E25"/>
  <c r="C26"/>
  <c r="D26"/>
  <c r="D36"/>
  <c r="E27"/>
  <c r="E28"/>
  <c r="E29"/>
  <c r="C30"/>
  <c r="D30"/>
  <c r="E30"/>
  <c r="E32"/>
  <c r="E33"/>
  <c r="E34"/>
  <c r="E31"/>
  <c r="E35"/>
  <c r="C37"/>
  <c r="D37"/>
  <c r="E39"/>
  <c r="E40"/>
  <c r="C45"/>
  <c r="D45"/>
  <c r="E46"/>
  <c r="E47"/>
  <c r="E48"/>
  <c r="E49"/>
  <c r="E50"/>
  <c r="C51"/>
  <c r="D51"/>
  <c r="E51"/>
  <c r="E52"/>
  <c r="E53"/>
  <c r="E54"/>
  <c r="E55"/>
  <c r="E56"/>
  <c r="C57"/>
  <c r="D57"/>
  <c r="E59"/>
  <c r="E60"/>
  <c r="E5" i="19"/>
  <c r="C8"/>
  <c r="D8"/>
  <c r="E9"/>
  <c r="E8"/>
  <c r="E10"/>
  <c r="E11"/>
  <c r="E12"/>
  <c r="E13"/>
  <c r="E14"/>
  <c r="E15"/>
  <c r="E16"/>
  <c r="E17"/>
  <c r="E18"/>
  <c r="E19"/>
  <c r="C20"/>
  <c r="D20"/>
  <c r="E21"/>
  <c r="E22"/>
  <c r="E23"/>
  <c r="E24"/>
  <c r="E25"/>
  <c r="C26"/>
  <c r="D26"/>
  <c r="E27"/>
  <c r="E28"/>
  <c r="E29"/>
  <c r="C30"/>
  <c r="D30"/>
  <c r="E32"/>
  <c r="E31"/>
  <c r="E33"/>
  <c r="E34"/>
  <c r="E35"/>
  <c r="C36"/>
  <c r="C37"/>
  <c r="D37"/>
  <c r="E39"/>
  <c r="E40"/>
  <c r="C45"/>
  <c r="D45"/>
  <c r="E46"/>
  <c r="E47"/>
  <c r="E48"/>
  <c r="E49"/>
  <c r="E50"/>
  <c r="C51"/>
  <c r="D51"/>
  <c r="E52"/>
  <c r="E53"/>
  <c r="E54"/>
  <c r="E55"/>
  <c r="E56"/>
  <c r="D57"/>
  <c r="E59"/>
  <c r="E60"/>
  <c r="E5" i="18"/>
  <c r="C8"/>
  <c r="D8"/>
  <c r="E9"/>
  <c r="E10"/>
  <c r="E11"/>
  <c r="E12"/>
  <c r="E8"/>
  <c r="E13"/>
  <c r="E14"/>
  <c r="E15"/>
  <c r="E16"/>
  <c r="E17"/>
  <c r="E18"/>
  <c r="E19"/>
  <c r="C20"/>
  <c r="D20"/>
  <c r="E21"/>
  <c r="E20"/>
  <c r="E22"/>
  <c r="E23"/>
  <c r="E24"/>
  <c r="C26"/>
  <c r="D26"/>
  <c r="E27"/>
  <c r="E28"/>
  <c r="E26"/>
  <c r="E29"/>
  <c r="E30"/>
  <c r="C31"/>
  <c r="D31"/>
  <c r="D37"/>
  <c r="E32"/>
  <c r="E33"/>
  <c r="E34"/>
  <c r="E35"/>
  <c r="E36"/>
  <c r="C38"/>
  <c r="D38"/>
  <c r="E39"/>
  <c r="E38"/>
  <c r="E40"/>
  <c r="E41"/>
  <c r="D42"/>
  <c r="C46"/>
  <c r="D46"/>
  <c r="E47"/>
  <c r="E48"/>
  <c r="E49"/>
  <c r="E50"/>
  <c r="E46"/>
  <c r="E58"/>
  <c r="E51"/>
  <c r="C52"/>
  <c r="D52"/>
  <c r="E52"/>
  <c r="E53"/>
  <c r="E54"/>
  <c r="E55"/>
  <c r="E56"/>
  <c r="E57"/>
  <c r="C58"/>
  <c r="D58"/>
  <c r="E60"/>
  <c r="E61"/>
  <c r="E5" i="17"/>
  <c r="C8"/>
  <c r="C37"/>
  <c r="D8"/>
  <c r="E9"/>
  <c r="E10"/>
  <c r="E11"/>
  <c r="E12"/>
  <c r="E13"/>
  <c r="E14"/>
  <c r="E15"/>
  <c r="E16"/>
  <c r="E17"/>
  <c r="E18"/>
  <c r="E19"/>
  <c r="C20"/>
  <c r="D20"/>
  <c r="E21"/>
  <c r="E20"/>
  <c r="E22"/>
  <c r="E23"/>
  <c r="E24"/>
  <c r="C26"/>
  <c r="D26"/>
  <c r="E27"/>
  <c r="E28"/>
  <c r="E26"/>
  <c r="E29"/>
  <c r="E30"/>
  <c r="C31"/>
  <c r="D31"/>
  <c r="E32"/>
  <c r="E33"/>
  <c r="E34"/>
  <c r="E35"/>
  <c r="E36"/>
  <c r="C38"/>
  <c r="D38"/>
  <c r="E39"/>
  <c r="E40"/>
  <c r="E38"/>
  <c r="E41"/>
  <c r="C46"/>
  <c r="C58"/>
  <c r="D46"/>
  <c r="E47"/>
  <c r="E48"/>
  <c r="E49"/>
  <c r="E50"/>
  <c r="E51"/>
  <c r="C52"/>
  <c r="D52"/>
  <c r="D58"/>
  <c r="E53"/>
  <c r="E54"/>
  <c r="E55"/>
  <c r="E56"/>
  <c r="E57"/>
  <c r="E60"/>
  <c r="E61"/>
  <c r="E5" i="16"/>
  <c r="C8"/>
  <c r="D8"/>
  <c r="D37"/>
  <c r="D42"/>
  <c r="E9"/>
  <c r="E8"/>
  <c r="E10"/>
  <c r="E11"/>
  <c r="E12"/>
  <c r="E13"/>
  <c r="E14"/>
  <c r="E15"/>
  <c r="E16"/>
  <c r="E17"/>
  <c r="E18"/>
  <c r="E19"/>
  <c r="C20"/>
  <c r="D20"/>
  <c r="E21"/>
  <c r="E22"/>
  <c r="E23"/>
  <c r="E24"/>
  <c r="C26"/>
  <c r="D26"/>
  <c r="E27"/>
  <c r="E28"/>
  <c r="E29"/>
  <c r="E26"/>
  <c r="E30"/>
  <c r="C31"/>
  <c r="D31"/>
  <c r="E31"/>
  <c r="E32"/>
  <c r="E33"/>
  <c r="E34"/>
  <c r="E35"/>
  <c r="E36"/>
  <c r="C38"/>
  <c r="D38"/>
  <c r="E39"/>
  <c r="E40"/>
  <c r="E38"/>
  <c r="E41"/>
  <c r="C46"/>
  <c r="D46"/>
  <c r="E47"/>
  <c r="E48"/>
  <c r="E49"/>
  <c r="E50"/>
  <c r="E51"/>
  <c r="C52"/>
  <c r="D52"/>
  <c r="E53"/>
  <c r="E52"/>
  <c r="E54"/>
  <c r="E55"/>
  <c r="E56"/>
  <c r="E57"/>
  <c r="C58"/>
  <c r="D58"/>
  <c r="E60"/>
  <c r="E61"/>
  <c r="E5" i="15"/>
  <c r="C8"/>
  <c r="D8"/>
  <c r="D37"/>
  <c r="E9"/>
  <c r="E10"/>
  <c r="E11"/>
  <c r="E12"/>
  <c r="E13"/>
  <c r="E14"/>
  <c r="E15"/>
  <c r="E16"/>
  <c r="E17"/>
  <c r="E18"/>
  <c r="E19"/>
  <c r="C20"/>
  <c r="D20"/>
  <c r="E20"/>
  <c r="E21"/>
  <c r="E22"/>
  <c r="E23"/>
  <c r="E24"/>
  <c r="C26"/>
  <c r="D26"/>
  <c r="E27"/>
  <c r="E26"/>
  <c r="E28"/>
  <c r="E29"/>
  <c r="E30"/>
  <c r="C31"/>
  <c r="C37"/>
  <c r="C42"/>
  <c r="D31"/>
  <c r="E32"/>
  <c r="E31"/>
  <c r="E33"/>
  <c r="E34"/>
  <c r="E35"/>
  <c r="E36"/>
  <c r="C38"/>
  <c r="D38"/>
  <c r="E39"/>
  <c r="E40"/>
  <c r="E38"/>
  <c r="E41"/>
  <c r="C46"/>
  <c r="C58"/>
  <c r="D46"/>
  <c r="D58"/>
  <c r="E47"/>
  <c r="E48"/>
  <c r="E49"/>
  <c r="E50"/>
  <c r="E51"/>
  <c r="C52"/>
  <c r="D52"/>
  <c r="E53"/>
  <c r="E52"/>
  <c r="E54"/>
  <c r="E55"/>
  <c r="E56"/>
  <c r="E57"/>
  <c r="E60"/>
  <c r="E61"/>
  <c r="E5" i="14"/>
  <c r="C8"/>
  <c r="D8"/>
  <c r="E9"/>
  <c r="E10"/>
  <c r="E11"/>
  <c r="E12"/>
  <c r="E8"/>
  <c r="E13"/>
  <c r="E14"/>
  <c r="C15"/>
  <c r="D15"/>
  <c r="E16"/>
  <c r="E17"/>
  <c r="E18"/>
  <c r="E15"/>
  <c r="E19"/>
  <c r="E20"/>
  <c r="E21"/>
  <c r="C22"/>
  <c r="D22"/>
  <c r="E23"/>
  <c r="E24"/>
  <c r="E25"/>
  <c r="E26"/>
  <c r="E27"/>
  <c r="E28"/>
  <c r="C29"/>
  <c r="D29"/>
  <c r="E30"/>
  <c r="E31"/>
  <c r="E32"/>
  <c r="E33"/>
  <c r="E34"/>
  <c r="E35"/>
  <c r="E36"/>
  <c r="C37"/>
  <c r="D37"/>
  <c r="E38"/>
  <c r="E39"/>
  <c r="E40"/>
  <c r="E41"/>
  <c r="E37"/>
  <c r="E42"/>
  <c r="E43"/>
  <c r="E44"/>
  <c r="E45"/>
  <c r="E46"/>
  <c r="E47"/>
  <c r="E48"/>
  <c r="C49"/>
  <c r="D49"/>
  <c r="E50"/>
  <c r="E51"/>
  <c r="E49"/>
  <c r="E52"/>
  <c r="E53"/>
  <c r="E54"/>
  <c r="C55"/>
  <c r="D55"/>
  <c r="E56"/>
  <c r="E57"/>
  <c r="E55"/>
  <c r="E58"/>
  <c r="E59"/>
  <c r="C60"/>
  <c r="D60"/>
  <c r="E61"/>
  <c r="E62"/>
  <c r="E63"/>
  <c r="E64"/>
  <c r="C66"/>
  <c r="D66"/>
  <c r="E66"/>
  <c r="E67"/>
  <c r="E68"/>
  <c r="E69"/>
  <c r="C70"/>
  <c r="C89"/>
  <c r="D70"/>
  <c r="E71"/>
  <c r="E70"/>
  <c r="E72"/>
  <c r="E73"/>
  <c r="E74"/>
  <c r="C75"/>
  <c r="D75"/>
  <c r="E76"/>
  <c r="E77"/>
  <c r="E75"/>
  <c r="C78"/>
  <c r="D78"/>
  <c r="E79"/>
  <c r="E80"/>
  <c r="E81"/>
  <c r="C82"/>
  <c r="D82"/>
  <c r="E83"/>
  <c r="E84"/>
  <c r="E85"/>
  <c r="E86"/>
  <c r="E82"/>
  <c r="E87"/>
  <c r="E88"/>
  <c r="D89"/>
  <c r="C93"/>
  <c r="C128"/>
  <c r="C155"/>
  <c r="D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C114"/>
  <c r="D114"/>
  <c r="D128"/>
  <c r="E115"/>
  <c r="E116"/>
  <c r="E117"/>
  <c r="E118"/>
  <c r="E119"/>
  <c r="E120"/>
  <c r="E121"/>
  <c r="E122"/>
  <c r="E123"/>
  <c r="E124"/>
  <c r="E125"/>
  <c r="E126"/>
  <c r="E127"/>
  <c r="C129"/>
  <c r="C154"/>
  <c r="D129"/>
  <c r="E130"/>
  <c r="E131"/>
  <c r="E129"/>
  <c r="E132"/>
  <c r="C133"/>
  <c r="D133"/>
  <c r="E134"/>
  <c r="E135"/>
  <c r="E136"/>
  <c r="E137"/>
  <c r="E133"/>
  <c r="E138"/>
  <c r="E139"/>
  <c r="C140"/>
  <c r="D140"/>
  <c r="E141"/>
  <c r="E142"/>
  <c r="E143"/>
  <c r="E144"/>
  <c r="E145"/>
  <c r="C146"/>
  <c r="D146"/>
  <c r="E147"/>
  <c r="E146"/>
  <c r="E148"/>
  <c r="E149"/>
  <c r="E150"/>
  <c r="E151"/>
  <c r="E152"/>
  <c r="E153"/>
  <c r="E157"/>
  <c r="E158"/>
  <c r="C8" i="13"/>
  <c r="D8"/>
  <c r="E9"/>
  <c r="E10"/>
  <c r="E11"/>
  <c r="E12"/>
  <c r="E13"/>
  <c r="E14"/>
  <c r="C15"/>
  <c r="D15"/>
  <c r="E16"/>
  <c r="E17"/>
  <c r="E15"/>
  <c r="E18"/>
  <c r="E19"/>
  <c r="E20"/>
  <c r="E21"/>
  <c r="C22"/>
  <c r="D22"/>
  <c r="E23"/>
  <c r="E24"/>
  <c r="E25"/>
  <c r="E26"/>
  <c r="E27"/>
  <c r="E28"/>
  <c r="C29"/>
  <c r="D29"/>
  <c r="E30"/>
  <c r="E31"/>
  <c r="E32"/>
  <c r="E33"/>
  <c r="E29"/>
  <c r="E34"/>
  <c r="E35"/>
  <c r="E36"/>
  <c r="C37"/>
  <c r="D37"/>
  <c r="E38"/>
  <c r="E39"/>
  <c r="E40"/>
  <c r="E41"/>
  <c r="E42"/>
  <c r="E43"/>
  <c r="E44"/>
  <c r="E45"/>
  <c r="E46"/>
  <c r="E47"/>
  <c r="E48"/>
  <c r="C49"/>
  <c r="D49"/>
  <c r="E50"/>
  <c r="E51"/>
  <c r="E52"/>
  <c r="E53"/>
  <c r="E49"/>
  <c r="E54"/>
  <c r="C55"/>
  <c r="D55"/>
  <c r="E55"/>
  <c r="E56"/>
  <c r="E57"/>
  <c r="E58"/>
  <c r="E59"/>
  <c r="C60"/>
  <c r="D60"/>
  <c r="E61"/>
  <c r="E60"/>
  <c r="E62"/>
  <c r="E63"/>
  <c r="E64"/>
  <c r="C65"/>
  <c r="C66"/>
  <c r="C89"/>
  <c r="D66"/>
  <c r="E67"/>
  <c r="E66"/>
  <c r="E68"/>
  <c r="E69"/>
  <c r="C70"/>
  <c r="D70"/>
  <c r="E71"/>
  <c r="E70"/>
  <c r="E72"/>
  <c r="E73"/>
  <c r="E74"/>
  <c r="C75"/>
  <c r="D75"/>
  <c r="E75"/>
  <c r="E76"/>
  <c r="E77"/>
  <c r="C78"/>
  <c r="D78"/>
  <c r="E79"/>
  <c r="E80"/>
  <c r="E81"/>
  <c r="C82"/>
  <c r="D82"/>
  <c r="E83"/>
  <c r="E84"/>
  <c r="E85"/>
  <c r="E86"/>
  <c r="E87"/>
  <c r="E88"/>
  <c r="C93"/>
  <c r="C128"/>
  <c r="D93"/>
  <c r="E94"/>
  <c r="E95"/>
  <c r="E96"/>
  <c r="E93"/>
  <c r="E128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C114"/>
  <c r="D114"/>
  <c r="E114"/>
  <c r="E115"/>
  <c r="E116"/>
  <c r="E117"/>
  <c r="E118"/>
  <c r="E119"/>
  <c r="E120"/>
  <c r="E121"/>
  <c r="E122"/>
  <c r="E123"/>
  <c r="E124"/>
  <c r="E125"/>
  <c r="E126"/>
  <c r="E127"/>
  <c r="D128"/>
  <c r="C129"/>
  <c r="D129"/>
  <c r="E129"/>
  <c r="E130"/>
  <c r="E131"/>
  <c r="E132"/>
  <c r="C133"/>
  <c r="D133"/>
  <c r="E134"/>
  <c r="E135"/>
  <c r="E136"/>
  <c r="E137"/>
  <c r="E138"/>
  <c r="E139"/>
  <c r="C140"/>
  <c r="D140"/>
  <c r="D154"/>
  <c r="E141"/>
  <c r="E142"/>
  <c r="E143"/>
  <c r="E144"/>
  <c r="E145"/>
  <c r="C146"/>
  <c r="D146"/>
  <c r="E147"/>
  <c r="E148"/>
  <c r="E149"/>
  <c r="E150"/>
  <c r="E151"/>
  <c r="E152"/>
  <c r="E153"/>
  <c r="E157"/>
  <c r="E158"/>
  <c r="E5" i="12"/>
  <c r="C8"/>
  <c r="D8"/>
  <c r="E9"/>
  <c r="E10"/>
  <c r="E11"/>
  <c r="E12"/>
  <c r="E13"/>
  <c r="E14"/>
  <c r="C15"/>
  <c r="D15"/>
  <c r="E16"/>
  <c r="E17"/>
  <c r="E18"/>
  <c r="E19"/>
  <c r="E20"/>
  <c r="E21"/>
  <c r="C22"/>
  <c r="D22"/>
  <c r="E23"/>
  <c r="E24"/>
  <c r="E25"/>
  <c r="E26"/>
  <c r="E27"/>
  <c r="E28"/>
  <c r="C29"/>
  <c r="D29"/>
  <c r="E30"/>
  <c r="E31"/>
  <c r="E32"/>
  <c r="E33"/>
  <c r="E29"/>
  <c r="E34"/>
  <c r="E35"/>
  <c r="E36"/>
  <c r="C37"/>
  <c r="D37"/>
  <c r="E38"/>
  <c r="E39"/>
  <c r="E40"/>
  <c r="E41"/>
  <c r="E42"/>
  <c r="E43"/>
  <c r="E44"/>
  <c r="E45"/>
  <c r="E46"/>
  <c r="E47"/>
  <c r="E48"/>
  <c r="C49"/>
  <c r="D49"/>
  <c r="E50"/>
  <c r="E51"/>
  <c r="E52"/>
  <c r="E53"/>
  <c r="E54"/>
  <c r="C55"/>
  <c r="D55"/>
  <c r="E56"/>
  <c r="E55"/>
  <c r="E57"/>
  <c r="E58"/>
  <c r="E59"/>
  <c r="C60"/>
  <c r="D60"/>
  <c r="E61"/>
  <c r="E62"/>
  <c r="E60"/>
  <c r="E63"/>
  <c r="E64"/>
  <c r="C66"/>
  <c r="D66"/>
  <c r="E67"/>
  <c r="E68"/>
  <c r="E66"/>
  <c r="E69"/>
  <c r="C70"/>
  <c r="D70"/>
  <c r="E71"/>
  <c r="E70"/>
  <c r="E72"/>
  <c r="E73"/>
  <c r="E74"/>
  <c r="C75"/>
  <c r="D75"/>
  <c r="D89"/>
  <c r="E76"/>
  <c r="E75"/>
  <c r="E77"/>
  <c r="C78"/>
  <c r="D78"/>
  <c r="E78"/>
  <c r="E79"/>
  <c r="E80"/>
  <c r="E81"/>
  <c r="C82"/>
  <c r="D82"/>
  <c r="E83"/>
  <c r="E84"/>
  <c r="E82"/>
  <c r="E85"/>
  <c r="E86"/>
  <c r="E87"/>
  <c r="E88"/>
  <c r="C93"/>
  <c r="D93"/>
  <c r="D128"/>
  <c r="E94"/>
  <c r="E93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C114"/>
  <c r="D114"/>
  <c r="E114"/>
  <c r="E115"/>
  <c r="E116"/>
  <c r="E117"/>
  <c r="E118"/>
  <c r="E119"/>
  <c r="E120"/>
  <c r="E121"/>
  <c r="E122"/>
  <c r="E123"/>
  <c r="E124"/>
  <c r="E125"/>
  <c r="E126"/>
  <c r="E127"/>
  <c r="C128"/>
  <c r="E128"/>
  <c r="C129"/>
  <c r="D129"/>
  <c r="E130"/>
  <c r="E129"/>
  <c r="E131"/>
  <c r="E132"/>
  <c r="C133"/>
  <c r="D133"/>
  <c r="E134"/>
  <c r="E133"/>
  <c r="E135"/>
  <c r="E136"/>
  <c r="E137"/>
  <c r="E138"/>
  <c r="E139"/>
  <c r="C140"/>
  <c r="D140"/>
  <c r="E141"/>
  <c r="E142"/>
  <c r="E140"/>
  <c r="E143"/>
  <c r="E144"/>
  <c r="E145"/>
  <c r="C146"/>
  <c r="D146"/>
  <c r="E147"/>
  <c r="E148"/>
  <c r="E146"/>
  <c r="E149"/>
  <c r="E150"/>
  <c r="E151"/>
  <c r="E152"/>
  <c r="E153"/>
  <c r="E157"/>
  <c r="E158"/>
  <c r="F5" i="11"/>
  <c r="C8"/>
  <c r="E8"/>
  <c r="F9"/>
  <c r="F8"/>
  <c r="F10"/>
  <c r="F11"/>
  <c r="F12"/>
  <c r="F13"/>
  <c r="F14"/>
  <c r="C15"/>
  <c r="E15"/>
  <c r="F16"/>
  <c r="F17"/>
  <c r="F15"/>
  <c r="F18"/>
  <c r="F19"/>
  <c r="F20"/>
  <c r="F21"/>
  <c r="C22"/>
  <c r="E22"/>
  <c r="F24"/>
  <c r="F22"/>
  <c r="F25"/>
  <c r="F26"/>
  <c r="F27"/>
  <c r="F28"/>
  <c r="C29"/>
  <c r="E29"/>
  <c r="F30"/>
  <c r="F31"/>
  <c r="F32"/>
  <c r="F33"/>
  <c r="F34"/>
  <c r="F35"/>
  <c r="F36"/>
  <c r="C37"/>
  <c r="E37"/>
  <c r="F38"/>
  <c r="F39"/>
  <c r="F40"/>
  <c r="F41"/>
  <c r="F42"/>
  <c r="F43"/>
  <c r="F44"/>
  <c r="F45"/>
  <c r="F46"/>
  <c r="F47"/>
  <c r="F48"/>
  <c r="C49"/>
  <c r="E49"/>
  <c r="F50"/>
  <c r="F49"/>
  <c r="F51"/>
  <c r="F52"/>
  <c r="F53"/>
  <c r="F54"/>
  <c r="C55"/>
  <c r="E55"/>
  <c r="F56"/>
  <c r="F55"/>
  <c r="F57"/>
  <c r="F59"/>
  <c r="C60"/>
  <c r="E60"/>
  <c r="F61"/>
  <c r="F60"/>
  <c r="F62"/>
  <c r="F63"/>
  <c r="F64"/>
  <c r="C65"/>
  <c r="C90"/>
  <c r="C66"/>
  <c r="E66"/>
  <c r="F67"/>
  <c r="F66"/>
  <c r="F68"/>
  <c r="F69"/>
  <c r="C70"/>
  <c r="E70"/>
  <c r="F71"/>
  <c r="F70"/>
  <c r="F72"/>
  <c r="F73"/>
  <c r="F74"/>
  <c r="C75"/>
  <c r="E75"/>
  <c r="F75"/>
  <c r="F77"/>
  <c r="C78"/>
  <c r="E78"/>
  <c r="F79"/>
  <c r="F78"/>
  <c r="F80"/>
  <c r="F81"/>
  <c r="C82"/>
  <c r="E82"/>
  <c r="F83"/>
  <c r="F82"/>
  <c r="F84"/>
  <c r="F85"/>
  <c r="F86"/>
  <c r="F87"/>
  <c r="F88"/>
  <c r="C89"/>
  <c r="C93"/>
  <c r="E93"/>
  <c r="F96"/>
  <c r="F97"/>
  <c r="F99"/>
  <c r="F100"/>
  <c r="F101"/>
  <c r="F102"/>
  <c r="F103"/>
  <c r="F104"/>
  <c r="F105"/>
  <c r="F106"/>
  <c r="F107"/>
  <c r="F108"/>
  <c r="F109"/>
  <c r="F110"/>
  <c r="F111"/>
  <c r="F112"/>
  <c r="F113"/>
  <c r="C114"/>
  <c r="E114"/>
  <c r="F115"/>
  <c r="F116"/>
  <c r="F118"/>
  <c r="F119"/>
  <c r="F114"/>
  <c r="F120"/>
  <c r="F121"/>
  <c r="F122"/>
  <c r="F123"/>
  <c r="F124"/>
  <c r="F125"/>
  <c r="F126"/>
  <c r="F127"/>
  <c r="C128"/>
  <c r="C155"/>
  <c r="C129"/>
  <c r="E129"/>
  <c r="F130"/>
  <c r="F129"/>
  <c r="F131"/>
  <c r="F132"/>
  <c r="C133"/>
  <c r="E133"/>
  <c r="F134"/>
  <c r="F133"/>
  <c r="F135"/>
  <c r="F136"/>
  <c r="F137"/>
  <c r="F138"/>
  <c r="F139"/>
  <c r="C140"/>
  <c r="C154"/>
  <c r="E140"/>
  <c r="F141"/>
  <c r="F142"/>
  <c r="F143"/>
  <c r="F144"/>
  <c r="F145"/>
  <c r="C146"/>
  <c r="E146"/>
  <c r="F147"/>
  <c r="F148"/>
  <c r="F149"/>
  <c r="F150"/>
  <c r="F151"/>
  <c r="F152"/>
  <c r="F153"/>
  <c r="F157"/>
  <c r="F158"/>
  <c r="E3" i="10"/>
  <c r="F3"/>
  <c r="G3"/>
  <c r="G5"/>
  <c r="G6"/>
  <c r="G24"/>
  <c r="G7"/>
  <c r="G8"/>
  <c r="G9"/>
  <c r="G10"/>
  <c r="G11"/>
  <c r="G12"/>
  <c r="G13"/>
  <c r="G14"/>
  <c r="G15"/>
  <c r="G16"/>
  <c r="G17"/>
  <c r="G18"/>
  <c r="G19"/>
  <c r="G20"/>
  <c r="G21"/>
  <c r="G22"/>
  <c r="G23"/>
  <c r="B24"/>
  <c r="D24"/>
  <c r="F24"/>
  <c r="D3" i="9"/>
  <c r="D3" i="10"/>
  <c r="E3" i="9"/>
  <c r="F3"/>
  <c r="G3"/>
  <c r="G5"/>
  <c r="G6"/>
  <c r="G7"/>
  <c r="G8"/>
  <c r="G9"/>
  <c r="G10"/>
  <c r="G11"/>
  <c r="G12"/>
  <c r="G13"/>
  <c r="G14"/>
  <c r="G15"/>
  <c r="G16"/>
  <c r="G17"/>
  <c r="G18"/>
  <c r="G19"/>
  <c r="G20"/>
  <c r="G21"/>
  <c r="G22"/>
  <c r="B23"/>
  <c r="D23"/>
  <c r="E23"/>
  <c r="F23"/>
  <c r="A4" i="8"/>
  <c r="E4" i="7"/>
  <c r="C3" i="2"/>
  <c r="F4" i="7"/>
  <c r="K4"/>
  <c r="J4"/>
  <c r="F6"/>
  <c r="K6"/>
  <c r="F7"/>
  <c r="K7"/>
  <c r="F8"/>
  <c r="K8"/>
  <c r="F9"/>
  <c r="K9"/>
  <c r="F10"/>
  <c r="K10"/>
  <c r="F11"/>
  <c r="K11"/>
  <c r="F12"/>
  <c r="K12"/>
  <c r="F13"/>
  <c r="K13"/>
  <c r="F14"/>
  <c r="K14"/>
  <c r="F15"/>
  <c r="K15"/>
  <c r="F16"/>
  <c r="K16"/>
  <c r="C17"/>
  <c r="D17"/>
  <c r="E17"/>
  <c r="F17"/>
  <c r="H17"/>
  <c r="I17"/>
  <c r="I31"/>
  <c r="J17"/>
  <c r="K17"/>
  <c r="C18"/>
  <c r="D18"/>
  <c r="D30"/>
  <c r="K18"/>
  <c r="F19"/>
  <c r="F18"/>
  <c r="K19"/>
  <c r="F20"/>
  <c r="K20"/>
  <c r="F21"/>
  <c r="K21"/>
  <c r="F22"/>
  <c r="K22"/>
  <c r="F23"/>
  <c r="K23"/>
  <c r="C24"/>
  <c r="D24"/>
  <c r="K24"/>
  <c r="F25"/>
  <c r="K25"/>
  <c r="F26"/>
  <c r="F24"/>
  <c r="K26"/>
  <c r="F27"/>
  <c r="K27"/>
  <c r="F28"/>
  <c r="K28"/>
  <c r="F29"/>
  <c r="K29"/>
  <c r="C30"/>
  <c r="C31"/>
  <c r="H30"/>
  <c r="I30"/>
  <c r="J30"/>
  <c r="J31"/>
  <c r="E31"/>
  <c r="H31"/>
  <c r="C32"/>
  <c r="H32"/>
  <c r="I32"/>
  <c r="J32"/>
  <c r="C33"/>
  <c r="J33"/>
  <c r="D4" i="6"/>
  <c r="I4"/>
  <c r="E4"/>
  <c r="J4"/>
  <c r="F6"/>
  <c r="K6"/>
  <c r="F7"/>
  <c r="K7"/>
  <c r="F8"/>
  <c r="K8"/>
  <c r="F9"/>
  <c r="K9"/>
  <c r="F10"/>
  <c r="K10"/>
  <c r="F11"/>
  <c r="K11"/>
  <c r="F12"/>
  <c r="K12"/>
  <c r="F13"/>
  <c r="K13"/>
  <c r="F14"/>
  <c r="K14"/>
  <c r="F15"/>
  <c r="K15"/>
  <c r="F16"/>
  <c r="K16"/>
  <c r="K17"/>
  <c r="C18"/>
  <c r="D6" i="8"/>
  <c r="D18" i="6"/>
  <c r="D12" i="8"/>
  <c r="E18" i="6"/>
  <c r="J31"/>
  <c r="F18"/>
  <c r="D18" i="8"/>
  <c r="H18" i="6"/>
  <c r="D24" i="8"/>
  <c r="I18" i="6"/>
  <c r="D30" i="8"/>
  <c r="J18" i="6"/>
  <c r="J30"/>
  <c r="C19"/>
  <c r="D19"/>
  <c r="K19"/>
  <c r="F20"/>
  <c r="K20"/>
  <c r="F21"/>
  <c r="F19"/>
  <c r="K21"/>
  <c r="F22"/>
  <c r="K22"/>
  <c r="F23"/>
  <c r="K23"/>
  <c r="C24"/>
  <c r="D24"/>
  <c r="K24"/>
  <c r="F25"/>
  <c r="K25"/>
  <c r="F26"/>
  <c r="F24"/>
  <c r="K26"/>
  <c r="F27"/>
  <c r="K27"/>
  <c r="F28"/>
  <c r="K28"/>
  <c r="C29"/>
  <c r="D7" i="8"/>
  <c r="D29" i="6"/>
  <c r="H29"/>
  <c r="D25" i="8"/>
  <c r="I29" i="6"/>
  <c r="J29"/>
  <c r="K29"/>
  <c r="C30"/>
  <c r="D30"/>
  <c r="H30"/>
  <c r="I30"/>
  <c r="I32"/>
  <c r="C31"/>
  <c r="D31"/>
  <c r="H31"/>
  <c r="I31"/>
  <c r="D32"/>
  <c r="C3" i="5"/>
  <c r="E4"/>
  <c r="C6"/>
  <c r="D6"/>
  <c r="E7"/>
  <c r="E8"/>
  <c r="E9"/>
  <c r="E10"/>
  <c r="E11"/>
  <c r="E12"/>
  <c r="C13"/>
  <c r="D13"/>
  <c r="E14"/>
  <c r="E15"/>
  <c r="E16"/>
  <c r="E17"/>
  <c r="E18"/>
  <c r="E19"/>
  <c r="C20"/>
  <c r="D20"/>
  <c r="E21"/>
  <c r="E22"/>
  <c r="E23"/>
  <c r="E24"/>
  <c r="E20"/>
  <c r="E25"/>
  <c r="E26"/>
  <c r="C27"/>
  <c r="D27"/>
  <c r="D28"/>
  <c r="E28"/>
  <c r="E29"/>
  <c r="E30"/>
  <c r="E31"/>
  <c r="E32"/>
  <c r="E33"/>
  <c r="E34"/>
  <c r="C35"/>
  <c r="D35"/>
  <c r="E36"/>
  <c r="E37"/>
  <c r="E38"/>
  <c r="E39"/>
  <c r="E35"/>
  <c r="E40"/>
  <c r="E41"/>
  <c r="E42"/>
  <c r="E43"/>
  <c r="E44"/>
  <c r="E45"/>
  <c r="E46"/>
  <c r="C47"/>
  <c r="D47"/>
  <c r="E48"/>
  <c r="E49"/>
  <c r="E50"/>
  <c r="E51"/>
  <c r="E52"/>
  <c r="C53"/>
  <c r="D53"/>
  <c r="E54"/>
  <c r="E55"/>
  <c r="E56"/>
  <c r="E57"/>
  <c r="C58"/>
  <c r="D58"/>
  <c r="E59"/>
  <c r="E60"/>
  <c r="E61"/>
  <c r="E58"/>
  <c r="E62"/>
  <c r="C64"/>
  <c r="C87"/>
  <c r="D64"/>
  <c r="E65"/>
  <c r="E64"/>
  <c r="E87"/>
  <c r="E66"/>
  <c r="E67"/>
  <c r="C68"/>
  <c r="D68"/>
  <c r="D87"/>
  <c r="E69"/>
  <c r="E70"/>
  <c r="E71"/>
  <c r="E68"/>
  <c r="E72"/>
  <c r="C73"/>
  <c r="D73"/>
  <c r="E73"/>
  <c r="E74"/>
  <c r="E75"/>
  <c r="C76"/>
  <c r="D76"/>
  <c r="E77"/>
  <c r="E78"/>
  <c r="E79"/>
  <c r="E76"/>
  <c r="C80"/>
  <c r="D80"/>
  <c r="E81"/>
  <c r="E80"/>
  <c r="E82"/>
  <c r="E83"/>
  <c r="E84"/>
  <c r="E85"/>
  <c r="E86"/>
  <c r="C92"/>
  <c r="E93"/>
  <c r="C95"/>
  <c r="D95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C116"/>
  <c r="D116"/>
  <c r="E117"/>
  <c r="E118"/>
  <c r="E119"/>
  <c r="E120"/>
  <c r="E121"/>
  <c r="E122"/>
  <c r="E123"/>
  <c r="E124"/>
  <c r="E125"/>
  <c r="E126"/>
  <c r="E127"/>
  <c r="E128"/>
  <c r="E129"/>
  <c r="C130"/>
  <c r="D130"/>
  <c r="C131"/>
  <c r="D131"/>
  <c r="E132"/>
  <c r="E133"/>
  <c r="E134"/>
  <c r="C135"/>
  <c r="D135"/>
  <c r="E136"/>
  <c r="E137"/>
  <c r="E138"/>
  <c r="E139"/>
  <c r="E135"/>
  <c r="E140"/>
  <c r="E141"/>
  <c r="C142"/>
  <c r="D142"/>
  <c r="D155"/>
  <c r="D156"/>
  <c r="E143"/>
  <c r="E144"/>
  <c r="E145"/>
  <c r="E142"/>
  <c r="E146"/>
  <c r="C147"/>
  <c r="D147"/>
  <c r="E148"/>
  <c r="E149"/>
  <c r="E150"/>
  <c r="E151"/>
  <c r="E147"/>
  <c r="E152"/>
  <c r="E153"/>
  <c r="E154"/>
  <c r="C155"/>
  <c r="C3" i="4"/>
  <c r="E4"/>
  <c r="C6"/>
  <c r="D6"/>
  <c r="E7"/>
  <c r="E8"/>
  <c r="E9"/>
  <c r="E10"/>
  <c r="E6"/>
  <c r="E11"/>
  <c r="E12"/>
  <c r="C13"/>
  <c r="D13"/>
  <c r="E14"/>
  <c r="E15"/>
  <c r="E16"/>
  <c r="E13"/>
  <c r="E17"/>
  <c r="E18"/>
  <c r="E19"/>
  <c r="C20"/>
  <c r="D20"/>
  <c r="E21"/>
  <c r="E22"/>
  <c r="E23"/>
  <c r="E24"/>
  <c r="E25"/>
  <c r="E26"/>
  <c r="C27"/>
  <c r="D28"/>
  <c r="E29"/>
  <c r="E30"/>
  <c r="E31"/>
  <c r="E32"/>
  <c r="E33"/>
  <c r="E34"/>
  <c r="C35"/>
  <c r="D35"/>
  <c r="E36"/>
  <c r="E37"/>
  <c r="E38"/>
  <c r="E39"/>
  <c r="E40"/>
  <c r="E41"/>
  <c r="E42"/>
  <c r="E43"/>
  <c r="E44"/>
  <c r="E45"/>
  <c r="E46"/>
  <c r="C47"/>
  <c r="D47"/>
  <c r="E48"/>
  <c r="E49"/>
  <c r="E50"/>
  <c r="E51"/>
  <c r="E47"/>
  <c r="E52"/>
  <c r="C53"/>
  <c r="D53"/>
  <c r="E53"/>
  <c r="E54"/>
  <c r="E55"/>
  <c r="E56"/>
  <c r="E57"/>
  <c r="C58"/>
  <c r="D58"/>
  <c r="E59"/>
  <c r="E58"/>
  <c r="E60"/>
  <c r="E61"/>
  <c r="E62"/>
  <c r="C63"/>
  <c r="C64"/>
  <c r="D64"/>
  <c r="E65"/>
  <c r="E66"/>
  <c r="E67"/>
  <c r="E64"/>
  <c r="C68"/>
  <c r="D68"/>
  <c r="E69"/>
  <c r="E68"/>
  <c r="E70"/>
  <c r="E71"/>
  <c r="E72"/>
  <c r="C73"/>
  <c r="D73"/>
  <c r="E74"/>
  <c r="E75"/>
  <c r="C76"/>
  <c r="D76"/>
  <c r="E77"/>
  <c r="E76"/>
  <c r="E78"/>
  <c r="E79"/>
  <c r="C80"/>
  <c r="D80"/>
  <c r="E81"/>
  <c r="E82"/>
  <c r="E83"/>
  <c r="E80"/>
  <c r="E84"/>
  <c r="E85"/>
  <c r="E86"/>
  <c r="C87"/>
  <c r="C92"/>
  <c r="E93"/>
  <c r="C95"/>
  <c r="C130"/>
  <c r="D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C116"/>
  <c r="D116"/>
  <c r="D130"/>
  <c r="D156"/>
  <c r="E117"/>
  <c r="E118"/>
  <c r="E119"/>
  <c r="E116"/>
  <c r="E120"/>
  <c r="E121"/>
  <c r="E122"/>
  <c r="E123"/>
  <c r="E124"/>
  <c r="E125"/>
  <c r="E126"/>
  <c r="E127"/>
  <c r="E128"/>
  <c r="E129"/>
  <c r="C131"/>
  <c r="D131"/>
  <c r="E131"/>
  <c r="E132"/>
  <c r="E133"/>
  <c r="E134"/>
  <c r="C135"/>
  <c r="C155"/>
  <c r="D135"/>
  <c r="D155"/>
  <c r="E136"/>
  <c r="E137"/>
  <c r="E138"/>
  <c r="E139"/>
  <c r="E140"/>
  <c r="E141"/>
  <c r="C142"/>
  <c r="D142"/>
  <c r="E143"/>
  <c r="E142"/>
  <c r="E144"/>
  <c r="E145"/>
  <c r="E146"/>
  <c r="C147"/>
  <c r="D147"/>
  <c r="E148"/>
  <c r="E147"/>
  <c r="E149"/>
  <c r="E150"/>
  <c r="E151"/>
  <c r="E152"/>
  <c r="E153"/>
  <c r="E154"/>
  <c r="C160"/>
  <c r="C3" i="3"/>
  <c r="E4"/>
  <c r="C6"/>
  <c r="D6"/>
  <c r="E7"/>
  <c r="E8"/>
  <c r="E9"/>
  <c r="E10"/>
  <c r="E11"/>
  <c r="E12"/>
  <c r="C13"/>
  <c r="D13"/>
  <c r="E14"/>
  <c r="E15"/>
  <c r="E16"/>
  <c r="E17"/>
  <c r="E18"/>
  <c r="E19"/>
  <c r="C20"/>
  <c r="D20"/>
  <c r="E21"/>
  <c r="E22"/>
  <c r="E23"/>
  <c r="E24"/>
  <c r="E20"/>
  <c r="E25"/>
  <c r="E26"/>
  <c r="C27"/>
  <c r="D27"/>
  <c r="D28"/>
  <c r="E28"/>
  <c r="E27"/>
  <c r="E29"/>
  <c r="E30"/>
  <c r="E31"/>
  <c r="E32"/>
  <c r="E33"/>
  <c r="E34"/>
  <c r="C35"/>
  <c r="D35"/>
  <c r="E36"/>
  <c r="E37"/>
  <c r="E38"/>
  <c r="E39"/>
  <c r="E35"/>
  <c r="E40"/>
  <c r="E41"/>
  <c r="E42"/>
  <c r="E43"/>
  <c r="E44"/>
  <c r="E45"/>
  <c r="E46"/>
  <c r="C47"/>
  <c r="D47"/>
  <c r="E48"/>
  <c r="E49"/>
  <c r="E50"/>
  <c r="E51"/>
  <c r="E52"/>
  <c r="C53"/>
  <c r="D53"/>
  <c r="E54"/>
  <c r="E55"/>
  <c r="E56"/>
  <c r="E57"/>
  <c r="C58"/>
  <c r="D58"/>
  <c r="E59"/>
  <c r="E58"/>
  <c r="E60"/>
  <c r="E61"/>
  <c r="E62"/>
  <c r="C64"/>
  <c r="D64"/>
  <c r="E65"/>
  <c r="E64"/>
  <c r="E66"/>
  <c r="E67"/>
  <c r="C68"/>
  <c r="D68"/>
  <c r="D87"/>
  <c r="E69"/>
  <c r="E68"/>
  <c r="E87"/>
  <c r="E70"/>
  <c r="E71"/>
  <c r="E72"/>
  <c r="C73"/>
  <c r="D73"/>
  <c r="E73"/>
  <c r="E74"/>
  <c r="E75"/>
  <c r="C76"/>
  <c r="D76"/>
  <c r="E77"/>
  <c r="E76"/>
  <c r="E78"/>
  <c r="E79"/>
  <c r="C80"/>
  <c r="D80"/>
  <c r="E81"/>
  <c r="E80"/>
  <c r="E82"/>
  <c r="E83"/>
  <c r="E84"/>
  <c r="E85"/>
  <c r="E86"/>
  <c r="C87"/>
  <c r="C92"/>
  <c r="E93"/>
  <c r="C95"/>
  <c r="C130"/>
  <c r="D95"/>
  <c r="E96"/>
  <c r="E97"/>
  <c r="E98"/>
  <c r="E99"/>
  <c r="E95"/>
  <c r="E130"/>
  <c r="E100"/>
  <c r="E101"/>
  <c r="E102"/>
  <c r="E103"/>
  <c r="E104"/>
  <c r="E105"/>
  <c r="E106"/>
  <c r="E107"/>
  <c r="E108"/>
  <c r="E109"/>
  <c r="E110"/>
  <c r="E111"/>
  <c r="E112"/>
  <c r="E113"/>
  <c r="E114"/>
  <c r="E115"/>
  <c r="C116"/>
  <c r="D116"/>
  <c r="E117"/>
  <c r="E116"/>
  <c r="E118"/>
  <c r="E119"/>
  <c r="E120"/>
  <c r="E121"/>
  <c r="E122"/>
  <c r="E123"/>
  <c r="E124"/>
  <c r="E125"/>
  <c r="E126"/>
  <c r="E127"/>
  <c r="E128"/>
  <c r="E129"/>
  <c r="D130"/>
  <c r="C131"/>
  <c r="D131"/>
  <c r="E132"/>
  <c r="E133"/>
  <c r="E131"/>
  <c r="E134"/>
  <c r="C135"/>
  <c r="D135"/>
  <c r="E136"/>
  <c r="E137"/>
  <c r="E138"/>
  <c r="E139"/>
  <c r="E135"/>
  <c r="E140"/>
  <c r="E141"/>
  <c r="C142"/>
  <c r="D142"/>
  <c r="D155"/>
  <c r="D156"/>
  <c r="E143"/>
  <c r="E144"/>
  <c r="E145"/>
  <c r="E146"/>
  <c r="C147"/>
  <c r="D147"/>
  <c r="E148"/>
  <c r="E149"/>
  <c r="E150"/>
  <c r="E151"/>
  <c r="E147"/>
  <c r="E152"/>
  <c r="E153"/>
  <c r="E154"/>
  <c r="C155"/>
  <c r="F4" i="2"/>
  <c r="C6"/>
  <c r="C63"/>
  <c r="E6"/>
  <c r="F7"/>
  <c r="F8"/>
  <c r="F6"/>
  <c r="F9"/>
  <c r="F10"/>
  <c r="F11"/>
  <c r="F12"/>
  <c r="C13"/>
  <c r="E13"/>
  <c r="F14"/>
  <c r="F13"/>
  <c r="F15"/>
  <c r="F16"/>
  <c r="F17"/>
  <c r="F18"/>
  <c r="F19"/>
  <c r="C20"/>
  <c r="E20"/>
  <c r="F21"/>
  <c r="F22"/>
  <c r="F23"/>
  <c r="F24"/>
  <c r="F20"/>
  <c r="F25"/>
  <c r="F26"/>
  <c r="C27"/>
  <c r="E27"/>
  <c r="F28"/>
  <c r="F27"/>
  <c r="F29"/>
  <c r="F30"/>
  <c r="F31"/>
  <c r="F32"/>
  <c r="F33"/>
  <c r="F34"/>
  <c r="C35"/>
  <c r="E35"/>
  <c r="F36"/>
  <c r="F37"/>
  <c r="F38"/>
  <c r="F39"/>
  <c r="F40"/>
  <c r="F41"/>
  <c r="F42"/>
  <c r="F43"/>
  <c r="F44"/>
  <c r="F45"/>
  <c r="F46"/>
  <c r="C47"/>
  <c r="E47"/>
  <c r="F48"/>
  <c r="F49"/>
  <c r="F50"/>
  <c r="F51"/>
  <c r="F52"/>
  <c r="C53"/>
  <c r="E53"/>
  <c r="F54"/>
  <c r="F53"/>
  <c r="F55"/>
  <c r="F57"/>
  <c r="C58"/>
  <c r="E58"/>
  <c r="F59"/>
  <c r="F60"/>
  <c r="F61"/>
  <c r="F62"/>
  <c r="C64"/>
  <c r="E64"/>
  <c r="F65"/>
  <c r="F66"/>
  <c r="F67"/>
  <c r="C68"/>
  <c r="E68"/>
  <c r="F69"/>
  <c r="F68"/>
  <c r="F70"/>
  <c r="F71"/>
  <c r="F72"/>
  <c r="C73"/>
  <c r="C87"/>
  <c r="E73"/>
  <c r="F74"/>
  <c r="F75"/>
  <c r="F73"/>
  <c r="C76"/>
  <c r="E76"/>
  <c r="F77"/>
  <c r="F78"/>
  <c r="F79"/>
  <c r="C80"/>
  <c r="E80"/>
  <c r="F81"/>
  <c r="F80"/>
  <c r="F82"/>
  <c r="F83"/>
  <c r="F84"/>
  <c r="F85"/>
  <c r="F86"/>
  <c r="C92"/>
  <c r="F93"/>
  <c r="C95"/>
  <c r="C130"/>
  <c r="D95"/>
  <c r="E95"/>
  <c r="E130"/>
  <c r="F96"/>
  <c r="F97"/>
  <c r="F98"/>
  <c r="F99"/>
  <c r="F100"/>
  <c r="F101"/>
  <c r="F102"/>
  <c r="F103"/>
  <c r="F104"/>
  <c r="F105"/>
  <c r="F106"/>
  <c r="F107"/>
  <c r="F108"/>
  <c r="F109"/>
  <c r="F110"/>
  <c r="F111"/>
  <c r="F113"/>
  <c r="F114"/>
  <c r="F115"/>
  <c r="C116"/>
  <c r="D116"/>
  <c r="E116"/>
  <c r="F116"/>
  <c r="F117"/>
  <c r="F118"/>
  <c r="F119"/>
  <c r="F120"/>
  <c r="F121"/>
  <c r="F122"/>
  <c r="F123"/>
  <c r="F124"/>
  <c r="F125"/>
  <c r="F126"/>
  <c r="F127"/>
  <c r="F128"/>
  <c r="F129"/>
  <c r="C131"/>
  <c r="E131"/>
  <c r="F132"/>
  <c r="F133"/>
  <c r="F134"/>
  <c r="C135"/>
  <c r="E135"/>
  <c r="F136"/>
  <c r="F137"/>
  <c r="F138"/>
  <c r="F139"/>
  <c r="F140"/>
  <c r="F141"/>
  <c r="C142"/>
  <c r="C155"/>
  <c r="B25" i="8"/>
  <c r="E25"/>
  <c r="E142" i="2"/>
  <c r="F143"/>
  <c r="F144"/>
  <c r="F142"/>
  <c r="F145"/>
  <c r="F146"/>
  <c r="C147"/>
  <c r="E147"/>
  <c r="F148"/>
  <c r="F149"/>
  <c r="F150"/>
  <c r="F151"/>
  <c r="F152"/>
  <c r="F153"/>
  <c r="F154"/>
  <c r="E155"/>
  <c r="B31" i="8"/>
  <c r="A13" i="1"/>
  <c r="A10" i="8"/>
  <c r="A19" i="1"/>
  <c r="A16" i="8"/>
  <c r="A25" i="1"/>
  <c r="A22" i="8"/>
  <c r="A31" i="1"/>
  <c r="A28" i="8"/>
  <c r="A37" i="1"/>
  <c r="A34" i="8"/>
  <c r="D65" i="12"/>
  <c r="D90"/>
  <c r="E45" i="20"/>
  <c r="E57"/>
  <c r="D41"/>
  <c r="E8"/>
  <c r="B24" i="8"/>
  <c r="E24"/>
  <c r="C156" i="2"/>
  <c r="B26" i="8"/>
  <c r="B7"/>
  <c r="E7"/>
  <c r="C161" i="2"/>
  <c r="F29" i="6"/>
  <c r="C88" i="2"/>
  <c r="B8" i="8"/>
  <c r="C160" i="2"/>
  <c r="B6" i="8"/>
  <c r="E6"/>
  <c r="C161" i="4"/>
  <c r="C63" i="5"/>
  <c r="D155" i="13"/>
  <c r="E35" i="4"/>
  <c r="C156" i="5"/>
  <c r="C63" i="3"/>
  <c r="C156" i="4"/>
  <c r="K18" i="6"/>
  <c r="D33" i="7"/>
  <c r="D31"/>
  <c r="C41" i="23"/>
  <c r="E41"/>
  <c r="E36"/>
  <c r="E47" i="3"/>
  <c r="C88" i="4"/>
  <c r="D161" i="5"/>
  <c r="F135" i="2"/>
  <c r="F76"/>
  <c r="F64"/>
  <c r="F87"/>
  <c r="F58"/>
  <c r="F47"/>
  <c r="E63"/>
  <c r="C4" i="7"/>
  <c r="H4"/>
  <c r="D4"/>
  <c r="I4"/>
  <c r="F4" i="6"/>
  <c r="K4"/>
  <c r="C4"/>
  <c r="H4"/>
  <c r="C156" i="3"/>
  <c r="C161"/>
  <c r="E53"/>
  <c r="D63"/>
  <c r="E13"/>
  <c r="E6"/>
  <c r="E63"/>
  <c r="E135" i="4"/>
  <c r="E155"/>
  <c r="E95"/>
  <c r="E130"/>
  <c r="E28"/>
  <c r="E27"/>
  <c r="D27"/>
  <c r="D63"/>
  <c r="E116" i="5"/>
  <c r="E130"/>
  <c r="E156"/>
  <c r="E53"/>
  <c r="E13"/>
  <c r="E6"/>
  <c r="D26" i="8"/>
  <c r="H32" i="6"/>
  <c r="C32"/>
  <c r="E49" i="12"/>
  <c r="C42" i="17"/>
  <c r="E156" i="2"/>
  <c r="B32" i="8"/>
  <c r="B30"/>
  <c r="E30"/>
  <c r="D161" i="3"/>
  <c r="E20" i="4"/>
  <c r="E63"/>
  <c r="E131" i="5"/>
  <c r="E155"/>
  <c r="E161"/>
  <c r="E47"/>
  <c r="E93" i="14"/>
  <c r="F147" i="2"/>
  <c r="F131"/>
  <c r="F95"/>
  <c r="F130"/>
  <c r="E87"/>
  <c r="F35"/>
  <c r="F63"/>
  <c r="E142" i="3"/>
  <c r="E155"/>
  <c r="E73" i="4"/>
  <c r="E87"/>
  <c r="E161"/>
  <c r="D87"/>
  <c r="D161"/>
  <c r="C161" i="5"/>
  <c r="E27"/>
  <c r="D63"/>
  <c r="J32" i="6"/>
  <c r="D31" i="8"/>
  <c r="E31"/>
  <c r="I33" i="7"/>
  <c r="K30"/>
  <c r="K31"/>
  <c r="E154" i="12"/>
  <c r="E155"/>
  <c r="E37" i="13"/>
  <c r="C65" i="14"/>
  <c r="C90"/>
  <c r="F30" i="6"/>
  <c r="D13" i="8"/>
  <c r="H33" i="7"/>
  <c r="K32"/>
  <c r="F32"/>
  <c r="F146" i="11"/>
  <c r="C65" i="12"/>
  <c r="C90" i="13"/>
  <c r="E29" i="14"/>
  <c r="E46" i="16"/>
  <c r="E58"/>
  <c r="K31" i="6"/>
  <c r="F31"/>
  <c r="D14" i="8"/>
  <c r="D32" i="7"/>
  <c r="C154" i="12"/>
  <c r="C155"/>
  <c r="D154"/>
  <c r="D155"/>
  <c r="E8"/>
  <c r="E133" i="13"/>
  <c r="E154"/>
  <c r="E155"/>
  <c r="E78"/>
  <c r="E89"/>
  <c r="E140" i="14"/>
  <c r="D37" i="17"/>
  <c r="D42"/>
  <c r="E31" i="18"/>
  <c r="E37"/>
  <c r="E42"/>
  <c r="C41" i="19"/>
  <c r="E20"/>
  <c r="C41" i="21"/>
  <c r="E41"/>
  <c r="E36"/>
  <c r="E37"/>
  <c r="E37" i="23"/>
  <c r="C41" i="25"/>
  <c r="E41"/>
  <c r="E36"/>
  <c r="E37"/>
  <c r="D32" i="8"/>
  <c r="D8"/>
  <c r="F30" i="7"/>
  <c r="F33"/>
  <c r="G23" i="9"/>
  <c r="C89" i="12"/>
  <c r="E89"/>
  <c r="E22"/>
  <c r="E22" i="13"/>
  <c r="D154" i="14"/>
  <c r="D155"/>
  <c r="E154"/>
  <c r="D65"/>
  <c r="D90"/>
  <c r="D42" i="15"/>
  <c r="C57" i="19"/>
  <c r="E26"/>
  <c r="D36"/>
  <c r="D41"/>
  <c r="E89" i="11"/>
  <c r="E15" i="12"/>
  <c r="E140" i="13"/>
  <c r="E82"/>
  <c r="D89"/>
  <c r="E78" i="14"/>
  <c r="E89"/>
  <c r="E20" i="16"/>
  <c r="E37"/>
  <c r="E42"/>
  <c r="E45" i="19"/>
  <c r="E26" i="20"/>
  <c r="E45" i="21"/>
  <c r="E57"/>
  <c r="E38"/>
  <c r="E26" i="22"/>
  <c r="E37"/>
  <c r="E45" i="23"/>
  <c r="E57"/>
  <c r="E38"/>
  <c r="E26" i="24"/>
  <c r="E37"/>
  <c r="E45" i="25"/>
  <c r="E57"/>
  <c r="E38"/>
  <c r="E26" i="26"/>
  <c r="E37"/>
  <c r="E37" i="12"/>
  <c r="E146" i="13"/>
  <c r="C154"/>
  <c r="C155"/>
  <c r="E8"/>
  <c r="E65"/>
  <c r="E22" i="14"/>
  <c r="E65"/>
  <c r="E90"/>
  <c r="E46" i="17"/>
  <c r="E8"/>
  <c r="C37" i="18"/>
  <c r="C42"/>
  <c r="E51" i="19"/>
  <c r="E41" i="20"/>
  <c r="E38"/>
  <c r="E154" i="11"/>
  <c r="D65" i="13"/>
  <c r="D90"/>
  <c r="E114" i="14"/>
  <c r="E60"/>
  <c r="E46" i="15"/>
  <c r="E58"/>
  <c r="E8"/>
  <c r="E37"/>
  <c r="E42"/>
  <c r="C37" i="16"/>
  <c r="C42"/>
  <c r="E52" i="17"/>
  <c r="E31"/>
  <c r="E30" i="19"/>
  <c r="E36" i="20"/>
  <c r="E36" i="22"/>
  <c r="E36" i="24"/>
  <c r="E36" i="26"/>
  <c r="F140" i="11"/>
  <c r="F154"/>
  <c r="E128"/>
  <c r="E155"/>
  <c r="F93"/>
  <c r="F128"/>
  <c r="F89"/>
  <c r="F37"/>
  <c r="F29"/>
  <c r="E65"/>
  <c r="E90"/>
  <c r="E37" i="20"/>
  <c r="B18" i="8"/>
  <c r="E18"/>
  <c r="F160" i="2"/>
  <c r="F88"/>
  <c r="B20" i="8"/>
  <c r="E88" i="4"/>
  <c r="E160"/>
  <c r="D160"/>
  <c r="D88"/>
  <c r="E161" i="3"/>
  <c r="E156"/>
  <c r="E37" i="17"/>
  <c r="E42"/>
  <c r="E36" i="19"/>
  <c r="E37"/>
  <c r="K33" i="7"/>
  <c r="E88" i="3"/>
  <c r="E160"/>
  <c r="D37" i="8"/>
  <c r="E90" i="13"/>
  <c r="F31" i="7"/>
  <c r="D20" i="8"/>
  <c r="B13"/>
  <c r="E13"/>
  <c r="E161" i="2"/>
  <c r="E32" i="8"/>
  <c r="B19"/>
  <c r="D36"/>
  <c r="K30" i="6"/>
  <c r="D38" i="8"/>
  <c r="E8"/>
  <c r="C90" i="12"/>
  <c r="D88" i="5"/>
  <c r="D160"/>
  <c r="B36" i="8"/>
  <c r="E36"/>
  <c r="E128" i="14"/>
  <c r="E155"/>
  <c r="E156" i="4"/>
  <c r="D88" i="3"/>
  <c r="D160"/>
  <c r="B12" i="8"/>
  <c r="E12"/>
  <c r="E160" i="2"/>
  <c r="E88"/>
  <c r="B14" i="8"/>
  <c r="E14"/>
  <c r="C88" i="5"/>
  <c r="C160"/>
  <c r="E58" i="17"/>
  <c r="E57" i="19"/>
  <c r="E41"/>
  <c r="E38"/>
  <c r="E65" i="12"/>
  <c r="E90"/>
  <c r="F155" i="2"/>
  <c r="B37" i="8"/>
  <c r="E37"/>
  <c r="E63" i="5"/>
  <c r="C88" i="3"/>
  <c r="C160"/>
  <c r="F32" i="6"/>
  <c r="K32"/>
  <c r="D19" i="8"/>
  <c r="E26"/>
  <c r="F155" i="11"/>
  <c r="F65"/>
  <c r="F90"/>
  <c r="F156" i="2"/>
  <c r="B38" i="8"/>
  <c r="E38"/>
  <c r="E88" i="5"/>
  <c r="E160"/>
  <c r="F161" i="2"/>
  <c r="E20" i="8"/>
  <c r="E19"/>
</calcChain>
</file>

<file path=xl/sharedStrings.xml><?xml version="1.0" encoding="utf-8"?>
<sst xmlns="http://schemas.openxmlformats.org/spreadsheetml/2006/main" count="4210" uniqueCount="518">
  <si>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</si>
  <si>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</si>
  <si>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</si>
  <si>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</si>
  <si>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</si>
  <si>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</si>
  <si>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</si>
  <si>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</si>
  <si>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</si>
  <si>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</si>
  <si>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</si>
  <si>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</si>
  <si>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</si>
  <si>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</si>
  <si>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</si>
  <si>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</si>
  <si>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</si>
  <si>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</si>
  <si>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</si>
  <si>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</si>
  <si>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</si>
  <si>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</si>
  <si>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</si>
  <si>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</si>
  <si>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</si>
  <si>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</si>
  <si>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</si>
  <si>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</si>
  <si>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</si>
  <si>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</si>
  <si>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</si>
  <si>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</si>
  <si>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</si>
  <si>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</si>
  <si>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</si>
  <si>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</si>
  <si>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</si>
  <si>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</si>
  <si>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</si>
  <si>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Ezer forintban !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</si>
  <si>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</si>
  <si>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</si>
  <si>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</si>
  <si>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</si>
  <si>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</si>
  <si>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</si>
  <si>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</si>
  <si>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</si>
  <si>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</si>
  <si>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</si>
  <si>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</si>
  <si>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</si>
  <si>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</si>
  <si>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</si>
  <si>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</si>
  <si>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</si>
  <si>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</si>
  <si>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</si>
  <si>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</si>
  <si>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</si>
  <si>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</si>
  <si>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</si>
  <si>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</si>
  <si>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</si>
  <si>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</si>
  <si>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</si>
  <si>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</si>
  <si>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</si>
  <si>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</si>
  <si>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</si>
  <si>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</si>
  <si>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</si>
  <si>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</si>
  <si>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</si>
  <si>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</si>
  <si>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</si>
  <si>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</si>
  <si>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</si>
  <si>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</si>
  <si>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</si>
  <si>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</si>
  <si>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</si>
  <si>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</si>
  <si>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</si>
  <si>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</si>
  <si>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</si>
  <si>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</si>
  <si>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</si>
  <si>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</si>
  <si>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</si>
  <si>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</si>
  <si>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</si>
  <si>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</si>
  <si>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</si>
  <si>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</si>
  <si>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</si>
  <si>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</si>
  <si>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</si>
  <si>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</si>
  <si>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</si>
  <si>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</si>
  <si>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</si>
  <si>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</si>
  <si>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</si>
  <si>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</si>
  <si>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</si>
  <si>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</si>
  <si>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</si>
  <si>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</si>
  <si>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</si>
  <si>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</si>
  <si>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</si>
  <si>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</si>
  <si>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</si>
  <si>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</si>
  <si>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</si>
  <si>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</si>
  <si>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</si>
  <si>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</si>
  <si>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</si>
  <si>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</si>
  <si>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</si>
  <si>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</si>
  <si>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</si>
  <si>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</si>
  <si>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</si>
  <si>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>Költségvetési szerv I.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</si>
  <si>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</si>
  <si>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</si>
  <si>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</si>
  <si>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</si>
  <si>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</si>
  <si>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</si>
  <si>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</si>
  <si>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</si>
  <si>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</si>
  <si>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</si>
  <si>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</si>
  <si>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</si>
  <si>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</si>
  <si>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</si>
  <si>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</si>
  <si>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</si>
  <si>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</si>
  <si>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</si>
  <si>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</si>
  <si>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</si>
  <si>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</si>
  <si>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</si>
  <si>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</si>
  <si>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</si>
  <si>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</si>
  <si>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</si>
  <si>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</si>
  <si>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</si>
  <si>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</si>
  <si>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</si>
  <si>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</si>
  <si>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</si>
  <si>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</si>
  <si>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</si>
  <si>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</si>
  <si>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</si>
  <si>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</si>
  <si>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</si>
  <si>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</si>
  <si>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</si>
  <si>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</si>
  <si>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</si>
  <si>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</si>
  <si>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</si>
  <si>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</si>
  <si>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</si>
  <si>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</si>
  <si>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</si>
  <si>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</si>
  <si>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</si>
  <si>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</si>
  <si>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</si>
  <si>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</si>
  <si>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</si>
  <si>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</si>
  <si>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</si>
  <si>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</si>
  <si>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</si>
  <si>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</si>
  <si>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</si>
  <si>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</si>
  <si>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</si>
  <si>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</si>
  <si>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</si>
  <si>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</si>
  <si>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</si>
  <si>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</si>
  <si>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</si>
  <si>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</si>
  <si>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</si>
  <si>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</si>
  <si>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</si>
  <si>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</si>
  <si>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</si>
  <si>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</si>
  <si>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</si>
  <si>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</si>
  <si>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</si>
  <si>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</si>
  <si>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</si>
  <si>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</si>
  <si>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</si>
  <si>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</si>
  <si>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</si>
  <si>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</si>
  <si>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</si>
  <si>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</si>
  <si>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</si>
  <si>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</si>
  <si>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</si>
  <si>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</si>
  <si>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</si>
  <si>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</si>
  <si>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</si>
  <si>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</si>
  <si>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</si>
  <si>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</si>
  <si>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</si>
  <si>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</si>
  <si>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</si>
  <si>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</si>
  <si>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</si>
  <si>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</si>
  <si>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</si>
  <si>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</si>
  <si>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</si>
  <si>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</si>
  <si>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</si>
  <si>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</si>
  <si>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</si>
  <si>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</si>
  <si>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</si>
  <si>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</si>
  <si>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</si>
  <si>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</si>
  <si>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</si>
  <si>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</si>
  <si>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</si>
  <si>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</si>
  <si>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</si>
  <si>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</si>
  <si>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</si>
  <si>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</si>
  <si>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</si>
  <si>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</si>
  <si>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</si>
  <si>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</si>
  <si>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</si>
  <si>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</si>
  <si>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</si>
  <si>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</si>
  <si>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</si>
  <si>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</si>
  <si>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</si>
  <si>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</si>
  <si>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</si>
  <si>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</si>
  <si>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</si>
  <si>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</si>
  <si>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</si>
  <si>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</si>
  <si>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</si>
  <si>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</si>
  <si>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</si>
  <si>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</si>
  <si>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</si>
  <si>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</si>
  <si>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</si>
  <si>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</si>
  <si>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</si>
  <si>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</si>
  <si>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</si>
  <si>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</si>
  <si>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</si>
  <si>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</si>
  <si>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</si>
  <si>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</si>
  <si>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</si>
  <si>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</si>
  <si>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</si>
  <si>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</si>
  <si>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</si>
  <si>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</si>
  <si>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</si>
  <si>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</si>
  <si>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</si>
  <si>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</si>
  <si>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</si>
  <si>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</si>
  <si>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</si>
  <si>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</si>
  <si>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</si>
  <si>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</si>
  <si>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</si>
  <si>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</si>
  <si>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</si>
  <si>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</si>
  <si>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</si>
  <si>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</si>
  <si>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</si>
  <si>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</si>
  <si>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</si>
  <si>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</si>
  <si>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</si>
  <si>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</si>
  <si>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</si>
  <si>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</si>
  <si>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</si>
  <si>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</si>
  <si>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</si>
  <si>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</si>
  <si>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</si>
  <si>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</si>
  <si>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</si>
  <si>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</si>
  <si>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</si>
  <si>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</si>
  <si>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</si>
  <si>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</si>
  <si>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</si>
  <si>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</si>
  <si>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</si>
  <si>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</si>
  <si>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</si>
  <si>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</si>
  <si>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</si>
  <si>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</si>
  <si>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</si>
  <si>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</si>
  <si>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</si>
  <si>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</si>
  <si>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</si>
  <si>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</si>
  <si>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</si>
  <si>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</si>
  <si>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</si>
  <si>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</si>
  <si>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</si>
  <si>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</si>
  <si>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</si>
  <si>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</si>
  <si>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</si>
  <si>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</si>
  <si>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</si>
  <si>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</si>
  <si>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</si>
  <si>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</si>
  <si>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</si>
  <si>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</si>
  <si>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</si>
  <si>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</si>
  <si>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</si>
  <si>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</si>
  <si>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</si>
  <si>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</si>
  <si>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</si>
  <si>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</si>
  <si>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</si>
  <si>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</si>
  <si>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</si>
  <si>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</si>
  <si>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</si>
  <si>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</si>
  <si>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</si>
  <si>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</si>
  <si>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</si>
  <si>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</si>
  <si>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</si>
  <si>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</si>
  <si>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</si>
  <si>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</si>
  <si>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</si>
  <si>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</si>
  <si>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</si>
  <si>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</si>
  <si>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</si>
  <si>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</si>
  <si>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</si>
  <si>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</si>
  <si>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</si>
  <si>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</si>
  <si>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</si>
  <si>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</si>
  <si>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</si>
  <si>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</si>
  <si>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</si>
  <si>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</si>
  <si>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</si>
  <si>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</si>
  <si>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</si>
  <si>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</si>
  <si>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</si>
  <si>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</si>
  <si>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</si>
  <si>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</si>
  <si>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</si>
  <si>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</si>
  <si>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</si>
  <si>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</si>
  <si>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</si>
  <si>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</si>
  <si>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</si>
  <si>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</si>
  <si>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</si>
  <si>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</si>
  <si>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</si>
  <si>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</si>
  <si>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</si>
  <si>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</si>
  <si>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</si>
  <si>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</si>
  <si>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</si>
  <si>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</si>
  <si>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</si>
  <si>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</si>
  <si>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</si>
  <si>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</si>
  <si>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</si>
  <si>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</si>
  <si>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</si>
  <si>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</si>
  <si>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</si>
  <si>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</si>
  <si>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</si>
  <si>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</si>
  <si>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</si>
  <si>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</si>
  <si>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</si>
  <si>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</si>
  <si>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</si>
  <si>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</si>
  <si>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</si>
  <si>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</si>
  <si>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</si>
  <si>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</si>
  <si>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</si>
  <si>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</si>
  <si>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</si>
  <si>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</si>
  <si>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</si>
  <si>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</si>
  <si>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</si>
  <si>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</si>
  <si>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</si>
  <si>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</si>
  <si>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</si>
  <si>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</si>
  <si>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</si>
  <si>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</si>
  <si>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</si>
  <si>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</si>
  <si>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</si>
  <si>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</si>
  <si>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</si>
  <si>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</si>
  <si>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</si>
  <si>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</si>
  <si>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</si>
  <si>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</si>
  <si>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</si>
  <si>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</si>
  <si>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</si>
  <si>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</si>
  <si>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</si>
  <si>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</si>
  <si>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</si>
  <si>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</si>
  <si>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</si>
  <si>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</si>
  <si>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</si>
  <si>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</si>
  <si>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2016. évi eredeti előirányzat BEVÉTELEK</t>
  </si>
  <si>
    <r>
      <t>1.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</si>
  <si>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1. sz. módosítás 
(±)</t>
  </si>
  <si>
    <t>Költségvetési rendelet módosítás űrlapjainak összefüggései:</t>
  </si>
  <si>
    <t>5.1. melléklet</t>
  </si>
  <si>
    <t>5.1.1. melléklet</t>
  </si>
  <si>
    <t>5.1.2. melléklet</t>
  </si>
  <si>
    <t>5.1.3. melléklet</t>
  </si>
  <si>
    <t>5.2. melléklet</t>
  </si>
  <si>
    <t>5.2.1. melléklet</t>
  </si>
  <si>
    <t>5.2.2. melléklet</t>
  </si>
  <si>
    <t>5.2.3. melléklet</t>
  </si>
  <si>
    <t>5.3. melléklet</t>
  </si>
  <si>
    <t>5.3.1. melléklet</t>
  </si>
  <si>
    <t>5.3.2. melléklet</t>
  </si>
  <si>
    <t>5.3.3. melléklet</t>
  </si>
  <si>
    <t>Költségvetés módosítás űrlapjainak összefüggései:</t>
  </si>
  <si>
    <t>E=C±D</t>
  </si>
  <si>
    <t>I=G±H</t>
  </si>
  <si>
    <t>……….
Módosítás utáni</t>
  </si>
  <si>
    <t>5.4. melléklet</t>
  </si>
  <si>
    <t>Költségvetési szerv II.</t>
  </si>
  <si>
    <t>5.4.1. melléklet</t>
  </si>
  <si>
    <t>5.4.2. melléklet</t>
  </si>
  <si>
    <t>5.4.3. melléklet</t>
  </si>
  <si>
    <t>Kiemelt előirányzat, előirányzat megnevezése</t>
  </si>
  <si>
    <t>Központi irányítószervi támogatás</t>
  </si>
  <si>
    <t>Építményadó,telekadó</t>
  </si>
  <si>
    <t>Államháztartáson belüli megelőlegezés visszafizetése</t>
  </si>
  <si>
    <t>Központi irányító szervi támogatás</t>
  </si>
  <si>
    <t>Közútak felújítása</t>
  </si>
  <si>
    <t>Községfejlesztés</t>
  </si>
  <si>
    <t>Tárgyi eszlöz vásárlás</t>
  </si>
  <si>
    <t>Felújítás-utak</t>
  </si>
  <si>
    <t>Pályázatírás</t>
  </si>
  <si>
    <t>Emlékmű felújítás</t>
  </si>
  <si>
    <t>Iskola homlokzat felújítás</t>
  </si>
  <si>
    <t>Államháztartáson belüli megelőlegezések bevétele</t>
  </si>
  <si>
    <t>Óvodai felújítás</t>
  </si>
  <si>
    <t>2. sz. módosítás 
(±)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</si>
</sst>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b/>
      <sz val="14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382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8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2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2" xfId="0" applyNumberFormat="1" applyFont="1" applyFill="1" applyBorder="1" applyAlignment="1" applyProtection="1">
      <alignment vertical="center" wrapText="1"/>
      <protection locked="0"/>
    </xf>
    <xf numFmtId="164" fontId="16" fillId="0" borderId="21" xfId="0" applyNumberFormat="1" applyFont="1" applyFill="1" applyBorder="1" applyAlignment="1" applyProtection="1">
      <alignment vertical="center" wrapText="1"/>
    </xf>
    <xf numFmtId="164" fontId="1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6" xfId="0" applyNumberFormat="1" applyFont="1" applyFill="1" applyBorder="1" applyAlignment="1" applyProtection="1">
      <alignment vertical="center" wrapText="1"/>
      <protection locked="0"/>
    </xf>
    <xf numFmtId="164" fontId="16" fillId="0" borderId="22" xfId="0" applyNumberFormat="1" applyFont="1" applyFill="1" applyBorder="1" applyAlignment="1" applyProtection="1">
      <alignment vertical="center" wrapText="1"/>
    </xf>
    <xf numFmtId="164" fontId="7" fillId="0" borderId="17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164" fontId="7" fillId="2" borderId="14" xfId="0" applyNumberFormat="1" applyFont="1" applyFill="1" applyBorder="1" applyAlignment="1" applyProtection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5" xfId="0" applyFont="1" applyFill="1" applyBorder="1" applyAlignment="1" applyProtection="1">
      <alignment horizontal="right"/>
    </xf>
    <xf numFmtId="0" fontId="25" fillId="0" borderId="19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3" xfId="5" applyFont="1" applyFill="1" applyBorder="1" applyAlignment="1" applyProtection="1">
      <alignment horizontal="left" vertical="center" wrapText="1" indent="6"/>
    </xf>
    <xf numFmtId="0" fontId="35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26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6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7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8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5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9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left" vertical="center" wrapText="1" indent="1"/>
    </xf>
    <xf numFmtId="164" fontId="27" fillId="0" borderId="29" xfId="0" applyNumberFormat="1" applyFont="1" applyFill="1" applyBorder="1" applyAlignment="1" applyProtection="1">
      <alignment horizontal="left" vertical="center" wrapText="1" indent="1"/>
    </xf>
    <xf numFmtId="164" fontId="1" fillId="0" borderId="33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righ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7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2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19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5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9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8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164" fontId="24" fillId="0" borderId="27" xfId="5" applyNumberFormat="1" applyFont="1" applyFill="1" applyBorder="1" applyAlignment="1" applyProtection="1">
      <alignment horizontal="right" vertical="center" wrapText="1" indent="1"/>
    </xf>
    <xf numFmtId="164" fontId="18" fillId="0" borderId="36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8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vertical="center" wrapText="1"/>
    </xf>
    <xf numFmtId="0" fontId="17" fillId="0" borderId="18" xfId="5" applyFont="1" applyFill="1" applyBorder="1" applyAlignment="1" applyProtection="1">
      <alignment horizontal="left" vertical="center" wrapText="1" indent="1"/>
    </xf>
    <xf numFmtId="0" fontId="17" fillId="0" borderId="19" xfId="5" applyFont="1" applyFill="1" applyBorder="1" applyAlignment="1" applyProtection="1">
      <alignment vertical="center" wrapText="1"/>
    </xf>
    <xf numFmtId="0" fontId="18" fillId="0" borderId="23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38" xfId="5" applyNumberFormat="1" applyFont="1" applyFill="1" applyBorder="1" applyAlignment="1" applyProtection="1">
      <alignment horizontal="right" vertical="center" wrapText="1" indent="1"/>
    </xf>
    <xf numFmtId="164" fontId="23" fillId="0" borderId="27" xfId="0" applyNumberFormat="1" applyFont="1" applyBorder="1" applyAlignment="1" applyProtection="1">
      <alignment horizontal="right" vertical="center" wrapText="1" indent="1"/>
    </xf>
    <xf numFmtId="164" fontId="21" fillId="0" borderId="27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0" fontId="7" fillId="0" borderId="23" xfId="5" applyFont="1" applyFill="1" applyBorder="1" applyAlignment="1" applyProtection="1">
      <alignment horizontal="center" vertical="center" wrapText="1"/>
    </xf>
    <xf numFmtId="0" fontId="7" fillId="0" borderId="39" xfId="5" applyFont="1" applyFill="1" applyBorder="1" applyAlignment="1" applyProtection="1">
      <alignment horizontal="center" vertical="center" wrapText="1"/>
    </xf>
    <xf numFmtId="0" fontId="7" fillId="0" borderId="40" xfId="5" applyFont="1" applyFill="1" applyBorder="1" applyAlignment="1" applyProtection="1">
      <alignment horizontal="center" vertical="center" wrapText="1"/>
    </xf>
    <xf numFmtId="164" fontId="17" fillId="0" borderId="41" xfId="5" applyNumberFormat="1" applyFont="1" applyFill="1" applyBorder="1" applyAlignment="1" applyProtection="1">
      <alignment horizontal="right" vertical="center" wrapText="1" indent="1"/>
    </xf>
    <xf numFmtId="164" fontId="17" fillId="0" borderId="26" xfId="5" applyNumberFormat="1" applyFont="1" applyFill="1" applyBorder="1" applyAlignment="1" applyProtection="1">
      <alignment horizontal="right" vertical="center" wrapText="1" indent="1"/>
    </xf>
    <xf numFmtId="164" fontId="18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6" xfId="5" applyNumberFormat="1" applyFont="1" applyFill="1" applyBorder="1" applyAlignment="1" applyProtection="1">
      <alignment horizontal="right" vertical="center" wrapText="1" indent="1"/>
    </xf>
    <xf numFmtId="164" fontId="23" fillId="0" borderId="26" xfId="0" applyNumberFormat="1" applyFont="1" applyBorder="1" applyAlignment="1" applyProtection="1">
      <alignment horizontal="right" vertical="center" wrapText="1" indent="1"/>
    </xf>
    <xf numFmtId="164" fontId="23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6" xfId="0" quotePrefix="1" applyNumberFormat="1" applyFont="1" applyBorder="1" applyAlignment="1" applyProtection="1">
      <alignment horizontal="right" vertical="center" wrapText="1" indent="1"/>
    </xf>
    <xf numFmtId="164" fontId="7" fillId="0" borderId="26" xfId="0" applyNumberFormat="1" applyFont="1" applyFill="1" applyBorder="1" applyAlignment="1" applyProtection="1">
      <alignment horizontal="centerContinuous" vertical="center" wrapText="1"/>
    </xf>
    <xf numFmtId="164" fontId="7" fillId="0" borderId="26" xfId="0" applyNumberFormat="1" applyFont="1" applyFill="1" applyBorder="1" applyAlignment="1" applyProtection="1">
      <alignment horizontal="center" vertical="center" wrapText="1"/>
    </xf>
    <xf numFmtId="164" fontId="24" fillId="0" borderId="26" xfId="0" applyNumberFormat="1" applyFont="1" applyFill="1" applyBorder="1" applyAlignment="1" applyProtection="1">
      <alignment horizontal="center" vertical="center" wrapText="1"/>
    </xf>
    <xf numFmtId="164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6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4" xfId="0" applyNumberFormat="1" applyFont="1" applyFill="1" applyBorder="1" applyAlignment="1" applyProtection="1">
      <alignment horizontal="centerContinuous" vertical="center" wrapText="1"/>
    </xf>
    <xf numFmtId="164" fontId="7" fillId="0" borderId="37" xfId="0" applyNumberFormat="1" applyFont="1" applyFill="1" applyBorder="1" applyAlignment="1" applyProtection="1">
      <alignment horizontal="centerContinuous" vertical="center" wrapText="1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7" fillId="0" borderId="0" xfId="0" applyFont="1" applyAlignment="1" applyProtection="1">
      <alignment horizontal="right" vertical="top"/>
      <protection locked="0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29" xfId="0" quotePrefix="1" applyFont="1" applyFill="1" applyBorder="1" applyAlignment="1" applyProtection="1">
      <alignment horizontal="right" vertical="center" indent="1"/>
    </xf>
    <xf numFmtId="49" fontId="7" fillId="0" borderId="29" xfId="0" applyNumberFormat="1" applyFont="1" applyFill="1" applyBorder="1" applyAlignment="1" applyProtection="1">
      <alignment horizontal="right" vertical="center" indent="1"/>
    </xf>
    <xf numFmtId="0" fontId="17" fillId="0" borderId="45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0" applyNumberFormat="1" applyFont="1" applyFill="1" applyBorder="1" applyAlignment="1" applyProtection="1">
      <alignment horizontal="right" vertical="center" wrapText="1" indent="1"/>
    </xf>
    <xf numFmtId="49" fontId="7" fillId="0" borderId="27" xfId="0" applyNumberFormat="1" applyFont="1" applyFill="1" applyBorder="1" applyAlignment="1" applyProtection="1">
      <alignment horizontal="right" vertical="center" indent="1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</xf>
    <xf numFmtId="164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6" xfId="5" applyNumberFormat="1" applyFont="1" applyFill="1" applyBorder="1" applyAlignment="1" applyProtection="1">
      <alignment horizontal="right" vertical="center" wrapText="1" indent="1"/>
    </xf>
    <xf numFmtId="164" fontId="18" fillId="0" borderId="47" xfId="5" applyNumberFormat="1" applyFont="1" applyFill="1" applyBorder="1" applyAlignment="1" applyProtection="1">
      <alignment horizontal="right" vertical="center" wrapText="1" indent="1"/>
    </xf>
    <xf numFmtId="164" fontId="25" fillId="0" borderId="46" xfId="5" applyNumberFormat="1" applyFont="1" applyFill="1" applyBorder="1" applyAlignment="1" applyProtection="1">
      <alignment horizontal="right" vertical="center" wrapText="1" indent="1"/>
    </xf>
    <xf numFmtId="164" fontId="25" fillId="0" borderId="47" xfId="5" applyNumberFormat="1" applyFont="1" applyFill="1" applyBorder="1" applyAlignment="1" applyProtection="1">
      <alignment horizontal="right" vertical="center" wrapText="1" indent="1"/>
    </xf>
    <xf numFmtId="164" fontId="25" fillId="0" borderId="36" xfId="5" applyNumberFormat="1" applyFont="1" applyFill="1" applyBorder="1" applyAlignment="1" applyProtection="1">
      <alignment horizontal="right" vertical="center" wrapText="1" indent="1"/>
    </xf>
    <xf numFmtId="164" fontId="18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49" xfId="5" applyNumberFormat="1" applyFont="1" applyFill="1" applyBorder="1" applyAlignment="1" applyProtection="1">
      <alignment horizontal="right" vertical="center" wrapText="1" indent="1"/>
    </xf>
    <xf numFmtId="3" fontId="4" fillId="0" borderId="27" xfId="0" applyNumberFormat="1" applyFont="1" applyFill="1" applyBorder="1" applyAlignment="1" applyProtection="1">
      <alignment horizontal="right" vertical="center" wrapText="1" indent="1"/>
    </xf>
    <xf numFmtId="164" fontId="18" fillId="0" borderId="17" xfId="5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6" xfId="0" applyNumberFormat="1" applyFont="1" applyFill="1" applyBorder="1" applyAlignment="1" applyProtection="1">
      <alignment horizontal="right" vertical="center" wrapText="1" indent="1"/>
    </xf>
    <xf numFmtId="164" fontId="25" fillId="0" borderId="50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164" fontId="18" fillId="0" borderId="51" xfId="0" applyNumberFormat="1" applyFont="1" applyFill="1" applyBorder="1" applyAlignment="1" applyProtection="1">
      <alignment horizontal="right" vertical="center" wrapText="1" indent="1"/>
    </xf>
    <xf numFmtId="164" fontId="18" fillId="0" borderId="46" xfId="0" applyNumberFormat="1" applyFont="1" applyFill="1" applyBorder="1" applyAlignment="1" applyProtection="1">
      <alignment horizontal="right" vertical="center" wrapText="1" indent="1"/>
    </xf>
    <xf numFmtId="164" fontId="18" fillId="0" borderId="50" xfId="0" applyNumberFormat="1" applyFont="1" applyFill="1" applyBorder="1" applyAlignment="1" applyProtection="1">
      <alignment horizontal="right" vertical="center" wrapText="1" indent="1"/>
    </xf>
    <xf numFmtId="164" fontId="25" fillId="0" borderId="36" xfId="0" applyNumberFormat="1" applyFont="1" applyFill="1" applyBorder="1" applyAlignment="1" applyProtection="1">
      <alignment horizontal="right" vertical="center" wrapText="1" indent="1"/>
    </xf>
    <xf numFmtId="164" fontId="24" fillId="0" borderId="26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164" fontId="18" fillId="0" borderId="48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49" xfId="0" applyNumberFormat="1" applyFont="1" applyFill="1" applyBorder="1" applyAlignment="1" applyProtection="1">
      <alignment horizontal="right" vertical="center" wrapText="1" indent="1"/>
    </xf>
    <xf numFmtId="164" fontId="17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7" xfId="0" applyNumberFormat="1" applyFont="1" applyFill="1" applyBorder="1" applyAlignment="1" applyProtection="1">
      <alignment horizontal="right" vertical="center" wrapText="1" indent="1"/>
    </xf>
    <xf numFmtId="164" fontId="24" fillId="0" borderId="51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</xf>
    <xf numFmtId="0" fontId="5" fillId="0" borderId="37" xfId="0" applyFont="1" applyFill="1" applyBorder="1" applyAlignment="1" applyProtection="1">
      <alignment horizontal="right"/>
    </xf>
    <xf numFmtId="164" fontId="24" fillId="0" borderId="17" xfId="0" applyNumberFormat="1" applyFont="1" applyBorder="1" applyAlignment="1">
      <alignment horizontal="center" vertical="center" wrapText="1"/>
    </xf>
    <xf numFmtId="164" fontId="24" fillId="0" borderId="17" xfId="0" applyNumberFormat="1" applyFont="1" applyFill="1" applyBorder="1" applyAlignment="1" applyProtection="1">
      <alignment horizontal="center" vertical="center" wrapText="1"/>
    </xf>
    <xf numFmtId="164" fontId="18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6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6" xfId="0" applyFont="1" applyBorder="1" applyAlignment="1" applyProtection="1">
      <alignment horizontal="left" indent="1"/>
    </xf>
    <xf numFmtId="164" fontId="18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</xf>
    <xf numFmtId="164" fontId="18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Border="1" applyAlignment="1" applyProtection="1">
      <alignment horizontal="right"/>
    </xf>
    <xf numFmtId="164" fontId="18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5" xfId="5" applyNumberFormat="1" applyFont="1" applyFill="1" applyBorder="1" applyAlignment="1" applyProtection="1">
      <alignment horizontal="left" vertical="center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9" xfId="5" applyFont="1" applyFill="1" applyBorder="1" applyAlignment="1" applyProtection="1">
      <alignment horizontal="center" vertical="center" wrapText="1"/>
    </xf>
    <xf numFmtId="0" fontId="7" fillId="0" borderId="53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1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5" xfId="5" applyNumberFormat="1" applyFont="1" applyFill="1" applyBorder="1" applyAlignment="1" applyProtection="1">
      <alignment horizontal="left"/>
    </xf>
    <xf numFmtId="164" fontId="26" fillId="0" borderId="56" xfId="0" applyNumberFormat="1" applyFont="1" applyFill="1" applyBorder="1" applyAlignment="1" applyProtection="1">
      <alignment horizontal="center" vertical="center" wrapText="1"/>
    </xf>
    <xf numFmtId="164" fontId="26" fillId="0" borderId="57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0" fillId="0" borderId="44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5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a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92D050"/>
  </sheetPr>
  <dimension ref="A1:B41"/>
  <sheetViews>
    <sheetView zoomScaleNormal="100" workbookViewId="0">
      <selection activeCell="A32" sqref="A32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278" t="s">
        <v>481</v>
      </c>
      <c r="B1" s="81"/>
    </row>
    <row r="2" spans="1:2">
      <c r="A2" s="81"/>
      <c r="B2" s="81"/>
    </row>
    <row r="3" spans="1:2">
      <c r="A3" s="280"/>
      <c r="B3" s="280"/>
    </row>
    <row r="4" spans="1:2" ht="15.75">
      <c r="A4" s="83"/>
      <c r="B4" s="284"/>
    </row>
    <row r="5" spans="1:2" ht="15.75">
      <c r="A5" s="83"/>
      <c r="B5" s="284"/>
    </row>
    <row r="6" spans="1:2" s="71" customFormat="1" ht="15.75">
      <c r="A6" s="83" t="s">
        <v>478</v>
      </c>
      <c r="B6" s="280"/>
    </row>
    <row r="7" spans="1:2" s="71" customFormat="1">
      <c r="A7" s="280"/>
      <c r="B7" s="280"/>
    </row>
    <row r="8" spans="1:2" s="71" customFormat="1">
      <c r="A8" s="280"/>
      <c r="B8" s="280"/>
    </row>
    <row r="9" spans="1:2">
      <c r="A9" s="280" t="s">
        <v>449</v>
      </c>
      <c r="B9" s="280" t="s">
        <v>427</v>
      </c>
    </row>
    <row r="10" spans="1:2">
      <c r="A10" s="280" t="s">
        <v>447</v>
      </c>
      <c r="B10" s="280" t="s">
        <v>433</v>
      </c>
    </row>
    <row r="11" spans="1:2">
      <c r="A11" s="280" t="s">
        <v>448</v>
      </c>
      <c r="B11" s="280" t="s">
        <v>434</v>
      </c>
    </row>
    <row r="12" spans="1:2">
      <c r="A12" s="280"/>
      <c r="B12" s="280"/>
    </row>
    <row r="13" spans="1:2" ht="15.75">
      <c r="A13" s="83" t="str">
        <f>+CONCATENATE(LEFT(A6,4),". évi előirányzat módosítások BEVÉTELEK")</f>
        <v>2016. évi előirányzat módosítások BEVÉTELEK</v>
      </c>
      <c r="B13" s="284"/>
    </row>
    <row r="14" spans="1:2">
      <c r="A14" s="280"/>
      <c r="B14" s="280"/>
    </row>
    <row r="15" spans="1:2" s="71" customFormat="1">
      <c r="A15" s="280" t="s">
        <v>450</v>
      </c>
      <c r="B15" s="280" t="s">
        <v>428</v>
      </c>
    </row>
    <row r="16" spans="1:2">
      <c r="A16" s="280" t="s">
        <v>451</v>
      </c>
      <c r="B16" s="280" t="s">
        <v>435</v>
      </c>
    </row>
    <row r="17" spans="1:2">
      <c r="A17" s="280" t="s">
        <v>452</v>
      </c>
      <c r="B17" s="280" t="s">
        <v>436</v>
      </c>
    </row>
    <row r="18" spans="1:2">
      <c r="A18" s="280"/>
      <c r="B18" s="280"/>
    </row>
    <row r="19" spans="1:2" ht="14.25">
      <c r="A19" s="287" t="str">
        <f>+CONCATENATE(LEFT(A6,4),". módosítás utáni módosított előrirányzatok BEVÉTELEK")</f>
        <v>2016. módosítás utáni módosított előrirányzatok BEVÉTELEK</v>
      </c>
      <c r="B19" s="284"/>
    </row>
    <row r="20" spans="1:2">
      <c r="A20" s="280"/>
      <c r="B20" s="280"/>
    </row>
    <row r="21" spans="1:2">
      <c r="A21" s="280" t="s">
        <v>453</v>
      </c>
      <c r="B21" s="280" t="s">
        <v>429</v>
      </c>
    </row>
    <row r="22" spans="1:2">
      <c r="A22" s="280" t="s">
        <v>454</v>
      </c>
      <c r="B22" s="280" t="s">
        <v>437</v>
      </c>
    </row>
    <row r="23" spans="1:2">
      <c r="A23" s="280" t="s">
        <v>455</v>
      </c>
      <c r="B23" s="280" t="s">
        <v>438</v>
      </c>
    </row>
    <row r="24" spans="1:2">
      <c r="A24" s="280"/>
      <c r="B24" s="280"/>
    </row>
    <row r="25" spans="1:2" ht="15.75">
      <c r="A25" s="83" t="str">
        <f>+CONCATENATE(LEFT(A6,4),". évi eredeti előirányzat KIADÁSOK")</f>
        <v>2016. évi eredeti előirányzat KIADÁSOK</v>
      </c>
      <c r="B25" s="284"/>
    </row>
    <row r="26" spans="1:2">
      <c r="A26" s="280"/>
      <c r="B26" s="280"/>
    </row>
    <row r="27" spans="1:2">
      <c r="A27" s="280" t="s">
        <v>456</v>
      </c>
      <c r="B27" s="280" t="s">
        <v>430</v>
      </c>
    </row>
    <row r="28" spans="1:2">
      <c r="A28" s="280" t="s">
        <v>457</v>
      </c>
      <c r="B28" s="280" t="s">
        <v>439</v>
      </c>
    </row>
    <row r="29" spans="1:2">
      <c r="A29" s="280" t="s">
        <v>458</v>
      </c>
      <c r="B29" s="280" t="s">
        <v>440</v>
      </c>
    </row>
    <row r="30" spans="1:2">
      <c r="A30" s="280"/>
      <c r="B30" s="280"/>
    </row>
    <row r="31" spans="1:2" ht="15.75">
      <c r="A31" s="83" t="str">
        <f>+CONCATENATE(LEFT(A6,4),". évi előirányzat módosítások KIADÁSOK")</f>
        <v>2016. évi előirányzat módosítások KIADÁSOK</v>
      </c>
      <c r="B31" s="284"/>
    </row>
    <row r="32" spans="1:2">
      <c r="A32" s="280"/>
      <c r="B32" s="280"/>
    </row>
    <row r="33" spans="1:2">
      <c r="A33" s="280" t="s">
        <v>459</v>
      </c>
      <c r="B33" s="280" t="s">
        <v>431</v>
      </c>
    </row>
    <row r="34" spans="1:2">
      <c r="A34" s="280" t="s">
        <v>460</v>
      </c>
      <c r="B34" s="280" t="s">
        <v>441</v>
      </c>
    </row>
    <row r="35" spans="1:2">
      <c r="A35" s="280" t="s">
        <v>461</v>
      </c>
      <c r="B35" s="280" t="s">
        <v>442</v>
      </c>
    </row>
    <row r="36" spans="1:2">
      <c r="A36" s="280"/>
      <c r="B36" s="280"/>
    </row>
    <row r="37" spans="1:2" ht="15.75">
      <c r="A37" s="286" t="str">
        <f>+CONCATENATE(LEFT(A6,4),". módosítás utáni módosított előirányzatok KIADÁSOK")</f>
        <v>2016. módosítás utáni módosított előirányzatok KIADÁSOK</v>
      </c>
      <c r="B37" s="284"/>
    </row>
    <row r="38" spans="1:2">
      <c r="A38" s="280"/>
      <c r="B38" s="280"/>
    </row>
    <row r="39" spans="1:2">
      <c r="A39" s="280" t="s">
        <v>462</v>
      </c>
      <c r="B39" s="280" t="s">
        <v>432</v>
      </c>
    </row>
    <row r="40" spans="1:2">
      <c r="A40" s="280" t="s">
        <v>463</v>
      </c>
      <c r="B40" s="280" t="s">
        <v>443</v>
      </c>
    </row>
    <row r="41" spans="1:2">
      <c r="A41" s="280" t="s">
        <v>464</v>
      </c>
      <c r="B41" s="280" t="s">
        <v>444</v>
      </c>
    </row>
  </sheetData>
  <sheetProtection sheet="1"/>
  <customSheetViews>
    <customSheetView guid="{89611CC9-506E-48A8-A101-09FDE75231D6}">
      <selection activeCell="A32" sqref="A32"/>
      <pageMargins left="1.0629921259842521" right="1.0236220472440944" top="0.78740157480314965" bottom="0.78740157480314965" header="0.70866141732283472" footer="0.70866141732283472"/>
      <pageSetup paperSize="9" orientation="landscape" r:id="rId1"/>
      <headerFooter alignWithMargins="0"/>
    </customSheetView>
    <customSheetView guid="{205C45B3-5796-43E4-ADF6-EB819BC78C16}">
      <selection activeCell="A32" sqref="A32"/>
      <pageMargins left="1.0629921259842521" right="1.0236220472440944" top="0.78740157480314965" bottom="0.78740157480314965" header="0.70866141732283472" footer="0.70866141732283472"/>
      <pageSetup paperSize="9" orientation="landscape" r:id="rId2"/>
      <headerFooter alignWithMargins="0"/>
    </customSheetView>
  </customSheetViews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"/>
  <sheetViews>
    <sheetView workbookViewId="0">
      <selection activeCell="T18" sqref="T18"/>
    </sheetView>
  </sheetViews>
  <sheetFormatPr defaultRowHeight="12.75"/>
  <sheetData/>
  <customSheetViews>
    <customSheetView guid="{205C45B3-5796-43E4-ADF6-EB819BC78C16}" state="hidden">
      <selection activeCell="T18" sqref="T18"/>
      <pageMargins left="0.7" right="0.7" top="0.75" bottom="0.75" header="0.3" footer="0.3"/>
    </customSheetView>
  </customSheetViews>
  <phoneticPr fontId="2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1">
    <tabColor rgb="FF92D050"/>
  </sheetPr>
  <dimension ref="A1:G24"/>
  <sheetViews>
    <sheetView zoomScaleNormal="100" workbookViewId="0">
      <selection activeCell="G13" sqref="G13"/>
    </sheetView>
  </sheetViews>
  <sheetFormatPr defaultRowHeight="12.75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24.75" customHeight="1">
      <c r="A1" s="374" t="s">
        <v>1</v>
      </c>
      <c r="B1" s="374"/>
      <c r="C1" s="374"/>
      <c r="D1" s="374"/>
      <c r="E1" s="374"/>
      <c r="F1" s="374"/>
      <c r="G1" s="374"/>
    </row>
    <row r="2" spans="1:7" ht="23.25" customHeight="1" thickBot="1">
      <c r="A2" s="72"/>
      <c r="B2" s="36"/>
      <c r="C2" s="36"/>
      <c r="D2" s="36"/>
      <c r="E2" s="36"/>
      <c r="F2" s="36"/>
      <c r="G2" s="31" t="s">
        <v>45</v>
      </c>
    </row>
    <row r="3" spans="1:7" s="29" customFormat="1" ht="48.75" customHeight="1" thickBot="1">
      <c r="A3" s="73" t="s">
        <v>52</v>
      </c>
      <c r="B3" s="74" t="s">
        <v>50</v>
      </c>
      <c r="C3" s="74" t="s">
        <v>51</v>
      </c>
      <c r="D3" s="74" t="str">
        <f ca="1">+'3.sz.mell.'!D3</f>
        <v>Felhasználás   2015. XII. 31-ig</v>
      </c>
      <c r="E3" s="74" t="str">
        <f ca="1">+CONCATENATE(LEFT(ÖSSZEFÜGGÉSEK!A6,4),". évi",CHAR(10),"eredeti előirányzat")</f>
        <v>2016. évi
eredeti előirányzat</v>
      </c>
      <c r="F3" s="74" t="str">
        <f ca="1">+CONCATENATE("1. sz. módosítás",CHAR(10),LEFT(ÖSSZEFÜGGÉSEK!A6,4),".
(±)")</f>
        <v>1. sz. módosítás
2016.
(±)</v>
      </c>
      <c r="G3" s="32" t="str">
        <f ca="1">+CONCATENATE("Módosítás utáni",CHAR(10),LEFT(ÖSSZEFÜGGÉSEK!A6,4),". …….")</f>
        <v>Módosítás utáni
2016. …….</v>
      </c>
    </row>
    <row r="4" spans="1:7" s="36" customFormat="1" ht="15" customHeight="1" thickBot="1">
      <c r="A4" s="33" t="s">
        <v>387</v>
      </c>
      <c r="B4" s="34" t="s">
        <v>388</v>
      </c>
      <c r="C4" s="34" t="s">
        <v>389</v>
      </c>
      <c r="D4" s="34" t="s">
        <v>391</v>
      </c>
      <c r="E4" s="34" t="s">
        <v>390</v>
      </c>
      <c r="F4" s="34" t="s">
        <v>392</v>
      </c>
      <c r="G4" s="35" t="s">
        <v>445</v>
      </c>
    </row>
    <row r="5" spans="1:7" ht="15.95" customHeight="1">
      <c r="A5" s="43" t="s">
        <v>508</v>
      </c>
      <c r="B5" s="44">
        <v>9580</v>
      </c>
      <c r="C5" s="232"/>
      <c r="D5" s="44"/>
      <c r="E5" s="44">
        <v>9580</v>
      </c>
      <c r="F5" s="44"/>
      <c r="G5" s="45">
        <f>E5+F5</f>
        <v>9580</v>
      </c>
    </row>
    <row r="6" spans="1:7" ht="15.95" customHeight="1">
      <c r="A6" s="43" t="s">
        <v>509</v>
      </c>
      <c r="B6" s="44">
        <v>4680</v>
      </c>
      <c r="C6" s="232"/>
      <c r="D6" s="44"/>
      <c r="E6" s="44">
        <v>4680</v>
      </c>
      <c r="F6" s="44"/>
      <c r="G6" s="45">
        <f t="shared" ref="G6:G23" si="0">E6+F6</f>
        <v>4680</v>
      </c>
    </row>
    <row r="7" spans="1:7" ht="15.95" customHeight="1">
      <c r="A7" s="43" t="s">
        <v>511</v>
      </c>
      <c r="B7" s="44">
        <v>7800</v>
      </c>
      <c r="C7" s="232"/>
      <c r="D7" s="44"/>
      <c r="E7" s="44"/>
      <c r="F7" s="44">
        <v>7800</v>
      </c>
      <c r="G7" s="45">
        <f t="shared" si="0"/>
        <v>7800</v>
      </c>
    </row>
    <row r="8" spans="1:7" ht="15.95" customHeight="1">
      <c r="A8" s="43" t="s">
        <v>512</v>
      </c>
      <c r="B8" s="44">
        <v>1450</v>
      </c>
      <c r="C8" s="232"/>
      <c r="D8" s="44"/>
      <c r="E8" s="44"/>
      <c r="F8" s="44">
        <v>1450</v>
      </c>
      <c r="G8" s="45">
        <f t="shared" si="0"/>
        <v>1450</v>
      </c>
    </row>
    <row r="9" spans="1:7" ht="15.95" customHeight="1">
      <c r="A9" s="43" t="s">
        <v>513</v>
      </c>
      <c r="B9" s="44">
        <v>320</v>
      </c>
      <c r="C9" s="232"/>
      <c r="D9" s="44"/>
      <c r="E9" s="44"/>
      <c r="F9" s="44">
        <v>320</v>
      </c>
      <c r="G9" s="45">
        <f t="shared" si="0"/>
        <v>320</v>
      </c>
    </row>
    <row r="10" spans="1:7" ht="15.95" customHeight="1">
      <c r="A10" s="43" t="s">
        <v>514</v>
      </c>
      <c r="B10" s="44">
        <v>2985</v>
      </c>
      <c r="C10" s="232"/>
      <c r="D10" s="44"/>
      <c r="E10" s="44"/>
      <c r="F10" s="44">
        <v>2985</v>
      </c>
      <c r="G10" s="45">
        <f t="shared" si="0"/>
        <v>2985</v>
      </c>
    </row>
    <row r="11" spans="1:7" ht="15.95" customHeight="1">
      <c r="A11" s="43" t="s">
        <v>516</v>
      </c>
      <c r="B11" s="44">
        <v>29896</v>
      </c>
      <c r="C11" s="232"/>
      <c r="D11" s="44"/>
      <c r="E11" s="44"/>
      <c r="F11" s="44">
        <v>29896</v>
      </c>
      <c r="G11" s="45">
        <f t="shared" si="0"/>
        <v>29896</v>
      </c>
    </row>
    <row r="12" spans="1:7" ht="15.95" customHeight="1">
      <c r="A12" s="43" t="s">
        <v>509</v>
      </c>
      <c r="B12" s="44">
        <v>70280</v>
      </c>
      <c r="C12" s="232"/>
      <c r="D12" s="44"/>
      <c r="E12" s="44"/>
      <c r="F12" s="44">
        <v>70280</v>
      </c>
      <c r="G12" s="45">
        <f t="shared" si="0"/>
        <v>70280</v>
      </c>
    </row>
    <row r="13" spans="1:7" ht="15.95" customHeight="1">
      <c r="A13" s="43"/>
      <c r="B13" s="44"/>
      <c r="C13" s="232"/>
      <c r="D13" s="44"/>
      <c r="E13" s="44"/>
      <c r="F13" s="44"/>
      <c r="G13" s="45">
        <f t="shared" si="0"/>
        <v>0</v>
      </c>
    </row>
    <row r="14" spans="1:7" ht="15.95" customHeight="1">
      <c r="A14" s="43"/>
      <c r="B14" s="44"/>
      <c r="C14" s="232"/>
      <c r="D14" s="44"/>
      <c r="E14" s="44"/>
      <c r="F14" s="44"/>
      <c r="G14" s="45">
        <f t="shared" si="0"/>
        <v>0</v>
      </c>
    </row>
    <row r="15" spans="1:7" ht="15.95" customHeight="1">
      <c r="A15" s="43"/>
      <c r="B15" s="44"/>
      <c r="C15" s="232"/>
      <c r="D15" s="44"/>
      <c r="E15" s="44"/>
      <c r="F15" s="44"/>
      <c r="G15" s="45">
        <f t="shared" si="0"/>
        <v>0</v>
      </c>
    </row>
    <row r="16" spans="1:7" ht="15.95" customHeight="1">
      <c r="A16" s="43"/>
      <c r="B16" s="44"/>
      <c r="C16" s="232"/>
      <c r="D16" s="44"/>
      <c r="E16" s="44"/>
      <c r="F16" s="44"/>
      <c r="G16" s="45">
        <f t="shared" si="0"/>
        <v>0</v>
      </c>
    </row>
    <row r="17" spans="1:7" ht="15.95" customHeight="1">
      <c r="A17" s="43"/>
      <c r="B17" s="44"/>
      <c r="C17" s="232"/>
      <c r="D17" s="44"/>
      <c r="E17" s="44"/>
      <c r="F17" s="44"/>
      <c r="G17" s="45">
        <f t="shared" si="0"/>
        <v>0</v>
      </c>
    </row>
    <row r="18" spans="1:7" ht="15.95" customHeight="1">
      <c r="A18" s="43"/>
      <c r="B18" s="44"/>
      <c r="C18" s="232"/>
      <c r="D18" s="44"/>
      <c r="E18" s="44"/>
      <c r="F18" s="44"/>
      <c r="G18" s="45">
        <f t="shared" si="0"/>
        <v>0</v>
      </c>
    </row>
    <row r="19" spans="1:7" ht="15.95" customHeight="1">
      <c r="A19" s="43"/>
      <c r="B19" s="44"/>
      <c r="C19" s="232"/>
      <c r="D19" s="44"/>
      <c r="E19" s="44"/>
      <c r="F19" s="44"/>
      <c r="G19" s="45">
        <f t="shared" si="0"/>
        <v>0</v>
      </c>
    </row>
    <row r="20" spans="1:7" ht="15.95" customHeight="1">
      <c r="A20" s="43"/>
      <c r="B20" s="44"/>
      <c r="C20" s="232"/>
      <c r="D20" s="44"/>
      <c r="E20" s="44"/>
      <c r="F20" s="44"/>
      <c r="G20" s="45">
        <f t="shared" si="0"/>
        <v>0</v>
      </c>
    </row>
    <row r="21" spans="1:7" ht="15.95" customHeight="1">
      <c r="A21" s="43"/>
      <c r="B21" s="44"/>
      <c r="C21" s="232"/>
      <c r="D21" s="44"/>
      <c r="E21" s="44"/>
      <c r="F21" s="44"/>
      <c r="G21" s="45">
        <f t="shared" si="0"/>
        <v>0</v>
      </c>
    </row>
    <row r="22" spans="1:7" ht="15.95" customHeight="1">
      <c r="A22" s="43"/>
      <c r="B22" s="44"/>
      <c r="C22" s="232"/>
      <c r="D22" s="44"/>
      <c r="E22" s="44"/>
      <c r="F22" s="44"/>
      <c r="G22" s="45">
        <f t="shared" si="0"/>
        <v>0</v>
      </c>
    </row>
    <row r="23" spans="1:7" ht="15.95" customHeight="1" thickBot="1">
      <c r="A23" s="46"/>
      <c r="B23" s="47"/>
      <c r="C23" s="233"/>
      <c r="D23" s="47"/>
      <c r="E23" s="47"/>
      <c r="F23" s="47"/>
      <c r="G23" s="48">
        <f t="shared" si="0"/>
        <v>0</v>
      </c>
    </row>
    <row r="24" spans="1:7" s="42" customFormat="1" ht="18" customHeight="1" thickBot="1">
      <c r="A24" s="75" t="s">
        <v>48</v>
      </c>
      <c r="B24" s="76">
        <f>SUM(B5:B23)</f>
        <v>126991</v>
      </c>
      <c r="C24" s="59"/>
      <c r="D24" s="76">
        <f>SUM(D5:D23)</f>
        <v>0</v>
      </c>
      <c r="E24" s="76"/>
      <c r="F24" s="76">
        <f>SUM(F5:F23)</f>
        <v>112731</v>
      </c>
      <c r="G24" s="49">
        <f>SUM(G5:G23)</f>
        <v>126991</v>
      </c>
    </row>
  </sheetData>
  <sheetProtection sheet="1"/>
  <customSheetViews>
    <customSheetView guid="{89611CC9-506E-48A8-A101-09FDE75231D6}">
      <selection activeCell="F14" sqref="F14"/>
      <pageMargins left="0.78740157480314965" right="0.78740157480314965" top="1.2369791666666667" bottom="0.98425196850393704" header="0.78740157480314965" footer="0.78740157480314965"/>
      <printOptions horizontalCentered="1"/>
      <pageSetup paperSize="9" scale="91" orientation="landscape" horizontalDpi="300" verticalDpi="300" r:id="rId1"/>
      <headerFooter alignWithMargins="0">
        <oddHeader xml:space="preserve">&amp;R&amp;"Times New Roman CE,Félkövér dőlt"&amp;11 4. melléklet&amp;"Times New Roman CE,Normál"&amp;10
   </oddHeader>
      </headerFooter>
    </customSheetView>
    <customSheetView guid="{205C45B3-5796-43E4-ADF6-EB819BC78C16}" showPageBreaks="1">
      <selection activeCell="G13" sqref="G13"/>
      <pageMargins left="0.78740157480314965" right="0.78740157480314965" top="1.2369791666666667" bottom="0.98425196850393704" header="0.78740157480314965" footer="0.78740157480314965"/>
      <printOptions horizontalCentered="1"/>
      <pageSetup paperSize="9" scale="91" orientation="landscape" horizontalDpi="300" verticalDpi="300" r:id="rId2"/>
      <headerFooter alignWithMargins="0">
        <oddHeader xml:space="preserve">&amp;R&amp;"Times New Roman CE,Félkövér dőlt"&amp;11 4. melléklet&amp;"Times New Roman CE,Normál"&amp;10
   </oddHeader>
      </headerFooter>
    </customSheetView>
  </customSheetViews>
  <mergeCells count="1">
    <mergeCell ref="A1:G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1" orientation="landscape" horizontalDpi="300" verticalDpi="300" r:id="rId3"/>
  <headerFooter alignWithMargins="0">
    <oddHeader xml:space="preserve">&amp;R&amp;"Times New Roman CE,Félkövér dőlt"&amp;11 4. melléklet&amp;"Times New Roman CE,Normál"&amp;10
  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L158"/>
  <sheetViews>
    <sheetView topLeftCell="A4" zoomScale="130" zoomScaleNormal="130" zoomScaleSheetLayoutView="100" workbookViewId="0">
      <selection activeCell="H78" sqref="H78"/>
    </sheetView>
  </sheetViews>
  <sheetFormatPr defaultRowHeight="12.75"/>
  <cols>
    <col min="1" max="1" width="16.1640625" style="161" customWidth="1"/>
    <col min="2" max="2" width="62" style="162" customWidth="1"/>
    <col min="3" max="3" width="9.83203125" style="163" customWidth="1"/>
    <col min="4" max="4" width="9.5" style="163" customWidth="1"/>
    <col min="5" max="5" width="11" style="2" customWidth="1"/>
    <col min="6" max="6" width="14.1640625" style="2" customWidth="1"/>
    <col min="7" max="16384" width="9.33203125" style="2"/>
  </cols>
  <sheetData>
    <row r="1" spans="1:6" s="1" customFormat="1" ht="16.5" customHeight="1" thickBot="1">
      <c r="A1" s="84"/>
      <c r="B1" s="86"/>
      <c r="F1" s="288" t="s">
        <v>482</v>
      </c>
    </row>
    <row r="2" spans="1:6" s="53" customFormat="1" ht="21" customHeight="1" thickBot="1">
      <c r="A2" s="289" t="s">
        <v>46</v>
      </c>
      <c r="B2" s="378" t="s">
        <v>127</v>
      </c>
      <c r="C2" s="378"/>
      <c r="D2" s="378"/>
      <c r="E2" s="378"/>
      <c r="F2" s="290" t="s">
        <v>38</v>
      </c>
    </row>
    <row r="3" spans="1:6" s="53" customFormat="1" ht="24.75" thickBot="1">
      <c r="A3" s="289" t="s">
        <v>123</v>
      </c>
      <c r="B3" s="378" t="s">
        <v>301</v>
      </c>
      <c r="C3" s="378"/>
      <c r="D3" s="378"/>
      <c r="E3" s="378"/>
      <c r="F3" s="291" t="s">
        <v>38</v>
      </c>
    </row>
    <row r="4" spans="1:6" s="54" customFormat="1" ht="15.95" customHeight="1" thickBot="1">
      <c r="A4" s="87"/>
      <c r="B4" s="87"/>
      <c r="C4" s="88"/>
      <c r="D4" s="88"/>
      <c r="F4" s="340" t="s">
        <v>39</v>
      </c>
    </row>
    <row r="5" spans="1:6" ht="48.75" thickBot="1">
      <c r="A5" s="175" t="s">
        <v>124</v>
      </c>
      <c r="B5" s="89" t="s">
        <v>503</v>
      </c>
      <c r="C5" s="330" t="s">
        <v>421</v>
      </c>
      <c r="D5" s="330" t="s">
        <v>480</v>
      </c>
      <c r="E5" s="330" t="s">
        <v>517</v>
      </c>
      <c r="F5" s="331" t="str">
        <f ca="1">+CONCATENATE(LEFT(ÖSSZEFÜGGÉSEK!A7,4),".",CHAR(10),"Módosítás utáni")</f>
        <v>.
Módosítás utáni</v>
      </c>
    </row>
    <row r="6" spans="1:6" s="50" customFormat="1" ht="12.95" customHeight="1" thickBot="1">
      <c r="A6" s="78" t="s">
        <v>387</v>
      </c>
      <c r="B6" s="79" t="s">
        <v>388</v>
      </c>
      <c r="C6" s="79" t="s">
        <v>389</v>
      </c>
      <c r="D6" s="292"/>
      <c r="E6" s="292" t="s">
        <v>391</v>
      </c>
      <c r="F6" s="341" t="s">
        <v>495</v>
      </c>
    </row>
    <row r="7" spans="1:6" s="50" customFormat="1" ht="15.95" customHeight="1" thickBot="1">
      <c r="A7" s="375" t="s">
        <v>40</v>
      </c>
      <c r="B7" s="376"/>
      <c r="C7" s="376"/>
      <c r="D7" s="376"/>
      <c r="E7" s="376"/>
      <c r="F7" s="377"/>
    </row>
    <row r="8" spans="1:6" s="50" customFormat="1" ht="12" customHeight="1" thickBot="1">
      <c r="A8" s="25" t="s">
        <v>7</v>
      </c>
      <c r="B8" s="19" t="s">
        <v>152</v>
      </c>
      <c r="C8" s="168">
        <f>+C9+C10+C11+C12+C13+C14</f>
        <v>52242</v>
      </c>
      <c r="D8" s="256"/>
      <c r="E8" s="256">
        <f>+E9+E10+E11+E12+E13+E14</f>
        <v>4022</v>
      </c>
      <c r="F8" s="103">
        <f>+F9+F10+F11+F12+F13+F14</f>
        <v>56264</v>
      </c>
    </row>
    <row r="9" spans="1:6" s="55" customFormat="1" ht="12" customHeight="1">
      <c r="A9" s="199" t="s">
        <v>65</v>
      </c>
      <c r="B9" s="182" t="s">
        <v>153</v>
      </c>
      <c r="C9" s="245">
        <v>16608</v>
      </c>
      <c r="D9" s="257"/>
      <c r="E9" s="257"/>
      <c r="F9" s="212">
        <f t="shared" ref="F9:F14" si="0">C9+E9</f>
        <v>16608</v>
      </c>
    </row>
    <row r="10" spans="1:6" s="56" customFormat="1" ht="12" customHeight="1">
      <c r="A10" s="200" t="s">
        <v>66</v>
      </c>
      <c r="B10" s="183" t="s">
        <v>154</v>
      </c>
      <c r="C10" s="169">
        <v>18104</v>
      </c>
      <c r="D10" s="258"/>
      <c r="E10" s="258">
        <v>1055</v>
      </c>
      <c r="F10" s="212">
        <f t="shared" si="0"/>
        <v>19159</v>
      </c>
    </row>
    <row r="11" spans="1:6" s="56" customFormat="1" ht="12" customHeight="1">
      <c r="A11" s="200" t="s">
        <v>67</v>
      </c>
      <c r="B11" s="183" t="s">
        <v>155</v>
      </c>
      <c r="C11" s="169">
        <v>16320</v>
      </c>
      <c r="D11" s="258"/>
      <c r="E11" s="258">
        <v>1544</v>
      </c>
      <c r="F11" s="212">
        <f t="shared" si="0"/>
        <v>17864</v>
      </c>
    </row>
    <row r="12" spans="1:6" s="56" customFormat="1" ht="12" customHeight="1">
      <c r="A12" s="200" t="s">
        <v>68</v>
      </c>
      <c r="B12" s="183" t="s">
        <v>156</v>
      </c>
      <c r="C12" s="169">
        <v>1210</v>
      </c>
      <c r="D12" s="258"/>
      <c r="E12" s="258"/>
      <c r="F12" s="212">
        <f t="shared" si="0"/>
        <v>1210</v>
      </c>
    </row>
    <row r="13" spans="1:6" s="56" customFormat="1" ht="12" customHeight="1">
      <c r="A13" s="200" t="s">
        <v>85</v>
      </c>
      <c r="B13" s="183" t="s">
        <v>395</v>
      </c>
      <c r="C13" s="169"/>
      <c r="D13" s="169"/>
      <c r="E13" s="169">
        <v>1423</v>
      </c>
      <c r="F13" s="212">
        <f t="shared" si="0"/>
        <v>1423</v>
      </c>
    </row>
    <row r="14" spans="1:6" s="55" customFormat="1" ht="12" customHeight="1" thickBot="1">
      <c r="A14" s="201" t="s">
        <v>69</v>
      </c>
      <c r="B14" s="184" t="s">
        <v>333</v>
      </c>
      <c r="C14" s="169"/>
      <c r="D14" s="258"/>
      <c r="E14" s="258"/>
      <c r="F14" s="306">
        <f t="shared" si="0"/>
        <v>0</v>
      </c>
    </row>
    <row r="15" spans="1:6" s="55" customFormat="1" ht="12" customHeight="1" thickBot="1">
      <c r="A15" s="25" t="s">
        <v>8</v>
      </c>
      <c r="B15" s="104" t="s">
        <v>157</v>
      </c>
      <c r="C15" s="168">
        <f>+C16+C17+C18+C19+C20</f>
        <v>4540</v>
      </c>
      <c r="D15" s="256"/>
      <c r="E15" s="256">
        <f>+E16+E17+E18+E19+E20</f>
        <v>730</v>
      </c>
      <c r="F15" s="103">
        <f>+F16+F17+F18+F19+F20</f>
        <v>5270</v>
      </c>
    </row>
    <row r="16" spans="1:6" s="55" customFormat="1" ht="12" customHeight="1">
      <c r="A16" s="199" t="s">
        <v>71</v>
      </c>
      <c r="B16" s="182" t="s">
        <v>158</v>
      </c>
      <c r="C16" s="170"/>
      <c r="D16" s="257"/>
      <c r="E16" s="257"/>
      <c r="F16" s="212">
        <f t="shared" ref="F16:F21" si="1">C16+E16</f>
        <v>0</v>
      </c>
    </row>
    <row r="17" spans="1:6" s="55" customFormat="1" ht="12" customHeight="1">
      <c r="A17" s="200" t="s">
        <v>72</v>
      </c>
      <c r="B17" s="183" t="s">
        <v>159</v>
      </c>
      <c r="C17" s="169"/>
      <c r="D17" s="258"/>
      <c r="E17" s="258"/>
      <c r="F17" s="306">
        <f t="shared" si="1"/>
        <v>0</v>
      </c>
    </row>
    <row r="18" spans="1:6" s="55" customFormat="1" ht="12" customHeight="1">
      <c r="A18" s="200" t="s">
        <v>73</v>
      </c>
      <c r="B18" s="183" t="s">
        <v>324</v>
      </c>
      <c r="C18" s="169"/>
      <c r="D18" s="258"/>
      <c r="E18" s="258"/>
      <c r="F18" s="306">
        <f t="shared" si="1"/>
        <v>0</v>
      </c>
    </row>
    <row r="19" spans="1:6" s="55" customFormat="1" ht="12" customHeight="1">
      <c r="A19" s="200" t="s">
        <v>74</v>
      </c>
      <c r="B19" s="183" t="s">
        <v>325</v>
      </c>
      <c r="C19" s="169"/>
      <c r="D19" s="258"/>
      <c r="E19" s="258"/>
      <c r="F19" s="306">
        <f t="shared" si="1"/>
        <v>0</v>
      </c>
    </row>
    <row r="20" spans="1:6" s="55" customFormat="1" ht="12" customHeight="1">
      <c r="A20" s="200" t="s">
        <v>75</v>
      </c>
      <c r="B20" s="183" t="s">
        <v>160</v>
      </c>
      <c r="C20" s="169">
        <v>4540</v>
      </c>
      <c r="D20" s="181"/>
      <c r="E20" s="169">
        <v>730</v>
      </c>
      <c r="F20" s="212">
        <f t="shared" si="1"/>
        <v>5270</v>
      </c>
    </row>
    <row r="21" spans="1:6" s="56" customFormat="1" ht="12" customHeight="1" thickBot="1">
      <c r="A21" s="201" t="s">
        <v>81</v>
      </c>
      <c r="B21" s="184" t="s">
        <v>161</v>
      </c>
      <c r="C21" s="171"/>
      <c r="D21" s="259"/>
      <c r="E21" s="259"/>
      <c r="F21" s="307">
        <f t="shared" si="1"/>
        <v>0</v>
      </c>
    </row>
    <row r="22" spans="1:6" s="56" customFormat="1" ht="12" customHeight="1" thickBot="1">
      <c r="A22" s="25" t="s">
        <v>9</v>
      </c>
      <c r="B22" s="19" t="s">
        <v>162</v>
      </c>
      <c r="C22" s="168">
        <f>+C23+C24+C25+C26+C27</f>
        <v>0</v>
      </c>
      <c r="D22" s="256">
        <v>5000</v>
      </c>
      <c r="E22" s="256">
        <f>+E23+E24+E25+E26+E27</f>
        <v>29896</v>
      </c>
      <c r="F22" s="103">
        <f>+F23+F24+F25+F26+F27</f>
        <v>34896</v>
      </c>
    </row>
    <row r="23" spans="1:6" s="56" customFormat="1" ht="12" customHeight="1">
      <c r="A23" s="199" t="s">
        <v>54</v>
      </c>
      <c r="B23" s="182" t="s">
        <v>163</v>
      </c>
      <c r="C23" s="170"/>
      <c r="D23" s="170">
        <v>5000</v>
      </c>
      <c r="E23" s="170">
        <v>29896</v>
      </c>
      <c r="F23" s="212">
        <f>C23+E23+D23</f>
        <v>34896</v>
      </c>
    </row>
    <row r="24" spans="1:6" s="55" customFormat="1" ht="12" customHeight="1">
      <c r="A24" s="200" t="s">
        <v>55</v>
      </c>
      <c r="B24" s="183" t="s">
        <v>164</v>
      </c>
      <c r="C24" s="169"/>
      <c r="D24" s="258"/>
      <c r="E24" s="258"/>
      <c r="F24" s="306">
        <f t="shared" ref="F24:F64" si="2">C24+E24</f>
        <v>0</v>
      </c>
    </row>
    <row r="25" spans="1:6" s="56" customFormat="1" ht="12" customHeight="1">
      <c r="A25" s="200" t="s">
        <v>56</v>
      </c>
      <c r="B25" s="183" t="s">
        <v>326</v>
      </c>
      <c r="C25" s="169"/>
      <c r="D25" s="258"/>
      <c r="E25" s="258"/>
      <c r="F25" s="306">
        <f t="shared" si="2"/>
        <v>0</v>
      </c>
    </row>
    <row r="26" spans="1:6" s="56" customFormat="1" ht="12" customHeight="1">
      <c r="A26" s="200" t="s">
        <v>57</v>
      </c>
      <c r="B26" s="183" t="s">
        <v>327</v>
      </c>
      <c r="C26" s="169"/>
      <c r="D26" s="258"/>
      <c r="E26" s="258"/>
      <c r="F26" s="306">
        <f t="shared" si="2"/>
        <v>0</v>
      </c>
    </row>
    <row r="27" spans="1:6" s="56" customFormat="1" ht="12" customHeight="1">
      <c r="A27" s="200" t="s">
        <v>98</v>
      </c>
      <c r="B27" s="183" t="s">
        <v>165</v>
      </c>
      <c r="C27" s="169"/>
      <c r="D27" s="258"/>
      <c r="E27" s="258"/>
      <c r="F27" s="306">
        <f t="shared" si="2"/>
        <v>0</v>
      </c>
    </row>
    <row r="28" spans="1:6" s="56" customFormat="1" ht="12" customHeight="1" thickBot="1">
      <c r="A28" s="201" t="s">
        <v>99</v>
      </c>
      <c r="B28" s="184" t="s">
        <v>166</v>
      </c>
      <c r="C28" s="171"/>
      <c r="D28" s="259"/>
      <c r="E28" s="259"/>
      <c r="F28" s="307">
        <f t="shared" si="2"/>
        <v>0</v>
      </c>
    </row>
    <row r="29" spans="1:6" s="56" customFormat="1" ht="12" customHeight="1" thickBot="1">
      <c r="A29" s="25" t="s">
        <v>100</v>
      </c>
      <c r="B29" s="19" t="s">
        <v>476</v>
      </c>
      <c r="C29" s="174">
        <f>+C30+C31+C32+C33+C34+C35+C36</f>
        <v>39640</v>
      </c>
      <c r="D29" s="174"/>
      <c r="E29" s="174">
        <f>+E30+E31+E32+E33+E34+E35+E36</f>
        <v>3853</v>
      </c>
      <c r="F29" s="211">
        <f>+F30+F31+F32+F33+F34+F35+F36</f>
        <v>43493</v>
      </c>
    </row>
    <row r="30" spans="1:6" s="56" customFormat="1" ht="12" customHeight="1">
      <c r="A30" s="199" t="s">
        <v>167</v>
      </c>
      <c r="B30" s="182" t="s">
        <v>505</v>
      </c>
      <c r="C30" s="348">
        <v>8640</v>
      </c>
      <c r="D30" s="213"/>
      <c r="E30" s="170">
        <v>1810</v>
      </c>
      <c r="F30" s="212">
        <f t="shared" si="2"/>
        <v>10450</v>
      </c>
    </row>
    <row r="31" spans="1:6" s="56" customFormat="1" ht="12" customHeight="1">
      <c r="A31" s="200" t="s">
        <v>168</v>
      </c>
      <c r="B31" s="183" t="s">
        <v>470</v>
      </c>
      <c r="C31" s="169">
        <v>700</v>
      </c>
      <c r="D31" s="169"/>
      <c r="E31" s="169">
        <v>500</v>
      </c>
      <c r="F31" s="306">
        <f t="shared" si="2"/>
        <v>1200</v>
      </c>
    </row>
    <row r="32" spans="1:6" s="56" customFormat="1" ht="12" customHeight="1">
      <c r="A32" s="200" t="s">
        <v>169</v>
      </c>
      <c r="B32" s="183" t="s">
        <v>471</v>
      </c>
      <c r="C32" s="169">
        <v>27000</v>
      </c>
      <c r="D32" s="169"/>
      <c r="E32" s="169">
        <v>400</v>
      </c>
      <c r="F32" s="306">
        <f t="shared" si="2"/>
        <v>27400</v>
      </c>
    </row>
    <row r="33" spans="1:6" s="56" customFormat="1" ht="12" customHeight="1">
      <c r="A33" s="200" t="s">
        <v>170</v>
      </c>
      <c r="B33" s="183" t="s">
        <v>472</v>
      </c>
      <c r="C33" s="169"/>
      <c r="D33" s="169"/>
      <c r="E33" s="169">
        <v>400</v>
      </c>
      <c r="F33" s="306">
        <f t="shared" si="2"/>
        <v>400</v>
      </c>
    </row>
    <row r="34" spans="1:6" s="56" customFormat="1" ht="12" customHeight="1">
      <c r="A34" s="200" t="s">
        <v>473</v>
      </c>
      <c r="B34" s="183" t="s">
        <v>171</v>
      </c>
      <c r="C34" s="169">
        <v>3300</v>
      </c>
      <c r="D34" s="169"/>
      <c r="E34" s="169">
        <v>200</v>
      </c>
      <c r="F34" s="306">
        <f t="shared" si="2"/>
        <v>3500</v>
      </c>
    </row>
    <row r="35" spans="1:6" s="56" customFormat="1" ht="12" customHeight="1">
      <c r="A35" s="200" t="s">
        <v>474</v>
      </c>
      <c r="B35" s="183" t="s">
        <v>172</v>
      </c>
      <c r="C35" s="169"/>
      <c r="D35" s="169"/>
      <c r="E35" s="169"/>
      <c r="F35" s="306">
        <f t="shared" si="2"/>
        <v>0</v>
      </c>
    </row>
    <row r="36" spans="1:6" s="56" customFormat="1" ht="12" customHeight="1" thickBot="1">
      <c r="A36" s="201" t="s">
        <v>475</v>
      </c>
      <c r="B36" s="346" t="s">
        <v>173</v>
      </c>
      <c r="C36" s="171"/>
      <c r="D36" s="171"/>
      <c r="E36" s="171">
        <v>543</v>
      </c>
      <c r="F36" s="307">
        <f t="shared" si="2"/>
        <v>543</v>
      </c>
    </row>
    <row r="37" spans="1:6" s="56" customFormat="1" ht="12" customHeight="1" thickBot="1">
      <c r="A37" s="25" t="s">
        <v>11</v>
      </c>
      <c r="B37" s="19" t="s">
        <v>334</v>
      </c>
      <c r="C37" s="168">
        <f>SUM(C38:C48)</f>
        <v>5199</v>
      </c>
      <c r="D37" s="256"/>
      <c r="E37" s="256">
        <f>SUM(E38:E48)</f>
        <v>1169</v>
      </c>
      <c r="F37" s="103">
        <f>SUM(F38:F48)</f>
        <v>6368</v>
      </c>
    </row>
    <row r="38" spans="1:6" s="56" customFormat="1" ht="12" customHeight="1">
      <c r="A38" s="199" t="s">
        <v>58</v>
      </c>
      <c r="B38" s="182" t="s">
        <v>176</v>
      </c>
      <c r="C38" s="170"/>
      <c r="D38" s="257"/>
      <c r="E38" s="257"/>
      <c r="F38" s="212">
        <f t="shared" si="2"/>
        <v>0</v>
      </c>
    </row>
    <row r="39" spans="1:6" s="56" customFormat="1" ht="12" customHeight="1">
      <c r="A39" s="200" t="s">
        <v>59</v>
      </c>
      <c r="B39" s="183" t="s">
        <v>177</v>
      </c>
      <c r="C39" s="354">
        <v>769</v>
      </c>
      <c r="D39" s="169"/>
      <c r="E39" s="258">
        <v>1097</v>
      </c>
      <c r="F39" s="306">
        <f t="shared" si="2"/>
        <v>1866</v>
      </c>
    </row>
    <row r="40" spans="1:6" s="56" customFormat="1" ht="12" customHeight="1">
      <c r="A40" s="200" t="s">
        <v>60</v>
      </c>
      <c r="B40" s="183" t="s">
        <v>178</v>
      </c>
      <c r="C40" s="354"/>
      <c r="D40" s="169"/>
      <c r="E40" s="258"/>
      <c r="F40" s="306">
        <f t="shared" si="2"/>
        <v>0</v>
      </c>
    </row>
    <row r="41" spans="1:6" s="56" customFormat="1" ht="12" customHeight="1">
      <c r="A41" s="200" t="s">
        <v>102</v>
      </c>
      <c r="B41" s="183" t="s">
        <v>179</v>
      </c>
      <c r="C41" s="354"/>
      <c r="D41" s="169"/>
      <c r="E41" s="258"/>
      <c r="F41" s="306">
        <f t="shared" si="2"/>
        <v>0</v>
      </c>
    </row>
    <row r="42" spans="1:6" s="56" customFormat="1" ht="12" customHeight="1">
      <c r="A42" s="200" t="s">
        <v>103</v>
      </c>
      <c r="B42" s="183" t="s">
        <v>180</v>
      </c>
      <c r="C42" s="354">
        <v>4030</v>
      </c>
      <c r="D42" s="169"/>
      <c r="E42" s="258">
        <v>342</v>
      </c>
      <c r="F42" s="306">
        <f t="shared" si="2"/>
        <v>4372</v>
      </c>
    </row>
    <row r="43" spans="1:6" s="56" customFormat="1" ht="12" customHeight="1">
      <c r="A43" s="200" t="s">
        <v>104</v>
      </c>
      <c r="B43" s="183" t="s">
        <v>181</v>
      </c>
      <c r="C43" s="354"/>
      <c r="D43" s="169"/>
      <c r="E43" s="258"/>
      <c r="F43" s="306">
        <f t="shared" si="2"/>
        <v>0</v>
      </c>
    </row>
    <row r="44" spans="1:6" s="56" customFormat="1" ht="12" customHeight="1">
      <c r="A44" s="200" t="s">
        <v>105</v>
      </c>
      <c r="B44" s="183" t="s">
        <v>182</v>
      </c>
      <c r="C44" s="354"/>
      <c r="D44" s="169"/>
      <c r="E44" s="258"/>
      <c r="F44" s="306">
        <f t="shared" si="2"/>
        <v>0</v>
      </c>
    </row>
    <row r="45" spans="1:6" s="56" customFormat="1" ht="12" customHeight="1">
      <c r="A45" s="200" t="s">
        <v>106</v>
      </c>
      <c r="B45" s="183" t="s">
        <v>183</v>
      </c>
      <c r="C45" s="354">
        <v>400</v>
      </c>
      <c r="D45" s="169"/>
      <c r="E45" s="258">
        <v>-350</v>
      </c>
      <c r="F45" s="306">
        <f t="shared" si="2"/>
        <v>50</v>
      </c>
    </row>
    <row r="46" spans="1:6" s="56" customFormat="1" ht="12" customHeight="1">
      <c r="A46" s="200" t="s">
        <v>174</v>
      </c>
      <c r="B46" s="183" t="s">
        <v>184</v>
      </c>
      <c r="C46" s="172"/>
      <c r="D46" s="293"/>
      <c r="E46" s="293"/>
      <c r="F46" s="308">
        <f t="shared" si="2"/>
        <v>0</v>
      </c>
    </row>
    <row r="47" spans="1:6" s="56" customFormat="1" ht="12" customHeight="1">
      <c r="A47" s="201" t="s">
        <v>175</v>
      </c>
      <c r="B47" s="184" t="s">
        <v>336</v>
      </c>
      <c r="C47" s="173"/>
      <c r="D47" s="294"/>
      <c r="E47" s="294"/>
      <c r="F47" s="309">
        <f t="shared" si="2"/>
        <v>0</v>
      </c>
    </row>
    <row r="48" spans="1:6" s="56" customFormat="1" ht="12" customHeight="1" thickBot="1">
      <c r="A48" s="201" t="s">
        <v>335</v>
      </c>
      <c r="B48" s="184" t="s">
        <v>185</v>
      </c>
      <c r="C48" s="173"/>
      <c r="D48" s="294"/>
      <c r="E48" s="294">
        <v>80</v>
      </c>
      <c r="F48" s="309">
        <f t="shared" si="2"/>
        <v>80</v>
      </c>
    </row>
    <row r="49" spans="1:6" s="56" customFormat="1" ht="12" customHeight="1" thickBot="1">
      <c r="A49" s="25" t="s">
        <v>12</v>
      </c>
      <c r="B49" s="19" t="s">
        <v>186</v>
      </c>
      <c r="C49" s="168">
        <f>SUM(C50:C54)</f>
        <v>0</v>
      </c>
      <c r="D49" s="256"/>
      <c r="E49" s="256">
        <f>SUM(E50:E54)</f>
        <v>0</v>
      </c>
      <c r="F49" s="103">
        <f>SUM(F50:F54)</f>
        <v>0</v>
      </c>
    </row>
    <row r="50" spans="1:6" s="56" customFormat="1" ht="12" customHeight="1">
      <c r="A50" s="199" t="s">
        <v>61</v>
      </c>
      <c r="B50" s="182" t="s">
        <v>190</v>
      </c>
      <c r="C50" s="224"/>
      <c r="D50" s="295"/>
      <c r="E50" s="295"/>
      <c r="F50" s="310">
        <f t="shared" si="2"/>
        <v>0</v>
      </c>
    </row>
    <row r="51" spans="1:6" s="56" customFormat="1" ht="12" customHeight="1">
      <c r="A51" s="200" t="s">
        <v>62</v>
      </c>
      <c r="B51" s="183" t="s">
        <v>191</v>
      </c>
      <c r="C51" s="172"/>
      <c r="D51" s="293"/>
      <c r="E51" s="293"/>
      <c r="F51" s="308">
        <f t="shared" si="2"/>
        <v>0</v>
      </c>
    </row>
    <row r="52" spans="1:6" s="56" customFormat="1" ht="12" customHeight="1">
      <c r="A52" s="200" t="s">
        <v>187</v>
      </c>
      <c r="B52" s="183" t="s">
        <v>192</v>
      </c>
      <c r="C52" s="172"/>
      <c r="D52" s="293"/>
      <c r="E52" s="293"/>
      <c r="F52" s="308">
        <f t="shared" si="2"/>
        <v>0</v>
      </c>
    </row>
    <row r="53" spans="1:6" s="56" customFormat="1" ht="12" customHeight="1">
      <c r="A53" s="200" t="s">
        <v>188</v>
      </c>
      <c r="B53" s="183" t="s">
        <v>193</v>
      </c>
      <c r="C53" s="172"/>
      <c r="D53" s="293"/>
      <c r="E53" s="293"/>
      <c r="F53" s="308">
        <f t="shared" si="2"/>
        <v>0</v>
      </c>
    </row>
    <row r="54" spans="1:6" s="56" customFormat="1" ht="12" customHeight="1" thickBot="1">
      <c r="A54" s="201" t="s">
        <v>189</v>
      </c>
      <c r="B54" s="184" t="s">
        <v>194</v>
      </c>
      <c r="C54" s="173"/>
      <c r="D54" s="294"/>
      <c r="E54" s="294"/>
      <c r="F54" s="309">
        <f t="shared" si="2"/>
        <v>0</v>
      </c>
    </row>
    <row r="55" spans="1:6" s="56" customFormat="1" ht="12" customHeight="1" thickBot="1">
      <c r="A55" s="25" t="s">
        <v>107</v>
      </c>
      <c r="B55" s="19" t="s">
        <v>195</v>
      </c>
      <c r="C55" s="168">
        <f>SUM(C56:C58)</f>
        <v>0</v>
      </c>
      <c r="D55" s="256">
        <v>2000</v>
      </c>
      <c r="E55" s="256">
        <f>SUM(E56:E58)</f>
        <v>0</v>
      </c>
      <c r="F55" s="103">
        <f>SUM(F56:F58)</f>
        <v>2000</v>
      </c>
    </row>
    <row r="56" spans="1:6" s="56" customFormat="1" ht="12" customHeight="1">
      <c r="A56" s="199" t="s">
        <v>63</v>
      </c>
      <c r="B56" s="182" t="s">
        <v>196</v>
      </c>
      <c r="C56" s="170"/>
      <c r="D56" s="257"/>
      <c r="E56" s="257"/>
      <c r="F56" s="212">
        <f t="shared" si="2"/>
        <v>0</v>
      </c>
    </row>
    <row r="57" spans="1:6" s="56" customFormat="1" ht="12" customHeight="1">
      <c r="A57" s="200" t="s">
        <v>64</v>
      </c>
      <c r="B57" s="183" t="s">
        <v>328</v>
      </c>
      <c r="C57" s="169"/>
      <c r="D57" s="258"/>
      <c r="E57" s="258"/>
      <c r="F57" s="306">
        <f t="shared" si="2"/>
        <v>0</v>
      </c>
    </row>
    <row r="58" spans="1:6" s="56" customFormat="1" ht="12" customHeight="1">
      <c r="A58" s="200" t="s">
        <v>199</v>
      </c>
      <c r="B58" s="183" t="s">
        <v>197</v>
      </c>
      <c r="C58" s="169"/>
      <c r="D58" s="258">
        <v>2000</v>
      </c>
      <c r="E58" s="258"/>
      <c r="F58" s="306">
        <v>2000</v>
      </c>
    </row>
    <row r="59" spans="1:6" s="56" customFormat="1" ht="12" customHeight="1" thickBot="1">
      <c r="A59" s="201" t="s">
        <v>200</v>
      </c>
      <c r="B59" s="184" t="s">
        <v>198</v>
      </c>
      <c r="C59" s="171"/>
      <c r="D59" s="259"/>
      <c r="E59" s="259"/>
      <c r="F59" s="307">
        <f t="shared" si="2"/>
        <v>0</v>
      </c>
    </row>
    <row r="60" spans="1:6" s="56" customFormat="1" ht="12" customHeight="1" thickBot="1">
      <c r="A60" s="25" t="s">
        <v>14</v>
      </c>
      <c r="B60" s="104" t="s">
        <v>201</v>
      </c>
      <c r="C60" s="168">
        <f>SUM(C61:C63)</f>
        <v>0</v>
      </c>
      <c r="D60" s="256"/>
      <c r="E60" s="256">
        <f>SUM(E61:E63)</f>
        <v>0</v>
      </c>
      <c r="F60" s="103">
        <f>SUM(F61:F63)</f>
        <v>0</v>
      </c>
    </row>
    <row r="61" spans="1:6" s="56" customFormat="1" ht="12" customHeight="1">
      <c r="A61" s="199" t="s">
        <v>108</v>
      </c>
      <c r="B61" s="182" t="s">
        <v>203</v>
      </c>
      <c r="C61" s="172"/>
      <c r="D61" s="293"/>
      <c r="E61" s="293"/>
      <c r="F61" s="308">
        <f t="shared" si="2"/>
        <v>0</v>
      </c>
    </row>
    <row r="62" spans="1:6" s="56" customFormat="1" ht="12" customHeight="1">
      <c r="A62" s="200" t="s">
        <v>109</v>
      </c>
      <c r="B62" s="183" t="s">
        <v>329</v>
      </c>
      <c r="C62" s="172"/>
      <c r="D62" s="293"/>
      <c r="E62" s="293"/>
      <c r="F62" s="308">
        <f t="shared" si="2"/>
        <v>0</v>
      </c>
    </row>
    <row r="63" spans="1:6" s="56" customFormat="1" ht="12" customHeight="1">
      <c r="A63" s="200" t="s">
        <v>132</v>
      </c>
      <c r="B63" s="183" t="s">
        <v>204</v>
      </c>
      <c r="C63" s="172"/>
      <c r="D63" s="293"/>
      <c r="E63" s="293"/>
      <c r="F63" s="308">
        <f t="shared" si="2"/>
        <v>0</v>
      </c>
    </row>
    <row r="64" spans="1:6" s="56" customFormat="1" ht="12" customHeight="1" thickBot="1">
      <c r="A64" s="201" t="s">
        <v>202</v>
      </c>
      <c r="B64" s="184" t="s">
        <v>205</v>
      </c>
      <c r="C64" s="172"/>
      <c r="D64" s="293"/>
      <c r="E64" s="293"/>
      <c r="F64" s="308">
        <f t="shared" si="2"/>
        <v>0</v>
      </c>
    </row>
    <row r="65" spans="1:6" s="56" customFormat="1" ht="12" customHeight="1" thickBot="1">
      <c r="A65" s="25" t="s">
        <v>15</v>
      </c>
      <c r="B65" s="19" t="s">
        <v>206</v>
      </c>
      <c r="C65" s="174">
        <f>+C8+C15+C22+C29+C37+C49+C55+C60</f>
        <v>101621</v>
      </c>
      <c r="D65" s="260">
        <f>SUM(D8+D15+D22+D29+D37+D49+D55+D60)</f>
        <v>7000</v>
      </c>
      <c r="E65" s="260">
        <f>+E8+E15+E22+E29+E37+E49+E55+E60</f>
        <v>39670</v>
      </c>
      <c r="F65" s="211">
        <f>+F8+F15+F22+F29+F37+F49+F55+F60</f>
        <v>148291</v>
      </c>
    </row>
    <row r="66" spans="1:6" s="56" customFormat="1" ht="12" customHeight="1" thickBot="1">
      <c r="A66" s="202" t="s">
        <v>297</v>
      </c>
      <c r="B66" s="104" t="s">
        <v>208</v>
      </c>
      <c r="C66" s="168">
        <f>SUM(C67:C69)</f>
        <v>0</v>
      </c>
      <c r="D66" s="256"/>
      <c r="E66" s="256">
        <f>SUM(E67:E69)</f>
        <v>0</v>
      </c>
      <c r="F66" s="103">
        <f>SUM(F67:F69)</f>
        <v>0</v>
      </c>
    </row>
    <row r="67" spans="1:6" s="56" customFormat="1" ht="12" customHeight="1">
      <c r="A67" s="199" t="s">
        <v>239</v>
      </c>
      <c r="B67" s="182" t="s">
        <v>209</v>
      </c>
      <c r="C67" s="172"/>
      <c r="D67" s="293"/>
      <c r="E67" s="293"/>
      <c r="F67" s="308">
        <f>C67+E67</f>
        <v>0</v>
      </c>
    </row>
    <row r="68" spans="1:6" s="56" customFormat="1" ht="12" customHeight="1">
      <c r="A68" s="200" t="s">
        <v>248</v>
      </c>
      <c r="B68" s="183" t="s">
        <v>210</v>
      </c>
      <c r="C68" s="172"/>
      <c r="D68" s="293"/>
      <c r="E68" s="293"/>
      <c r="F68" s="308">
        <f>C68+E68</f>
        <v>0</v>
      </c>
    </row>
    <row r="69" spans="1:6" s="56" customFormat="1" ht="12" customHeight="1" thickBot="1">
      <c r="A69" s="201" t="s">
        <v>249</v>
      </c>
      <c r="B69" s="185" t="s">
        <v>211</v>
      </c>
      <c r="C69" s="172"/>
      <c r="D69" s="294"/>
      <c r="E69" s="296"/>
      <c r="F69" s="308">
        <f>C69+E69</f>
        <v>0</v>
      </c>
    </row>
    <row r="70" spans="1:6" s="56" customFormat="1" ht="12" customHeight="1" thickBot="1">
      <c r="A70" s="202" t="s">
        <v>212</v>
      </c>
      <c r="B70" s="104" t="s">
        <v>213</v>
      </c>
      <c r="C70" s="168">
        <f>SUM(C71:C74)</f>
        <v>0</v>
      </c>
      <c r="D70" s="168"/>
      <c r="E70" s="168">
        <f>SUM(E71:E74)</f>
        <v>0</v>
      </c>
      <c r="F70" s="103">
        <f>SUM(F71:F74)</f>
        <v>0</v>
      </c>
    </row>
    <row r="71" spans="1:6" s="56" customFormat="1" ht="12" customHeight="1">
      <c r="A71" s="199" t="s">
        <v>86</v>
      </c>
      <c r="B71" s="182" t="s">
        <v>214</v>
      </c>
      <c r="C71" s="172"/>
      <c r="D71" s="172"/>
      <c r="E71" s="172"/>
      <c r="F71" s="308">
        <f>C71+E71</f>
        <v>0</v>
      </c>
    </row>
    <row r="72" spans="1:6" s="56" customFormat="1" ht="12" customHeight="1">
      <c r="A72" s="200" t="s">
        <v>87</v>
      </c>
      <c r="B72" s="183" t="s">
        <v>215</v>
      </c>
      <c r="C72" s="172"/>
      <c r="D72" s="172"/>
      <c r="E72" s="172"/>
      <c r="F72" s="308">
        <f>C72+E72</f>
        <v>0</v>
      </c>
    </row>
    <row r="73" spans="1:6" s="56" customFormat="1" ht="12" customHeight="1">
      <c r="A73" s="200" t="s">
        <v>240</v>
      </c>
      <c r="B73" s="183" t="s">
        <v>216</v>
      </c>
      <c r="C73" s="172"/>
      <c r="D73" s="172"/>
      <c r="E73" s="172"/>
      <c r="F73" s="308">
        <f>C73+E73</f>
        <v>0</v>
      </c>
    </row>
    <row r="74" spans="1:6" s="56" customFormat="1" ht="12" customHeight="1" thickBot="1">
      <c r="A74" s="201" t="s">
        <v>241</v>
      </c>
      <c r="B74" s="184" t="s">
        <v>217</v>
      </c>
      <c r="C74" s="172"/>
      <c r="D74" s="172"/>
      <c r="E74" s="172"/>
      <c r="F74" s="308">
        <f>C74+E74</f>
        <v>0</v>
      </c>
    </row>
    <row r="75" spans="1:6" s="56" customFormat="1" ht="12" customHeight="1" thickBot="1">
      <c r="A75" s="202" t="s">
        <v>218</v>
      </c>
      <c r="B75" s="104" t="s">
        <v>219</v>
      </c>
      <c r="C75" s="168">
        <f>SUM(C76:C77)</f>
        <v>0</v>
      </c>
      <c r="D75" s="168">
        <v>8793</v>
      </c>
      <c r="E75" s="168">
        <f>SUM(E76:E77)</f>
        <v>71597</v>
      </c>
      <c r="F75" s="103">
        <f>SUM(F76:F77)</f>
        <v>80390</v>
      </c>
    </row>
    <row r="76" spans="1:6" s="56" customFormat="1" ht="12" customHeight="1">
      <c r="A76" s="199" t="s">
        <v>242</v>
      </c>
      <c r="B76" s="182" t="s">
        <v>220</v>
      </c>
      <c r="C76" s="172"/>
      <c r="D76" s="172">
        <v>8793</v>
      </c>
      <c r="E76" s="172">
        <v>71597</v>
      </c>
      <c r="F76" s="308">
        <f>C76+E76+D76</f>
        <v>80390</v>
      </c>
    </row>
    <row r="77" spans="1:6" s="56" customFormat="1" ht="12" customHeight="1" thickBot="1">
      <c r="A77" s="201" t="s">
        <v>243</v>
      </c>
      <c r="B77" s="184" t="s">
        <v>221</v>
      </c>
      <c r="C77" s="172"/>
      <c r="D77" s="172"/>
      <c r="E77" s="172"/>
      <c r="F77" s="308">
        <f>C77+E77</f>
        <v>0</v>
      </c>
    </row>
    <row r="78" spans="1:6" s="55" customFormat="1" ht="12" customHeight="1" thickBot="1">
      <c r="A78" s="202" t="s">
        <v>222</v>
      </c>
      <c r="B78" s="104" t="s">
        <v>223</v>
      </c>
      <c r="C78" s="168">
        <f>SUM(C79:C81)</f>
        <v>0</v>
      </c>
      <c r="D78" s="168"/>
      <c r="E78" s="168">
        <f>SUM(E79:E81)</f>
        <v>3726</v>
      </c>
      <c r="F78" s="103">
        <f>SUM(F79:F81)</f>
        <v>3726</v>
      </c>
    </row>
    <row r="79" spans="1:6" s="56" customFormat="1" ht="12" customHeight="1">
      <c r="A79" s="199" t="s">
        <v>244</v>
      </c>
      <c r="B79" s="182" t="s">
        <v>224</v>
      </c>
      <c r="C79" s="172"/>
      <c r="D79" s="172"/>
      <c r="E79" s="172">
        <v>3726</v>
      </c>
      <c r="F79" s="308">
        <f>C79+E79</f>
        <v>3726</v>
      </c>
    </row>
    <row r="80" spans="1:6" s="56" customFormat="1" ht="12" customHeight="1">
      <c r="A80" s="200" t="s">
        <v>245</v>
      </c>
      <c r="B80" s="183" t="s">
        <v>225</v>
      </c>
      <c r="C80" s="172"/>
      <c r="D80" s="172"/>
      <c r="E80" s="172"/>
      <c r="F80" s="308">
        <f>C80+E80</f>
        <v>0</v>
      </c>
    </row>
    <row r="81" spans="1:6" s="56" customFormat="1" ht="12" customHeight="1" thickBot="1">
      <c r="A81" s="201" t="s">
        <v>246</v>
      </c>
      <c r="B81" s="184" t="s">
        <v>226</v>
      </c>
      <c r="C81" s="172"/>
      <c r="D81" s="172"/>
      <c r="E81" s="172"/>
      <c r="F81" s="308">
        <f>C81+E81</f>
        <v>0</v>
      </c>
    </row>
    <row r="82" spans="1:6" s="56" customFormat="1" ht="12" customHeight="1" thickBot="1">
      <c r="A82" s="202" t="s">
        <v>227</v>
      </c>
      <c r="B82" s="104" t="s">
        <v>247</v>
      </c>
      <c r="C82" s="168">
        <f>SUM(C83:C86)</f>
        <v>0</v>
      </c>
      <c r="D82" s="168"/>
      <c r="E82" s="168">
        <f>SUM(E83:E86)</f>
        <v>0</v>
      </c>
      <c r="F82" s="103">
        <f>SUM(F83:F86)</f>
        <v>0</v>
      </c>
    </row>
    <row r="83" spans="1:6" s="56" customFormat="1" ht="12" customHeight="1">
      <c r="A83" s="203" t="s">
        <v>228</v>
      </c>
      <c r="B83" s="182" t="s">
        <v>229</v>
      </c>
      <c r="C83" s="172"/>
      <c r="D83" s="172"/>
      <c r="E83" s="172"/>
      <c r="F83" s="308">
        <f t="shared" ref="F83:F88" si="3">C83+E83</f>
        <v>0</v>
      </c>
    </row>
    <row r="84" spans="1:6" s="56" customFormat="1" ht="12" customHeight="1">
      <c r="A84" s="204" t="s">
        <v>230</v>
      </c>
      <c r="B84" s="183" t="s">
        <v>231</v>
      </c>
      <c r="C84" s="172"/>
      <c r="D84" s="172"/>
      <c r="E84" s="172"/>
      <c r="F84" s="308">
        <f t="shared" si="3"/>
        <v>0</v>
      </c>
    </row>
    <row r="85" spans="1:6" s="56" customFormat="1" ht="12" customHeight="1">
      <c r="A85" s="204" t="s">
        <v>232</v>
      </c>
      <c r="B85" s="183" t="s">
        <v>233</v>
      </c>
      <c r="C85" s="172"/>
      <c r="D85" s="172"/>
      <c r="E85" s="172"/>
      <c r="F85" s="308">
        <f t="shared" si="3"/>
        <v>0</v>
      </c>
    </row>
    <row r="86" spans="1:6" s="55" customFormat="1" ht="12" customHeight="1" thickBot="1">
      <c r="A86" s="205" t="s">
        <v>234</v>
      </c>
      <c r="B86" s="184" t="s">
        <v>235</v>
      </c>
      <c r="C86" s="172"/>
      <c r="D86" s="172"/>
      <c r="E86" s="172"/>
      <c r="F86" s="308">
        <f t="shared" si="3"/>
        <v>0</v>
      </c>
    </row>
    <row r="87" spans="1:6" s="55" customFormat="1" ht="12" customHeight="1" thickBot="1">
      <c r="A87" s="202" t="s">
        <v>236</v>
      </c>
      <c r="B87" s="104" t="s">
        <v>375</v>
      </c>
      <c r="C87" s="227"/>
      <c r="D87" s="227"/>
      <c r="E87" s="227"/>
      <c r="F87" s="103">
        <f t="shared" si="3"/>
        <v>0</v>
      </c>
    </row>
    <row r="88" spans="1:6" s="55" customFormat="1" ht="12" customHeight="1" thickBot="1">
      <c r="A88" s="202" t="s">
        <v>396</v>
      </c>
      <c r="B88" s="104" t="s">
        <v>237</v>
      </c>
      <c r="C88" s="227"/>
      <c r="D88" s="227"/>
      <c r="E88" s="227"/>
      <c r="F88" s="103">
        <f t="shared" si="3"/>
        <v>0</v>
      </c>
    </row>
    <row r="89" spans="1:6" s="55" customFormat="1" ht="12" customHeight="1" thickBot="1">
      <c r="A89" s="202" t="s">
        <v>397</v>
      </c>
      <c r="B89" s="189" t="s">
        <v>378</v>
      </c>
      <c r="C89" s="174">
        <f>+C66+C70+C75+C78+C82+C88+C87</f>
        <v>0</v>
      </c>
      <c r="D89" s="174">
        <f>SUM(D75)</f>
        <v>8793</v>
      </c>
      <c r="E89" s="174">
        <f>+E66+E70+E75+E78+E82+E88+E87</f>
        <v>75323</v>
      </c>
      <c r="F89" s="211">
        <f>+F66+F70+F75+F78+F82+F88+F87</f>
        <v>84116</v>
      </c>
    </row>
    <row r="90" spans="1:6" s="55" customFormat="1" ht="12" customHeight="1" thickBot="1">
      <c r="A90" s="206" t="s">
        <v>398</v>
      </c>
      <c r="B90" s="190" t="s">
        <v>399</v>
      </c>
      <c r="C90" s="174">
        <f>+C65+C89</f>
        <v>101621</v>
      </c>
      <c r="D90" s="174">
        <f>SUM(D65+D89)</f>
        <v>15793</v>
      </c>
      <c r="E90" s="174">
        <f>+E65+E89</f>
        <v>114993</v>
      </c>
      <c r="F90" s="211">
        <f>+F65+F89</f>
        <v>232407</v>
      </c>
    </row>
    <row r="91" spans="1:6" s="56" customFormat="1" ht="15" customHeight="1" thickBot="1">
      <c r="A91" s="93"/>
      <c r="B91" s="94"/>
      <c r="C91" s="150"/>
      <c r="D91" s="150"/>
    </row>
    <row r="92" spans="1:6" s="50" customFormat="1" ht="16.5" customHeight="1" thickBot="1">
      <c r="A92" s="375" t="s">
        <v>41</v>
      </c>
      <c r="B92" s="376"/>
      <c r="C92" s="376"/>
      <c r="D92" s="376"/>
      <c r="E92" s="376"/>
      <c r="F92" s="377"/>
    </row>
    <row r="93" spans="1:6" s="57" customFormat="1" ht="12" customHeight="1" thickBot="1">
      <c r="A93" s="176" t="s">
        <v>7</v>
      </c>
      <c r="B93" s="24" t="s">
        <v>403</v>
      </c>
      <c r="C93" s="167">
        <f>+C94+C95+C96+C97+C98+C111</f>
        <v>63931</v>
      </c>
      <c r="D93" s="167">
        <v>3238</v>
      </c>
      <c r="E93" s="167">
        <f>+E94+E95+E96+E97+E98+E111</f>
        <v>13391</v>
      </c>
      <c r="F93" s="241">
        <f>+F94+F95+F96+F97+F98+F111</f>
        <v>80560</v>
      </c>
    </row>
    <row r="94" spans="1:6" ht="12" customHeight="1">
      <c r="A94" s="207" t="s">
        <v>65</v>
      </c>
      <c r="B94" s="8" t="s">
        <v>36</v>
      </c>
      <c r="C94" s="245">
        <v>13517</v>
      </c>
      <c r="D94" s="349">
        <v>975</v>
      </c>
      <c r="E94" s="349">
        <v>1437</v>
      </c>
      <c r="F94" s="311">
        <f>C94+E94+D94</f>
        <v>15929</v>
      </c>
    </row>
    <row r="95" spans="1:6" ht="12" customHeight="1">
      <c r="A95" s="200" t="s">
        <v>66</v>
      </c>
      <c r="B95" s="6" t="s">
        <v>110</v>
      </c>
      <c r="C95" s="169">
        <v>3146</v>
      </c>
      <c r="D95" s="258">
        <v>263</v>
      </c>
      <c r="E95" s="258">
        <v>179</v>
      </c>
      <c r="F95" s="306">
        <f>C95+E95+D95</f>
        <v>3588</v>
      </c>
    </row>
    <row r="96" spans="1:6" ht="12" customHeight="1">
      <c r="A96" s="200" t="s">
        <v>67</v>
      </c>
      <c r="B96" s="6" t="s">
        <v>84</v>
      </c>
      <c r="C96" s="171">
        <v>38030</v>
      </c>
      <c r="D96" s="259"/>
      <c r="E96" s="259">
        <v>8982</v>
      </c>
      <c r="F96" s="307">
        <f t="shared" ref="F96:F113" si="4">C96+E96</f>
        <v>47012</v>
      </c>
    </row>
    <row r="97" spans="1:6" ht="12" customHeight="1">
      <c r="A97" s="200" t="s">
        <v>68</v>
      </c>
      <c r="B97" s="9" t="s">
        <v>111</v>
      </c>
      <c r="C97" s="171">
        <v>6510</v>
      </c>
      <c r="D97" s="259"/>
      <c r="E97" s="259">
        <v>1010</v>
      </c>
      <c r="F97" s="307">
        <f t="shared" si="4"/>
        <v>7520</v>
      </c>
    </row>
    <row r="98" spans="1:6" ht="12" customHeight="1">
      <c r="A98" s="200" t="s">
        <v>76</v>
      </c>
      <c r="B98" s="17" t="s">
        <v>112</v>
      </c>
      <c r="C98" s="169">
        <v>2728</v>
      </c>
      <c r="D98" s="259">
        <v>2000</v>
      </c>
      <c r="E98" s="259">
        <v>1783</v>
      </c>
      <c r="F98" s="307">
        <f>C98+E98+D98</f>
        <v>6511</v>
      </c>
    </row>
    <row r="99" spans="1:6" ht="12" customHeight="1">
      <c r="A99" s="200" t="s">
        <v>69</v>
      </c>
      <c r="B99" s="6" t="s">
        <v>400</v>
      </c>
      <c r="C99" s="171"/>
      <c r="D99" s="171"/>
      <c r="E99" s="171"/>
      <c r="F99" s="307">
        <f t="shared" si="4"/>
        <v>0</v>
      </c>
    </row>
    <row r="100" spans="1:6" ht="12" customHeight="1">
      <c r="A100" s="200" t="s">
        <v>70</v>
      </c>
      <c r="B100" s="67" t="s">
        <v>341</v>
      </c>
      <c r="C100" s="171"/>
      <c r="D100" s="171"/>
      <c r="E100" s="171"/>
      <c r="F100" s="307">
        <f t="shared" si="4"/>
        <v>0</v>
      </c>
    </row>
    <row r="101" spans="1:6" ht="12" customHeight="1">
      <c r="A101" s="200" t="s">
        <v>77</v>
      </c>
      <c r="B101" s="67" t="s">
        <v>340</v>
      </c>
      <c r="C101" s="171"/>
      <c r="D101" s="171"/>
      <c r="E101" s="171"/>
      <c r="F101" s="307">
        <f t="shared" si="4"/>
        <v>0</v>
      </c>
    </row>
    <row r="102" spans="1:6" ht="12" customHeight="1">
      <c r="A102" s="200" t="s">
        <v>78</v>
      </c>
      <c r="B102" s="67" t="s">
        <v>253</v>
      </c>
      <c r="C102" s="171"/>
      <c r="D102" s="171"/>
      <c r="E102" s="171"/>
      <c r="F102" s="307">
        <f t="shared" si="4"/>
        <v>0</v>
      </c>
    </row>
    <row r="103" spans="1:6" ht="12" customHeight="1">
      <c r="A103" s="200" t="s">
        <v>79</v>
      </c>
      <c r="B103" s="68" t="s">
        <v>254</v>
      </c>
      <c r="C103" s="171"/>
      <c r="D103" s="171"/>
      <c r="E103" s="171"/>
      <c r="F103" s="307">
        <f t="shared" si="4"/>
        <v>0</v>
      </c>
    </row>
    <row r="104" spans="1:6" ht="12" customHeight="1">
      <c r="A104" s="200" t="s">
        <v>80</v>
      </c>
      <c r="B104" s="68" t="s">
        <v>255</v>
      </c>
      <c r="C104" s="171"/>
      <c r="D104" s="171"/>
      <c r="E104" s="171"/>
      <c r="F104" s="307">
        <f t="shared" si="4"/>
        <v>0</v>
      </c>
    </row>
    <row r="105" spans="1:6" ht="12" customHeight="1">
      <c r="A105" s="200" t="s">
        <v>82</v>
      </c>
      <c r="B105" s="67" t="s">
        <v>256</v>
      </c>
      <c r="C105" s="171">
        <v>2628</v>
      </c>
      <c r="D105" s="171"/>
      <c r="E105" s="171"/>
      <c r="F105" s="307">
        <f t="shared" si="4"/>
        <v>2628</v>
      </c>
    </row>
    <row r="106" spans="1:6" ht="12" customHeight="1">
      <c r="A106" s="200" t="s">
        <v>113</v>
      </c>
      <c r="B106" s="67" t="s">
        <v>257</v>
      </c>
      <c r="C106" s="171"/>
      <c r="D106" s="171"/>
      <c r="E106" s="171"/>
      <c r="F106" s="307">
        <f t="shared" si="4"/>
        <v>0</v>
      </c>
    </row>
    <row r="107" spans="1:6" ht="12" customHeight="1">
      <c r="A107" s="200" t="s">
        <v>251</v>
      </c>
      <c r="B107" s="68" t="s">
        <v>258</v>
      </c>
      <c r="C107" s="171"/>
      <c r="D107" s="171"/>
      <c r="E107" s="171"/>
      <c r="F107" s="307">
        <f t="shared" si="4"/>
        <v>0</v>
      </c>
    </row>
    <row r="108" spans="1:6" ht="12" customHeight="1">
      <c r="A108" s="208" t="s">
        <v>252</v>
      </c>
      <c r="B108" s="69" t="s">
        <v>259</v>
      </c>
      <c r="C108" s="171"/>
      <c r="D108" s="171"/>
      <c r="E108" s="171"/>
      <c r="F108" s="307">
        <f t="shared" si="4"/>
        <v>0</v>
      </c>
    </row>
    <row r="109" spans="1:6" ht="12" customHeight="1">
      <c r="A109" s="200" t="s">
        <v>338</v>
      </c>
      <c r="B109" s="69" t="s">
        <v>260</v>
      </c>
      <c r="C109" s="171"/>
      <c r="D109" s="171"/>
      <c r="E109" s="171"/>
      <c r="F109" s="307">
        <f t="shared" si="4"/>
        <v>0</v>
      </c>
    </row>
    <row r="110" spans="1:6" ht="12" customHeight="1">
      <c r="A110" s="200" t="s">
        <v>339</v>
      </c>
      <c r="B110" s="68" t="s">
        <v>261</v>
      </c>
      <c r="C110" s="171">
        <v>100</v>
      </c>
      <c r="D110" s="171"/>
      <c r="E110" s="171">
        <v>2000</v>
      </c>
      <c r="F110" s="306">
        <f t="shared" si="4"/>
        <v>2100</v>
      </c>
    </row>
    <row r="111" spans="1:6" ht="12" customHeight="1">
      <c r="A111" s="200" t="s">
        <v>343</v>
      </c>
      <c r="B111" s="9" t="s">
        <v>37</v>
      </c>
      <c r="C111" s="169"/>
      <c r="D111" s="258"/>
      <c r="E111" s="258"/>
      <c r="F111" s="306">
        <f t="shared" si="4"/>
        <v>0</v>
      </c>
    </row>
    <row r="112" spans="1:6" ht="12" customHeight="1">
      <c r="A112" s="201" t="s">
        <v>344</v>
      </c>
      <c r="B112" s="6" t="s">
        <v>401</v>
      </c>
      <c r="C112" s="171"/>
      <c r="D112" s="259"/>
      <c r="E112" s="259"/>
      <c r="F112" s="307">
        <f t="shared" si="4"/>
        <v>0</v>
      </c>
    </row>
    <row r="113" spans="1:6" ht="12" customHeight="1" thickBot="1">
      <c r="A113" s="209" t="s">
        <v>345</v>
      </c>
      <c r="B113" s="70" t="s">
        <v>402</v>
      </c>
      <c r="C113" s="246"/>
      <c r="D113" s="298"/>
      <c r="E113" s="298"/>
      <c r="F113" s="312">
        <f t="shared" si="4"/>
        <v>0</v>
      </c>
    </row>
    <row r="114" spans="1:6" ht="12" customHeight="1" thickBot="1">
      <c r="A114" s="25" t="s">
        <v>8</v>
      </c>
      <c r="B114" s="23" t="s">
        <v>262</v>
      </c>
      <c r="C114" s="168">
        <f>+C115+C117+C119</f>
        <v>15260</v>
      </c>
      <c r="D114" s="256">
        <v>12555</v>
      </c>
      <c r="E114" s="256">
        <f>+E115+E117+E119</f>
        <v>100191</v>
      </c>
      <c r="F114" s="103">
        <f>+F115+F117+F119</f>
        <v>128006</v>
      </c>
    </row>
    <row r="115" spans="1:6" ht="12" customHeight="1">
      <c r="A115" s="199" t="s">
        <v>71</v>
      </c>
      <c r="B115" s="6" t="s">
        <v>130</v>
      </c>
      <c r="C115" s="355">
        <v>1000</v>
      </c>
      <c r="D115" s="245"/>
      <c r="E115" s="257">
        <v>15</v>
      </c>
      <c r="F115" s="212">
        <f t="shared" ref="F115:F127" si="5">C115+E115</f>
        <v>1015</v>
      </c>
    </row>
    <row r="116" spans="1:6" ht="12" customHeight="1">
      <c r="A116" s="199" t="s">
        <v>72</v>
      </c>
      <c r="B116" s="10" t="s">
        <v>266</v>
      </c>
      <c r="C116" s="354"/>
      <c r="D116" s="170"/>
      <c r="E116" s="257"/>
      <c r="F116" s="212">
        <f t="shared" si="5"/>
        <v>0</v>
      </c>
    </row>
    <row r="117" spans="1:6" ht="12" customHeight="1">
      <c r="A117" s="199" t="s">
        <v>73</v>
      </c>
      <c r="B117" s="10" t="s">
        <v>114</v>
      </c>
      <c r="C117" s="354">
        <v>14260</v>
      </c>
      <c r="D117" s="258">
        <v>12555</v>
      </c>
      <c r="E117" s="258">
        <v>100176</v>
      </c>
      <c r="F117" s="306">
        <f>C117+E117+D117</f>
        <v>126991</v>
      </c>
    </row>
    <row r="118" spans="1:6" ht="12" customHeight="1">
      <c r="A118" s="199" t="s">
        <v>74</v>
      </c>
      <c r="B118" s="10" t="s">
        <v>267</v>
      </c>
      <c r="C118" s="169"/>
      <c r="D118" s="258"/>
      <c r="E118" s="258"/>
      <c r="F118" s="306">
        <f t="shared" si="5"/>
        <v>0</v>
      </c>
    </row>
    <row r="119" spans="1:6" ht="12" customHeight="1">
      <c r="A119" s="199" t="s">
        <v>75</v>
      </c>
      <c r="B119" s="106" t="s">
        <v>133</v>
      </c>
      <c r="C119" s="169"/>
      <c r="D119" s="258"/>
      <c r="E119" s="258"/>
      <c r="F119" s="306">
        <f t="shared" si="5"/>
        <v>0</v>
      </c>
    </row>
    <row r="120" spans="1:6" ht="12" customHeight="1">
      <c r="A120" s="199" t="s">
        <v>81</v>
      </c>
      <c r="B120" s="105" t="s">
        <v>330</v>
      </c>
      <c r="C120" s="169"/>
      <c r="D120" s="258"/>
      <c r="E120" s="258"/>
      <c r="F120" s="306">
        <f t="shared" si="5"/>
        <v>0</v>
      </c>
    </row>
    <row r="121" spans="1:6" ht="12" customHeight="1">
      <c r="A121" s="199" t="s">
        <v>83</v>
      </c>
      <c r="B121" s="178" t="s">
        <v>272</v>
      </c>
      <c r="C121" s="169"/>
      <c r="D121" s="258"/>
      <c r="E121" s="258"/>
      <c r="F121" s="306">
        <f t="shared" si="5"/>
        <v>0</v>
      </c>
    </row>
    <row r="122" spans="1:6" ht="12" customHeight="1">
      <c r="A122" s="199" t="s">
        <v>115</v>
      </c>
      <c r="B122" s="68" t="s">
        <v>255</v>
      </c>
      <c r="C122" s="169"/>
      <c r="D122" s="258"/>
      <c r="E122" s="258"/>
      <c r="F122" s="306">
        <f t="shared" si="5"/>
        <v>0</v>
      </c>
    </row>
    <row r="123" spans="1:6" ht="12" customHeight="1">
      <c r="A123" s="199" t="s">
        <v>116</v>
      </c>
      <c r="B123" s="68" t="s">
        <v>271</v>
      </c>
      <c r="C123" s="169"/>
      <c r="D123" s="258"/>
      <c r="E123" s="258"/>
      <c r="F123" s="306">
        <f t="shared" si="5"/>
        <v>0</v>
      </c>
    </row>
    <row r="124" spans="1:6" ht="12" customHeight="1">
      <c r="A124" s="199" t="s">
        <v>117</v>
      </c>
      <c r="B124" s="68" t="s">
        <v>270</v>
      </c>
      <c r="C124" s="169"/>
      <c r="D124" s="258"/>
      <c r="E124" s="258"/>
      <c r="F124" s="306">
        <f t="shared" si="5"/>
        <v>0</v>
      </c>
    </row>
    <row r="125" spans="1:6" ht="12" customHeight="1">
      <c r="A125" s="199" t="s">
        <v>263</v>
      </c>
      <c r="B125" s="68" t="s">
        <v>258</v>
      </c>
      <c r="C125" s="169"/>
      <c r="D125" s="258"/>
      <c r="E125" s="258"/>
      <c r="F125" s="306">
        <f t="shared" si="5"/>
        <v>0</v>
      </c>
    </row>
    <row r="126" spans="1:6" ht="12" customHeight="1">
      <c r="A126" s="199" t="s">
        <v>264</v>
      </c>
      <c r="B126" s="68" t="s">
        <v>269</v>
      </c>
      <c r="C126" s="169"/>
      <c r="D126" s="258"/>
      <c r="E126" s="258"/>
      <c r="F126" s="306">
        <f t="shared" si="5"/>
        <v>0</v>
      </c>
    </row>
    <row r="127" spans="1:6" ht="12" customHeight="1" thickBot="1">
      <c r="A127" s="208" t="s">
        <v>265</v>
      </c>
      <c r="B127" s="68" t="s">
        <v>268</v>
      </c>
      <c r="C127" s="171"/>
      <c r="D127" s="259"/>
      <c r="E127" s="259"/>
      <c r="F127" s="307">
        <f t="shared" si="5"/>
        <v>0</v>
      </c>
    </row>
    <row r="128" spans="1:6" ht="12" customHeight="1" thickBot="1">
      <c r="A128" s="25" t="s">
        <v>9</v>
      </c>
      <c r="B128" s="61" t="s">
        <v>348</v>
      </c>
      <c r="C128" s="168">
        <f>+C93+C114</f>
        <v>79191</v>
      </c>
      <c r="D128" s="256">
        <f>SUM(D93+D114)</f>
        <v>15793</v>
      </c>
      <c r="E128" s="256">
        <f>+E93+E114</f>
        <v>113582</v>
      </c>
      <c r="F128" s="103">
        <f>+F93+F114</f>
        <v>208566</v>
      </c>
    </row>
    <row r="129" spans="1:12" ht="12" customHeight="1" thickBot="1">
      <c r="A129" s="25" t="s">
        <v>10</v>
      </c>
      <c r="B129" s="61" t="s">
        <v>349</v>
      </c>
      <c r="C129" s="168">
        <f>+C130+C131+C132</f>
        <v>0</v>
      </c>
      <c r="D129" s="256"/>
      <c r="E129" s="256">
        <f>+E130+E131+E132</f>
        <v>0</v>
      </c>
      <c r="F129" s="103">
        <f>+F130+F131+F132</f>
        <v>0</v>
      </c>
    </row>
    <row r="130" spans="1:12" s="57" customFormat="1" ht="12" customHeight="1">
      <c r="A130" s="199" t="s">
        <v>167</v>
      </c>
      <c r="B130" s="7" t="s">
        <v>406</v>
      </c>
      <c r="C130" s="169"/>
      <c r="D130" s="258"/>
      <c r="E130" s="258"/>
      <c r="F130" s="306">
        <f>C130+E130</f>
        <v>0</v>
      </c>
    </row>
    <row r="131" spans="1:12" ht="12" customHeight="1">
      <c r="A131" s="199" t="s">
        <v>168</v>
      </c>
      <c r="B131" s="7" t="s">
        <v>357</v>
      </c>
      <c r="C131" s="169"/>
      <c r="D131" s="258"/>
      <c r="E131" s="258"/>
      <c r="F131" s="306">
        <f>C131+E131</f>
        <v>0</v>
      </c>
    </row>
    <row r="132" spans="1:12" ht="12" customHeight="1" thickBot="1">
      <c r="A132" s="208" t="s">
        <v>169</v>
      </c>
      <c r="B132" s="5" t="s">
        <v>405</v>
      </c>
      <c r="C132" s="169"/>
      <c r="D132" s="258"/>
      <c r="E132" s="258"/>
      <c r="F132" s="306">
        <f>C132+E132</f>
        <v>0</v>
      </c>
    </row>
    <row r="133" spans="1:12" ht="12" customHeight="1" thickBot="1">
      <c r="A133" s="25" t="s">
        <v>11</v>
      </c>
      <c r="B133" s="61" t="s">
        <v>350</v>
      </c>
      <c r="C133" s="168">
        <f>+C134+C135+C136+C137+C138+C139</f>
        <v>0</v>
      </c>
      <c r="D133" s="256"/>
      <c r="E133" s="256">
        <f>+E134+E135+E136+E137+E138+E139</f>
        <v>0</v>
      </c>
      <c r="F133" s="103">
        <f>+F134+F135+F136+F137+F138+F139</f>
        <v>0</v>
      </c>
    </row>
    <row r="134" spans="1:12" ht="12" customHeight="1">
      <c r="A134" s="199" t="s">
        <v>58</v>
      </c>
      <c r="B134" s="7" t="s">
        <v>359</v>
      </c>
      <c r="C134" s="169"/>
      <c r="D134" s="258"/>
      <c r="E134" s="258"/>
      <c r="F134" s="306">
        <f t="shared" ref="F134:F139" si="6">C134+E134</f>
        <v>0</v>
      </c>
    </row>
    <row r="135" spans="1:12" ht="12" customHeight="1">
      <c r="A135" s="199" t="s">
        <v>59</v>
      </c>
      <c r="B135" s="7" t="s">
        <v>351</v>
      </c>
      <c r="C135" s="169"/>
      <c r="D135" s="258"/>
      <c r="E135" s="258"/>
      <c r="F135" s="306">
        <f t="shared" si="6"/>
        <v>0</v>
      </c>
    </row>
    <row r="136" spans="1:12" ht="12" customHeight="1">
      <c r="A136" s="199" t="s">
        <v>60</v>
      </c>
      <c r="B136" s="7" t="s">
        <v>352</v>
      </c>
      <c r="C136" s="169"/>
      <c r="D136" s="258"/>
      <c r="E136" s="258"/>
      <c r="F136" s="306">
        <f t="shared" si="6"/>
        <v>0</v>
      </c>
    </row>
    <row r="137" spans="1:12" ht="12" customHeight="1">
      <c r="A137" s="199" t="s">
        <v>102</v>
      </c>
      <c r="B137" s="7" t="s">
        <v>404</v>
      </c>
      <c r="C137" s="169"/>
      <c r="D137" s="258"/>
      <c r="E137" s="258"/>
      <c r="F137" s="306">
        <f t="shared" si="6"/>
        <v>0</v>
      </c>
    </row>
    <row r="138" spans="1:12" ht="12" customHeight="1">
      <c r="A138" s="199" t="s">
        <v>103</v>
      </c>
      <c r="B138" s="7" t="s">
        <v>354</v>
      </c>
      <c r="C138" s="169"/>
      <c r="D138" s="258"/>
      <c r="E138" s="258"/>
      <c r="F138" s="306">
        <f t="shared" si="6"/>
        <v>0</v>
      </c>
    </row>
    <row r="139" spans="1:12" s="57" customFormat="1" ht="12" customHeight="1" thickBot="1">
      <c r="A139" s="208" t="s">
        <v>104</v>
      </c>
      <c r="B139" s="5" t="s">
        <v>355</v>
      </c>
      <c r="C139" s="169"/>
      <c r="D139" s="258"/>
      <c r="E139" s="258"/>
      <c r="F139" s="306">
        <f t="shared" si="6"/>
        <v>0</v>
      </c>
    </row>
    <row r="140" spans="1:12" ht="12" customHeight="1" thickBot="1">
      <c r="A140" s="25" t="s">
        <v>12</v>
      </c>
      <c r="B140" s="61" t="s">
        <v>420</v>
      </c>
      <c r="C140" s="174">
        <f>+C141+C142+C144+C145+C143</f>
        <v>22430</v>
      </c>
      <c r="D140" s="260"/>
      <c r="E140" s="260">
        <f>+E141+E142+E144+E145+E143</f>
        <v>1411</v>
      </c>
      <c r="F140" s="211">
        <f>+F141+F142+F144+F145+F143</f>
        <v>23841</v>
      </c>
      <c r="L140" s="102"/>
    </row>
    <row r="141" spans="1:12">
      <c r="A141" s="199" t="s">
        <v>61</v>
      </c>
      <c r="B141" s="7" t="s">
        <v>273</v>
      </c>
      <c r="C141" s="169"/>
      <c r="D141" s="258"/>
      <c r="E141" s="258"/>
      <c r="F141" s="306">
        <f>C141+E141</f>
        <v>0</v>
      </c>
    </row>
    <row r="142" spans="1:12" ht="12" customHeight="1">
      <c r="A142" s="199" t="s">
        <v>62</v>
      </c>
      <c r="B142" s="7" t="s">
        <v>274</v>
      </c>
      <c r="C142" s="351">
        <v>1838</v>
      </c>
      <c r="D142" s="169"/>
      <c r="E142" s="258">
        <v>1685</v>
      </c>
      <c r="F142" s="306">
        <f>C142+E142</f>
        <v>3523</v>
      </c>
    </row>
    <row r="143" spans="1:12" ht="12" customHeight="1">
      <c r="A143" s="199" t="s">
        <v>187</v>
      </c>
      <c r="B143" s="7" t="s">
        <v>419</v>
      </c>
      <c r="C143" s="351">
        <v>20592</v>
      </c>
      <c r="D143" s="169"/>
      <c r="E143" s="258">
        <v>-274</v>
      </c>
      <c r="F143" s="306">
        <f>C143+E143</f>
        <v>20318</v>
      </c>
    </row>
    <row r="144" spans="1:12" s="57" customFormat="1" ht="12" customHeight="1">
      <c r="A144" s="199" t="s">
        <v>188</v>
      </c>
      <c r="B144" s="7" t="s">
        <v>364</v>
      </c>
      <c r="C144" s="351"/>
      <c r="D144" s="169"/>
      <c r="E144" s="258"/>
      <c r="F144" s="306">
        <f>C144+E144</f>
        <v>0</v>
      </c>
    </row>
    <row r="145" spans="1:6" s="57" customFormat="1" ht="12" customHeight="1" thickBot="1">
      <c r="A145" s="208" t="s">
        <v>189</v>
      </c>
      <c r="B145" s="5" t="s">
        <v>293</v>
      </c>
      <c r="C145" s="169"/>
      <c r="D145" s="258"/>
      <c r="E145" s="258"/>
      <c r="F145" s="306">
        <f>C145+E145</f>
        <v>0</v>
      </c>
    </row>
    <row r="146" spans="1:6" s="57" customFormat="1" ht="12" customHeight="1" thickBot="1">
      <c r="A146" s="25" t="s">
        <v>13</v>
      </c>
      <c r="B146" s="61" t="s">
        <v>365</v>
      </c>
      <c r="C146" s="248">
        <f>+C147+C148+C149+C150+C151</f>
        <v>0</v>
      </c>
      <c r="D146" s="261"/>
      <c r="E146" s="261">
        <f>+E147+E148+E149+E150+E151</f>
        <v>0</v>
      </c>
      <c r="F146" s="243">
        <f>+F147+F148+F149+F150+F151</f>
        <v>0</v>
      </c>
    </row>
    <row r="147" spans="1:6" s="57" customFormat="1" ht="12" customHeight="1">
      <c r="A147" s="199" t="s">
        <v>63</v>
      </c>
      <c r="B147" s="7" t="s">
        <v>360</v>
      </c>
      <c r="C147" s="169"/>
      <c r="D147" s="258"/>
      <c r="E147" s="258"/>
      <c r="F147" s="306">
        <f t="shared" ref="F147:F153" si="7">C147+E147</f>
        <v>0</v>
      </c>
    </row>
    <row r="148" spans="1:6" s="57" customFormat="1" ht="12" customHeight="1">
      <c r="A148" s="199" t="s">
        <v>64</v>
      </c>
      <c r="B148" s="7" t="s">
        <v>367</v>
      </c>
      <c r="C148" s="169"/>
      <c r="D148" s="258"/>
      <c r="E148" s="258"/>
      <c r="F148" s="306">
        <f t="shared" si="7"/>
        <v>0</v>
      </c>
    </row>
    <row r="149" spans="1:6" s="57" customFormat="1" ht="12" customHeight="1">
      <c r="A149" s="199" t="s">
        <v>199</v>
      </c>
      <c r="B149" s="7" t="s">
        <v>362</v>
      </c>
      <c r="C149" s="169"/>
      <c r="D149" s="258"/>
      <c r="E149" s="258"/>
      <c r="F149" s="306">
        <f t="shared" si="7"/>
        <v>0</v>
      </c>
    </row>
    <row r="150" spans="1:6" s="57" customFormat="1" ht="12" customHeight="1">
      <c r="A150" s="199" t="s">
        <v>200</v>
      </c>
      <c r="B150" s="7" t="s">
        <v>407</v>
      </c>
      <c r="C150" s="169"/>
      <c r="D150" s="258"/>
      <c r="E150" s="258"/>
      <c r="F150" s="306">
        <f t="shared" si="7"/>
        <v>0</v>
      </c>
    </row>
    <row r="151" spans="1:6" ht="12.75" customHeight="1" thickBot="1">
      <c r="A151" s="208" t="s">
        <v>366</v>
      </c>
      <c r="B151" s="5" t="s">
        <v>369</v>
      </c>
      <c r="C151" s="171"/>
      <c r="D151" s="259"/>
      <c r="E151" s="259"/>
      <c r="F151" s="307">
        <f t="shared" si="7"/>
        <v>0</v>
      </c>
    </row>
    <row r="152" spans="1:6" ht="12.75" customHeight="1" thickBot="1">
      <c r="A152" s="240" t="s">
        <v>14</v>
      </c>
      <c r="B152" s="61" t="s">
        <v>370</v>
      </c>
      <c r="C152" s="249"/>
      <c r="D152" s="262"/>
      <c r="E152" s="262"/>
      <c r="F152" s="243">
        <f t="shared" si="7"/>
        <v>0</v>
      </c>
    </row>
    <row r="153" spans="1:6" ht="12.75" customHeight="1" thickBot="1">
      <c r="A153" s="240" t="s">
        <v>15</v>
      </c>
      <c r="B153" s="61" t="s">
        <v>371</v>
      </c>
      <c r="C153" s="249"/>
      <c r="D153" s="262"/>
      <c r="E153" s="262"/>
      <c r="F153" s="243">
        <f t="shared" si="7"/>
        <v>0</v>
      </c>
    </row>
    <row r="154" spans="1:6" ht="12" customHeight="1" thickBot="1">
      <c r="A154" s="25" t="s">
        <v>16</v>
      </c>
      <c r="B154" s="61" t="s">
        <v>373</v>
      </c>
      <c r="C154" s="250">
        <f>+C129+C133+C140+C146+C152+C153</f>
        <v>22430</v>
      </c>
      <c r="D154" s="263"/>
      <c r="E154" s="263">
        <f>+E129+E133+E140+E146+E152+E153</f>
        <v>1411</v>
      </c>
      <c r="F154" s="244">
        <f>+F129+F133+F140+F146+F152+F153</f>
        <v>23841</v>
      </c>
    </row>
    <row r="155" spans="1:6" ht="15" customHeight="1" thickBot="1">
      <c r="A155" s="210" t="s">
        <v>17</v>
      </c>
      <c r="B155" s="155" t="s">
        <v>372</v>
      </c>
      <c r="C155" s="250">
        <f>+C128+C154</f>
        <v>101621</v>
      </c>
      <c r="D155" s="263">
        <v>15793</v>
      </c>
      <c r="E155" s="263">
        <f>+E128+E154</f>
        <v>114993</v>
      </c>
      <c r="F155" s="244">
        <f>+F128+F154</f>
        <v>232407</v>
      </c>
    </row>
    <row r="156" spans="1:6" ht="13.5" thickBot="1">
      <c r="A156" s="158"/>
      <c r="B156" s="159"/>
      <c r="C156" s="160"/>
      <c r="D156" s="160"/>
      <c r="E156" s="160"/>
      <c r="F156" s="160"/>
    </row>
    <row r="157" spans="1:6" ht="15" customHeight="1" thickBot="1">
      <c r="A157" s="100" t="s">
        <v>408</v>
      </c>
      <c r="B157" s="101"/>
      <c r="C157" s="297"/>
      <c r="D157" s="297"/>
      <c r="E157" s="297"/>
      <c r="F157" s="313">
        <f>C157+E157</f>
        <v>0</v>
      </c>
    </row>
    <row r="158" spans="1:6" ht="14.25" customHeight="1" thickBot="1">
      <c r="A158" s="100" t="s">
        <v>125</v>
      </c>
      <c r="B158" s="101"/>
      <c r="C158" s="297"/>
      <c r="D158" s="297"/>
      <c r="E158" s="297"/>
      <c r="F158" s="313">
        <f>C158+E158</f>
        <v>0</v>
      </c>
    </row>
  </sheetData>
  <sheetProtection formatCells="0"/>
  <customSheetViews>
    <customSheetView guid="{89611CC9-506E-48A8-A101-09FDE75231D6}" scale="130" topLeftCell="A127">
      <selection activeCell="H156" sqref="H156"/>
      <rowBreaks count="2" manualBreakCount="2">
        <brk id="69" max="16383" man="1"/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3" orientation="portrait" verticalDpi="300" r:id="rId1"/>
      <headerFooter alignWithMargins="0"/>
    </customSheetView>
    <customSheetView guid="{205C45B3-5796-43E4-ADF6-EB819BC78C16}" scale="130" showPageBreaks="1" topLeftCell="A4">
      <selection activeCell="H78" sqref="H78"/>
      <rowBreaks count="2" manualBreakCount="2">
        <brk id="69" max="16383" man="1"/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3" orientation="portrait" verticalDpi="300" r:id="rId2"/>
      <headerFooter alignWithMargins="0"/>
    </customSheetView>
  </customSheetViews>
  <mergeCells count="4">
    <mergeCell ref="A7:F7"/>
    <mergeCell ref="B2:E2"/>
    <mergeCell ref="B3:E3"/>
    <mergeCell ref="A92:F9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3"/>
  <headerFooter alignWithMargins="0"/>
  <rowBreaks count="2" manualBreakCount="2">
    <brk id="69" max="16383" man="1"/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2">
    <tabColor rgb="FF92D050"/>
  </sheetPr>
  <dimension ref="A1:K158"/>
  <sheetViews>
    <sheetView topLeftCell="A70" zoomScale="130" zoomScaleNormal="130" zoomScaleSheetLayoutView="100" workbookViewId="0">
      <selection activeCell="D76" sqref="D76"/>
    </sheetView>
  </sheetViews>
  <sheetFormatPr defaultRowHeight="12.75"/>
  <cols>
    <col min="1" max="1" width="16.1640625" style="161" customWidth="1"/>
    <col min="2" max="2" width="62" style="162" customWidth="1"/>
    <col min="3" max="3" width="14.1640625" style="163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84"/>
      <c r="B1" s="86"/>
      <c r="E1" s="288" t="s">
        <v>483</v>
      </c>
    </row>
    <row r="2" spans="1:5" s="53" customFormat="1" ht="21" customHeight="1" thickBot="1">
      <c r="A2" s="289" t="s">
        <v>46</v>
      </c>
      <c r="B2" s="378" t="s">
        <v>127</v>
      </c>
      <c r="C2" s="378"/>
      <c r="D2" s="378"/>
      <c r="E2" s="290" t="s">
        <v>38</v>
      </c>
    </row>
    <row r="3" spans="1:5" s="53" customFormat="1" ht="24.75" thickBot="1">
      <c r="A3" s="289" t="s">
        <v>123</v>
      </c>
      <c r="B3" s="378" t="s">
        <v>321</v>
      </c>
      <c r="C3" s="378"/>
      <c r="D3" s="378"/>
      <c r="E3" s="291" t="s">
        <v>43</v>
      </c>
    </row>
    <row r="4" spans="1:5" s="54" customFormat="1" ht="15.95" customHeight="1" thickBot="1">
      <c r="A4" s="87"/>
      <c r="B4" s="87"/>
      <c r="C4" s="88"/>
      <c r="E4" s="88" t="s">
        <v>39</v>
      </c>
    </row>
    <row r="5" spans="1:5" ht="36.75" thickBot="1">
      <c r="A5" s="175" t="s">
        <v>124</v>
      </c>
      <c r="B5" s="89" t="s">
        <v>503</v>
      </c>
      <c r="C5" s="330" t="s">
        <v>421</v>
      </c>
      <c r="D5" s="330" t="s">
        <v>480</v>
      </c>
      <c r="E5" s="331" t="str">
        <f ca="1">+CONCATENATE(LEFT(ÖSSZEFÜGGÉSEK!A7,4),"……….",CHAR(10),"Módosítás utáni")</f>
        <v>……….
Módosítás utáni</v>
      </c>
    </row>
    <row r="6" spans="1:5" s="50" customFormat="1" ht="12.95" customHeight="1" thickBot="1">
      <c r="A6" s="78" t="s">
        <v>387</v>
      </c>
      <c r="B6" s="79" t="s">
        <v>388</v>
      </c>
      <c r="C6" s="79" t="s">
        <v>389</v>
      </c>
      <c r="D6" s="292" t="s">
        <v>391</v>
      </c>
      <c r="E6" s="341" t="s">
        <v>495</v>
      </c>
    </row>
    <row r="7" spans="1:5" s="50" customFormat="1" ht="15.95" customHeight="1" thickBot="1">
      <c r="A7" s="375" t="s">
        <v>40</v>
      </c>
      <c r="B7" s="376"/>
      <c r="C7" s="376"/>
      <c r="D7" s="376"/>
      <c r="E7" s="377"/>
    </row>
    <row r="8" spans="1:5" s="50" customFormat="1" ht="12" customHeight="1" thickBot="1">
      <c r="A8" s="25" t="s">
        <v>7</v>
      </c>
      <c r="B8" s="19" t="s">
        <v>152</v>
      </c>
      <c r="C8" s="168">
        <f>+C9+C10+C11+C12+C13+C14</f>
        <v>0</v>
      </c>
      <c r="D8" s="256">
        <f>+D9+D10+D11+D12+D13+D14</f>
        <v>0</v>
      </c>
      <c r="E8" s="103">
        <f>+E9+E10+E11+E12+E13+E14</f>
        <v>0</v>
      </c>
    </row>
    <row r="9" spans="1:5" s="55" customFormat="1" ht="12" customHeight="1">
      <c r="A9" s="199" t="s">
        <v>65</v>
      </c>
      <c r="B9" s="182" t="s">
        <v>153</v>
      </c>
      <c r="C9" s="245"/>
      <c r="D9" s="257"/>
      <c r="E9" s="212">
        <f t="shared" ref="E9:E14" si="0">C9+D9</f>
        <v>0</v>
      </c>
    </row>
    <row r="10" spans="1:5" s="56" customFormat="1" ht="12" customHeight="1">
      <c r="A10" s="200" t="s">
        <v>66</v>
      </c>
      <c r="B10" s="183" t="s">
        <v>154</v>
      </c>
      <c r="C10" s="169"/>
      <c r="D10" s="258"/>
      <c r="E10" s="306">
        <f t="shared" si="0"/>
        <v>0</v>
      </c>
    </row>
    <row r="11" spans="1:5" s="56" customFormat="1" ht="12" customHeight="1">
      <c r="A11" s="200" t="s">
        <v>67</v>
      </c>
      <c r="B11" s="183" t="s">
        <v>155</v>
      </c>
      <c r="C11" s="169"/>
      <c r="D11" s="258"/>
      <c r="E11" s="306">
        <f t="shared" si="0"/>
        <v>0</v>
      </c>
    </row>
    <row r="12" spans="1:5" s="56" customFormat="1" ht="12" customHeight="1">
      <c r="A12" s="200" t="s">
        <v>68</v>
      </c>
      <c r="B12" s="183" t="s">
        <v>156</v>
      </c>
      <c r="C12" s="169"/>
      <c r="D12" s="258"/>
      <c r="E12" s="306">
        <f t="shared" si="0"/>
        <v>0</v>
      </c>
    </row>
    <row r="13" spans="1:5" s="56" customFormat="1" ht="12" customHeight="1">
      <c r="A13" s="200" t="s">
        <v>85</v>
      </c>
      <c r="B13" s="183" t="s">
        <v>395</v>
      </c>
      <c r="C13" s="169"/>
      <c r="D13" s="258"/>
      <c r="E13" s="306">
        <f t="shared" si="0"/>
        <v>0</v>
      </c>
    </row>
    <row r="14" spans="1:5" s="55" customFormat="1" ht="12" customHeight="1" thickBot="1">
      <c r="A14" s="201" t="s">
        <v>69</v>
      </c>
      <c r="B14" s="184" t="s">
        <v>333</v>
      </c>
      <c r="C14" s="169"/>
      <c r="D14" s="258"/>
      <c r="E14" s="306">
        <f t="shared" si="0"/>
        <v>0</v>
      </c>
    </row>
    <row r="15" spans="1:5" s="55" customFormat="1" ht="12" customHeight="1" thickBot="1">
      <c r="A15" s="25" t="s">
        <v>8</v>
      </c>
      <c r="B15" s="104" t="s">
        <v>157</v>
      </c>
      <c r="C15" s="168">
        <f>+C16+C17+C18+C19+C20</f>
        <v>0</v>
      </c>
      <c r="D15" s="256">
        <f>+D16+D17+D18+D19+D20</f>
        <v>0</v>
      </c>
      <c r="E15" s="103">
        <f>+E16+E17+E18+E19+E20</f>
        <v>0</v>
      </c>
    </row>
    <row r="16" spans="1:5" s="55" customFormat="1" ht="12" customHeight="1">
      <c r="A16" s="199" t="s">
        <v>71</v>
      </c>
      <c r="B16" s="182" t="s">
        <v>158</v>
      </c>
      <c r="C16" s="170"/>
      <c r="D16" s="257"/>
      <c r="E16" s="212">
        <f t="shared" ref="E16:E21" si="1">C16+D16</f>
        <v>0</v>
      </c>
    </row>
    <row r="17" spans="1:5" s="55" customFormat="1" ht="12" customHeight="1">
      <c r="A17" s="200" t="s">
        <v>72</v>
      </c>
      <c r="B17" s="183" t="s">
        <v>159</v>
      </c>
      <c r="C17" s="169"/>
      <c r="D17" s="258"/>
      <c r="E17" s="306">
        <f t="shared" si="1"/>
        <v>0</v>
      </c>
    </row>
    <row r="18" spans="1:5" s="55" customFormat="1" ht="12" customHeight="1">
      <c r="A18" s="200" t="s">
        <v>73</v>
      </c>
      <c r="B18" s="183" t="s">
        <v>324</v>
      </c>
      <c r="C18" s="169"/>
      <c r="D18" s="258"/>
      <c r="E18" s="306">
        <f t="shared" si="1"/>
        <v>0</v>
      </c>
    </row>
    <row r="19" spans="1:5" s="55" customFormat="1" ht="12" customHeight="1">
      <c r="A19" s="200" t="s">
        <v>74</v>
      </c>
      <c r="B19" s="183" t="s">
        <v>325</v>
      </c>
      <c r="C19" s="169"/>
      <c r="D19" s="258"/>
      <c r="E19" s="306">
        <f t="shared" si="1"/>
        <v>0</v>
      </c>
    </row>
    <row r="20" spans="1:5" s="55" customFormat="1" ht="12" customHeight="1">
      <c r="A20" s="200" t="s">
        <v>75</v>
      </c>
      <c r="B20" s="183" t="s">
        <v>160</v>
      </c>
      <c r="C20" s="343"/>
      <c r="D20" s="258"/>
      <c r="E20" s="306">
        <f t="shared" si="1"/>
        <v>0</v>
      </c>
    </row>
    <row r="21" spans="1:5" s="56" customFormat="1" ht="12" customHeight="1" thickBot="1">
      <c r="A21" s="201" t="s">
        <v>81</v>
      </c>
      <c r="B21" s="184" t="s">
        <v>161</v>
      </c>
      <c r="C21" s="171"/>
      <c r="D21" s="259"/>
      <c r="E21" s="307">
        <f t="shared" si="1"/>
        <v>0</v>
      </c>
    </row>
    <row r="22" spans="1:5" s="56" customFormat="1" ht="12" customHeight="1" thickBot="1">
      <c r="A22" s="25" t="s">
        <v>9</v>
      </c>
      <c r="B22" s="19" t="s">
        <v>162</v>
      </c>
      <c r="C22" s="168">
        <f>+C23+C24+C25+C26+C27</f>
        <v>0</v>
      </c>
      <c r="D22" s="256">
        <f>+D23+D24+D25+D26+D27</f>
        <v>0</v>
      </c>
      <c r="E22" s="103">
        <f>+E23+E24+E25+E26+E27</f>
        <v>0</v>
      </c>
    </row>
    <row r="23" spans="1:5" s="56" customFormat="1" ht="12" customHeight="1">
      <c r="A23" s="199" t="s">
        <v>54</v>
      </c>
      <c r="B23" s="182" t="s">
        <v>163</v>
      </c>
      <c r="C23" s="170"/>
      <c r="D23" s="170"/>
      <c r="E23" s="212">
        <f t="shared" ref="E23:E64" si="2">C23+D23</f>
        <v>0</v>
      </c>
    </row>
    <row r="24" spans="1:5" s="55" customFormat="1" ht="12" customHeight="1">
      <c r="A24" s="200" t="s">
        <v>55</v>
      </c>
      <c r="B24" s="183" t="s">
        <v>164</v>
      </c>
      <c r="C24" s="169"/>
      <c r="D24" s="258"/>
      <c r="E24" s="306">
        <f t="shared" si="2"/>
        <v>0</v>
      </c>
    </row>
    <row r="25" spans="1:5" s="56" customFormat="1" ht="12" customHeight="1">
      <c r="A25" s="200" t="s">
        <v>56</v>
      </c>
      <c r="B25" s="183" t="s">
        <v>326</v>
      </c>
      <c r="C25" s="169"/>
      <c r="D25" s="258"/>
      <c r="E25" s="306">
        <f t="shared" si="2"/>
        <v>0</v>
      </c>
    </row>
    <row r="26" spans="1:5" s="56" customFormat="1" ht="12" customHeight="1">
      <c r="A26" s="200" t="s">
        <v>57</v>
      </c>
      <c r="B26" s="183" t="s">
        <v>327</v>
      </c>
      <c r="C26" s="169"/>
      <c r="D26" s="258"/>
      <c r="E26" s="306">
        <f t="shared" si="2"/>
        <v>0</v>
      </c>
    </row>
    <row r="27" spans="1:5" s="56" customFormat="1" ht="12" customHeight="1">
      <c r="A27" s="200" t="s">
        <v>98</v>
      </c>
      <c r="B27" s="183" t="s">
        <v>165</v>
      </c>
      <c r="C27" s="169"/>
      <c r="D27" s="258"/>
      <c r="E27" s="306">
        <f t="shared" si="2"/>
        <v>0</v>
      </c>
    </row>
    <row r="28" spans="1:5" s="56" customFormat="1" ht="12" customHeight="1" thickBot="1">
      <c r="A28" s="201" t="s">
        <v>99</v>
      </c>
      <c r="B28" s="184" t="s">
        <v>166</v>
      </c>
      <c r="C28" s="171"/>
      <c r="D28" s="259"/>
      <c r="E28" s="307">
        <f t="shared" si="2"/>
        <v>0</v>
      </c>
    </row>
    <row r="29" spans="1:5" s="56" customFormat="1" ht="12" customHeight="1" thickBot="1">
      <c r="A29" s="25" t="s">
        <v>100</v>
      </c>
      <c r="B29" s="19" t="s">
        <v>476</v>
      </c>
      <c r="C29" s="174">
        <f>+C30+C31+C32+C33+C34+C35+C36</f>
        <v>0</v>
      </c>
      <c r="D29" s="174">
        <f>+D30+D31+D32+D33+D34+D35+D36</f>
        <v>0</v>
      </c>
      <c r="E29" s="211">
        <f>+E30+E31+E32+E33+E34+E35+E36</f>
        <v>0</v>
      </c>
    </row>
    <row r="30" spans="1:5" s="56" customFormat="1" ht="12" customHeight="1">
      <c r="A30" s="199" t="s">
        <v>167</v>
      </c>
      <c r="B30" s="182" t="s">
        <v>469</v>
      </c>
      <c r="C30" s="245"/>
      <c r="D30" s="170"/>
      <c r="E30" s="212">
        <f t="shared" si="2"/>
        <v>0</v>
      </c>
    </row>
    <row r="31" spans="1:5" s="56" customFormat="1" ht="12" customHeight="1">
      <c r="A31" s="200" t="s">
        <v>168</v>
      </c>
      <c r="B31" s="183" t="s">
        <v>470</v>
      </c>
      <c r="C31" s="169"/>
      <c r="D31" s="169"/>
      <c r="E31" s="306">
        <f t="shared" si="2"/>
        <v>0</v>
      </c>
    </row>
    <row r="32" spans="1:5" s="56" customFormat="1" ht="12" customHeight="1">
      <c r="A32" s="200" t="s">
        <v>169</v>
      </c>
      <c r="B32" s="183" t="s">
        <v>471</v>
      </c>
      <c r="C32" s="169"/>
      <c r="D32" s="169"/>
      <c r="E32" s="306">
        <f t="shared" si="2"/>
        <v>0</v>
      </c>
    </row>
    <row r="33" spans="1:5" s="56" customFormat="1" ht="12" customHeight="1">
      <c r="A33" s="200" t="s">
        <v>170</v>
      </c>
      <c r="B33" s="183" t="s">
        <v>472</v>
      </c>
      <c r="C33" s="169"/>
      <c r="D33" s="169"/>
      <c r="E33" s="306">
        <f t="shared" si="2"/>
        <v>0</v>
      </c>
    </row>
    <row r="34" spans="1:5" s="56" customFormat="1" ht="12" customHeight="1">
      <c r="A34" s="200" t="s">
        <v>473</v>
      </c>
      <c r="B34" s="183" t="s">
        <v>171</v>
      </c>
      <c r="C34" s="169"/>
      <c r="D34" s="169"/>
      <c r="E34" s="306">
        <f t="shared" si="2"/>
        <v>0</v>
      </c>
    </row>
    <row r="35" spans="1:5" s="56" customFormat="1" ht="12" customHeight="1">
      <c r="A35" s="200" t="s">
        <v>474</v>
      </c>
      <c r="B35" s="183" t="s">
        <v>172</v>
      </c>
      <c r="C35" s="169"/>
      <c r="D35" s="169"/>
      <c r="E35" s="306">
        <f t="shared" si="2"/>
        <v>0</v>
      </c>
    </row>
    <row r="36" spans="1:5" s="56" customFormat="1" ht="12" customHeight="1" thickBot="1">
      <c r="A36" s="201" t="s">
        <v>475</v>
      </c>
      <c r="B36" s="184" t="s">
        <v>173</v>
      </c>
      <c r="C36" s="171"/>
      <c r="D36" s="171"/>
      <c r="E36" s="307">
        <f t="shared" si="2"/>
        <v>0</v>
      </c>
    </row>
    <row r="37" spans="1:5" s="56" customFormat="1" ht="12" customHeight="1" thickBot="1">
      <c r="A37" s="25" t="s">
        <v>11</v>
      </c>
      <c r="B37" s="19" t="s">
        <v>334</v>
      </c>
      <c r="C37" s="168">
        <f>SUM(C38:C48)</f>
        <v>0</v>
      </c>
      <c r="D37" s="256">
        <f>SUM(D38:D48)</f>
        <v>0</v>
      </c>
      <c r="E37" s="103">
        <f>SUM(E38:E48)</f>
        <v>0</v>
      </c>
    </row>
    <row r="38" spans="1:5" s="56" customFormat="1" ht="12" customHeight="1">
      <c r="A38" s="199" t="s">
        <v>58</v>
      </c>
      <c r="B38" s="182" t="s">
        <v>176</v>
      </c>
      <c r="C38" s="170"/>
      <c r="D38" s="257"/>
      <c r="E38" s="212">
        <f t="shared" si="2"/>
        <v>0</v>
      </c>
    </row>
    <row r="39" spans="1:5" s="56" customFormat="1" ht="12" customHeight="1">
      <c r="A39" s="200" t="s">
        <v>59</v>
      </c>
      <c r="B39" s="183" t="s">
        <v>177</v>
      </c>
      <c r="C39" s="343"/>
      <c r="D39" s="258"/>
      <c r="E39" s="306">
        <f t="shared" si="2"/>
        <v>0</v>
      </c>
    </row>
    <row r="40" spans="1:5" s="56" customFormat="1" ht="12" customHeight="1">
      <c r="A40" s="200" t="s">
        <v>60</v>
      </c>
      <c r="B40" s="183" t="s">
        <v>178</v>
      </c>
      <c r="C40" s="343"/>
      <c r="D40" s="258"/>
      <c r="E40" s="306">
        <f t="shared" si="2"/>
        <v>0</v>
      </c>
    </row>
    <row r="41" spans="1:5" s="56" customFormat="1" ht="12" customHeight="1">
      <c r="A41" s="200" t="s">
        <v>102</v>
      </c>
      <c r="B41" s="183" t="s">
        <v>179</v>
      </c>
      <c r="C41" s="343"/>
      <c r="D41" s="258"/>
      <c r="E41" s="306">
        <f t="shared" si="2"/>
        <v>0</v>
      </c>
    </row>
    <row r="42" spans="1:5" s="56" customFormat="1" ht="12" customHeight="1">
      <c r="A42" s="200" t="s">
        <v>103</v>
      </c>
      <c r="B42" s="183" t="s">
        <v>180</v>
      </c>
      <c r="C42" s="343"/>
      <c r="D42" s="258"/>
      <c r="E42" s="306">
        <f t="shared" si="2"/>
        <v>0</v>
      </c>
    </row>
    <row r="43" spans="1:5" s="56" customFormat="1" ht="12" customHeight="1">
      <c r="A43" s="200" t="s">
        <v>104</v>
      </c>
      <c r="B43" s="183" t="s">
        <v>181</v>
      </c>
      <c r="C43" s="343"/>
      <c r="D43" s="258"/>
      <c r="E43" s="306">
        <f t="shared" si="2"/>
        <v>0</v>
      </c>
    </row>
    <row r="44" spans="1:5" s="56" customFormat="1" ht="12" customHeight="1">
      <c r="A44" s="200" t="s">
        <v>105</v>
      </c>
      <c r="B44" s="183" t="s">
        <v>182</v>
      </c>
      <c r="C44" s="343"/>
      <c r="D44" s="258"/>
      <c r="E44" s="306">
        <f t="shared" si="2"/>
        <v>0</v>
      </c>
    </row>
    <row r="45" spans="1:5" s="56" customFormat="1" ht="12" customHeight="1">
      <c r="A45" s="200" t="s">
        <v>106</v>
      </c>
      <c r="B45" s="183" t="s">
        <v>183</v>
      </c>
      <c r="C45" s="343"/>
      <c r="D45" s="258"/>
      <c r="E45" s="306">
        <f t="shared" si="2"/>
        <v>0</v>
      </c>
    </row>
    <row r="46" spans="1:5" s="56" customFormat="1" ht="12" customHeight="1">
      <c r="A46" s="200" t="s">
        <v>174</v>
      </c>
      <c r="B46" s="183" t="s">
        <v>184</v>
      </c>
      <c r="C46" s="172"/>
      <c r="D46" s="293"/>
      <c r="E46" s="308">
        <f t="shared" si="2"/>
        <v>0</v>
      </c>
    </row>
    <row r="47" spans="1:5" s="56" customFormat="1" ht="12" customHeight="1">
      <c r="A47" s="201" t="s">
        <v>175</v>
      </c>
      <c r="B47" s="184" t="s">
        <v>336</v>
      </c>
      <c r="C47" s="173"/>
      <c r="D47" s="294"/>
      <c r="E47" s="309">
        <f t="shared" si="2"/>
        <v>0</v>
      </c>
    </row>
    <row r="48" spans="1:5" s="56" customFormat="1" ht="12" customHeight="1" thickBot="1">
      <c r="A48" s="201" t="s">
        <v>335</v>
      </c>
      <c r="B48" s="184" t="s">
        <v>185</v>
      </c>
      <c r="C48" s="173"/>
      <c r="D48" s="294"/>
      <c r="E48" s="309">
        <f t="shared" si="2"/>
        <v>0</v>
      </c>
    </row>
    <row r="49" spans="1:5" s="56" customFormat="1" ht="12" customHeight="1" thickBot="1">
      <c r="A49" s="25" t="s">
        <v>12</v>
      </c>
      <c r="B49" s="19" t="s">
        <v>186</v>
      </c>
      <c r="C49" s="168">
        <f>SUM(C50:C54)</f>
        <v>0</v>
      </c>
      <c r="D49" s="256">
        <f>SUM(D50:D54)</f>
        <v>0</v>
      </c>
      <c r="E49" s="103">
        <f>SUM(E50:E54)</f>
        <v>0</v>
      </c>
    </row>
    <row r="50" spans="1:5" s="56" customFormat="1" ht="12" customHeight="1">
      <c r="A50" s="199" t="s">
        <v>61</v>
      </c>
      <c r="B50" s="182" t="s">
        <v>190</v>
      </c>
      <c r="C50" s="224"/>
      <c r="D50" s="295"/>
      <c r="E50" s="310">
        <f t="shared" si="2"/>
        <v>0</v>
      </c>
    </row>
    <row r="51" spans="1:5" s="56" customFormat="1" ht="12" customHeight="1">
      <c r="A51" s="200" t="s">
        <v>62</v>
      </c>
      <c r="B51" s="183" t="s">
        <v>191</v>
      </c>
      <c r="C51" s="172"/>
      <c r="D51" s="293"/>
      <c r="E51" s="308">
        <f t="shared" si="2"/>
        <v>0</v>
      </c>
    </row>
    <row r="52" spans="1:5" s="56" customFormat="1" ht="12" customHeight="1">
      <c r="A52" s="200" t="s">
        <v>187</v>
      </c>
      <c r="B52" s="183" t="s">
        <v>192</v>
      </c>
      <c r="C52" s="172"/>
      <c r="D52" s="293"/>
      <c r="E52" s="308">
        <f t="shared" si="2"/>
        <v>0</v>
      </c>
    </row>
    <row r="53" spans="1:5" s="56" customFormat="1" ht="12" customHeight="1">
      <c r="A53" s="200" t="s">
        <v>188</v>
      </c>
      <c r="B53" s="183" t="s">
        <v>193</v>
      </c>
      <c r="C53" s="172"/>
      <c r="D53" s="293"/>
      <c r="E53" s="308">
        <f t="shared" si="2"/>
        <v>0</v>
      </c>
    </row>
    <row r="54" spans="1:5" s="56" customFormat="1" ht="12" customHeight="1" thickBot="1">
      <c r="A54" s="201" t="s">
        <v>189</v>
      </c>
      <c r="B54" s="184" t="s">
        <v>194</v>
      </c>
      <c r="C54" s="173"/>
      <c r="D54" s="294"/>
      <c r="E54" s="309">
        <f t="shared" si="2"/>
        <v>0</v>
      </c>
    </row>
    <row r="55" spans="1:5" s="56" customFormat="1" ht="12" customHeight="1" thickBot="1">
      <c r="A55" s="25" t="s">
        <v>107</v>
      </c>
      <c r="B55" s="19" t="s">
        <v>195</v>
      </c>
      <c r="C55" s="168">
        <f>SUM(C56:C58)</f>
        <v>0</v>
      </c>
      <c r="D55" s="256">
        <f>SUM(D56:D58)</f>
        <v>0</v>
      </c>
      <c r="E55" s="103">
        <f>SUM(E56:E58)</f>
        <v>0</v>
      </c>
    </row>
    <row r="56" spans="1:5" s="56" customFormat="1" ht="12" customHeight="1">
      <c r="A56" s="199" t="s">
        <v>63</v>
      </c>
      <c r="B56" s="182" t="s">
        <v>196</v>
      </c>
      <c r="C56" s="170"/>
      <c r="D56" s="257"/>
      <c r="E56" s="212">
        <f t="shared" si="2"/>
        <v>0</v>
      </c>
    </row>
    <row r="57" spans="1:5" s="56" customFormat="1" ht="12" customHeight="1">
      <c r="A57" s="200" t="s">
        <v>64</v>
      </c>
      <c r="B57" s="183" t="s">
        <v>328</v>
      </c>
      <c r="C57" s="169"/>
      <c r="D57" s="258"/>
      <c r="E57" s="306">
        <f t="shared" si="2"/>
        <v>0</v>
      </c>
    </row>
    <row r="58" spans="1:5" s="56" customFormat="1" ht="12" customHeight="1">
      <c r="A58" s="200" t="s">
        <v>199</v>
      </c>
      <c r="B58" s="183" t="s">
        <v>197</v>
      </c>
      <c r="C58" s="169"/>
      <c r="D58" s="258"/>
      <c r="E58" s="306">
        <f t="shared" si="2"/>
        <v>0</v>
      </c>
    </row>
    <row r="59" spans="1:5" s="56" customFormat="1" ht="12" customHeight="1" thickBot="1">
      <c r="A59" s="201" t="s">
        <v>200</v>
      </c>
      <c r="B59" s="184" t="s">
        <v>198</v>
      </c>
      <c r="C59" s="171"/>
      <c r="D59" s="259"/>
      <c r="E59" s="307">
        <f t="shared" si="2"/>
        <v>0</v>
      </c>
    </row>
    <row r="60" spans="1:5" s="56" customFormat="1" ht="12" customHeight="1" thickBot="1">
      <c r="A60" s="25" t="s">
        <v>14</v>
      </c>
      <c r="B60" s="104" t="s">
        <v>201</v>
      </c>
      <c r="C60" s="168">
        <f>SUM(C61:C63)</f>
        <v>0</v>
      </c>
      <c r="D60" s="256">
        <f>SUM(D61:D63)</f>
        <v>0</v>
      </c>
      <c r="E60" s="103">
        <f>SUM(E61:E63)</f>
        <v>0</v>
      </c>
    </row>
    <row r="61" spans="1:5" s="56" customFormat="1" ht="12" customHeight="1">
      <c r="A61" s="199" t="s">
        <v>108</v>
      </c>
      <c r="B61" s="182" t="s">
        <v>203</v>
      </c>
      <c r="C61" s="172"/>
      <c r="D61" s="293"/>
      <c r="E61" s="308">
        <f t="shared" si="2"/>
        <v>0</v>
      </c>
    </row>
    <row r="62" spans="1:5" s="56" customFormat="1" ht="12" customHeight="1">
      <c r="A62" s="200" t="s">
        <v>109</v>
      </c>
      <c r="B62" s="183" t="s">
        <v>329</v>
      </c>
      <c r="C62" s="172"/>
      <c r="D62" s="293"/>
      <c r="E62" s="308">
        <f t="shared" si="2"/>
        <v>0</v>
      </c>
    </row>
    <row r="63" spans="1:5" s="56" customFormat="1" ht="12" customHeight="1">
      <c r="A63" s="200" t="s">
        <v>132</v>
      </c>
      <c r="B63" s="183" t="s">
        <v>204</v>
      </c>
      <c r="C63" s="172"/>
      <c r="D63" s="293"/>
      <c r="E63" s="308">
        <f t="shared" si="2"/>
        <v>0</v>
      </c>
    </row>
    <row r="64" spans="1:5" s="56" customFormat="1" ht="12" customHeight="1" thickBot="1">
      <c r="A64" s="201" t="s">
        <v>202</v>
      </c>
      <c r="B64" s="184" t="s">
        <v>205</v>
      </c>
      <c r="C64" s="172"/>
      <c r="D64" s="293"/>
      <c r="E64" s="308">
        <f t="shared" si="2"/>
        <v>0</v>
      </c>
    </row>
    <row r="65" spans="1:5" s="56" customFormat="1" ht="12" customHeight="1" thickBot="1">
      <c r="A65" s="25" t="s">
        <v>15</v>
      </c>
      <c r="B65" s="19" t="s">
        <v>206</v>
      </c>
      <c r="C65" s="174">
        <f>+C8+C15+C22+C29+C37+C49+C55+C60</f>
        <v>0</v>
      </c>
      <c r="D65" s="260">
        <f>+D8+D15+D22+D29+D37+D49+D55+D60</f>
        <v>0</v>
      </c>
      <c r="E65" s="211">
        <f>+E8+E15+E22+E29+E37+E49+E55+E60</f>
        <v>0</v>
      </c>
    </row>
    <row r="66" spans="1:5" s="56" customFormat="1" ht="12" customHeight="1" thickBot="1">
      <c r="A66" s="202" t="s">
        <v>297</v>
      </c>
      <c r="B66" s="104" t="s">
        <v>208</v>
      </c>
      <c r="C66" s="168">
        <f>SUM(C67:C69)</f>
        <v>0</v>
      </c>
      <c r="D66" s="256">
        <f>SUM(D67:D69)</f>
        <v>0</v>
      </c>
      <c r="E66" s="103">
        <f>SUM(E67:E69)</f>
        <v>0</v>
      </c>
    </row>
    <row r="67" spans="1:5" s="56" customFormat="1" ht="12" customHeight="1">
      <c r="A67" s="199" t="s">
        <v>239</v>
      </c>
      <c r="B67" s="182" t="s">
        <v>209</v>
      </c>
      <c r="C67" s="172"/>
      <c r="D67" s="293"/>
      <c r="E67" s="308">
        <f>C67+D67</f>
        <v>0</v>
      </c>
    </row>
    <row r="68" spans="1:5" s="56" customFormat="1" ht="12" customHeight="1">
      <c r="A68" s="200" t="s">
        <v>248</v>
      </c>
      <c r="B68" s="183" t="s">
        <v>210</v>
      </c>
      <c r="C68" s="172"/>
      <c r="D68" s="293"/>
      <c r="E68" s="308">
        <f>C68+D68</f>
        <v>0</v>
      </c>
    </row>
    <row r="69" spans="1:5" s="56" customFormat="1" ht="12" customHeight="1" thickBot="1">
      <c r="A69" s="201" t="s">
        <v>249</v>
      </c>
      <c r="B69" s="185" t="s">
        <v>211</v>
      </c>
      <c r="C69" s="172"/>
      <c r="D69" s="296"/>
      <c r="E69" s="308">
        <f>C69+D69</f>
        <v>0</v>
      </c>
    </row>
    <row r="70" spans="1:5" s="56" customFormat="1" ht="12" customHeight="1" thickBot="1">
      <c r="A70" s="202" t="s">
        <v>212</v>
      </c>
      <c r="B70" s="104" t="s">
        <v>213</v>
      </c>
      <c r="C70" s="168">
        <f>SUM(C71:C74)</f>
        <v>0</v>
      </c>
      <c r="D70" s="168">
        <f>SUM(D71:D74)</f>
        <v>0</v>
      </c>
      <c r="E70" s="103">
        <f>SUM(E71:E74)</f>
        <v>0</v>
      </c>
    </row>
    <row r="71" spans="1:5" s="56" customFormat="1" ht="12" customHeight="1">
      <c r="A71" s="199" t="s">
        <v>86</v>
      </c>
      <c r="B71" s="182" t="s">
        <v>214</v>
      </c>
      <c r="C71" s="172"/>
      <c r="D71" s="172"/>
      <c r="E71" s="308">
        <f>C71+D71</f>
        <v>0</v>
      </c>
    </row>
    <row r="72" spans="1:5" s="56" customFormat="1" ht="12" customHeight="1">
      <c r="A72" s="200" t="s">
        <v>87</v>
      </c>
      <c r="B72" s="183" t="s">
        <v>215</v>
      </c>
      <c r="C72" s="172"/>
      <c r="D72" s="172"/>
      <c r="E72" s="308">
        <f>C72+D72</f>
        <v>0</v>
      </c>
    </row>
    <row r="73" spans="1:5" s="56" customFormat="1" ht="12" customHeight="1">
      <c r="A73" s="200" t="s">
        <v>240</v>
      </c>
      <c r="B73" s="183" t="s">
        <v>216</v>
      </c>
      <c r="C73" s="172"/>
      <c r="D73" s="172"/>
      <c r="E73" s="308">
        <f>C73+D73</f>
        <v>0</v>
      </c>
    </row>
    <row r="74" spans="1:5" s="56" customFormat="1" ht="12" customHeight="1" thickBot="1">
      <c r="A74" s="201" t="s">
        <v>241</v>
      </c>
      <c r="B74" s="184" t="s">
        <v>217</v>
      </c>
      <c r="C74" s="172"/>
      <c r="D74" s="172"/>
      <c r="E74" s="308">
        <f>C74+D74</f>
        <v>0</v>
      </c>
    </row>
    <row r="75" spans="1:5" s="56" customFormat="1" ht="12" customHeight="1" thickBot="1">
      <c r="A75" s="202" t="s">
        <v>218</v>
      </c>
      <c r="B75" s="104" t="s">
        <v>219</v>
      </c>
      <c r="C75" s="168">
        <f>SUM(C76:C77)</f>
        <v>0</v>
      </c>
      <c r="D75" s="168">
        <f>SUM(D76:D77)</f>
        <v>0</v>
      </c>
      <c r="E75" s="103">
        <f>SUM(E76:E77)</f>
        <v>0</v>
      </c>
    </row>
    <row r="76" spans="1:5" s="56" customFormat="1" ht="12" customHeight="1">
      <c r="A76" s="199" t="s">
        <v>242</v>
      </c>
      <c r="B76" s="182" t="s">
        <v>220</v>
      </c>
      <c r="C76" s="172"/>
      <c r="D76" s="172"/>
      <c r="E76" s="308">
        <f>C76+D76</f>
        <v>0</v>
      </c>
    </row>
    <row r="77" spans="1:5" s="56" customFormat="1" ht="12" customHeight="1" thickBot="1">
      <c r="A77" s="201" t="s">
        <v>243</v>
      </c>
      <c r="B77" s="184" t="s">
        <v>221</v>
      </c>
      <c r="C77" s="172"/>
      <c r="D77" s="172"/>
      <c r="E77" s="308">
        <f>C77+D77</f>
        <v>0</v>
      </c>
    </row>
    <row r="78" spans="1:5" s="55" customFormat="1" ht="12" customHeight="1" thickBot="1">
      <c r="A78" s="202" t="s">
        <v>222</v>
      </c>
      <c r="B78" s="104" t="s">
        <v>223</v>
      </c>
      <c r="C78" s="168">
        <f>SUM(C79:C81)</f>
        <v>0</v>
      </c>
      <c r="D78" s="168">
        <f>SUM(D79:D81)</f>
        <v>0</v>
      </c>
      <c r="E78" s="103">
        <f>SUM(E79:E81)</f>
        <v>0</v>
      </c>
    </row>
    <row r="79" spans="1:5" s="56" customFormat="1" ht="12" customHeight="1">
      <c r="A79" s="199" t="s">
        <v>244</v>
      </c>
      <c r="B79" s="182" t="s">
        <v>224</v>
      </c>
      <c r="C79" s="172"/>
      <c r="D79" s="172"/>
      <c r="E79" s="308">
        <f>C79+D79</f>
        <v>0</v>
      </c>
    </row>
    <row r="80" spans="1:5" s="56" customFormat="1" ht="12" customHeight="1">
      <c r="A80" s="200" t="s">
        <v>245</v>
      </c>
      <c r="B80" s="183" t="s">
        <v>225</v>
      </c>
      <c r="C80" s="172"/>
      <c r="D80" s="172"/>
      <c r="E80" s="308">
        <f>C80+D80</f>
        <v>0</v>
      </c>
    </row>
    <row r="81" spans="1:5" s="56" customFormat="1" ht="12" customHeight="1" thickBot="1">
      <c r="A81" s="201" t="s">
        <v>246</v>
      </c>
      <c r="B81" s="184" t="s">
        <v>226</v>
      </c>
      <c r="C81" s="172"/>
      <c r="D81" s="172"/>
      <c r="E81" s="308">
        <f>C81+D81</f>
        <v>0</v>
      </c>
    </row>
    <row r="82" spans="1:5" s="56" customFormat="1" ht="12" customHeight="1" thickBot="1">
      <c r="A82" s="202" t="s">
        <v>227</v>
      </c>
      <c r="B82" s="104" t="s">
        <v>247</v>
      </c>
      <c r="C82" s="168">
        <f>SUM(C83:C86)</f>
        <v>0</v>
      </c>
      <c r="D82" s="168">
        <f>SUM(D83:D86)</f>
        <v>0</v>
      </c>
      <c r="E82" s="103">
        <f>SUM(E83:E86)</f>
        <v>0</v>
      </c>
    </row>
    <row r="83" spans="1:5" s="56" customFormat="1" ht="12" customHeight="1">
      <c r="A83" s="203" t="s">
        <v>228</v>
      </c>
      <c r="B83" s="182" t="s">
        <v>229</v>
      </c>
      <c r="C83" s="172"/>
      <c r="D83" s="172"/>
      <c r="E83" s="308">
        <f t="shared" ref="E83:E88" si="3">C83+D83</f>
        <v>0</v>
      </c>
    </row>
    <row r="84" spans="1:5" s="56" customFormat="1" ht="12" customHeight="1">
      <c r="A84" s="204" t="s">
        <v>230</v>
      </c>
      <c r="B84" s="183" t="s">
        <v>231</v>
      </c>
      <c r="C84" s="172"/>
      <c r="D84" s="172"/>
      <c r="E84" s="308">
        <f t="shared" si="3"/>
        <v>0</v>
      </c>
    </row>
    <row r="85" spans="1:5" s="56" customFormat="1" ht="12" customHeight="1">
      <c r="A85" s="204" t="s">
        <v>232</v>
      </c>
      <c r="B85" s="183" t="s">
        <v>233</v>
      </c>
      <c r="C85" s="172"/>
      <c r="D85" s="172"/>
      <c r="E85" s="308">
        <f t="shared" si="3"/>
        <v>0</v>
      </c>
    </row>
    <row r="86" spans="1:5" s="55" customFormat="1" ht="12" customHeight="1" thickBot="1">
      <c r="A86" s="205" t="s">
        <v>234</v>
      </c>
      <c r="B86" s="184" t="s">
        <v>235</v>
      </c>
      <c r="C86" s="172"/>
      <c r="D86" s="172"/>
      <c r="E86" s="308">
        <f t="shared" si="3"/>
        <v>0</v>
      </c>
    </row>
    <row r="87" spans="1:5" s="55" customFormat="1" ht="12" customHeight="1" thickBot="1">
      <c r="A87" s="202" t="s">
        <v>236</v>
      </c>
      <c r="B87" s="104" t="s">
        <v>375</v>
      </c>
      <c r="C87" s="227"/>
      <c r="D87" s="227"/>
      <c r="E87" s="103">
        <f t="shared" si="3"/>
        <v>0</v>
      </c>
    </row>
    <row r="88" spans="1:5" s="55" customFormat="1" ht="12" customHeight="1" thickBot="1">
      <c r="A88" s="202" t="s">
        <v>396</v>
      </c>
      <c r="B88" s="104" t="s">
        <v>237</v>
      </c>
      <c r="C88" s="227"/>
      <c r="D88" s="227"/>
      <c r="E88" s="103">
        <f t="shared" si="3"/>
        <v>0</v>
      </c>
    </row>
    <row r="89" spans="1:5" s="55" customFormat="1" ht="12" customHeight="1" thickBot="1">
      <c r="A89" s="202" t="s">
        <v>397</v>
      </c>
      <c r="B89" s="189" t="s">
        <v>378</v>
      </c>
      <c r="C89" s="174">
        <f>+C66+C70+C75+C78+C82+C88+C87</f>
        <v>0</v>
      </c>
      <c r="D89" s="174">
        <f>+D66+D70+D75+D78+D82+D88+D87</f>
        <v>0</v>
      </c>
      <c r="E89" s="211">
        <f>+E66+E70+E75+E78+E82+E88+E87</f>
        <v>0</v>
      </c>
    </row>
    <row r="90" spans="1:5" s="55" customFormat="1" ht="12" customHeight="1" thickBot="1">
      <c r="A90" s="206" t="s">
        <v>398</v>
      </c>
      <c r="B90" s="190" t="s">
        <v>399</v>
      </c>
      <c r="C90" s="174">
        <f>+C65+C89</f>
        <v>0</v>
      </c>
      <c r="D90" s="174">
        <f>+D65+D89</f>
        <v>0</v>
      </c>
      <c r="E90" s="211">
        <f>+E65+E89</f>
        <v>0</v>
      </c>
    </row>
    <row r="91" spans="1:5" s="56" customFormat="1" ht="15" customHeight="1" thickBot="1">
      <c r="A91" s="93"/>
      <c r="B91" s="94"/>
      <c r="C91" s="150"/>
    </row>
    <row r="92" spans="1:5" s="50" customFormat="1" ht="16.5" customHeight="1" thickBot="1">
      <c r="A92" s="375" t="s">
        <v>41</v>
      </c>
      <c r="B92" s="376"/>
      <c r="C92" s="376"/>
      <c r="D92" s="376"/>
      <c r="E92" s="377"/>
    </row>
    <row r="93" spans="1:5" s="57" customFormat="1" ht="12" customHeight="1" thickBot="1">
      <c r="A93" s="176" t="s">
        <v>7</v>
      </c>
      <c r="B93" s="24" t="s">
        <v>403</v>
      </c>
      <c r="C93" s="167">
        <f>+C94+C95+C96+C97+C98+C111</f>
        <v>63931</v>
      </c>
      <c r="D93" s="167">
        <f>+D94+D95+D96+D97+D98+D111</f>
        <v>3238</v>
      </c>
      <c r="E93" s="241">
        <f>+E94+E95+E96+E97+E98+E111</f>
        <v>67169</v>
      </c>
    </row>
    <row r="94" spans="1:5" ht="12" customHeight="1">
      <c r="A94" s="207" t="s">
        <v>65</v>
      </c>
      <c r="B94" s="8" t="s">
        <v>36</v>
      </c>
      <c r="C94" s="245">
        <v>13517</v>
      </c>
      <c r="D94" s="349">
        <v>975</v>
      </c>
      <c r="E94" s="311">
        <f t="shared" ref="E94:E113" si="4">C94+D94</f>
        <v>14492</v>
      </c>
    </row>
    <row r="95" spans="1:5" ht="12" customHeight="1">
      <c r="A95" s="200" t="s">
        <v>66</v>
      </c>
      <c r="B95" s="6" t="s">
        <v>110</v>
      </c>
      <c r="C95" s="169">
        <v>3146</v>
      </c>
      <c r="D95" s="258">
        <v>263</v>
      </c>
      <c r="E95" s="306">
        <f t="shared" si="4"/>
        <v>3409</v>
      </c>
    </row>
    <row r="96" spans="1:5" ht="12" customHeight="1">
      <c r="A96" s="200" t="s">
        <v>67</v>
      </c>
      <c r="B96" s="6" t="s">
        <v>84</v>
      </c>
      <c r="C96" s="171">
        <v>38030</v>
      </c>
      <c r="D96" s="259"/>
      <c r="E96" s="307">
        <f t="shared" si="4"/>
        <v>38030</v>
      </c>
    </row>
    <row r="97" spans="1:5" ht="12" customHeight="1">
      <c r="A97" s="200" t="s">
        <v>68</v>
      </c>
      <c r="B97" s="9" t="s">
        <v>111</v>
      </c>
      <c r="C97" s="171">
        <v>6510</v>
      </c>
      <c r="D97" s="259"/>
      <c r="E97" s="307">
        <f t="shared" si="4"/>
        <v>6510</v>
      </c>
    </row>
    <row r="98" spans="1:5" ht="12" customHeight="1">
      <c r="A98" s="200" t="s">
        <v>76</v>
      </c>
      <c r="B98" s="17" t="s">
        <v>112</v>
      </c>
      <c r="C98" s="169">
        <v>2728</v>
      </c>
      <c r="D98" s="259">
        <v>2000</v>
      </c>
      <c r="E98" s="307">
        <f t="shared" si="4"/>
        <v>4728</v>
      </c>
    </row>
    <row r="99" spans="1:5" ht="12" customHeight="1">
      <c r="A99" s="200" t="s">
        <v>69</v>
      </c>
      <c r="B99" s="6" t="s">
        <v>400</v>
      </c>
      <c r="C99" s="171"/>
      <c r="D99" s="171"/>
      <c r="E99" s="307">
        <f t="shared" si="4"/>
        <v>0</v>
      </c>
    </row>
    <row r="100" spans="1:5" ht="12" customHeight="1">
      <c r="A100" s="200" t="s">
        <v>70</v>
      </c>
      <c r="B100" s="67" t="s">
        <v>341</v>
      </c>
      <c r="C100" s="171"/>
      <c r="D100" s="171"/>
      <c r="E100" s="307">
        <f t="shared" si="4"/>
        <v>0</v>
      </c>
    </row>
    <row r="101" spans="1:5" ht="12" customHeight="1">
      <c r="A101" s="200" t="s">
        <v>77</v>
      </c>
      <c r="B101" s="67" t="s">
        <v>340</v>
      </c>
      <c r="C101" s="171"/>
      <c r="D101" s="171"/>
      <c r="E101" s="307">
        <f t="shared" si="4"/>
        <v>0</v>
      </c>
    </row>
    <row r="102" spans="1:5" ht="12" customHeight="1">
      <c r="A102" s="200" t="s">
        <v>78</v>
      </c>
      <c r="B102" s="67" t="s">
        <v>253</v>
      </c>
      <c r="C102" s="171"/>
      <c r="D102" s="171"/>
      <c r="E102" s="307">
        <f t="shared" si="4"/>
        <v>0</v>
      </c>
    </row>
    <row r="103" spans="1:5" ht="12" customHeight="1">
      <c r="A103" s="200" t="s">
        <v>79</v>
      </c>
      <c r="B103" s="68" t="s">
        <v>254</v>
      </c>
      <c r="C103" s="171"/>
      <c r="D103" s="171"/>
      <c r="E103" s="307">
        <f t="shared" si="4"/>
        <v>0</v>
      </c>
    </row>
    <row r="104" spans="1:5" ht="12" customHeight="1">
      <c r="A104" s="200" t="s">
        <v>80</v>
      </c>
      <c r="B104" s="68" t="s">
        <v>255</v>
      </c>
      <c r="C104" s="171"/>
      <c r="D104" s="171"/>
      <c r="E104" s="307">
        <f t="shared" si="4"/>
        <v>0</v>
      </c>
    </row>
    <row r="105" spans="1:5" ht="12" customHeight="1">
      <c r="A105" s="200" t="s">
        <v>82</v>
      </c>
      <c r="B105" s="67" t="s">
        <v>256</v>
      </c>
      <c r="C105" s="171">
        <v>2628</v>
      </c>
      <c r="D105" s="171"/>
      <c r="E105" s="307">
        <f t="shared" si="4"/>
        <v>2628</v>
      </c>
    </row>
    <row r="106" spans="1:5" ht="12" customHeight="1">
      <c r="A106" s="200" t="s">
        <v>113</v>
      </c>
      <c r="B106" s="67" t="s">
        <v>257</v>
      </c>
      <c r="C106" s="171"/>
      <c r="D106" s="171"/>
      <c r="E106" s="307">
        <f t="shared" si="4"/>
        <v>0</v>
      </c>
    </row>
    <row r="107" spans="1:5" ht="12" customHeight="1">
      <c r="A107" s="200" t="s">
        <v>251</v>
      </c>
      <c r="B107" s="68" t="s">
        <v>258</v>
      </c>
      <c r="C107" s="171"/>
      <c r="D107" s="171"/>
      <c r="E107" s="307">
        <f t="shared" si="4"/>
        <v>0</v>
      </c>
    </row>
    <row r="108" spans="1:5" ht="12" customHeight="1">
      <c r="A108" s="208" t="s">
        <v>252</v>
      </c>
      <c r="B108" s="69" t="s">
        <v>259</v>
      </c>
      <c r="C108" s="171"/>
      <c r="D108" s="171"/>
      <c r="E108" s="307">
        <f t="shared" si="4"/>
        <v>0</v>
      </c>
    </row>
    <row r="109" spans="1:5" ht="12" customHeight="1">
      <c r="A109" s="200" t="s">
        <v>338</v>
      </c>
      <c r="B109" s="69" t="s">
        <v>260</v>
      </c>
      <c r="C109" s="171"/>
      <c r="D109" s="171"/>
      <c r="E109" s="307">
        <f t="shared" si="4"/>
        <v>0</v>
      </c>
    </row>
    <row r="110" spans="1:5" ht="12" customHeight="1">
      <c r="A110" s="200" t="s">
        <v>339</v>
      </c>
      <c r="B110" s="68" t="s">
        <v>261</v>
      </c>
      <c r="C110" s="171">
        <v>100</v>
      </c>
      <c r="D110" s="171">
        <v>2000</v>
      </c>
      <c r="E110" s="306">
        <f t="shared" si="4"/>
        <v>2100</v>
      </c>
    </row>
    <row r="111" spans="1:5" ht="12" customHeight="1">
      <c r="A111" s="200" t="s">
        <v>343</v>
      </c>
      <c r="B111" s="9" t="s">
        <v>37</v>
      </c>
      <c r="C111" s="169"/>
      <c r="D111" s="258"/>
      <c r="E111" s="306">
        <f t="shared" si="4"/>
        <v>0</v>
      </c>
    </row>
    <row r="112" spans="1:5" ht="12" customHeight="1">
      <c r="A112" s="201" t="s">
        <v>344</v>
      </c>
      <c r="B112" s="6" t="s">
        <v>401</v>
      </c>
      <c r="C112" s="171"/>
      <c r="D112" s="259"/>
      <c r="E112" s="307">
        <f t="shared" si="4"/>
        <v>0</v>
      </c>
    </row>
    <row r="113" spans="1:5" ht="12" customHeight="1" thickBot="1">
      <c r="A113" s="209" t="s">
        <v>345</v>
      </c>
      <c r="B113" s="70" t="s">
        <v>402</v>
      </c>
      <c r="C113" s="246"/>
      <c r="D113" s="298"/>
      <c r="E113" s="312">
        <f t="shared" si="4"/>
        <v>0</v>
      </c>
    </row>
    <row r="114" spans="1:5" ht="12" customHeight="1" thickBot="1">
      <c r="A114" s="25" t="s">
        <v>8</v>
      </c>
      <c r="B114" s="23" t="s">
        <v>262</v>
      </c>
      <c r="C114" s="168">
        <f>+C115+C117+C119</f>
        <v>15260</v>
      </c>
      <c r="D114" s="256">
        <f>+D115+D117+D119</f>
        <v>12555</v>
      </c>
      <c r="E114" s="103">
        <f>+E115+E117+E119</f>
        <v>27815</v>
      </c>
    </row>
    <row r="115" spans="1:5" ht="12" customHeight="1">
      <c r="A115" s="199" t="s">
        <v>71</v>
      </c>
      <c r="B115" s="6" t="s">
        <v>130</v>
      </c>
      <c r="C115" s="344">
        <v>1000</v>
      </c>
      <c r="D115" s="257"/>
      <c r="E115" s="212">
        <f t="shared" ref="E115:E127" si="5">C115+D115</f>
        <v>1000</v>
      </c>
    </row>
    <row r="116" spans="1:5" ht="12" customHeight="1">
      <c r="A116" s="199" t="s">
        <v>72</v>
      </c>
      <c r="B116" s="10" t="s">
        <v>266</v>
      </c>
      <c r="C116" s="169"/>
      <c r="D116" s="257"/>
      <c r="E116" s="212">
        <f t="shared" si="5"/>
        <v>0</v>
      </c>
    </row>
    <row r="117" spans="1:5" ht="12" customHeight="1">
      <c r="A117" s="199" t="s">
        <v>73</v>
      </c>
      <c r="B117" s="10" t="s">
        <v>114</v>
      </c>
      <c r="C117" s="343">
        <v>14260</v>
      </c>
      <c r="D117" s="258">
        <v>12555</v>
      </c>
      <c r="E117" s="306">
        <f t="shared" si="5"/>
        <v>26815</v>
      </c>
    </row>
    <row r="118" spans="1:5" ht="12" customHeight="1">
      <c r="A118" s="199" t="s">
        <v>74</v>
      </c>
      <c r="B118" s="10" t="s">
        <v>267</v>
      </c>
      <c r="C118" s="169"/>
      <c r="D118" s="258"/>
      <c r="E118" s="306">
        <f t="shared" si="5"/>
        <v>0</v>
      </c>
    </row>
    <row r="119" spans="1:5" ht="12" customHeight="1">
      <c r="A119" s="199" t="s">
        <v>75</v>
      </c>
      <c r="B119" s="106" t="s">
        <v>133</v>
      </c>
      <c r="C119" s="169"/>
      <c r="D119" s="258"/>
      <c r="E119" s="306">
        <f t="shared" si="5"/>
        <v>0</v>
      </c>
    </row>
    <row r="120" spans="1:5" ht="12" customHeight="1">
      <c r="A120" s="199" t="s">
        <v>81</v>
      </c>
      <c r="B120" s="105" t="s">
        <v>330</v>
      </c>
      <c r="C120" s="169"/>
      <c r="D120" s="258"/>
      <c r="E120" s="306">
        <f t="shared" si="5"/>
        <v>0</v>
      </c>
    </row>
    <row r="121" spans="1:5" ht="12" customHeight="1">
      <c r="A121" s="199" t="s">
        <v>83</v>
      </c>
      <c r="B121" s="178" t="s">
        <v>272</v>
      </c>
      <c r="C121" s="169"/>
      <c r="D121" s="258"/>
      <c r="E121" s="306">
        <f t="shared" si="5"/>
        <v>0</v>
      </c>
    </row>
    <row r="122" spans="1:5" ht="12" customHeight="1">
      <c r="A122" s="199" t="s">
        <v>115</v>
      </c>
      <c r="B122" s="68" t="s">
        <v>255</v>
      </c>
      <c r="C122" s="169"/>
      <c r="D122" s="258"/>
      <c r="E122" s="306">
        <f t="shared" si="5"/>
        <v>0</v>
      </c>
    </row>
    <row r="123" spans="1:5" ht="12" customHeight="1">
      <c r="A123" s="199" t="s">
        <v>116</v>
      </c>
      <c r="B123" s="68" t="s">
        <v>271</v>
      </c>
      <c r="C123" s="169"/>
      <c r="D123" s="258"/>
      <c r="E123" s="306">
        <f t="shared" si="5"/>
        <v>0</v>
      </c>
    </row>
    <row r="124" spans="1:5" ht="12" customHeight="1">
      <c r="A124" s="199" t="s">
        <v>117</v>
      </c>
      <c r="B124" s="68" t="s">
        <v>270</v>
      </c>
      <c r="C124" s="169"/>
      <c r="D124" s="258"/>
      <c r="E124" s="306">
        <f t="shared" si="5"/>
        <v>0</v>
      </c>
    </row>
    <row r="125" spans="1:5" ht="12" customHeight="1">
      <c r="A125" s="199" t="s">
        <v>263</v>
      </c>
      <c r="B125" s="68" t="s">
        <v>258</v>
      </c>
      <c r="C125" s="169"/>
      <c r="D125" s="258"/>
      <c r="E125" s="306">
        <f t="shared" si="5"/>
        <v>0</v>
      </c>
    </row>
    <row r="126" spans="1:5" ht="12" customHeight="1">
      <c r="A126" s="199" t="s">
        <v>264</v>
      </c>
      <c r="B126" s="68" t="s">
        <v>269</v>
      </c>
      <c r="C126" s="169"/>
      <c r="D126" s="258"/>
      <c r="E126" s="306">
        <f t="shared" si="5"/>
        <v>0</v>
      </c>
    </row>
    <row r="127" spans="1:5" ht="12" customHeight="1" thickBot="1">
      <c r="A127" s="208" t="s">
        <v>265</v>
      </c>
      <c r="B127" s="68" t="s">
        <v>268</v>
      </c>
      <c r="C127" s="171"/>
      <c r="D127" s="259"/>
      <c r="E127" s="307">
        <f t="shared" si="5"/>
        <v>0</v>
      </c>
    </row>
    <row r="128" spans="1:5" ht="12" customHeight="1" thickBot="1">
      <c r="A128" s="25" t="s">
        <v>9</v>
      </c>
      <c r="B128" s="61" t="s">
        <v>348</v>
      </c>
      <c r="C128" s="168">
        <f>+C93+C114</f>
        <v>79191</v>
      </c>
      <c r="D128" s="256">
        <f>+D93+D114</f>
        <v>15793</v>
      </c>
      <c r="E128" s="103">
        <f>+E93+E114</f>
        <v>94984</v>
      </c>
    </row>
    <row r="129" spans="1:11" ht="12" customHeight="1" thickBot="1">
      <c r="A129" s="25" t="s">
        <v>10</v>
      </c>
      <c r="B129" s="61" t="s">
        <v>349</v>
      </c>
      <c r="C129" s="168">
        <f>+C130+C131+C132</f>
        <v>0</v>
      </c>
      <c r="D129" s="256">
        <f>+D130+D131+D132</f>
        <v>0</v>
      </c>
      <c r="E129" s="103">
        <f>+E130+E131+E132</f>
        <v>0</v>
      </c>
    </row>
    <row r="130" spans="1:11" s="57" customFormat="1" ht="12" customHeight="1">
      <c r="A130" s="199" t="s">
        <v>167</v>
      </c>
      <c r="B130" s="7" t="s">
        <v>406</v>
      </c>
      <c r="C130" s="169"/>
      <c r="D130" s="258"/>
      <c r="E130" s="306">
        <f>C130+D130</f>
        <v>0</v>
      </c>
    </row>
    <row r="131" spans="1:11" ht="12" customHeight="1">
      <c r="A131" s="199" t="s">
        <v>168</v>
      </c>
      <c r="B131" s="7" t="s">
        <v>357</v>
      </c>
      <c r="C131" s="169"/>
      <c r="D131" s="258"/>
      <c r="E131" s="306">
        <f>C131+D131</f>
        <v>0</v>
      </c>
    </row>
    <row r="132" spans="1:11" ht="12" customHeight="1" thickBot="1">
      <c r="A132" s="208" t="s">
        <v>169</v>
      </c>
      <c r="B132" s="5" t="s">
        <v>405</v>
      </c>
      <c r="C132" s="169"/>
      <c r="D132" s="258"/>
      <c r="E132" s="306">
        <f>C132+D132</f>
        <v>0</v>
      </c>
    </row>
    <row r="133" spans="1:11" ht="12" customHeight="1" thickBot="1">
      <c r="A133" s="25" t="s">
        <v>11</v>
      </c>
      <c r="B133" s="61" t="s">
        <v>350</v>
      </c>
      <c r="C133" s="168">
        <f>+C134+C135+C136+C137+C138+C139</f>
        <v>0</v>
      </c>
      <c r="D133" s="256">
        <f>+D134+D135+D136+D137+D138+D139</f>
        <v>0</v>
      </c>
      <c r="E133" s="103">
        <f>+E134+E135+E136+E137+E138+E139</f>
        <v>0</v>
      </c>
    </row>
    <row r="134" spans="1:11" ht="12" customHeight="1">
      <c r="A134" s="199" t="s">
        <v>58</v>
      </c>
      <c r="B134" s="7" t="s">
        <v>359</v>
      </c>
      <c r="C134" s="169"/>
      <c r="D134" s="258"/>
      <c r="E134" s="306">
        <f t="shared" ref="E134:E139" si="6">C134+D134</f>
        <v>0</v>
      </c>
    </row>
    <row r="135" spans="1:11" ht="12" customHeight="1">
      <c r="A135" s="199" t="s">
        <v>59</v>
      </c>
      <c r="B135" s="7" t="s">
        <v>351</v>
      </c>
      <c r="C135" s="169"/>
      <c r="D135" s="258"/>
      <c r="E135" s="306">
        <f t="shared" si="6"/>
        <v>0</v>
      </c>
    </row>
    <row r="136" spans="1:11" ht="12" customHeight="1">
      <c r="A136" s="199" t="s">
        <v>60</v>
      </c>
      <c r="B136" s="7" t="s">
        <v>352</v>
      </c>
      <c r="C136" s="169"/>
      <c r="D136" s="258"/>
      <c r="E136" s="306">
        <f t="shared" si="6"/>
        <v>0</v>
      </c>
    </row>
    <row r="137" spans="1:11" ht="12" customHeight="1">
      <c r="A137" s="199" t="s">
        <v>102</v>
      </c>
      <c r="B137" s="7" t="s">
        <v>404</v>
      </c>
      <c r="C137" s="169"/>
      <c r="D137" s="258"/>
      <c r="E137" s="306">
        <f t="shared" si="6"/>
        <v>0</v>
      </c>
    </row>
    <row r="138" spans="1:11" ht="12" customHeight="1">
      <c r="A138" s="199" t="s">
        <v>103</v>
      </c>
      <c r="B138" s="7" t="s">
        <v>354</v>
      </c>
      <c r="C138" s="169"/>
      <c r="D138" s="258"/>
      <c r="E138" s="306">
        <f t="shared" si="6"/>
        <v>0</v>
      </c>
    </row>
    <row r="139" spans="1:11" s="57" customFormat="1" ht="12" customHeight="1" thickBot="1">
      <c r="A139" s="208" t="s">
        <v>104</v>
      </c>
      <c r="B139" s="5" t="s">
        <v>355</v>
      </c>
      <c r="C139" s="169"/>
      <c r="D139" s="258"/>
      <c r="E139" s="306">
        <f t="shared" si="6"/>
        <v>0</v>
      </c>
    </row>
    <row r="140" spans="1:11" ht="12" customHeight="1" thickBot="1">
      <c r="A140" s="25" t="s">
        <v>12</v>
      </c>
      <c r="B140" s="61" t="s">
        <v>420</v>
      </c>
      <c r="C140" s="174">
        <f>+C141+C142+C144+C145+C143</f>
        <v>22430</v>
      </c>
      <c r="D140" s="260">
        <f>+D141+D142+D144+D145+D143</f>
        <v>0</v>
      </c>
      <c r="E140" s="211">
        <f>+E141+E142+E144+E145+E143</f>
        <v>22430</v>
      </c>
      <c r="K140" s="102"/>
    </row>
    <row r="141" spans="1:11">
      <c r="A141" s="199" t="s">
        <v>61</v>
      </c>
      <c r="B141" s="7" t="s">
        <v>273</v>
      </c>
      <c r="C141" s="169"/>
      <c r="D141" s="258"/>
      <c r="E141" s="306">
        <f>C141+D141</f>
        <v>0</v>
      </c>
    </row>
    <row r="142" spans="1:11" ht="12" customHeight="1">
      <c r="A142" s="199" t="s">
        <v>62</v>
      </c>
      <c r="B142" s="7" t="s">
        <v>274</v>
      </c>
      <c r="C142" s="345">
        <v>1838</v>
      </c>
      <c r="D142" s="258"/>
      <c r="E142" s="306">
        <f>C142+D142</f>
        <v>1838</v>
      </c>
    </row>
    <row r="143" spans="1:11" ht="12" customHeight="1">
      <c r="A143" s="199" t="s">
        <v>187</v>
      </c>
      <c r="B143" s="7" t="s">
        <v>419</v>
      </c>
      <c r="C143" s="345">
        <v>20592</v>
      </c>
      <c r="D143" s="258"/>
      <c r="E143" s="306">
        <f>C143+D143</f>
        <v>20592</v>
      </c>
    </row>
    <row r="144" spans="1:11" s="57" customFormat="1" ht="12" customHeight="1">
      <c r="A144" s="199" t="s">
        <v>188</v>
      </c>
      <c r="B144" s="7" t="s">
        <v>364</v>
      </c>
      <c r="C144" s="169"/>
      <c r="D144" s="258"/>
      <c r="E144" s="306">
        <f>C144+D144</f>
        <v>0</v>
      </c>
    </row>
    <row r="145" spans="1:5" s="57" customFormat="1" ht="12" customHeight="1" thickBot="1">
      <c r="A145" s="208" t="s">
        <v>189</v>
      </c>
      <c r="B145" s="5" t="s">
        <v>293</v>
      </c>
      <c r="C145" s="169"/>
      <c r="D145" s="258"/>
      <c r="E145" s="306">
        <f>C145+D145</f>
        <v>0</v>
      </c>
    </row>
    <row r="146" spans="1:5" s="57" customFormat="1" ht="12" customHeight="1" thickBot="1">
      <c r="A146" s="25" t="s">
        <v>13</v>
      </c>
      <c r="B146" s="61" t="s">
        <v>365</v>
      </c>
      <c r="C146" s="248">
        <f>+C147+C148+C149+C150+C151</f>
        <v>0</v>
      </c>
      <c r="D146" s="261">
        <f>+D147+D148+D149+D150+D151</f>
        <v>0</v>
      </c>
      <c r="E146" s="243">
        <f>+E147+E148+E149+E150+E151</f>
        <v>0</v>
      </c>
    </row>
    <row r="147" spans="1:5" s="57" customFormat="1" ht="12" customHeight="1">
      <c r="A147" s="199" t="s">
        <v>63</v>
      </c>
      <c r="B147" s="7" t="s">
        <v>360</v>
      </c>
      <c r="C147" s="169"/>
      <c r="D147" s="258"/>
      <c r="E147" s="306">
        <f t="shared" ref="E147:E153" si="7">C147+D147</f>
        <v>0</v>
      </c>
    </row>
    <row r="148" spans="1:5" s="57" customFormat="1" ht="12" customHeight="1">
      <c r="A148" s="199" t="s">
        <v>64</v>
      </c>
      <c r="B148" s="7" t="s">
        <v>367</v>
      </c>
      <c r="C148" s="169"/>
      <c r="D148" s="258"/>
      <c r="E148" s="306">
        <f t="shared" si="7"/>
        <v>0</v>
      </c>
    </row>
    <row r="149" spans="1:5" s="57" customFormat="1" ht="12" customHeight="1">
      <c r="A149" s="199" t="s">
        <v>199</v>
      </c>
      <c r="B149" s="7" t="s">
        <v>362</v>
      </c>
      <c r="C149" s="169"/>
      <c r="D149" s="258"/>
      <c r="E149" s="306">
        <f t="shared" si="7"/>
        <v>0</v>
      </c>
    </row>
    <row r="150" spans="1:5" s="57" customFormat="1" ht="12" customHeight="1">
      <c r="A150" s="199" t="s">
        <v>200</v>
      </c>
      <c r="B150" s="7" t="s">
        <v>407</v>
      </c>
      <c r="C150" s="169"/>
      <c r="D150" s="258"/>
      <c r="E150" s="306">
        <f t="shared" si="7"/>
        <v>0</v>
      </c>
    </row>
    <row r="151" spans="1:5" ht="12.75" customHeight="1" thickBot="1">
      <c r="A151" s="208" t="s">
        <v>366</v>
      </c>
      <c r="B151" s="5" t="s">
        <v>369</v>
      </c>
      <c r="C151" s="171"/>
      <c r="D151" s="259"/>
      <c r="E151" s="307">
        <f t="shared" si="7"/>
        <v>0</v>
      </c>
    </row>
    <row r="152" spans="1:5" ht="12.75" customHeight="1" thickBot="1">
      <c r="A152" s="240" t="s">
        <v>14</v>
      </c>
      <c r="B152" s="61" t="s">
        <v>370</v>
      </c>
      <c r="C152" s="249"/>
      <c r="D152" s="262"/>
      <c r="E152" s="243">
        <f t="shared" si="7"/>
        <v>0</v>
      </c>
    </row>
    <row r="153" spans="1:5" ht="12.75" customHeight="1" thickBot="1">
      <c r="A153" s="240" t="s">
        <v>15</v>
      </c>
      <c r="B153" s="61" t="s">
        <v>371</v>
      </c>
      <c r="C153" s="249"/>
      <c r="D153" s="262"/>
      <c r="E153" s="243">
        <f t="shared" si="7"/>
        <v>0</v>
      </c>
    </row>
    <row r="154" spans="1:5" ht="12" customHeight="1" thickBot="1">
      <c r="A154" s="25" t="s">
        <v>16</v>
      </c>
      <c r="B154" s="61" t="s">
        <v>373</v>
      </c>
      <c r="C154" s="250">
        <f>+C129+C133+C140+C146+C152+C153</f>
        <v>22430</v>
      </c>
      <c r="D154" s="263">
        <f>+D129+D133+D140+D146+D152+D153</f>
        <v>0</v>
      </c>
      <c r="E154" s="244">
        <f>+E129+E133+E140+E146+E152+E153</f>
        <v>22430</v>
      </c>
    </row>
    <row r="155" spans="1:5" ht="15" customHeight="1" thickBot="1">
      <c r="A155" s="210" t="s">
        <v>17</v>
      </c>
      <c r="B155" s="155" t="s">
        <v>372</v>
      </c>
      <c r="C155" s="250">
        <f>+C128+C154</f>
        <v>101621</v>
      </c>
      <c r="D155" s="263">
        <f>+D128+D154</f>
        <v>15793</v>
      </c>
      <c r="E155" s="244">
        <f>+E128+E154</f>
        <v>117414</v>
      </c>
    </row>
    <row r="156" spans="1:5" ht="13.5" thickBot="1">
      <c r="A156" s="158"/>
      <c r="B156" s="159"/>
      <c r="C156" s="160"/>
      <c r="D156" s="160"/>
      <c r="E156" s="160"/>
    </row>
    <row r="157" spans="1:5" ht="15" customHeight="1" thickBot="1">
      <c r="A157" s="100" t="s">
        <v>408</v>
      </c>
      <c r="B157" s="101"/>
      <c r="C157" s="297"/>
      <c r="D157" s="297"/>
      <c r="E157" s="313">
        <f>C157+D157</f>
        <v>0</v>
      </c>
    </row>
    <row r="158" spans="1:5" ht="14.25" customHeight="1" thickBot="1">
      <c r="A158" s="100" t="s">
        <v>125</v>
      </c>
      <c r="B158" s="101"/>
      <c r="C158" s="297"/>
      <c r="D158" s="297"/>
      <c r="E158" s="313">
        <f>C158+D158</f>
        <v>0</v>
      </c>
    </row>
  </sheetData>
  <sheetProtection sheet="1" objects="1" scenarios="1" formatCells="0"/>
  <customSheetViews>
    <customSheetView guid="{89611CC9-506E-48A8-A101-09FDE75231D6}" scale="130" topLeftCell="A127">
      <selection activeCell="C142" sqref="C142:C143"/>
      <rowBreaks count="2" manualBreakCount="2">
        <brk id="69" max="16383" man="1"/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3" orientation="portrait" verticalDpi="300" r:id="rId1"/>
      <headerFooter alignWithMargins="0"/>
    </customSheetView>
    <customSheetView guid="{205C45B3-5796-43E4-ADF6-EB819BC78C16}" scale="130" topLeftCell="A70">
      <selection activeCell="D76" sqref="D76"/>
      <rowBreaks count="2" manualBreakCount="2">
        <brk id="69" max="16383" man="1"/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3" orientation="portrait" verticalDpi="300" r:id="rId2"/>
      <headerFooter alignWithMargins="0"/>
    </customSheetView>
  </customSheetViews>
  <mergeCells count="4">
    <mergeCell ref="B2:D2"/>
    <mergeCell ref="B3:D3"/>
    <mergeCell ref="A7:E7"/>
    <mergeCell ref="A92:E92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3"/>
  <headerFooter alignWithMargins="0"/>
  <rowBreaks count="2" manualBreakCount="2">
    <brk id="69" max="16383" man="1"/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3">
    <tabColor rgb="FF92D050"/>
  </sheetPr>
  <dimension ref="A1:K158"/>
  <sheetViews>
    <sheetView zoomScale="130" zoomScaleNormal="130" zoomScaleSheetLayoutView="100" workbookViewId="0">
      <selection activeCell="B6" sqref="B6"/>
    </sheetView>
  </sheetViews>
  <sheetFormatPr defaultRowHeight="12.75"/>
  <cols>
    <col min="1" max="1" width="16.1640625" style="161" customWidth="1"/>
    <col min="2" max="2" width="62" style="162" customWidth="1"/>
    <col min="3" max="3" width="14.1640625" style="163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84"/>
      <c r="B1" s="86"/>
      <c r="E1" s="288" t="s">
        <v>484</v>
      </c>
    </row>
    <row r="2" spans="1:5" s="53" customFormat="1" ht="21" customHeight="1" thickBot="1">
      <c r="A2" s="289" t="s">
        <v>46</v>
      </c>
      <c r="B2" s="378" t="s">
        <v>127</v>
      </c>
      <c r="C2" s="378"/>
      <c r="D2" s="378"/>
      <c r="E2" s="290" t="s">
        <v>38</v>
      </c>
    </row>
    <row r="3" spans="1:5" s="53" customFormat="1" ht="24.75" thickBot="1">
      <c r="A3" s="289" t="s">
        <v>123</v>
      </c>
      <c r="B3" s="378" t="s">
        <v>322</v>
      </c>
      <c r="C3" s="378"/>
      <c r="D3" s="378"/>
      <c r="E3" s="291" t="s">
        <v>43</v>
      </c>
    </row>
    <row r="4" spans="1:5" s="54" customFormat="1" ht="15.95" customHeight="1" thickBot="1">
      <c r="A4" s="87"/>
      <c r="B4" s="87"/>
      <c r="C4" s="88"/>
      <c r="E4" s="88" t="s">
        <v>39</v>
      </c>
    </row>
    <row r="5" spans="1:5" ht="36.75" thickBot="1">
      <c r="A5" s="175" t="s">
        <v>124</v>
      </c>
      <c r="B5" s="89" t="s">
        <v>503</v>
      </c>
      <c r="C5" s="327" t="s">
        <v>421</v>
      </c>
      <c r="D5" s="328" t="s">
        <v>480</v>
      </c>
      <c r="E5" s="329" t="s">
        <v>497</v>
      </c>
    </row>
    <row r="6" spans="1:5" s="50" customFormat="1" ht="12.95" customHeight="1" thickBot="1">
      <c r="A6" s="78" t="s">
        <v>387</v>
      </c>
      <c r="B6" s="79" t="s">
        <v>388</v>
      </c>
      <c r="C6" s="79" t="s">
        <v>389</v>
      </c>
      <c r="D6" s="292" t="s">
        <v>391</v>
      </c>
      <c r="E6" s="341" t="s">
        <v>495</v>
      </c>
    </row>
    <row r="7" spans="1:5" s="50" customFormat="1" ht="15.95" customHeight="1" thickBot="1">
      <c r="A7" s="375" t="s">
        <v>40</v>
      </c>
      <c r="B7" s="376"/>
      <c r="C7" s="376"/>
      <c r="D7" s="376"/>
      <c r="E7" s="377"/>
    </row>
    <row r="8" spans="1:5" s="50" customFormat="1" ht="12" customHeight="1" thickBot="1">
      <c r="A8" s="25" t="s">
        <v>7</v>
      </c>
      <c r="B8" s="19" t="s">
        <v>152</v>
      </c>
      <c r="C8" s="168">
        <f>+C9+C10+C11+C12+C13+C14</f>
        <v>0</v>
      </c>
      <c r="D8" s="256">
        <f>+D9+D10+D11+D12+D13+D14</f>
        <v>0</v>
      </c>
      <c r="E8" s="103">
        <f>+E9+E10+E11+E12+E13+E14</f>
        <v>0</v>
      </c>
    </row>
    <row r="9" spans="1:5" s="55" customFormat="1" ht="12" customHeight="1">
      <c r="A9" s="199" t="s">
        <v>65</v>
      </c>
      <c r="B9" s="182" t="s">
        <v>153</v>
      </c>
      <c r="C9" s="170"/>
      <c r="D9" s="257"/>
      <c r="E9" s="212">
        <f t="shared" ref="E9:E14" si="0">C9+D9</f>
        <v>0</v>
      </c>
    </row>
    <row r="10" spans="1:5" s="56" customFormat="1" ht="12" customHeight="1">
      <c r="A10" s="200" t="s">
        <v>66</v>
      </c>
      <c r="B10" s="183" t="s">
        <v>154</v>
      </c>
      <c r="C10" s="169"/>
      <c r="D10" s="258"/>
      <c r="E10" s="306">
        <f t="shared" si="0"/>
        <v>0</v>
      </c>
    </row>
    <row r="11" spans="1:5" s="56" customFormat="1" ht="12" customHeight="1">
      <c r="A11" s="200" t="s">
        <v>67</v>
      </c>
      <c r="B11" s="183" t="s">
        <v>155</v>
      </c>
      <c r="C11" s="169"/>
      <c r="D11" s="258"/>
      <c r="E11" s="306">
        <f t="shared" si="0"/>
        <v>0</v>
      </c>
    </row>
    <row r="12" spans="1:5" s="56" customFormat="1" ht="12" customHeight="1">
      <c r="A12" s="200" t="s">
        <v>68</v>
      </c>
      <c r="B12" s="183" t="s">
        <v>156</v>
      </c>
      <c r="C12" s="169"/>
      <c r="D12" s="258"/>
      <c r="E12" s="306">
        <f t="shared" si="0"/>
        <v>0</v>
      </c>
    </row>
    <row r="13" spans="1:5" s="56" customFormat="1" ht="12" customHeight="1">
      <c r="A13" s="200" t="s">
        <v>85</v>
      </c>
      <c r="B13" s="183" t="s">
        <v>395</v>
      </c>
      <c r="C13" s="169"/>
      <c r="D13" s="258"/>
      <c r="E13" s="306">
        <f t="shared" si="0"/>
        <v>0</v>
      </c>
    </row>
    <row r="14" spans="1:5" s="55" customFormat="1" ht="12" customHeight="1" thickBot="1">
      <c r="A14" s="201" t="s">
        <v>69</v>
      </c>
      <c r="B14" s="184" t="s">
        <v>333</v>
      </c>
      <c r="C14" s="169"/>
      <c r="D14" s="258"/>
      <c r="E14" s="306">
        <f t="shared" si="0"/>
        <v>0</v>
      </c>
    </row>
    <row r="15" spans="1:5" s="55" customFormat="1" ht="12" customHeight="1" thickBot="1">
      <c r="A15" s="25" t="s">
        <v>8</v>
      </c>
      <c r="B15" s="104" t="s">
        <v>157</v>
      </c>
      <c r="C15" s="168">
        <f>+C16+C17+C18+C19+C20</f>
        <v>0</v>
      </c>
      <c r="D15" s="256">
        <f>+D16+D17+D18+D19+D20</f>
        <v>0</v>
      </c>
      <c r="E15" s="103">
        <f>+E16+E17+E18+E19+E20</f>
        <v>0</v>
      </c>
    </row>
    <row r="16" spans="1:5" s="55" customFormat="1" ht="12" customHeight="1">
      <c r="A16" s="199" t="s">
        <v>71</v>
      </c>
      <c r="B16" s="182" t="s">
        <v>158</v>
      </c>
      <c r="C16" s="170"/>
      <c r="D16" s="257"/>
      <c r="E16" s="212">
        <f t="shared" ref="E16:E21" si="1">C16+D16</f>
        <v>0</v>
      </c>
    </row>
    <row r="17" spans="1:5" s="55" customFormat="1" ht="12" customHeight="1">
      <c r="A17" s="200" t="s">
        <v>72</v>
      </c>
      <c r="B17" s="183" t="s">
        <v>159</v>
      </c>
      <c r="C17" s="169"/>
      <c r="D17" s="258"/>
      <c r="E17" s="306">
        <f t="shared" si="1"/>
        <v>0</v>
      </c>
    </row>
    <row r="18" spans="1:5" s="55" customFormat="1" ht="12" customHeight="1">
      <c r="A18" s="200" t="s">
        <v>73</v>
      </c>
      <c r="B18" s="183" t="s">
        <v>324</v>
      </c>
      <c r="C18" s="169"/>
      <c r="D18" s="258"/>
      <c r="E18" s="306">
        <f t="shared" si="1"/>
        <v>0</v>
      </c>
    </row>
    <row r="19" spans="1:5" s="55" customFormat="1" ht="12" customHeight="1">
      <c r="A19" s="200" t="s">
        <v>74</v>
      </c>
      <c r="B19" s="183" t="s">
        <v>325</v>
      </c>
      <c r="C19" s="169"/>
      <c r="D19" s="258"/>
      <c r="E19" s="306">
        <f t="shared" si="1"/>
        <v>0</v>
      </c>
    </row>
    <row r="20" spans="1:5" s="55" customFormat="1" ht="12" customHeight="1">
      <c r="A20" s="200" t="s">
        <v>75</v>
      </c>
      <c r="B20" s="183" t="s">
        <v>160</v>
      </c>
      <c r="C20" s="169"/>
      <c r="D20" s="258"/>
      <c r="E20" s="306">
        <f t="shared" si="1"/>
        <v>0</v>
      </c>
    </row>
    <row r="21" spans="1:5" s="56" customFormat="1" ht="12" customHeight="1" thickBot="1">
      <c r="A21" s="201" t="s">
        <v>81</v>
      </c>
      <c r="B21" s="184" t="s">
        <v>161</v>
      </c>
      <c r="C21" s="171"/>
      <c r="D21" s="259"/>
      <c r="E21" s="307">
        <f t="shared" si="1"/>
        <v>0</v>
      </c>
    </row>
    <row r="22" spans="1:5" s="56" customFormat="1" ht="12" customHeight="1" thickBot="1">
      <c r="A22" s="25" t="s">
        <v>9</v>
      </c>
      <c r="B22" s="19" t="s">
        <v>162</v>
      </c>
      <c r="C22" s="168">
        <f>+C23+C24+C25+C26+C27</f>
        <v>0</v>
      </c>
      <c r="D22" s="256">
        <f>+D23+D24+D25+D26+D27</f>
        <v>0</v>
      </c>
      <c r="E22" s="103">
        <f>+E23+E24+E25+E26+E27</f>
        <v>0</v>
      </c>
    </row>
    <row r="23" spans="1:5" s="56" customFormat="1" ht="12" customHeight="1">
      <c r="A23" s="199" t="s">
        <v>54</v>
      </c>
      <c r="B23" s="182" t="s">
        <v>163</v>
      </c>
      <c r="C23" s="170"/>
      <c r="D23" s="257"/>
      <c r="E23" s="212">
        <f t="shared" ref="E23:E64" si="2">C23+D23</f>
        <v>0</v>
      </c>
    </row>
    <row r="24" spans="1:5" s="55" customFormat="1" ht="12" customHeight="1">
      <c r="A24" s="200" t="s">
        <v>55</v>
      </c>
      <c r="B24" s="183" t="s">
        <v>164</v>
      </c>
      <c r="C24" s="169"/>
      <c r="D24" s="258"/>
      <c r="E24" s="306">
        <f t="shared" si="2"/>
        <v>0</v>
      </c>
    </row>
    <row r="25" spans="1:5" s="56" customFormat="1" ht="12" customHeight="1">
      <c r="A25" s="200" t="s">
        <v>56</v>
      </c>
      <c r="B25" s="183" t="s">
        <v>326</v>
      </c>
      <c r="C25" s="169"/>
      <c r="D25" s="258"/>
      <c r="E25" s="306">
        <f t="shared" si="2"/>
        <v>0</v>
      </c>
    </row>
    <row r="26" spans="1:5" s="56" customFormat="1" ht="12" customHeight="1">
      <c r="A26" s="200" t="s">
        <v>57</v>
      </c>
      <c r="B26" s="183" t="s">
        <v>327</v>
      </c>
      <c r="C26" s="169"/>
      <c r="D26" s="258"/>
      <c r="E26" s="306">
        <f t="shared" si="2"/>
        <v>0</v>
      </c>
    </row>
    <row r="27" spans="1:5" s="56" customFormat="1" ht="12" customHeight="1">
      <c r="A27" s="200" t="s">
        <v>98</v>
      </c>
      <c r="B27" s="183" t="s">
        <v>165</v>
      </c>
      <c r="C27" s="169"/>
      <c r="D27" s="258"/>
      <c r="E27" s="306">
        <f t="shared" si="2"/>
        <v>0</v>
      </c>
    </row>
    <row r="28" spans="1:5" s="56" customFormat="1" ht="12" customHeight="1" thickBot="1">
      <c r="A28" s="201" t="s">
        <v>99</v>
      </c>
      <c r="B28" s="184" t="s">
        <v>166</v>
      </c>
      <c r="C28" s="171"/>
      <c r="D28" s="259"/>
      <c r="E28" s="307">
        <f t="shared" si="2"/>
        <v>0</v>
      </c>
    </row>
    <row r="29" spans="1:5" s="56" customFormat="1" ht="12" customHeight="1" thickBot="1">
      <c r="A29" s="25" t="s">
        <v>100</v>
      </c>
      <c r="B29" s="19" t="s">
        <v>476</v>
      </c>
      <c r="C29" s="174">
        <f>+C30+C31+C32+C33+C34+C35+C36</f>
        <v>0</v>
      </c>
      <c r="D29" s="174">
        <f>+D30+D31+D32+D33+D34+D35+D36</f>
        <v>0</v>
      </c>
      <c r="E29" s="211">
        <f>+E30+E31+E32+E33+E34+E35+E36</f>
        <v>0</v>
      </c>
    </row>
    <row r="30" spans="1:5" s="56" customFormat="1" ht="12" customHeight="1">
      <c r="A30" s="199" t="s">
        <v>167</v>
      </c>
      <c r="B30" s="182" t="s">
        <v>469</v>
      </c>
      <c r="C30" s="170"/>
      <c r="D30" s="170"/>
      <c r="E30" s="212">
        <f t="shared" si="2"/>
        <v>0</v>
      </c>
    </row>
    <row r="31" spans="1:5" s="56" customFormat="1" ht="12" customHeight="1">
      <c r="A31" s="200" t="s">
        <v>168</v>
      </c>
      <c r="B31" s="183" t="s">
        <v>470</v>
      </c>
      <c r="C31" s="169"/>
      <c r="D31" s="169"/>
      <c r="E31" s="306">
        <f t="shared" si="2"/>
        <v>0</v>
      </c>
    </row>
    <row r="32" spans="1:5" s="56" customFormat="1" ht="12" customHeight="1">
      <c r="A32" s="200" t="s">
        <v>169</v>
      </c>
      <c r="B32" s="183" t="s">
        <v>471</v>
      </c>
      <c r="C32" s="169"/>
      <c r="D32" s="169"/>
      <c r="E32" s="306">
        <f t="shared" si="2"/>
        <v>0</v>
      </c>
    </row>
    <row r="33" spans="1:5" s="56" customFormat="1" ht="12" customHeight="1">
      <c r="A33" s="200" t="s">
        <v>170</v>
      </c>
      <c r="B33" s="183" t="s">
        <v>472</v>
      </c>
      <c r="C33" s="169"/>
      <c r="D33" s="169"/>
      <c r="E33" s="306">
        <f t="shared" si="2"/>
        <v>0</v>
      </c>
    </row>
    <row r="34" spans="1:5" s="56" customFormat="1" ht="12" customHeight="1">
      <c r="A34" s="200" t="s">
        <v>473</v>
      </c>
      <c r="B34" s="183" t="s">
        <v>171</v>
      </c>
      <c r="C34" s="169"/>
      <c r="D34" s="169"/>
      <c r="E34" s="306">
        <f t="shared" si="2"/>
        <v>0</v>
      </c>
    </row>
    <row r="35" spans="1:5" s="56" customFormat="1" ht="12" customHeight="1">
      <c r="A35" s="200" t="s">
        <v>474</v>
      </c>
      <c r="B35" s="183" t="s">
        <v>172</v>
      </c>
      <c r="C35" s="169"/>
      <c r="D35" s="169"/>
      <c r="E35" s="306">
        <f t="shared" si="2"/>
        <v>0</v>
      </c>
    </row>
    <row r="36" spans="1:5" s="56" customFormat="1" ht="12" customHeight="1" thickBot="1">
      <c r="A36" s="201" t="s">
        <v>475</v>
      </c>
      <c r="B36" s="184" t="s">
        <v>173</v>
      </c>
      <c r="C36" s="171"/>
      <c r="D36" s="171"/>
      <c r="E36" s="307">
        <f t="shared" si="2"/>
        <v>0</v>
      </c>
    </row>
    <row r="37" spans="1:5" s="56" customFormat="1" ht="12" customHeight="1" thickBot="1">
      <c r="A37" s="25" t="s">
        <v>11</v>
      </c>
      <c r="B37" s="19" t="s">
        <v>334</v>
      </c>
      <c r="C37" s="168">
        <f>SUM(C38:C48)</f>
        <v>0</v>
      </c>
      <c r="D37" s="256">
        <f>SUM(D38:D48)</f>
        <v>0</v>
      </c>
      <c r="E37" s="103">
        <f>SUM(E38:E48)</f>
        <v>0</v>
      </c>
    </row>
    <row r="38" spans="1:5" s="56" customFormat="1" ht="12" customHeight="1">
      <c r="A38" s="199" t="s">
        <v>58</v>
      </c>
      <c r="B38" s="182" t="s">
        <v>176</v>
      </c>
      <c r="C38" s="170"/>
      <c r="D38" s="257"/>
      <c r="E38" s="212">
        <f t="shared" si="2"/>
        <v>0</v>
      </c>
    </row>
    <row r="39" spans="1:5" s="56" customFormat="1" ht="12" customHeight="1">
      <c r="A39" s="200" t="s">
        <v>59</v>
      </c>
      <c r="B39" s="183" t="s">
        <v>177</v>
      </c>
      <c r="C39" s="169"/>
      <c r="D39" s="258"/>
      <c r="E39" s="306">
        <f t="shared" si="2"/>
        <v>0</v>
      </c>
    </row>
    <row r="40" spans="1:5" s="56" customFormat="1" ht="12" customHeight="1">
      <c r="A40" s="200" t="s">
        <v>60</v>
      </c>
      <c r="B40" s="183" t="s">
        <v>178</v>
      </c>
      <c r="C40" s="169"/>
      <c r="D40" s="258"/>
      <c r="E40" s="306">
        <f t="shared" si="2"/>
        <v>0</v>
      </c>
    </row>
    <row r="41" spans="1:5" s="56" customFormat="1" ht="12" customHeight="1">
      <c r="A41" s="200" t="s">
        <v>102</v>
      </c>
      <c r="B41" s="183" t="s">
        <v>179</v>
      </c>
      <c r="C41" s="169"/>
      <c r="D41" s="258"/>
      <c r="E41" s="306">
        <f t="shared" si="2"/>
        <v>0</v>
      </c>
    </row>
    <row r="42" spans="1:5" s="56" customFormat="1" ht="12" customHeight="1">
      <c r="A42" s="200" t="s">
        <v>103</v>
      </c>
      <c r="B42" s="183" t="s">
        <v>180</v>
      </c>
      <c r="C42" s="169"/>
      <c r="D42" s="258"/>
      <c r="E42" s="306">
        <f t="shared" si="2"/>
        <v>0</v>
      </c>
    </row>
    <row r="43" spans="1:5" s="56" customFormat="1" ht="12" customHeight="1">
      <c r="A43" s="200" t="s">
        <v>104</v>
      </c>
      <c r="B43" s="183" t="s">
        <v>181</v>
      </c>
      <c r="C43" s="169"/>
      <c r="D43" s="258"/>
      <c r="E43" s="306">
        <f t="shared" si="2"/>
        <v>0</v>
      </c>
    </row>
    <row r="44" spans="1:5" s="56" customFormat="1" ht="12" customHeight="1">
      <c r="A44" s="200" t="s">
        <v>105</v>
      </c>
      <c r="B44" s="183" t="s">
        <v>182</v>
      </c>
      <c r="C44" s="169"/>
      <c r="D44" s="258"/>
      <c r="E44" s="306">
        <f t="shared" si="2"/>
        <v>0</v>
      </c>
    </row>
    <row r="45" spans="1:5" s="56" customFormat="1" ht="12" customHeight="1">
      <c r="A45" s="200" t="s">
        <v>106</v>
      </c>
      <c r="B45" s="183" t="s">
        <v>183</v>
      </c>
      <c r="C45" s="169"/>
      <c r="D45" s="258"/>
      <c r="E45" s="306">
        <f t="shared" si="2"/>
        <v>0</v>
      </c>
    </row>
    <row r="46" spans="1:5" s="56" customFormat="1" ht="12" customHeight="1">
      <c r="A46" s="200" t="s">
        <v>174</v>
      </c>
      <c r="B46" s="183" t="s">
        <v>184</v>
      </c>
      <c r="C46" s="172"/>
      <c r="D46" s="293"/>
      <c r="E46" s="308">
        <f t="shared" si="2"/>
        <v>0</v>
      </c>
    </row>
    <row r="47" spans="1:5" s="56" customFormat="1" ht="12" customHeight="1">
      <c r="A47" s="201" t="s">
        <v>175</v>
      </c>
      <c r="B47" s="184" t="s">
        <v>336</v>
      </c>
      <c r="C47" s="173"/>
      <c r="D47" s="294"/>
      <c r="E47" s="309">
        <f t="shared" si="2"/>
        <v>0</v>
      </c>
    </row>
    <row r="48" spans="1:5" s="56" customFormat="1" ht="12" customHeight="1" thickBot="1">
      <c r="A48" s="201" t="s">
        <v>335</v>
      </c>
      <c r="B48" s="184" t="s">
        <v>185</v>
      </c>
      <c r="C48" s="173"/>
      <c r="D48" s="294"/>
      <c r="E48" s="309">
        <f t="shared" si="2"/>
        <v>0</v>
      </c>
    </row>
    <row r="49" spans="1:5" s="56" customFormat="1" ht="12" customHeight="1" thickBot="1">
      <c r="A49" s="25" t="s">
        <v>12</v>
      </c>
      <c r="B49" s="19" t="s">
        <v>186</v>
      </c>
      <c r="C49" s="168">
        <f>SUM(C50:C54)</f>
        <v>0</v>
      </c>
      <c r="D49" s="256">
        <f>SUM(D50:D54)</f>
        <v>0</v>
      </c>
      <c r="E49" s="103">
        <f>SUM(E50:E54)</f>
        <v>0</v>
      </c>
    </row>
    <row r="50" spans="1:5" s="56" customFormat="1" ht="12" customHeight="1">
      <c r="A50" s="199" t="s">
        <v>61</v>
      </c>
      <c r="B50" s="182" t="s">
        <v>190</v>
      </c>
      <c r="C50" s="224"/>
      <c r="D50" s="295"/>
      <c r="E50" s="310">
        <f t="shared" si="2"/>
        <v>0</v>
      </c>
    </row>
    <row r="51" spans="1:5" s="56" customFormat="1" ht="12" customHeight="1">
      <c r="A51" s="200" t="s">
        <v>62</v>
      </c>
      <c r="B51" s="183" t="s">
        <v>191</v>
      </c>
      <c r="C51" s="172"/>
      <c r="D51" s="293"/>
      <c r="E51" s="308">
        <f t="shared" si="2"/>
        <v>0</v>
      </c>
    </row>
    <row r="52" spans="1:5" s="56" customFormat="1" ht="12" customHeight="1">
      <c r="A52" s="200" t="s">
        <v>187</v>
      </c>
      <c r="B52" s="183" t="s">
        <v>192</v>
      </c>
      <c r="C52" s="172"/>
      <c r="D52" s="293"/>
      <c r="E52" s="308">
        <f t="shared" si="2"/>
        <v>0</v>
      </c>
    </row>
    <row r="53" spans="1:5" s="56" customFormat="1" ht="12" customHeight="1">
      <c r="A53" s="200" t="s">
        <v>188</v>
      </c>
      <c r="B53" s="183" t="s">
        <v>193</v>
      </c>
      <c r="C53" s="172"/>
      <c r="D53" s="293"/>
      <c r="E53" s="308">
        <f t="shared" si="2"/>
        <v>0</v>
      </c>
    </row>
    <row r="54" spans="1:5" s="56" customFormat="1" ht="12" customHeight="1" thickBot="1">
      <c r="A54" s="201" t="s">
        <v>189</v>
      </c>
      <c r="B54" s="184" t="s">
        <v>194</v>
      </c>
      <c r="C54" s="173"/>
      <c r="D54" s="294"/>
      <c r="E54" s="309">
        <f t="shared" si="2"/>
        <v>0</v>
      </c>
    </row>
    <row r="55" spans="1:5" s="56" customFormat="1" ht="12" customHeight="1" thickBot="1">
      <c r="A55" s="25" t="s">
        <v>107</v>
      </c>
      <c r="B55" s="19" t="s">
        <v>195</v>
      </c>
      <c r="C55" s="168">
        <f>SUM(C56:C58)</f>
        <v>0</v>
      </c>
      <c r="D55" s="256">
        <f>SUM(D56:D58)</f>
        <v>0</v>
      </c>
      <c r="E55" s="103">
        <f>SUM(E56:E58)</f>
        <v>0</v>
      </c>
    </row>
    <row r="56" spans="1:5" s="56" customFormat="1" ht="12" customHeight="1">
      <c r="A56" s="199" t="s">
        <v>63</v>
      </c>
      <c r="B56" s="182" t="s">
        <v>196</v>
      </c>
      <c r="C56" s="170"/>
      <c r="D56" s="257"/>
      <c r="E56" s="212">
        <f t="shared" si="2"/>
        <v>0</v>
      </c>
    </row>
    <row r="57" spans="1:5" s="56" customFormat="1" ht="12" customHeight="1">
      <c r="A57" s="200" t="s">
        <v>64</v>
      </c>
      <c r="B57" s="183" t="s">
        <v>328</v>
      </c>
      <c r="C57" s="169"/>
      <c r="D57" s="258"/>
      <c r="E57" s="306">
        <f t="shared" si="2"/>
        <v>0</v>
      </c>
    </row>
    <row r="58" spans="1:5" s="56" customFormat="1" ht="12" customHeight="1">
      <c r="A58" s="200" t="s">
        <v>199</v>
      </c>
      <c r="B58" s="183" t="s">
        <v>197</v>
      </c>
      <c r="C58" s="169"/>
      <c r="D58" s="258"/>
      <c r="E58" s="306">
        <f t="shared" si="2"/>
        <v>0</v>
      </c>
    </row>
    <row r="59" spans="1:5" s="56" customFormat="1" ht="12" customHeight="1" thickBot="1">
      <c r="A59" s="201" t="s">
        <v>200</v>
      </c>
      <c r="B59" s="184" t="s">
        <v>198</v>
      </c>
      <c r="C59" s="171"/>
      <c r="D59" s="259"/>
      <c r="E59" s="307">
        <f t="shared" si="2"/>
        <v>0</v>
      </c>
    </row>
    <row r="60" spans="1:5" s="56" customFormat="1" ht="12" customHeight="1" thickBot="1">
      <c r="A60" s="25" t="s">
        <v>14</v>
      </c>
      <c r="B60" s="104" t="s">
        <v>201</v>
      </c>
      <c r="C60" s="168">
        <f>SUM(C61:C63)</f>
        <v>0</v>
      </c>
      <c r="D60" s="256">
        <f>SUM(D61:D63)</f>
        <v>0</v>
      </c>
      <c r="E60" s="103">
        <f>SUM(E61:E63)</f>
        <v>0</v>
      </c>
    </row>
    <row r="61" spans="1:5" s="56" customFormat="1" ht="12" customHeight="1">
      <c r="A61" s="199" t="s">
        <v>108</v>
      </c>
      <c r="B61" s="182" t="s">
        <v>203</v>
      </c>
      <c r="C61" s="172"/>
      <c r="D61" s="293"/>
      <c r="E61" s="308">
        <f t="shared" si="2"/>
        <v>0</v>
      </c>
    </row>
    <row r="62" spans="1:5" s="56" customFormat="1" ht="12" customHeight="1">
      <c r="A62" s="200" t="s">
        <v>109</v>
      </c>
      <c r="B62" s="183" t="s">
        <v>329</v>
      </c>
      <c r="C62" s="172"/>
      <c r="D62" s="293"/>
      <c r="E62" s="308">
        <f t="shared" si="2"/>
        <v>0</v>
      </c>
    </row>
    <row r="63" spans="1:5" s="56" customFormat="1" ht="12" customHeight="1">
      <c r="A63" s="200" t="s">
        <v>132</v>
      </c>
      <c r="B63" s="183" t="s">
        <v>204</v>
      </c>
      <c r="C63" s="172"/>
      <c r="D63" s="293"/>
      <c r="E63" s="308">
        <f t="shared" si="2"/>
        <v>0</v>
      </c>
    </row>
    <row r="64" spans="1:5" s="56" customFormat="1" ht="12" customHeight="1" thickBot="1">
      <c r="A64" s="201" t="s">
        <v>202</v>
      </c>
      <c r="B64" s="184" t="s">
        <v>205</v>
      </c>
      <c r="C64" s="172"/>
      <c r="D64" s="293"/>
      <c r="E64" s="308">
        <f t="shared" si="2"/>
        <v>0</v>
      </c>
    </row>
    <row r="65" spans="1:5" s="56" customFormat="1" ht="12" customHeight="1" thickBot="1">
      <c r="A65" s="25" t="s">
        <v>15</v>
      </c>
      <c r="B65" s="19" t="s">
        <v>206</v>
      </c>
      <c r="C65" s="174">
        <f>+C8+C15+C22+C29+C37+C49+C55+C60</f>
        <v>0</v>
      </c>
      <c r="D65" s="260">
        <f>+D8+D15+D22+D29+D37+D49+D55+D60</f>
        <v>0</v>
      </c>
      <c r="E65" s="211">
        <f>+E8+E15+E22+E29+E37+E49+E55+E60</f>
        <v>0</v>
      </c>
    </row>
    <row r="66" spans="1:5" s="56" customFormat="1" ht="12" customHeight="1" thickBot="1">
      <c r="A66" s="202" t="s">
        <v>297</v>
      </c>
      <c r="B66" s="104" t="s">
        <v>208</v>
      </c>
      <c r="C66" s="168">
        <f>SUM(C67:C69)</f>
        <v>0</v>
      </c>
      <c r="D66" s="256">
        <f>SUM(D67:D69)</f>
        <v>0</v>
      </c>
      <c r="E66" s="103">
        <f>SUM(E67:E69)</f>
        <v>0</v>
      </c>
    </row>
    <row r="67" spans="1:5" s="56" customFormat="1" ht="12" customHeight="1">
      <c r="A67" s="199" t="s">
        <v>239</v>
      </c>
      <c r="B67" s="182" t="s">
        <v>209</v>
      </c>
      <c r="C67" s="172"/>
      <c r="D67" s="293"/>
      <c r="E67" s="308">
        <f>C67+D67</f>
        <v>0</v>
      </c>
    </row>
    <row r="68" spans="1:5" s="56" customFormat="1" ht="12" customHeight="1">
      <c r="A68" s="200" t="s">
        <v>248</v>
      </c>
      <c r="B68" s="183" t="s">
        <v>210</v>
      </c>
      <c r="C68" s="172"/>
      <c r="D68" s="293"/>
      <c r="E68" s="308">
        <f>C68+D68</f>
        <v>0</v>
      </c>
    </row>
    <row r="69" spans="1:5" s="56" customFormat="1" ht="12" customHeight="1" thickBot="1">
      <c r="A69" s="201" t="s">
        <v>249</v>
      </c>
      <c r="B69" s="185" t="s">
        <v>211</v>
      </c>
      <c r="C69" s="172"/>
      <c r="D69" s="296"/>
      <c r="E69" s="308">
        <f>C69+D69</f>
        <v>0</v>
      </c>
    </row>
    <row r="70" spans="1:5" s="56" customFormat="1" ht="12" customHeight="1" thickBot="1">
      <c r="A70" s="202" t="s">
        <v>212</v>
      </c>
      <c r="B70" s="104" t="s">
        <v>213</v>
      </c>
      <c r="C70" s="168">
        <f>SUM(C71:C74)</f>
        <v>0</v>
      </c>
      <c r="D70" s="168">
        <f>SUM(D71:D74)</f>
        <v>0</v>
      </c>
      <c r="E70" s="103">
        <f>SUM(E71:E74)</f>
        <v>0</v>
      </c>
    </row>
    <row r="71" spans="1:5" s="56" customFormat="1" ht="12" customHeight="1">
      <c r="A71" s="199" t="s">
        <v>86</v>
      </c>
      <c r="B71" s="182" t="s">
        <v>214</v>
      </c>
      <c r="C71" s="172"/>
      <c r="D71" s="172"/>
      <c r="E71" s="308">
        <f>C71+D71</f>
        <v>0</v>
      </c>
    </row>
    <row r="72" spans="1:5" s="56" customFormat="1" ht="12" customHeight="1">
      <c r="A72" s="200" t="s">
        <v>87</v>
      </c>
      <c r="B72" s="183" t="s">
        <v>215</v>
      </c>
      <c r="C72" s="172"/>
      <c r="D72" s="172"/>
      <c r="E72" s="308">
        <f>C72+D72</f>
        <v>0</v>
      </c>
    </row>
    <row r="73" spans="1:5" s="56" customFormat="1" ht="12" customHeight="1">
      <c r="A73" s="200" t="s">
        <v>240</v>
      </c>
      <c r="B73" s="183" t="s">
        <v>216</v>
      </c>
      <c r="C73" s="172"/>
      <c r="D73" s="172"/>
      <c r="E73" s="308">
        <f>C73+D73</f>
        <v>0</v>
      </c>
    </row>
    <row r="74" spans="1:5" s="56" customFormat="1" ht="12" customHeight="1" thickBot="1">
      <c r="A74" s="201" t="s">
        <v>241</v>
      </c>
      <c r="B74" s="184" t="s">
        <v>217</v>
      </c>
      <c r="C74" s="172"/>
      <c r="D74" s="172"/>
      <c r="E74" s="308">
        <f>C74+D74</f>
        <v>0</v>
      </c>
    </row>
    <row r="75" spans="1:5" s="56" customFormat="1" ht="12" customHeight="1" thickBot="1">
      <c r="A75" s="202" t="s">
        <v>218</v>
      </c>
      <c r="B75" s="104" t="s">
        <v>219</v>
      </c>
      <c r="C75" s="168">
        <f>SUM(C76:C77)</f>
        <v>0</v>
      </c>
      <c r="D75" s="168">
        <f>SUM(D76:D77)</f>
        <v>0</v>
      </c>
      <c r="E75" s="103">
        <f>SUM(E76:E77)</f>
        <v>0</v>
      </c>
    </row>
    <row r="76" spans="1:5" s="56" customFormat="1" ht="12" customHeight="1">
      <c r="A76" s="199" t="s">
        <v>242</v>
      </c>
      <c r="B76" s="182" t="s">
        <v>220</v>
      </c>
      <c r="C76" s="172"/>
      <c r="D76" s="172"/>
      <c r="E76" s="308">
        <f>C76+D76</f>
        <v>0</v>
      </c>
    </row>
    <row r="77" spans="1:5" s="56" customFormat="1" ht="12" customHeight="1" thickBot="1">
      <c r="A77" s="201" t="s">
        <v>243</v>
      </c>
      <c r="B77" s="184" t="s">
        <v>221</v>
      </c>
      <c r="C77" s="172"/>
      <c r="D77" s="172"/>
      <c r="E77" s="308">
        <f>C77+D77</f>
        <v>0</v>
      </c>
    </row>
    <row r="78" spans="1:5" s="55" customFormat="1" ht="12" customHeight="1" thickBot="1">
      <c r="A78" s="202" t="s">
        <v>222</v>
      </c>
      <c r="B78" s="104" t="s">
        <v>223</v>
      </c>
      <c r="C78" s="168">
        <f>SUM(C79:C81)</f>
        <v>0</v>
      </c>
      <c r="D78" s="168">
        <f>SUM(D79:D81)</f>
        <v>0</v>
      </c>
      <c r="E78" s="103">
        <f>SUM(E79:E81)</f>
        <v>0</v>
      </c>
    </row>
    <row r="79" spans="1:5" s="56" customFormat="1" ht="12" customHeight="1">
      <c r="A79" s="199" t="s">
        <v>244</v>
      </c>
      <c r="B79" s="182" t="s">
        <v>224</v>
      </c>
      <c r="C79" s="172"/>
      <c r="D79" s="172"/>
      <c r="E79" s="308">
        <f>C79+D79</f>
        <v>0</v>
      </c>
    </row>
    <row r="80" spans="1:5" s="56" customFormat="1" ht="12" customHeight="1">
      <c r="A80" s="200" t="s">
        <v>245</v>
      </c>
      <c r="B80" s="183" t="s">
        <v>225</v>
      </c>
      <c r="C80" s="172"/>
      <c r="D80" s="172"/>
      <c r="E80" s="308">
        <f>C80+D80</f>
        <v>0</v>
      </c>
    </row>
    <row r="81" spans="1:5" s="56" customFormat="1" ht="12" customHeight="1" thickBot="1">
      <c r="A81" s="201" t="s">
        <v>246</v>
      </c>
      <c r="B81" s="184" t="s">
        <v>226</v>
      </c>
      <c r="C81" s="172"/>
      <c r="D81" s="172"/>
      <c r="E81" s="308">
        <f>C81+D81</f>
        <v>0</v>
      </c>
    </row>
    <row r="82" spans="1:5" s="56" customFormat="1" ht="12" customHeight="1" thickBot="1">
      <c r="A82" s="202" t="s">
        <v>227</v>
      </c>
      <c r="B82" s="104" t="s">
        <v>247</v>
      </c>
      <c r="C82" s="168">
        <f>SUM(C83:C86)</f>
        <v>0</v>
      </c>
      <c r="D82" s="168">
        <f>SUM(D83:D86)</f>
        <v>0</v>
      </c>
      <c r="E82" s="103">
        <f>SUM(E83:E86)</f>
        <v>0</v>
      </c>
    </row>
    <row r="83" spans="1:5" s="56" customFormat="1" ht="12" customHeight="1">
      <c r="A83" s="203" t="s">
        <v>228</v>
      </c>
      <c r="B83" s="182" t="s">
        <v>229</v>
      </c>
      <c r="C83" s="172"/>
      <c r="D83" s="172"/>
      <c r="E83" s="308">
        <f t="shared" ref="E83:E88" si="3">C83+D83</f>
        <v>0</v>
      </c>
    </row>
    <row r="84" spans="1:5" s="56" customFormat="1" ht="12" customHeight="1">
      <c r="A84" s="204" t="s">
        <v>230</v>
      </c>
      <c r="B84" s="183" t="s">
        <v>231</v>
      </c>
      <c r="C84" s="172"/>
      <c r="D84" s="172"/>
      <c r="E84" s="308">
        <f t="shared" si="3"/>
        <v>0</v>
      </c>
    </row>
    <row r="85" spans="1:5" s="56" customFormat="1" ht="12" customHeight="1">
      <c r="A85" s="204" t="s">
        <v>232</v>
      </c>
      <c r="B85" s="183" t="s">
        <v>233</v>
      </c>
      <c r="C85" s="172"/>
      <c r="D85" s="172"/>
      <c r="E85" s="308">
        <f t="shared" si="3"/>
        <v>0</v>
      </c>
    </row>
    <row r="86" spans="1:5" s="55" customFormat="1" ht="12" customHeight="1" thickBot="1">
      <c r="A86" s="205" t="s">
        <v>234</v>
      </c>
      <c r="B86" s="184" t="s">
        <v>235</v>
      </c>
      <c r="C86" s="172"/>
      <c r="D86" s="172"/>
      <c r="E86" s="308">
        <f t="shared" si="3"/>
        <v>0</v>
      </c>
    </row>
    <row r="87" spans="1:5" s="55" customFormat="1" ht="12" customHeight="1" thickBot="1">
      <c r="A87" s="202" t="s">
        <v>236</v>
      </c>
      <c r="B87" s="104" t="s">
        <v>375</v>
      </c>
      <c r="C87" s="227"/>
      <c r="D87" s="227"/>
      <c r="E87" s="103">
        <f t="shared" si="3"/>
        <v>0</v>
      </c>
    </row>
    <row r="88" spans="1:5" s="55" customFormat="1" ht="12" customHeight="1" thickBot="1">
      <c r="A88" s="202" t="s">
        <v>396</v>
      </c>
      <c r="B88" s="104" t="s">
        <v>237</v>
      </c>
      <c r="C88" s="227"/>
      <c r="D88" s="227"/>
      <c r="E88" s="103">
        <f t="shared" si="3"/>
        <v>0</v>
      </c>
    </row>
    <row r="89" spans="1:5" s="55" customFormat="1" ht="12" customHeight="1" thickBot="1">
      <c r="A89" s="202" t="s">
        <v>397</v>
      </c>
      <c r="B89" s="189" t="s">
        <v>378</v>
      </c>
      <c r="C89" s="174">
        <f>+C66+C70+C75+C78+C82+C88+C87</f>
        <v>0</v>
      </c>
      <c r="D89" s="174">
        <f>+D66+D70+D75+D78+D82+D88+D87</f>
        <v>0</v>
      </c>
      <c r="E89" s="211">
        <f>+E66+E70+E75+E78+E82+E88+E87</f>
        <v>0</v>
      </c>
    </row>
    <row r="90" spans="1:5" s="55" customFormat="1" ht="12" customHeight="1" thickBot="1">
      <c r="A90" s="206" t="s">
        <v>398</v>
      </c>
      <c r="B90" s="190" t="s">
        <v>399</v>
      </c>
      <c r="C90" s="174">
        <f>+C65+C89</f>
        <v>0</v>
      </c>
      <c r="D90" s="174">
        <f>+D65+D89</f>
        <v>0</v>
      </c>
      <c r="E90" s="211">
        <f>+E65+E89</f>
        <v>0</v>
      </c>
    </row>
    <row r="91" spans="1:5" s="56" customFormat="1" ht="15" customHeight="1" thickBot="1">
      <c r="A91" s="93"/>
      <c r="B91" s="94"/>
      <c r="C91" s="150"/>
    </row>
    <row r="92" spans="1:5" s="50" customFormat="1" ht="16.5" customHeight="1" thickBot="1">
      <c r="A92" s="375" t="s">
        <v>41</v>
      </c>
      <c r="B92" s="376"/>
      <c r="C92" s="376"/>
      <c r="D92" s="376"/>
      <c r="E92" s="377"/>
    </row>
    <row r="93" spans="1:5" s="57" customFormat="1" ht="12" customHeight="1" thickBot="1">
      <c r="A93" s="176" t="s">
        <v>7</v>
      </c>
      <c r="B93" s="24" t="s">
        <v>403</v>
      </c>
      <c r="C93" s="167">
        <f>+C94+C95+C96+C97+C98+C111</f>
        <v>0</v>
      </c>
      <c r="D93" s="167">
        <f>+D94+D95+D96+D97+D98+D111</f>
        <v>0</v>
      </c>
      <c r="E93" s="241">
        <f>+E94+E95+E96+E97+E98+E111</f>
        <v>0</v>
      </c>
    </row>
    <row r="94" spans="1:5" ht="12" customHeight="1">
      <c r="A94" s="207" t="s">
        <v>65</v>
      </c>
      <c r="B94" s="8" t="s">
        <v>36</v>
      </c>
      <c r="C94" s="245"/>
      <c r="D94" s="245"/>
      <c r="E94" s="311">
        <f t="shared" ref="E94:E113" si="4">C94+D94</f>
        <v>0</v>
      </c>
    </row>
    <row r="95" spans="1:5" ht="12" customHeight="1">
      <c r="A95" s="200" t="s">
        <v>66</v>
      </c>
      <c r="B95" s="6" t="s">
        <v>110</v>
      </c>
      <c r="C95" s="169"/>
      <c r="D95" s="169"/>
      <c r="E95" s="306">
        <f t="shared" si="4"/>
        <v>0</v>
      </c>
    </row>
    <row r="96" spans="1:5" ht="12" customHeight="1">
      <c r="A96" s="200" t="s">
        <v>67</v>
      </c>
      <c r="B96" s="6" t="s">
        <v>84</v>
      </c>
      <c r="C96" s="171"/>
      <c r="D96" s="169"/>
      <c r="E96" s="307">
        <f t="shared" si="4"/>
        <v>0</v>
      </c>
    </row>
    <row r="97" spans="1:5" ht="12" customHeight="1">
      <c r="A97" s="200" t="s">
        <v>68</v>
      </c>
      <c r="B97" s="9" t="s">
        <v>111</v>
      </c>
      <c r="C97" s="171"/>
      <c r="D97" s="259"/>
      <c r="E97" s="307">
        <f t="shared" si="4"/>
        <v>0</v>
      </c>
    </row>
    <row r="98" spans="1:5" ht="12" customHeight="1">
      <c r="A98" s="200" t="s">
        <v>76</v>
      </c>
      <c r="B98" s="17" t="s">
        <v>112</v>
      </c>
      <c r="C98" s="171"/>
      <c r="D98" s="259"/>
      <c r="E98" s="307">
        <f t="shared" si="4"/>
        <v>0</v>
      </c>
    </row>
    <row r="99" spans="1:5" ht="12" customHeight="1">
      <c r="A99" s="200" t="s">
        <v>69</v>
      </c>
      <c r="B99" s="6" t="s">
        <v>400</v>
      </c>
      <c r="C99" s="171"/>
      <c r="D99" s="259"/>
      <c r="E99" s="307">
        <f t="shared" si="4"/>
        <v>0</v>
      </c>
    </row>
    <row r="100" spans="1:5" ht="12" customHeight="1">
      <c r="A100" s="200" t="s">
        <v>70</v>
      </c>
      <c r="B100" s="67" t="s">
        <v>341</v>
      </c>
      <c r="C100" s="171"/>
      <c r="D100" s="259"/>
      <c r="E100" s="307">
        <f t="shared" si="4"/>
        <v>0</v>
      </c>
    </row>
    <row r="101" spans="1:5" ht="12" customHeight="1">
      <c r="A101" s="200" t="s">
        <v>77</v>
      </c>
      <c r="B101" s="67" t="s">
        <v>340</v>
      </c>
      <c r="C101" s="171"/>
      <c r="D101" s="259"/>
      <c r="E101" s="307">
        <f t="shared" si="4"/>
        <v>0</v>
      </c>
    </row>
    <row r="102" spans="1:5" ht="12" customHeight="1">
      <c r="A102" s="200" t="s">
        <v>78</v>
      </c>
      <c r="B102" s="67" t="s">
        <v>253</v>
      </c>
      <c r="C102" s="171"/>
      <c r="D102" s="259"/>
      <c r="E102" s="307">
        <f t="shared" si="4"/>
        <v>0</v>
      </c>
    </row>
    <row r="103" spans="1:5" ht="12" customHeight="1">
      <c r="A103" s="200" t="s">
        <v>79</v>
      </c>
      <c r="B103" s="68" t="s">
        <v>254</v>
      </c>
      <c r="C103" s="171"/>
      <c r="D103" s="259"/>
      <c r="E103" s="307">
        <f t="shared" si="4"/>
        <v>0</v>
      </c>
    </row>
    <row r="104" spans="1:5" ht="12" customHeight="1">
      <c r="A104" s="200" t="s">
        <v>80</v>
      </c>
      <c r="B104" s="68" t="s">
        <v>255</v>
      </c>
      <c r="C104" s="171"/>
      <c r="D104" s="259"/>
      <c r="E104" s="307">
        <f t="shared" si="4"/>
        <v>0</v>
      </c>
    </row>
    <row r="105" spans="1:5" ht="12" customHeight="1">
      <c r="A105" s="200" t="s">
        <v>82</v>
      </c>
      <c r="B105" s="67" t="s">
        <v>256</v>
      </c>
      <c r="C105" s="171"/>
      <c r="D105" s="259"/>
      <c r="E105" s="307">
        <f t="shared" si="4"/>
        <v>0</v>
      </c>
    </row>
    <row r="106" spans="1:5" ht="12" customHeight="1">
      <c r="A106" s="200" t="s">
        <v>113</v>
      </c>
      <c r="B106" s="67" t="s">
        <v>257</v>
      </c>
      <c r="C106" s="171"/>
      <c r="D106" s="259"/>
      <c r="E106" s="307">
        <f t="shared" si="4"/>
        <v>0</v>
      </c>
    </row>
    <row r="107" spans="1:5" ht="12" customHeight="1">
      <c r="A107" s="200" t="s">
        <v>251</v>
      </c>
      <c r="B107" s="68" t="s">
        <v>258</v>
      </c>
      <c r="C107" s="169"/>
      <c r="D107" s="259"/>
      <c r="E107" s="307">
        <f t="shared" si="4"/>
        <v>0</v>
      </c>
    </row>
    <row r="108" spans="1:5" ht="12" customHeight="1">
      <c r="A108" s="208" t="s">
        <v>252</v>
      </c>
      <c r="B108" s="69" t="s">
        <v>259</v>
      </c>
      <c r="C108" s="171"/>
      <c r="D108" s="259"/>
      <c r="E108" s="307">
        <f t="shared" si="4"/>
        <v>0</v>
      </c>
    </row>
    <row r="109" spans="1:5" ht="12" customHeight="1">
      <c r="A109" s="200" t="s">
        <v>338</v>
      </c>
      <c r="B109" s="69" t="s">
        <v>260</v>
      </c>
      <c r="C109" s="171"/>
      <c r="D109" s="259"/>
      <c r="E109" s="307">
        <f t="shared" si="4"/>
        <v>0</v>
      </c>
    </row>
    <row r="110" spans="1:5" ht="12" customHeight="1">
      <c r="A110" s="200" t="s">
        <v>339</v>
      </c>
      <c r="B110" s="68" t="s">
        <v>261</v>
      </c>
      <c r="C110" s="169"/>
      <c r="D110" s="258"/>
      <c r="E110" s="306">
        <f t="shared" si="4"/>
        <v>0</v>
      </c>
    </row>
    <row r="111" spans="1:5" ht="12" customHeight="1">
      <c r="A111" s="200" t="s">
        <v>343</v>
      </c>
      <c r="B111" s="9" t="s">
        <v>37</v>
      </c>
      <c r="C111" s="169"/>
      <c r="D111" s="258"/>
      <c r="E111" s="306">
        <f t="shared" si="4"/>
        <v>0</v>
      </c>
    </row>
    <row r="112" spans="1:5" ht="12" customHeight="1">
      <c r="A112" s="201" t="s">
        <v>344</v>
      </c>
      <c r="B112" s="6" t="s">
        <v>401</v>
      </c>
      <c r="C112" s="171"/>
      <c r="D112" s="259"/>
      <c r="E112" s="307">
        <f t="shared" si="4"/>
        <v>0</v>
      </c>
    </row>
    <row r="113" spans="1:5" ht="12" customHeight="1" thickBot="1">
      <c r="A113" s="209" t="s">
        <v>345</v>
      </c>
      <c r="B113" s="70" t="s">
        <v>402</v>
      </c>
      <c r="C113" s="246"/>
      <c r="D113" s="298"/>
      <c r="E113" s="312">
        <f t="shared" si="4"/>
        <v>0</v>
      </c>
    </row>
    <row r="114" spans="1:5" ht="12" customHeight="1" thickBot="1">
      <c r="A114" s="25" t="s">
        <v>8</v>
      </c>
      <c r="B114" s="23" t="s">
        <v>262</v>
      </c>
      <c r="C114" s="168">
        <f>+C115+C117+C119</f>
        <v>0</v>
      </c>
      <c r="D114" s="256">
        <f>+D115+D117+D119</f>
        <v>0</v>
      </c>
      <c r="E114" s="103">
        <f>+E115+E117+E119</f>
        <v>0</v>
      </c>
    </row>
    <row r="115" spans="1:5" ht="12" customHeight="1">
      <c r="A115" s="199" t="s">
        <v>71</v>
      </c>
      <c r="B115" s="6" t="s">
        <v>130</v>
      </c>
      <c r="C115" s="170"/>
      <c r="D115" s="257"/>
      <c r="E115" s="212">
        <f t="shared" ref="E115:E127" si="5">C115+D115</f>
        <v>0</v>
      </c>
    </row>
    <row r="116" spans="1:5" ht="12" customHeight="1">
      <c r="A116" s="199" t="s">
        <v>72</v>
      </c>
      <c r="B116" s="10" t="s">
        <v>266</v>
      </c>
      <c r="C116" s="170"/>
      <c r="D116" s="257"/>
      <c r="E116" s="212">
        <f t="shared" si="5"/>
        <v>0</v>
      </c>
    </row>
    <row r="117" spans="1:5" ht="12" customHeight="1">
      <c r="A117" s="199" t="s">
        <v>73</v>
      </c>
      <c r="B117" s="10" t="s">
        <v>114</v>
      </c>
      <c r="C117" s="169"/>
      <c r="D117" s="258"/>
      <c r="E117" s="306">
        <f t="shared" si="5"/>
        <v>0</v>
      </c>
    </row>
    <row r="118" spans="1:5" ht="12" customHeight="1">
      <c r="A118" s="199" t="s">
        <v>74</v>
      </c>
      <c r="B118" s="10" t="s">
        <v>267</v>
      </c>
      <c r="C118" s="169"/>
      <c r="D118" s="258"/>
      <c r="E118" s="306">
        <f t="shared" si="5"/>
        <v>0</v>
      </c>
    </row>
    <row r="119" spans="1:5" ht="12" customHeight="1">
      <c r="A119" s="199" t="s">
        <v>75</v>
      </c>
      <c r="B119" s="106" t="s">
        <v>133</v>
      </c>
      <c r="C119" s="169"/>
      <c r="D119" s="258"/>
      <c r="E119" s="306">
        <f t="shared" si="5"/>
        <v>0</v>
      </c>
    </row>
    <row r="120" spans="1:5" ht="12" customHeight="1">
      <c r="A120" s="199" t="s">
        <v>81</v>
      </c>
      <c r="B120" s="105" t="s">
        <v>330</v>
      </c>
      <c r="C120" s="169"/>
      <c r="D120" s="258"/>
      <c r="E120" s="306">
        <f t="shared" si="5"/>
        <v>0</v>
      </c>
    </row>
    <row r="121" spans="1:5" ht="12" customHeight="1">
      <c r="A121" s="199" t="s">
        <v>83</v>
      </c>
      <c r="B121" s="178" t="s">
        <v>272</v>
      </c>
      <c r="C121" s="169"/>
      <c r="D121" s="258"/>
      <c r="E121" s="306">
        <f t="shared" si="5"/>
        <v>0</v>
      </c>
    </row>
    <row r="122" spans="1:5" ht="12" customHeight="1">
      <c r="A122" s="199" t="s">
        <v>115</v>
      </c>
      <c r="B122" s="68" t="s">
        <v>255</v>
      </c>
      <c r="C122" s="169"/>
      <c r="D122" s="258"/>
      <c r="E122" s="306">
        <f t="shared" si="5"/>
        <v>0</v>
      </c>
    </row>
    <row r="123" spans="1:5" ht="12" customHeight="1">
      <c r="A123" s="199" t="s">
        <v>116</v>
      </c>
      <c r="B123" s="68" t="s">
        <v>271</v>
      </c>
      <c r="C123" s="169"/>
      <c r="D123" s="258"/>
      <c r="E123" s="306">
        <f t="shared" si="5"/>
        <v>0</v>
      </c>
    </row>
    <row r="124" spans="1:5" ht="12" customHeight="1">
      <c r="A124" s="199" t="s">
        <v>117</v>
      </c>
      <c r="B124" s="68" t="s">
        <v>270</v>
      </c>
      <c r="C124" s="169"/>
      <c r="D124" s="258"/>
      <c r="E124" s="306">
        <f t="shared" si="5"/>
        <v>0</v>
      </c>
    </row>
    <row r="125" spans="1:5" ht="12" customHeight="1">
      <c r="A125" s="199" t="s">
        <v>263</v>
      </c>
      <c r="B125" s="68" t="s">
        <v>258</v>
      </c>
      <c r="C125" s="169"/>
      <c r="D125" s="258"/>
      <c r="E125" s="306">
        <f t="shared" si="5"/>
        <v>0</v>
      </c>
    </row>
    <row r="126" spans="1:5" ht="12" customHeight="1">
      <c r="A126" s="199" t="s">
        <v>264</v>
      </c>
      <c r="B126" s="68" t="s">
        <v>269</v>
      </c>
      <c r="C126" s="169"/>
      <c r="D126" s="258"/>
      <c r="E126" s="306">
        <f t="shared" si="5"/>
        <v>0</v>
      </c>
    </row>
    <row r="127" spans="1:5" ht="12" customHeight="1" thickBot="1">
      <c r="A127" s="208" t="s">
        <v>265</v>
      </c>
      <c r="B127" s="68" t="s">
        <v>268</v>
      </c>
      <c r="C127" s="171"/>
      <c r="D127" s="259"/>
      <c r="E127" s="307">
        <f t="shared" si="5"/>
        <v>0</v>
      </c>
    </row>
    <row r="128" spans="1:5" ht="12" customHeight="1" thickBot="1">
      <c r="A128" s="25" t="s">
        <v>9</v>
      </c>
      <c r="B128" s="61" t="s">
        <v>348</v>
      </c>
      <c r="C128" s="168">
        <f>+C93+C114</f>
        <v>0</v>
      </c>
      <c r="D128" s="256">
        <f>+D93+D114</f>
        <v>0</v>
      </c>
      <c r="E128" s="103">
        <f>+E93+E114</f>
        <v>0</v>
      </c>
    </row>
    <row r="129" spans="1:11" ht="12" customHeight="1" thickBot="1">
      <c r="A129" s="25" t="s">
        <v>10</v>
      </c>
      <c r="B129" s="61" t="s">
        <v>349</v>
      </c>
      <c r="C129" s="168">
        <f>+C130+C131+C132</f>
        <v>0</v>
      </c>
      <c r="D129" s="256">
        <f>+D130+D131+D132</f>
        <v>0</v>
      </c>
      <c r="E129" s="103">
        <f>+E130+E131+E132</f>
        <v>0</v>
      </c>
    </row>
    <row r="130" spans="1:11" s="57" customFormat="1" ht="12" customHeight="1">
      <c r="A130" s="199" t="s">
        <v>167</v>
      </c>
      <c r="B130" s="7" t="s">
        <v>406</v>
      </c>
      <c r="C130" s="169"/>
      <c r="D130" s="258"/>
      <c r="E130" s="306">
        <f>C130+D130</f>
        <v>0</v>
      </c>
    </row>
    <row r="131" spans="1:11" ht="12" customHeight="1">
      <c r="A131" s="199" t="s">
        <v>168</v>
      </c>
      <c r="B131" s="7" t="s">
        <v>357</v>
      </c>
      <c r="C131" s="169"/>
      <c r="D131" s="258"/>
      <c r="E131" s="306">
        <f>C131+D131</f>
        <v>0</v>
      </c>
    </row>
    <row r="132" spans="1:11" ht="12" customHeight="1" thickBot="1">
      <c r="A132" s="208" t="s">
        <v>169</v>
      </c>
      <c r="B132" s="5" t="s">
        <v>405</v>
      </c>
      <c r="C132" s="169"/>
      <c r="D132" s="258"/>
      <c r="E132" s="306">
        <f>C132+D132</f>
        <v>0</v>
      </c>
    </row>
    <row r="133" spans="1:11" ht="12" customHeight="1" thickBot="1">
      <c r="A133" s="25" t="s">
        <v>11</v>
      </c>
      <c r="B133" s="61" t="s">
        <v>350</v>
      </c>
      <c r="C133" s="168">
        <f>+C134+C135+C136+C137+C138+C139</f>
        <v>0</v>
      </c>
      <c r="D133" s="256">
        <f>+D134+D135+D136+D137+D138+D139</f>
        <v>0</v>
      </c>
      <c r="E133" s="103">
        <f>+E134+E135+E136+E137+E138+E139</f>
        <v>0</v>
      </c>
    </row>
    <row r="134" spans="1:11" ht="12" customHeight="1">
      <c r="A134" s="199" t="s">
        <v>58</v>
      </c>
      <c r="B134" s="7" t="s">
        <v>359</v>
      </c>
      <c r="C134" s="169"/>
      <c r="D134" s="258"/>
      <c r="E134" s="306">
        <f t="shared" ref="E134:E139" si="6">C134+D134</f>
        <v>0</v>
      </c>
    </row>
    <row r="135" spans="1:11" ht="12" customHeight="1">
      <c r="A135" s="199" t="s">
        <v>59</v>
      </c>
      <c r="B135" s="7" t="s">
        <v>351</v>
      </c>
      <c r="C135" s="169"/>
      <c r="D135" s="258"/>
      <c r="E135" s="306">
        <f t="shared" si="6"/>
        <v>0</v>
      </c>
    </row>
    <row r="136" spans="1:11" ht="12" customHeight="1">
      <c r="A136" s="199" t="s">
        <v>60</v>
      </c>
      <c r="B136" s="7" t="s">
        <v>352</v>
      </c>
      <c r="C136" s="169"/>
      <c r="D136" s="258"/>
      <c r="E136" s="306">
        <f t="shared" si="6"/>
        <v>0</v>
      </c>
    </row>
    <row r="137" spans="1:11" ht="12" customHeight="1">
      <c r="A137" s="199" t="s">
        <v>102</v>
      </c>
      <c r="B137" s="7" t="s">
        <v>404</v>
      </c>
      <c r="C137" s="169"/>
      <c r="D137" s="258"/>
      <c r="E137" s="306">
        <f t="shared" si="6"/>
        <v>0</v>
      </c>
    </row>
    <row r="138" spans="1:11" ht="12" customHeight="1">
      <c r="A138" s="199" t="s">
        <v>103</v>
      </c>
      <c r="B138" s="7" t="s">
        <v>354</v>
      </c>
      <c r="C138" s="169"/>
      <c r="D138" s="258"/>
      <c r="E138" s="306">
        <f t="shared" si="6"/>
        <v>0</v>
      </c>
    </row>
    <row r="139" spans="1:11" s="57" customFormat="1" ht="12" customHeight="1" thickBot="1">
      <c r="A139" s="208" t="s">
        <v>104</v>
      </c>
      <c r="B139" s="5" t="s">
        <v>355</v>
      </c>
      <c r="C139" s="169"/>
      <c r="D139" s="258"/>
      <c r="E139" s="306">
        <f t="shared" si="6"/>
        <v>0</v>
      </c>
    </row>
    <row r="140" spans="1:11" ht="12" customHeight="1" thickBot="1">
      <c r="A140" s="25" t="s">
        <v>12</v>
      </c>
      <c r="B140" s="61" t="s">
        <v>420</v>
      </c>
      <c r="C140" s="174">
        <f>+C141+C142+C144+C145+C143</f>
        <v>0</v>
      </c>
      <c r="D140" s="260">
        <f>+D141+D142+D144+D145+D143</f>
        <v>0</v>
      </c>
      <c r="E140" s="211">
        <f>+E141+E142+E144+E145+E143</f>
        <v>0</v>
      </c>
      <c r="K140" s="102"/>
    </row>
    <row r="141" spans="1:11">
      <c r="A141" s="199" t="s">
        <v>61</v>
      </c>
      <c r="B141" s="7" t="s">
        <v>273</v>
      </c>
      <c r="C141" s="169"/>
      <c r="D141" s="258"/>
      <c r="E141" s="306">
        <f>C141+D141</f>
        <v>0</v>
      </c>
    </row>
    <row r="142" spans="1:11" ht="12" customHeight="1">
      <c r="A142" s="199" t="s">
        <v>62</v>
      </c>
      <c r="B142" s="7" t="s">
        <v>274</v>
      </c>
      <c r="C142" s="169"/>
      <c r="D142" s="258"/>
      <c r="E142" s="306">
        <f>C142+D142</f>
        <v>0</v>
      </c>
    </row>
    <row r="143" spans="1:11" ht="12" customHeight="1">
      <c r="A143" s="199" t="s">
        <v>187</v>
      </c>
      <c r="B143" s="7" t="s">
        <v>419</v>
      </c>
      <c r="C143" s="169"/>
      <c r="D143" s="258"/>
      <c r="E143" s="306">
        <f>C143+D143</f>
        <v>0</v>
      </c>
    </row>
    <row r="144" spans="1:11" s="57" customFormat="1" ht="12" customHeight="1">
      <c r="A144" s="199" t="s">
        <v>188</v>
      </c>
      <c r="B144" s="7" t="s">
        <v>364</v>
      </c>
      <c r="C144" s="169"/>
      <c r="D144" s="258"/>
      <c r="E144" s="306">
        <f>C144+D144</f>
        <v>0</v>
      </c>
    </row>
    <row r="145" spans="1:5" s="57" customFormat="1" ht="12" customHeight="1" thickBot="1">
      <c r="A145" s="208" t="s">
        <v>189</v>
      </c>
      <c r="B145" s="5" t="s">
        <v>293</v>
      </c>
      <c r="C145" s="169"/>
      <c r="D145" s="258"/>
      <c r="E145" s="306">
        <f>C145+D145</f>
        <v>0</v>
      </c>
    </row>
    <row r="146" spans="1:5" s="57" customFormat="1" ht="12" customHeight="1" thickBot="1">
      <c r="A146" s="25" t="s">
        <v>13</v>
      </c>
      <c r="B146" s="61" t="s">
        <v>365</v>
      </c>
      <c r="C146" s="248">
        <f>+C147+C148+C149+C150+C151</f>
        <v>0</v>
      </c>
      <c r="D146" s="261">
        <f>+D147+D148+D149+D150+D151</f>
        <v>0</v>
      </c>
      <c r="E146" s="243">
        <f>+E147+E148+E149+E150+E151</f>
        <v>0</v>
      </c>
    </row>
    <row r="147" spans="1:5" s="57" customFormat="1" ht="12" customHeight="1">
      <c r="A147" s="199" t="s">
        <v>63</v>
      </c>
      <c r="B147" s="7" t="s">
        <v>360</v>
      </c>
      <c r="C147" s="169"/>
      <c r="D147" s="258"/>
      <c r="E147" s="306">
        <f t="shared" ref="E147:E153" si="7">C147+D147</f>
        <v>0</v>
      </c>
    </row>
    <row r="148" spans="1:5" s="57" customFormat="1" ht="12" customHeight="1">
      <c r="A148" s="199" t="s">
        <v>64</v>
      </c>
      <c r="B148" s="7" t="s">
        <v>367</v>
      </c>
      <c r="C148" s="169"/>
      <c r="D148" s="258"/>
      <c r="E148" s="306">
        <f t="shared" si="7"/>
        <v>0</v>
      </c>
    </row>
    <row r="149" spans="1:5" s="57" customFormat="1" ht="12" customHeight="1">
      <c r="A149" s="199" t="s">
        <v>199</v>
      </c>
      <c r="B149" s="7" t="s">
        <v>362</v>
      </c>
      <c r="C149" s="169"/>
      <c r="D149" s="258"/>
      <c r="E149" s="306">
        <f t="shared" si="7"/>
        <v>0</v>
      </c>
    </row>
    <row r="150" spans="1:5" s="57" customFormat="1" ht="12" customHeight="1">
      <c r="A150" s="199" t="s">
        <v>200</v>
      </c>
      <c r="B150" s="7" t="s">
        <v>407</v>
      </c>
      <c r="C150" s="169"/>
      <c r="D150" s="258"/>
      <c r="E150" s="306">
        <f t="shared" si="7"/>
        <v>0</v>
      </c>
    </row>
    <row r="151" spans="1:5" ht="12.75" customHeight="1" thickBot="1">
      <c r="A151" s="208" t="s">
        <v>366</v>
      </c>
      <c r="B151" s="5" t="s">
        <v>369</v>
      </c>
      <c r="C151" s="171"/>
      <c r="D151" s="259"/>
      <c r="E151" s="307">
        <f t="shared" si="7"/>
        <v>0</v>
      </c>
    </row>
    <row r="152" spans="1:5" ht="12.75" customHeight="1" thickBot="1">
      <c r="A152" s="240" t="s">
        <v>14</v>
      </c>
      <c r="B152" s="61" t="s">
        <v>370</v>
      </c>
      <c r="C152" s="249"/>
      <c r="D152" s="262"/>
      <c r="E152" s="243">
        <f t="shared" si="7"/>
        <v>0</v>
      </c>
    </row>
    <row r="153" spans="1:5" ht="12.75" customHeight="1" thickBot="1">
      <c r="A153" s="240" t="s">
        <v>15</v>
      </c>
      <c r="B153" s="61" t="s">
        <v>371</v>
      </c>
      <c r="C153" s="249"/>
      <c r="D153" s="262"/>
      <c r="E153" s="243">
        <f t="shared" si="7"/>
        <v>0</v>
      </c>
    </row>
    <row r="154" spans="1:5" ht="12" customHeight="1" thickBot="1">
      <c r="A154" s="25" t="s">
        <v>16</v>
      </c>
      <c r="B154" s="61" t="s">
        <v>373</v>
      </c>
      <c r="C154" s="250">
        <f>+C129+C133+C140+C146+C152+C153</f>
        <v>0</v>
      </c>
      <c r="D154" s="263">
        <f>+D129+D133+D140+D146+D152+D153</f>
        <v>0</v>
      </c>
      <c r="E154" s="244">
        <f>+E129+E133+E140+E146+E152+E153</f>
        <v>0</v>
      </c>
    </row>
    <row r="155" spans="1:5" ht="15" customHeight="1" thickBot="1">
      <c r="A155" s="210" t="s">
        <v>17</v>
      </c>
      <c r="B155" s="155" t="s">
        <v>372</v>
      </c>
      <c r="C155" s="250">
        <f>+C128+C154</f>
        <v>0</v>
      </c>
      <c r="D155" s="263">
        <f>+D128+D154</f>
        <v>0</v>
      </c>
      <c r="E155" s="244">
        <f>+E128+E154</f>
        <v>0</v>
      </c>
    </row>
    <row r="156" spans="1:5" ht="13.5" thickBot="1">
      <c r="A156" s="158"/>
      <c r="B156" s="159"/>
      <c r="C156" s="160"/>
      <c r="D156" s="160"/>
      <c r="E156" s="160"/>
    </row>
    <row r="157" spans="1:5" ht="15" customHeight="1" thickBot="1">
      <c r="A157" s="100" t="s">
        <v>408</v>
      </c>
      <c r="B157" s="101"/>
      <c r="C157" s="297"/>
      <c r="D157" s="297"/>
      <c r="E157" s="313">
        <f>C157+D157</f>
        <v>0</v>
      </c>
    </row>
    <row r="158" spans="1:5" ht="14.25" customHeight="1" thickBot="1">
      <c r="A158" s="100" t="s">
        <v>125</v>
      </c>
      <c r="B158" s="101"/>
      <c r="C158" s="297"/>
      <c r="D158" s="297"/>
      <c r="E158" s="313">
        <f>C158+D158</f>
        <v>0</v>
      </c>
    </row>
  </sheetData>
  <sheetProtection sheet="1" objects="1" scenarios="1" formatCells="0"/>
  <customSheetViews>
    <customSheetView guid="{89611CC9-506E-48A8-A101-09FDE75231D6}" scale="130" topLeftCell="A46">
      <selection activeCell="B6" sqref="B6"/>
      <rowBreaks count="2" manualBreakCount="2">
        <brk id="69" max="16383" man="1"/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3" orientation="portrait" verticalDpi="300" r:id="rId1"/>
      <headerFooter alignWithMargins="0"/>
    </customSheetView>
    <customSheetView guid="{205C45B3-5796-43E4-ADF6-EB819BC78C16}" scale="130">
      <selection activeCell="B6" sqref="B6"/>
      <rowBreaks count="2" manualBreakCount="2">
        <brk id="69" max="16383" man="1"/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3" orientation="portrait" verticalDpi="300" r:id="rId2"/>
      <headerFooter alignWithMargins="0"/>
    </customSheetView>
  </customSheetViews>
  <mergeCells count="4">
    <mergeCell ref="B2:D2"/>
    <mergeCell ref="B3:D3"/>
    <mergeCell ref="A7:E7"/>
    <mergeCell ref="A92:E92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3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4">
    <tabColor rgb="FF92D050"/>
  </sheetPr>
  <dimension ref="A1:K158"/>
  <sheetViews>
    <sheetView zoomScale="130" zoomScaleNormal="130" zoomScaleSheetLayoutView="100" workbookViewId="0">
      <selection activeCell="B6" sqref="B6"/>
    </sheetView>
  </sheetViews>
  <sheetFormatPr defaultRowHeight="12.75"/>
  <cols>
    <col min="1" max="1" width="16.1640625" style="161" customWidth="1"/>
    <col min="2" max="2" width="62" style="162" customWidth="1"/>
    <col min="3" max="3" width="14.1640625" style="163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84"/>
      <c r="B1" s="86"/>
      <c r="E1" s="288" t="s">
        <v>485</v>
      </c>
    </row>
    <row r="2" spans="1:5" s="53" customFormat="1" ht="21" customHeight="1" thickBot="1">
      <c r="A2" s="289" t="s">
        <v>46</v>
      </c>
      <c r="B2" s="378" t="s">
        <v>127</v>
      </c>
      <c r="C2" s="378"/>
      <c r="D2" s="378"/>
      <c r="E2" s="290" t="s">
        <v>38</v>
      </c>
    </row>
    <row r="3" spans="1:5" s="53" customFormat="1" ht="24.75" thickBot="1">
      <c r="A3" s="289" t="s">
        <v>123</v>
      </c>
      <c r="B3" s="378" t="s">
        <v>418</v>
      </c>
      <c r="C3" s="378"/>
      <c r="D3" s="378"/>
      <c r="E3" s="291" t="s">
        <v>43</v>
      </c>
    </row>
    <row r="4" spans="1:5" s="54" customFormat="1" ht="15.95" customHeight="1" thickBot="1">
      <c r="A4" s="87"/>
      <c r="B4" s="87"/>
      <c r="C4" s="88"/>
      <c r="E4" s="88" t="s">
        <v>39</v>
      </c>
    </row>
    <row r="5" spans="1:5" ht="36.75" thickBot="1">
      <c r="A5" s="175" t="s">
        <v>124</v>
      </c>
      <c r="B5" s="89" t="s">
        <v>503</v>
      </c>
      <c r="C5" s="330" t="s">
        <v>421</v>
      </c>
      <c r="D5" s="330" t="s">
        <v>480</v>
      </c>
      <c r="E5" s="331" t="str">
        <f ca="1">+CONCATENATE(LEFT(ÖSSZEFÜGGÉSEK!A7,4),"……….",CHAR(10),"Módosítás utáni")</f>
        <v>……….
Módosítás utáni</v>
      </c>
    </row>
    <row r="6" spans="1:5" s="50" customFormat="1" ht="12.95" customHeight="1" thickBot="1">
      <c r="A6" s="78" t="s">
        <v>387</v>
      </c>
      <c r="B6" s="79" t="s">
        <v>388</v>
      </c>
      <c r="C6" s="79" t="s">
        <v>389</v>
      </c>
      <c r="D6" s="292" t="s">
        <v>391</v>
      </c>
      <c r="E6" s="341" t="s">
        <v>495</v>
      </c>
    </row>
    <row r="7" spans="1:5" s="50" customFormat="1" ht="15.95" customHeight="1" thickBot="1">
      <c r="A7" s="375" t="s">
        <v>40</v>
      </c>
      <c r="B7" s="376"/>
      <c r="C7" s="376"/>
      <c r="D7" s="376"/>
      <c r="E7" s="377"/>
    </row>
    <row r="8" spans="1:5" s="50" customFormat="1" ht="12" customHeight="1" thickBot="1">
      <c r="A8" s="25" t="s">
        <v>7</v>
      </c>
      <c r="B8" s="19" t="s">
        <v>152</v>
      </c>
      <c r="C8" s="168">
        <f>+C9+C10+C11+C12+C13+C14</f>
        <v>0</v>
      </c>
      <c r="D8" s="256">
        <f>+D9+D10+D11+D12+D13+D14</f>
        <v>0</v>
      </c>
      <c r="E8" s="103">
        <f>+E9+E10+E11+E12+E13+E14</f>
        <v>0</v>
      </c>
    </row>
    <row r="9" spans="1:5" s="55" customFormat="1" ht="12" customHeight="1">
      <c r="A9" s="199" t="s">
        <v>65</v>
      </c>
      <c r="B9" s="182" t="s">
        <v>153</v>
      </c>
      <c r="C9" s="170"/>
      <c r="D9" s="257"/>
      <c r="E9" s="212">
        <f t="shared" ref="E9:E14" si="0">C9+D9</f>
        <v>0</v>
      </c>
    </row>
    <row r="10" spans="1:5" s="56" customFormat="1" ht="12" customHeight="1">
      <c r="A10" s="200" t="s">
        <v>66</v>
      </c>
      <c r="B10" s="183" t="s">
        <v>154</v>
      </c>
      <c r="C10" s="169"/>
      <c r="D10" s="258"/>
      <c r="E10" s="306">
        <f t="shared" si="0"/>
        <v>0</v>
      </c>
    </row>
    <row r="11" spans="1:5" s="56" customFormat="1" ht="12" customHeight="1">
      <c r="A11" s="200" t="s">
        <v>67</v>
      </c>
      <c r="B11" s="183" t="s">
        <v>155</v>
      </c>
      <c r="C11" s="169"/>
      <c r="D11" s="258"/>
      <c r="E11" s="306">
        <f t="shared" si="0"/>
        <v>0</v>
      </c>
    </row>
    <row r="12" spans="1:5" s="56" customFormat="1" ht="12" customHeight="1">
      <c r="A12" s="200" t="s">
        <v>68</v>
      </c>
      <c r="B12" s="183" t="s">
        <v>156</v>
      </c>
      <c r="C12" s="169"/>
      <c r="D12" s="258"/>
      <c r="E12" s="306">
        <f t="shared" si="0"/>
        <v>0</v>
      </c>
    </row>
    <row r="13" spans="1:5" s="56" customFormat="1" ht="12" customHeight="1">
      <c r="A13" s="200" t="s">
        <v>85</v>
      </c>
      <c r="B13" s="183" t="s">
        <v>395</v>
      </c>
      <c r="C13" s="169"/>
      <c r="D13" s="258"/>
      <c r="E13" s="306">
        <f t="shared" si="0"/>
        <v>0</v>
      </c>
    </row>
    <row r="14" spans="1:5" s="55" customFormat="1" ht="12" customHeight="1" thickBot="1">
      <c r="A14" s="201" t="s">
        <v>69</v>
      </c>
      <c r="B14" s="184" t="s">
        <v>333</v>
      </c>
      <c r="C14" s="169"/>
      <c r="D14" s="258"/>
      <c r="E14" s="306">
        <f t="shared" si="0"/>
        <v>0</v>
      </c>
    </row>
    <row r="15" spans="1:5" s="55" customFormat="1" ht="12" customHeight="1" thickBot="1">
      <c r="A15" s="25" t="s">
        <v>8</v>
      </c>
      <c r="B15" s="104" t="s">
        <v>157</v>
      </c>
      <c r="C15" s="168">
        <f>+C16+C17+C18+C19+C20</f>
        <v>0</v>
      </c>
      <c r="D15" s="256">
        <f>+D16+D17+D18+D19+D20</f>
        <v>0</v>
      </c>
      <c r="E15" s="103">
        <f>+E16+E17+E18+E19+E20</f>
        <v>0</v>
      </c>
    </row>
    <row r="16" spans="1:5" s="55" customFormat="1" ht="12" customHeight="1">
      <c r="A16" s="199" t="s">
        <v>71</v>
      </c>
      <c r="B16" s="182" t="s">
        <v>158</v>
      </c>
      <c r="C16" s="170"/>
      <c r="D16" s="257"/>
      <c r="E16" s="212">
        <f t="shared" ref="E16:E21" si="1">C16+D16</f>
        <v>0</v>
      </c>
    </row>
    <row r="17" spans="1:5" s="55" customFormat="1" ht="12" customHeight="1">
      <c r="A17" s="200" t="s">
        <v>72</v>
      </c>
      <c r="B17" s="183" t="s">
        <v>159</v>
      </c>
      <c r="C17" s="169"/>
      <c r="D17" s="258"/>
      <c r="E17" s="306">
        <f t="shared" si="1"/>
        <v>0</v>
      </c>
    </row>
    <row r="18" spans="1:5" s="55" customFormat="1" ht="12" customHeight="1">
      <c r="A18" s="200" t="s">
        <v>73</v>
      </c>
      <c r="B18" s="183" t="s">
        <v>324</v>
      </c>
      <c r="C18" s="169"/>
      <c r="D18" s="258"/>
      <c r="E18" s="306">
        <f t="shared" si="1"/>
        <v>0</v>
      </c>
    </row>
    <row r="19" spans="1:5" s="55" customFormat="1" ht="12" customHeight="1">
      <c r="A19" s="200" t="s">
        <v>74</v>
      </c>
      <c r="B19" s="183" t="s">
        <v>325</v>
      </c>
      <c r="C19" s="169"/>
      <c r="D19" s="258"/>
      <c r="E19" s="306">
        <f t="shared" si="1"/>
        <v>0</v>
      </c>
    </row>
    <row r="20" spans="1:5" s="55" customFormat="1" ht="12" customHeight="1">
      <c r="A20" s="200" t="s">
        <v>75</v>
      </c>
      <c r="B20" s="183" t="s">
        <v>160</v>
      </c>
      <c r="C20" s="169"/>
      <c r="D20" s="258"/>
      <c r="E20" s="306">
        <f t="shared" si="1"/>
        <v>0</v>
      </c>
    </row>
    <row r="21" spans="1:5" s="56" customFormat="1" ht="12" customHeight="1" thickBot="1">
      <c r="A21" s="201" t="s">
        <v>81</v>
      </c>
      <c r="B21" s="184" t="s">
        <v>161</v>
      </c>
      <c r="C21" s="171"/>
      <c r="D21" s="259"/>
      <c r="E21" s="307">
        <f t="shared" si="1"/>
        <v>0</v>
      </c>
    </row>
    <row r="22" spans="1:5" s="56" customFormat="1" ht="12" customHeight="1" thickBot="1">
      <c r="A22" s="25" t="s">
        <v>9</v>
      </c>
      <c r="B22" s="19" t="s">
        <v>162</v>
      </c>
      <c r="C22" s="168">
        <f>+C23+C24+C25+C26+C27</f>
        <v>0</v>
      </c>
      <c r="D22" s="256">
        <f>+D23+D24+D25+D26+D27</f>
        <v>0</v>
      </c>
      <c r="E22" s="103">
        <f>+E23+E24+E25+E26+E27</f>
        <v>0</v>
      </c>
    </row>
    <row r="23" spans="1:5" s="56" customFormat="1" ht="12" customHeight="1">
      <c r="A23" s="199" t="s">
        <v>54</v>
      </c>
      <c r="B23" s="182" t="s">
        <v>163</v>
      </c>
      <c r="C23" s="170"/>
      <c r="D23" s="257"/>
      <c r="E23" s="212">
        <f t="shared" ref="E23:E64" si="2">C23+D23</f>
        <v>0</v>
      </c>
    </row>
    <row r="24" spans="1:5" s="55" customFormat="1" ht="12" customHeight="1">
      <c r="A24" s="200" t="s">
        <v>55</v>
      </c>
      <c r="B24" s="183" t="s">
        <v>164</v>
      </c>
      <c r="C24" s="169"/>
      <c r="D24" s="258"/>
      <c r="E24" s="306">
        <f t="shared" si="2"/>
        <v>0</v>
      </c>
    </row>
    <row r="25" spans="1:5" s="56" customFormat="1" ht="12" customHeight="1">
      <c r="A25" s="200" t="s">
        <v>56</v>
      </c>
      <c r="B25" s="183" t="s">
        <v>326</v>
      </c>
      <c r="C25" s="169"/>
      <c r="D25" s="258"/>
      <c r="E25" s="306">
        <f t="shared" si="2"/>
        <v>0</v>
      </c>
    </row>
    <row r="26" spans="1:5" s="56" customFormat="1" ht="12" customHeight="1">
      <c r="A26" s="200" t="s">
        <v>57</v>
      </c>
      <c r="B26" s="183" t="s">
        <v>327</v>
      </c>
      <c r="C26" s="169"/>
      <c r="D26" s="258"/>
      <c r="E26" s="306">
        <f t="shared" si="2"/>
        <v>0</v>
      </c>
    </row>
    <row r="27" spans="1:5" s="56" customFormat="1" ht="12" customHeight="1">
      <c r="A27" s="200" t="s">
        <v>98</v>
      </c>
      <c r="B27" s="183" t="s">
        <v>165</v>
      </c>
      <c r="C27" s="169"/>
      <c r="D27" s="258"/>
      <c r="E27" s="306">
        <f t="shared" si="2"/>
        <v>0</v>
      </c>
    </row>
    <row r="28" spans="1:5" s="56" customFormat="1" ht="12" customHeight="1" thickBot="1">
      <c r="A28" s="201" t="s">
        <v>99</v>
      </c>
      <c r="B28" s="184" t="s">
        <v>166</v>
      </c>
      <c r="C28" s="171"/>
      <c r="D28" s="259"/>
      <c r="E28" s="307">
        <f t="shared" si="2"/>
        <v>0</v>
      </c>
    </row>
    <row r="29" spans="1:5" s="56" customFormat="1" ht="12" customHeight="1" thickBot="1">
      <c r="A29" s="25" t="s">
        <v>100</v>
      </c>
      <c r="B29" s="19" t="s">
        <v>476</v>
      </c>
      <c r="C29" s="174">
        <f>+C30+C31+C32+C33+C34+C35+C36</f>
        <v>0</v>
      </c>
      <c r="D29" s="174">
        <f>+D30+D31+D32+D33+D34+D35+D36</f>
        <v>0</v>
      </c>
      <c r="E29" s="211">
        <f>+E30+E31+E32+E33+E34+E35+E36</f>
        <v>0</v>
      </c>
    </row>
    <row r="30" spans="1:5" s="56" customFormat="1" ht="12" customHeight="1">
      <c r="A30" s="199" t="s">
        <v>167</v>
      </c>
      <c r="B30" s="182" t="s">
        <v>469</v>
      </c>
      <c r="C30" s="170"/>
      <c r="D30" s="170"/>
      <c r="E30" s="212">
        <f t="shared" si="2"/>
        <v>0</v>
      </c>
    </row>
    <row r="31" spans="1:5" s="56" customFormat="1" ht="12" customHeight="1">
      <c r="A31" s="200" t="s">
        <v>168</v>
      </c>
      <c r="B31" s="183" t="s">
        <v>470</v>
      </c>
      <c r="C31" s="169"/>
      <c r="D31" s="169"/>
      <c r="E31" s="306">
        <f t="shared" si="2"/>
        <v>0</v>
      </c>
    </row>
    <row r="32" spans="1:5" s="56" customFormat="1" ht="12" customHeight="1">
      <c r="A32" s="200" t="s">
        <v>169</v>
      </c>
      <c r="B32" s="183" t="s">
        <v>471</v>
      </c>
      <c r="C32" s="169"/>
      <c r="D32" s="169"/>
      <c r="E32" s="306">
        <f t="shared" si="2"/>
        <v>0</v>
      </c>
    </row>
    <row r="33" spans="1:5" s="56" customFormat="1" ht="12" customHeight="1">
      <c r="A33" s="200" t="s">
        <v>170</v>
      </c>
      <c r="B33" s="183" t="s">
        <v>472</v>
      </c>
      <c r="C33" s="169"/>
      <c r="D33" s="169"/>
      <c r="E33" s="306">
        <f t="shared" si="2"/>
        <v>0</v>
      </c>
    </row>
    <row r="34" spans="1:5" s="56" customFormat="1" ht="12" customHeight="1">
      <c r="A34" s="200" t="s">
        <v>473</v>
      </c>
      <c r="B34" s="183" t="s">
        <v>171</v>
      </c>
      <c r="C34" s="169"/>
      <c r="D34" s="169"/>
      <c r="E34" s="306">
        <f t="shared" si="2"/>
        <v>0</v>
      </c>
    </row>
    <row r="35" spans="1:5" s="56" customFormat="1" ht="12" customHeight="1">
      <c r="A35" s="200" t="s">
        <v>474</v>
      </c>
      <c r="B35" s="183" t="s">
        <v>172</v>
      </c>
      <c r="C35" s="169"/>
      <c r="D35" s="169"/>
      <c r="E35" s="306">
        <f t="shared" si="2"/>
        <v>0</v>
      </c>
    </row>
    <row r="36" spans="1:5" s="56" customFormat="1" ht="12" customHeight="1" thickBot="1">
      <c r="A36" s="201" t="s">
        <v>475</v>
      </c>
      <c r="B36" s="184" t="s">
        <v>173</v>
      </c>
      <c r="C36" s="171"/>
      <c r="D36" s="171"/>
      <c r="E36" s="307">
        <f t="shared" si="2"/>
        <v>0</v>
      </c>
    </row>
    <row r="37" spans="1:5" s="56" customFormat="1" ht="12" customHeight="1" thickBot="1">
      <c r="A37" s="25" t="s">
        <v>11</v>
      </c>
      <c r="B37" s="19" t="s">
        <v>334</v>
      </c>
      <c r="C37" s="168">
        <f>SUM(C38:C48)</f>
        <v>0</v>
      </c>
      <c r="D37" s="256">
        <f>SUM(D38:D48)</f>
        <v>0</v>
      </c>
      <c r="E37" s="103">
        <f>SUM(E38:E48)</f>
        <v>0</v>
      </c>
    </row>
    <row r="38" spans="1:5" s="56" customFormat="1" ht="12" customHeight="1">
      <c r="A38" s="199" t="s">
        <v>58</v>
      </c>
      <c r="B38" s="182" t="s">
        <v>176</v>
      </c>
      <c r="C38" s="170"/>
      <c r="D38" s="257"/>
      <c r="E38" s="212">
        <f t="shared" si="2"/>
        <v>0</v>
      </c>
    </row>
    <row r="39" spans="1:5" s="56" customFormat="1" ht="12" customHeight="1">
      <c r="A39" s="200" t="s">
        <v>59</v>
      </c>
      <c r="B39" s="183" t="s">
        <v>177</v>
      </c>
      <c r="C39" s="169"/>
      <c r="D39" s="258"/>
      <c r="E39" s="306">
        <f t="shared" si="2"/>
        <v>0</v>
      </c>
    </row>
    <row r="40" spans="1:5" s="56" customFormat="1" ht="12" customHeight="1">
      <c r="A40" s="200" t="s">
        <v>60</v>
      </c>
      <c r="B40" s="183" t="s">
        <v>178</v>
      </c>
      <c r="C40" s="169"/>
      <c r="D40" s="258"/>
      <c r="E40" s="306">
        <f t="shared" si="2"/>
        <v>0</v>
      </c>
    </row>
    <row r="41" spans="1:5" s="56" customFormat="1" ht="12" customHeight="1">
      <c r="A41" s="200" t="s">
        <v>102</v>
      </c>
      <c r="B41" s="183" t="s">
        <v>179</v>
      </c>
      <c r="C41" s="169"/>
      <c r="D41" s="258"/>
      <c r="E41" s="306">
        <f t="shared" si="2"/>
        <v>0</v>
      </c>
    </row>
    <row r="42" spans="1:5" s="56" customFormat="1" ht="12" customHeight="1">
      <c r="A42" s="200" t="s">
        <v>103</v>
      </c>
      <c r="B42" s="183" t="s">
        <v>180</v>
      </c>
      <c r="C42" s="169"/>
      <c r="D42" s="258"/>
      <c r="E42" s="306">
        <f t="shared" si="2"/>
        <v>0</v>
      </c>
    </row>
    <row r="43" spans="1:5" s="56" customFormat="1" ht="12" customHeight="1">
      <c r="A43" s="200" t="s">
        <v>104</v>
      </c>
      <c r="B43" s="183" t="s">
        <v>181</v>
      </c>
      <c r="C43" s="169"/>
      <c r="D43" s="258"/>
      <c r="E43" s="306">
        <f t="shared" si="2"/>
        <v>0</v>
      </c>
    </row>
    <row r="44" spans="1:5" s="56" customFormat="1" ht="12" customHeight="1">
      <c r="A44" s="200" t="s">
        <v>105</v>
      </c>
      <c r="B44" s="183" t="s">
        <v>182</v>
      </c>
      <c r="C44" s="169"/>
      <c r="D44" s="258"/>
      <c r="E44" s="306">
        <f t="shared" si="2"/>
        <v>0</v>
      </c>
    </row>
    <row r="45" spans="1:5" s="56" customFormat="1" ht="12" customHeight="1">
      <c r="A45" s="200" t="s">
        <v>106</v>
      </c>
      <c r="B45" s="183" t="s">
        <v>183</v>
      </c>
      <c r="C45" s="169"/>
      <c r="D45" s="258"/>
      <c r="E45" s="306">
        <f t="shared" si="2"/>
        <v>0</v>
      </c>
    </row>
    <row r="46" spans="1:5" s="56" customFormat="1" ht="12" customHeight="1">
      <c r="A46" s="200" t="s">
        <v>174</v>
      </c>
      <c r="B46" s="183" t="s">
        <v>184</v>
      </c>
      <c r="C46" s="172"/>
      <c r="D46" s="293"/>
      <c r="E46" s="308">
        <f t="shared" si="2"/>
        <v>0</v>
      </c>
    </row>
    <row r="47" spans="1:5" s="56" customFormat="1" ht="12" customHeight="1">
      <c r="A47" s="201" t="s">
        <v>175</v>
      </c>
      <c r="B47" s="184" t="s">
        <v>336</v>
      </c>
      <c r="C47" s="173"/>
      <c r="D47" s="294"/>
      <c r="E47" s="309">
        <f t="shared" si="2"/>
        <v>0</v>
      </c>
    </row>
    <row r="48" spans="1:5" s="56" customFormat="1" ht="12" customHeight="1" thickBot="1">
      <c r="A48" s="201" t="s">
        <v>335</v>
      </c>
      <c r="B48" s="184" t="s">
        <v>185</v>
      </c>
      <c r="C48" s="173"/>
      <c r="D48" s="294"/>
      <c r="E48" s="309">
        <f t="shared" si="2"/>
        <v>0</v>
      </c>
    </row>
    <row r="49" spans="1:5" s="56" customFormat="1" ht="12" customHeight="1" thickBot="1">
      <c r="A49" s="25" t="s">
        <v>12</v>
      </c>
      <c r="B49" s="19" t="s">
        <v>186</v>
      </c>
      <c r="C49" s="168">
        <f>SUM(C50:C54)</f>
        <v>0</v>
      </c>
      <c r="D49" s="256">
        <f>SUM(D50:D54)</f>
        <v>0</v>
      </c>
      <c r="E49" s="103">
        <f>SUM(E50:E54)</f>
        <v>0</v>
      </c>
    </row>
    <row r="50" spans="1:5" s="56" customFormat="1" ht="12" customHeight="1">
      <c r="A50" s="199" t="s">
        <v>61</v>
      </c>
      <c r="B50" s="182" t="s">
        <v>190</v>
      </c>
      <c r="C50" s="224"/>
      <c r="D50" s="295"/>
      <c r="E50" s="310">
        <f t="shared" si="2"/>
        <v>0</v>
      </c>
    </row>
    <row r="51" spans="1:5" s="56" customFormat="1" ht="12" customHeight="1">
      <c r="A51" s="200" t="s">
        <v>62</v>
      </c>
      <c r="B51" s="183" t="s">
        <v>191</v>
      </c>
      <c r="C51" s="172"/>
      <c r="D51" s="293"/>
      <c r="E51" s="308">
        <f t="shared" si="2"/>
        <v>0</v>
      </c>
    </row>
    <row r="52" spans="1:5" s="56" customFormat="1" ht="12" customHeight="1">
      <c r="A52" s="200" t="s">
        <v>187</v>
      </c>
      <c r="B52" s="183" t="s">
        <v>192</v>
      </c>
      <c r="C52" s="172"/>
      <c r="D52" s="293"/>
      <c r="E52" s="308">
        <f t="shared" si="2"/>
        <v>0</v>
      </c>
    </row>
    <row r="53" spans="1:5" s="56" customFormat="1" ht="12" customHeight="1">
      <c r="A53" s="200" t="s">
        <v>188</v>
      </c>
      <c r="B53" s="183" t="s">
        <v>193</v>
      </c>
      <c r="C53" s="172"/>
      <c r="D53" s="293"/>
      <c r="E53" s="308">
        <f t="shared" si="2"/>
        <v>0</v>
      </c>
    </row>
    <row r="54" spans="1:5" s="56" customFormat="1" ht="12" customHeight="1" thickBot="1">
      <c r="A54" s="201" t="s">
        <v>189</v>
      </c>
      <c r="B54" s="184" t="s">
        <v>194</v>
      </c>
      <c r="C54" s="173"/>
      <c r="D54" s="294"/>
      <c r="E54" s="309">
        <f t="shared" si="2"/>
        <v>0</v>
      </c>
    </row>
    <row r="55" spans="1:5" s="56" customFormat="1" ht="12" customHeight="1" thickBot="1">
      <c r="A55" s="25" t="s">
        <v>107</v>
      </c>
      <c r="B55" s="19" t="s">
        <v>195</v>
      </c>
      <c r="C55" s="168">
        <f>SUM(C56:C58)</f>
        <v>0</v>
      </c>
      <c r="D55" s="256">
        <f>SUM(D56:D58)</f>
        <v>0</v>
      </c>
      <c r="E55" s="103">
        <f>SUM(E56:E58)</f>
        <v>0</v>
      </c>
    </row>
    <row r="56" spans="1:5" s="56" customFormat="1" ht="12" customHeight="1">
      <c r="A56" s="199" t="s">
        <v>63</v>
      </c>
      <c r="B56" s="182" t="s">
        <v>196</v>
      </c>
      <c r="C56" s="170"/>
      <c r="D56" s="257"/>
      <c r="E56" s="212">
        <f t="shared" si="2"/>
        <v>0</v>
      </c>
    </row>
    <row r="57" spans="1:5" s="56" customFormat="1" ht="12" customHeight="1">
      <c r="A57" s="200" t="s">
        <v>64</v>
      </c>
      <c r="B57" s="183" t="s">
        <v>328</v>
      </c>
      <c r="C57" s="169"/>
      <c r="D57" s="258"/>
      <c r="E57" s="306">
        <f t="shared" si="2"/>
        <v>0</v>
      </c>
    </row>
    <row r="58" spans="1:5" s="56" customFormat="1" ht="12" customHeight="1">
      <c r="A58" s="200" t="s">
        <v>199</v>
      </c>
      <c r="B58" s="183" t="s">
        <v>197</v>
      </c>
      <c r="C58" s="169"/>
      <c r="D58" s="258"/>
      <c r="E58" s="306">
        <f t="shared" si="2"/>
        <v>0</v>
      </c>
    </row>
    <row r="59" spans="1:5" s="56" customFormat="1" ht="12" customHeight="1" thickBot="1">
      <c r="A59" s="201" t="s">
        <v>200</v>
      </c>
      <c r="B59" s="184" t="s">
        <v>198</v>
      </c>
      <c r="C59" s="171"/>
      <c r="D59" s="259"/>
      <c r="E59" s="307">
        <f t="shared" si="2"/>
        <v>0</v>
      </c>
    </row>
    <row r="60" spans="1:5" s="56" customFormat="1" ht="12" customHeight="1" thickBot="1">
      <c r="A60" s="25" t="s">
        <v>14</v>
      </c>
      <c r="B60" s="104" t="s">
        <v>201</v>
      </c>
      <c r="C60" s="168">
        <f>SUM(C61:C63)</f>
        <v>0</v>
      </c>
      <c r="D60" s="256">
        <f>SUM(D61:D63)</f>
        <v>0</v>
      </c>
      <c r="E60" s="103">
        <f>SUM(E61:E63)</f>
        <v>0</v>
      </c>
    </row>
    <row r="61" spans="1:5" s="56" customFormat="1" ht="12" customHeight="1">
      <c r="A61" s="199" t="s">
        <v>108</v>
      </c>
      <c r="B61" s="182" t="s">
        <v>203</v>
      </c>
      <c r="C61" s="172"/>
      <c r="D61" s="293"/>
      <c r="E61" s="308">
        <f t="shared" si="2"/>
        <v>0</v>
      </c>
    </row>
    <row r="62" spans="1:5" s="56" customFormat="1" ht="12" customHeight="1">
      <c r="A62" s="200" t="s">
        <v>109</v>
      </c>
      <c r="B62" s="183" t="s">
        <v>329</v>
      </c>
      <c r="C62" s="172"/>
      <c r="D62" s="293"/>
      <c r="E62" s="308">
        <f t="shared" si="2"/>
        <v>0</v>
      </c>
    </row>
    <row r="63" spans="1:5" s="56" customFormat="1" ht="12" customHeight="1">
      <c r="A63" s="200" t="s">
        <v>132</v>
      </c>
      <c r="B63" s="183" t="s">
        <v>204</v>
      </c>
      <c r="C63" s="172"/>
      <c r="D63" s="293"/>
      <c r="E63" s="308">
        <f t="shared" si="2"/>
        <v>0</v>
      </c>
    </row>
    <row r="64" spans="1:5" s="56" customFormat="1" ht="12" customHeight="1" thickBot="1">
      <c r="A64" s="201" t="s">
        <v>202</v>
      </c>
      <c r="B64" s="184" t="s">
        <v>205</v>
      </c>
      <c r="C64" s="172"/>
      <c r="D64" s="293"/>
      <c r="E64" s="308">
        <f t="shared" si="2"/>
        <v>0</v>
      </c>
    </row>
    <row r="65" spans="1:5" s="56" customFormat="1" ht="12" customHeight="1" thickBot="1">
      <c r="A65" s="25" t="s">
        <v>15</v>
      </c>
      <c r="B65" s="19" t="s">
        <v>206</v>
      </c>
      <c r="C65" s="174">
        <f>+C8+C15+C22+C29+C37+C49+C55+C60</f>
        <v>0</v>
      </c>
      <c r="D65" s="260">
        <f>+D8+D15+D22+D29+D37+D49+D55+D60</f>
        <v>0</v>
      </c>
      <c r="E65" s="211">
        <f>+E8+E15+E22+E29+E37+E49+E55+E60</f>
        <v>0</v>
      </c>
    </row>
    <row r="66" spans="1:5" s="56" customFormat="1" ht="12" customHeight="1" thickBot="1">
      <c r="A66" s="202" t="s">
        <v>297</v>
      </c>
      <c r="B66" s="104" t="s">
        <v>208</v>
      </c>
      <c r="C66" s="168">
        <f>SUM(C67:C69)</f>
        <v>0</v>
      </c>
      <c r="D66" s="256">
        <f>SUM(D67:D69)</f>
        <v>0</v>
      </c>
      <c r="E66" s="103">
        <f>SUM(E67:E69)</f>
        <v>0</v>
      </c>
    </row>
    <row r="67" spans="1:5" s="56" customFormat="1" ht="12" customHeight="1">
      <c r="A67" s="199" t="s">
        <v>239</v>
      </c>
      <c r="B67" s="182" t="s">
        <v>209</v>
      </c>
      <c r="C67" s="172"/>
      <c r="D67" s="293"/>
      <c r="E67" s="308">
        <f>C67+D67</f>
        <v>0</v>
      </c>
    </row>
    <row r="68" spans="1:5" s="56" customFormat="1" ht="12" customHeight="1">
      <c r="A68" s="200" t="s">
        <v>248</v>
      </c>
      <c r="B68" s="183" t="s">
        <v>210</v>
      </c>
      <c r="C68" s="172"/>
      <c r="D68" s="293"/>
      <c r="E68" s="308">
        <f>C68+D68</f>
        <v>0</v>
      </c>
    </row>
    <row r="69" spans="1:5" s="56" customFormat="1" ht="12" customHeight="1" thickBot="1">
      <c r="A69" s="201" t="s">
        <v>249</v>
      </c>
      <c r="B69" s="185" t="s">
        <v>211</v>
      </c>
      <c r="C69" s="172"/>
      <c r="D69" s="296"/>
      <c r="E69" s="308">
        <f>C69+D69</f>
        <v>0</v>
      </c>
    </row>
    <row r="70" spans="1:5" s="56" customFormat="1" ht="12" customHeight="1" thickBot="1">
      <c r="A70" s="202" t="s">
        <v>212</v>
      </c>
      <c r="B70" s="104" t="s">
        <v>213</v>
      </c>
      <c r="C70" s="168">
        <f>SUM(C71:C74)</f>
        <v>0</v>
      </c>
      <c r="D70" s="168">
        <f>SUM(D71:D74)</f>
        <v>0</v>
      </c>
      <c r="E70" s="103">
        <f>SUM(E71:E74)</f>
        <v>0</v>
      </c>
    </row>
    <row r="71" spans="1:5" s="56" customFormat="1" ht="12" customHeight="1">
      <c r="A71" s="199" t="s">
        <v>86</v>
      </c>
      <c r="B71" s="182" t="s">
        <v>214</v>
      </c>
      <c r="C71" s="172"/>
      <c r="D71" s="172"/>
      <c r="E71" s="308">
        <f>C71+D71</f>
        <v>0</v>
      </c>
    </row>
    <row r="72" spans="1:5" s="56" customFormat="1" ht="12" customHeight="1">
      <c r="A72" s="200" t="s">
        <v>87</v>
      </c>
      <c r="B72" s="183" t="s">
        <v>215</v>
      </c>
      <c r="C72" s="172"/>
      <c r="D72" s="172"/>
      <c r="E72" s="308">
        <f>C72+D72</f>
        <v>0</v>
      </c>
    </row>
    <row r="73" spans="1:5" s="56" customFormat="1" ht="12" customHeight="1">
      <c r="A73" s="200" t="s">
        <v>240</v>
      </c>
      <c r="B73" s="183" t="s">
        <v>216</v>
      </c>
      <c r="C73" s="172"/>
      <c r="D73" s="172"/>
      <c r="E73" s="308">
        <f>C73+D73</f>
        <v>0</v>
      </c>
    </row>
    <row r="74" spans="1:5" s="56" customFormat="1" ht="12" customHeight="1" thickBot="1">
      <c r="A74" s="201" t="s">
        <v>241</v>
      </c>
      <c r="B74" s="184" t="s">
        <v>217</v>
      </c>
      <c r="C74" s="172"/>
      <c r="D74" s="172"/>
      <c r="E74" s="308">
        <f>C74+D74</f>
        <v>0</v>
      </c>
    </row>
    <row r="75" spans="1:5" s="56" customFormat="1" ht="12" customHeight="1" thickBot="1">
      <c r="A75" s="202" t="s">
        <v>218</v>
      </c>
      <c r="B75" s="104" t="s">
        <v>219</v>
      </c>
      <c r="C75" s="168">
        <f>SUM(C76:C77)</f>
        <v>0</v>
      </c>
      <c r="D75" s="168">
        <f>SUM(D76:D77)</f>
        <v>0</v>
      </c>
      <c r="E75" s="103">
        <f>SUM(E76:E77)</f>
        <v>0</v>
      </c>
    </row>
    <row r="76" spans="1:5" s="56" customFormat="1" ht="12" customHeight="1">
      <c r="A76" s="199" t="s">
        <v>242</v>
      </c>
      <c r="B76" s="182" t="s">
        <v>220</v>
      </c>
      <c r="C76" s="172"/>
      <c r="D76" s="172"/>
      <c r="E76" s="308">
        <f>C76+D76</f>
        <v>0</v>
      </c>
    </row>
    <row r="77" spans="1:5" s="56" customFormat="1" ht="12" customHeight="1" thickBot="1">
      <c r="A77" s="201" t="s">
        <v>243</v>
      </c>
      <c r="B77" s="184" t="s">
        <v>221</v>
      </c>
      <c r="C77" s="172"/>
      <c r="D77" s="172"/>
      <c r="E77" s="308">
        <f>C77+D77</f>
        <v>0</v>
      </c>
    </row>
    <row r="78" spans="1:5" s="55" customFormat="1" ht="12" customHeight="1" thickBot="1">
      <c r="A78" s="202" t="s">
        <v>222</v>
      </c>
      <c r="B78" s="104" t="s">
        <v>223</v>
      </c>
      <c r="C78" s="168">
        <f>SUM(C79:C81)</f>
        <v>0</v>
      </c>
      <c r="D78" s="168">
        <f>SUM(D79:D81)</f>
        <v>0</v>
      </c>
      <c r="E78" s="103">
        <f>SUM(E79:E81)</f>
        <v>0</v>
      </c>
    </row>
    <row r="79" spans="1:5" s="56" customFormat="1" ht="12" customHeight="1">
      <c r="A79" s="199" t="s">
        <v>244</v>
      </c>
      <c r="B79" s="182" t="s">
        <v>224</v>
      </c>
      <c r="C79" s="172"/>
      <c r="D79" s="172"/>
      <c r="E79" s="308">
        <f>C79+D79</f>
        <v>0</v>
      </c>
    </row>
    <row r="80" spans="1:5" s="56" customFormat="1" ht="12" customHeight="1">
      <c r="A80" s="200" t="s">
        <v>245</v>
      </c>
      <c r="B80" s="183" t="s">
        <v>225</v>
      </c>
      <c r="C80" s="172"/>
      <c r="D80" s="172"/>
      <c r="E80" s="308">
        <f>C80+D80</f>
        <v>0</v>
      </c>
    </row>
    <row r="81" spans="1:5" s="56" customFormat="1" ht="12" customHeight="1" thickBot="1">
      <c r="A81" s="201" t="s">
        <v>246</v>
      </c>
      <c r="B81" s="184" t="s">
        <v>226</v>
      </c>
      <c r="C81" s="172"/>
      <c r="D81" s="172"/>
      <c r="E81" s="308">
        <f>C81+D81</f>
        <v>0</v>
      </c>
    </row>
    <row r="82" spans="1:5" s="56" customFormat="1" ht="12" customHeight="1" thickBot="1">
      <c r="A82" s="202" t="s">
        <v>227</v>
      </c>
      <c r="B82" s="104" t="s">
        <v>247</v>
      </c>
      <c r="C82" s="168">
        <f>SUM(C83:C86)</f>
        <v>0</v>
      </c>
      <c r="D82" s="168">
        <f>SUM(D83:D86)</f>
        <v>0</v>
      </c>
      <c r="E82" s="103">
        <f>SUM(E83:E86)</f>
        <v>0</v>
      </c>
    </row>
    <row r="83" spans="1:5" s="56" customFormat="1" ht="12" customHeight="1">
      <c r="A83" s="203" t="s">
        <v>228</v>
      </c>
      <c r="B83" s="182" t="s">
        <v>229</v>
      </c>
      <c r="C83" s="172"/>
      <c r="D83" s="172"/>
      <c r="E83" s="308">
        <f t="shared" ref="E83:E88" si="3">C83+D83</f>
        <v>0</v>
      </c>
    </row>
    <row r="84" spans="1:5" s="56" customFormat="1" ht="12" customHeight="1">
      <c r="A84" s="204" t="s">
        <v>230</v>
      </c>
      <c r="B84" s="183" t="s">
        <v>231</v>
      </c>
      <c r="C84" s="172"/>
      <c r="D84" s="172"/>
      <c r="E84" s="308">
        <f t="shared" si="3"/>
        <v>0</v>
      </c>
    </row>
    <row r="85" spans="1:5" s="56" customFormat="1" ht="12" customHeight="1">
      <c r="A85" s="204" t="s">
        <v>232</v>
      </c>
      <c r="B85" s="183" t="s">
        <v>233</v>
      </c>
      <c r="C85" s="172"/>
      <c r="D85" s="172"/>
      <c r="E85" s="308">
        <f t="shared" si="3"/>
        <v>0</v>
      </c>
    </row>
    <row r="86" spans="1:5" s="55" customFormat="1" ht="12" customHeight="1" thickBot="1">
      <c r="A86" s="205" t="s">
        <v>234</v>
      </c>
      <c r="B86" s="184" t="s">
        <v>235</v>
      </c>
      <c r="C86" s="172"/>
      <c r="D86" s="172"/>
      <c r="E86" s="308">
        <f t="shared" si="3"/>
        <v>0</v>
      </c>
    </row>
    <row r="87" spans="1:5" s="55" customFormat="1" ht="12" customHeight="1" thickBot="1">
      <c r="A87" s="202" t="s">
        <v>236</v>
      </c>
      <c r="B87" s="104" t="s">
        <v>375</v>
      </c>
      <c r="C87" s="227"/>
      <c r="D87" s="227"/>
      <c r="E87" s="103">
        <f t="shared" si="3"/>
        <v>0</v>
      </c>
    </row>
    <row r="88" spans="1:5" s="55" customFormat="1" ht="12" customHeight="1" thickBot="1">
      <c r="A88" s="202" t="s">
        <v>396</v>
      </c>
      <c r="B88" s="104" t="s">
        <v>237</v>
      </c>
      <c r="C88" s="227"/>
      <c r="D88" s="227"/>
      <c r="E88" s="103">
        <f t="shared" si="3"/>
        <v>0</v>
      </c>
    </row>
    <row r="89" spans="1:5" s="55" customFormat="1" ht="12" customHeight="1" thickBot="1">
      <c r="A89" s="202" t="s">
        <v>397</v>
      </c>
      <c r="B89" s="189" t="s">
        <v>378</v>
      </c>
      <c r="C89" s="174">
        <f>+C66+C70+C75+C78+C82+C88+C87</f>
        <v>0</v>
      </c>
      <c r="D89" s="174">
        <f>+D66+D70+D75+D78+D82+D88+D87</f>
        <v>0</v>
      </c>
      <c r="E89" s="211">
        <f>+E66+E70+E75+E78+E82+E88+E87</f>
        <v>0</v>
      </c>
    </row>
    <row r="90" spans="1:5" s="55" customFormat="1" ht="12" customHeight="1" thickBot="1">
      <c r="A90" s="206" t="s">
        <v>398</v>
      </c>
      <c r="B90" s="190" t="s">
        <v>399</v>
      </c>
      <c r="C90" s="174">
        <f>+C65+C89</f>
        <v>0</v>
      </c>
      <c r="D90" s="174">
        <f>+D65+D89</f>
        <v>0</v>
      </c>
      <c r="E90" s="211">
        <f>+E65+E89</f>
        <v>0</v>
      </c>
    </row>
    <row r="91" spans="1:5" s="56" customFormat="1" ht="15" customHeight="1" thickBot="1">
      <c r="A91" s="93"/>
      <c r="B91" s="94"/>
      <c r="C91" s="150"/>
    </row>
    <row r="92" spans="1:5" s="50" customFormat="1" ht="16.5" customHeight="1" thickBot="1">
      <c r="A92" s="375" t="s">
        <v>41</v>
      </c>
      <c r="B92" s="376"/>
      <c r="C92" s="376"/>
      <c r="D92" s="376"/>
      <c r="E92" s="377"/>
    </row>
    <row r="93" spans="1:5" s="57" customFormat="1" ht="12" customHeight="1" thickBot="1">
      <c r="A93" s="176" t="s">
        <v>7</v>
      </c>
      <c r="B93" s="24" t="s">
        <v>403</v>
      </c>
      <c r="C93" s="167">
        <f>+C94+C95+C96+C97+C98+C111</f>
        <v>0</v>
      </c>
      <c r="D93" s="167">
        <f>+D94+D95+D96+D97+D98+D111</f>
        <v>0</v>
      </c>
      <c r="E93" s="241">
        <f>+E94+E95+E96+E97+E98+E111</f>
        <v>0</v>
      </c>
    </row>
    <row r="94" spans="1:5" ht="12" customHeight="1">
      <c r="A94" s="207" t="s">
        <v>65</v>
      </c>
      <c r="B94" s="8" t="s">
        <v>36</v>
      </c>
      <c r="C94" s="245"/>
      <c r="D94" s="245"/>
      <c r="E94" s="311">
        <f t="shared" ref="E94:E113" si="4">C94+D94</f>
        <v>0</v>
      </c>
    </row>
    <row r="95" spans="1:5" ht="12" customHeight="1">
      <c r="A95" s="200" t="s">
        <v>66</v>
      </c>
      <c r="B95" s="6" t="s">
        <v>110</v>
      </c>
      <c r="C95" s="169"/>
      <c r="D95" s="169"/>
      <c r="E95" s="306">
        <f t="shared" si="4"/>
        <v>0</v>
      </c>
    </row>
    <row r="96" spans="1:5" ht="12" customHeight="1">
      <c r="A96" s="200" t="s">
        <v>67</v>
      </c>
      <c r="B96" s="6" t="s">
        <v>84</v>
      </c>
      <c r="C96" s="171"/>
      <c r="D96" s="169"/>
      <c r="E96" s="307">
        <f t="shared" si="4"/>
        <v>0</v>
      </c>
    </row>
    <row r="97" spans="1:5" ht="12" customHeight="1">
      <c r="A97" s="200" t="s">
        <v>68</v>
      </c>
      <c r="B97" s="9" t="s">
        <v>111</v>
      </c>
      <c r="C97" s="171"/>
      <c r="D97" s="259"/>
      <c r="E97" s="307">
        <f t="shared" si="4"/>
        <v>0</v>
      </c>
    </row>
    <row r="98" spans="1:5" ht="12" customHeight="1">
      <c r="A98" s="200" t="s">
        <v>76</v>
      </c>
      <c r="B98" s="17" t="s">
        <v>112</v>
      </c>
      <c r="C98" s="171"/>
      <c r="D98" s="259"/>
      <c r="E98" s="307">
        <f t="shared" si="4"/>
        <v>0</v>
      </c>
    </row>
    <row r="99" spans="1:5" ht="12" customHeight="1">
      <c r="A99" s="200" t="s">
        <v>69</v>
      </c>
      <c r="B99" s="6" t="s">
        <v>400</v>
      </c>
      <c r="C99" s="171"/>
      <c r="D99" s="259"/>
      <c r="E99" s="307">
        <f t="shared" si="4"/>
        <v>0</v>
      </c>
    </row>
    <row r="100" spans="1:5" ht="12" customHeight="1">
      <c r="A100" s="200" t="s">
        <v>70</v>
      </c>
      <c r="B100" s="67" t="s">
        <v>341</v>
      </c>
      <c r="C100" s="171"/>
      <c r="D100" s="259"/>
      <c r="E100" s="307">
        <f t="shared" si="4"/>
        <v>0</v>
      </c>
    </row>
    <row r="101" spans="1:5" ht="12" customHeight="1">
      <c r="A101" s="200" t="s">
        <v>77</v>
      </c>
      <c r="B101" s="67" t="s">
        <v>340</v>
      </c>
      <c r="C101" s="171"/>
      <c r="D101" s="259"/>
      <c r="E101" s="307">
        <f t="shared" si="4"/>
        <v>0</v>
      </c>
    </row>
    <row r="102" spans="1:5" ht="12" customHeight="1">
      <c r="A102" s="200" t="s">
        <v>78</v>
      </c>
      <c r="B102" s="67" t="s">
        <v>253</v>
      </c>
      <c r="C102" s="171"/>
      <c r="D102" s="259"/>
      <c r="E102" s="307">
        <f t="shared" si="4"/>
        <v>0</v>
      </c>
    </row>
    <row r="103" spans="1:5" ht="12" customHeight="1">
      <c r="A103" s="200" t="s">
        <v>79</v>
      </c>
      <c r="B103" s="68" t="s">
        <v>254</v>
      </c>
      <c r="C103" s="171"/>
      <c r="D103" s="259"/>
      <c r="E103" s="307">
        <f t="shared" si="4"/>
        <v>0</v>
      </c>
    </row>
    <row r="104" spans="1:5" ht="12" customHeight="1">
      <c r="A104" s="200" t="s">
        <v>80</v>
      </c>
      <c r="B104" s="68" t="s">
        <v>255</v>
      </c>
      <c r="C104" s="171"/>
      <c r="D104" s="259"/>
      <c r="E104" s="307">
        <f t="shared" si="4"/>
        <v>0</v>
      </c>
    </row>
    <row r="105" spans="1:5" ht="12" customHeight="1">
      <c r="A105" s="200" t="s">
        <v>82</v>
      </c>
      <c r="B105" s="67" t="s">
        <v>256</v>
      </c>
      <c r="C105" s="171"/>
      <c r="D105" s="259"/>
      <c r="E105" s="307">
        <f t="shared" si="4"/>
        <v>0</v>
      </c>
    </row>
    <row r="106" spans="1:5" ht="12" customHeight="1">
      <c r="A106" s="200" t="s">
        <v>113</v>
      </c>
      <c r="B106" s="67" t="s">
        <v>257</v>
      </c>
      <c r="C106" s="171"/>
      <c r="D106" s="259"/>
      <c r="E106" s="307">
        <f t="shared" si="4"/>
        <v>0</v>
      </c>
    </row>
    <row r="107" spans="1:5" ht="12" customHeight="1">
      <c r="A107" s="200" t="s">
        <v>251</v>
      </c>
      <c r="B107" s="68" t="s">
        <v>258</v>
      </c>
      <c r="C107" s="169"/>
      <c r="D107" s="259"/>
      <c r="E107" s="307">
        <f t="shared" si="4"/>
        <v>0</v>
      </c>
    </row>
    <row r="108" spans="1:5" ht="12" customHeight="1">
      <c r="A108" s="208" t="s">
        <v>252</v>
      </c>
      <c r="B108" s="69" t="s">
        <v>259</v>
      </c>
      <c r="C108" s="171"/>
      <c r="D108" s="259"/>
      <c r="E108" s="307">
        <f t="shared" si="4"/>
        <v>0</v>
      </c>
    </row>
    <row r="109" spans="1:5" ht="12" customHeight="1">
      <c r="A109" s="200" t="s">
        <v>338</v>
      </c>
      <c r="B109" s="69" t="s">
        <v>260</v>
      </c>
      <c r="C109" s="171"/>
      <c r="D109" s="259"/>
      <c r="E109" s="307">
        <f t="shared" si="4"/>
        <v>0</v>
      </c>
    </row>
    <row r="110" spans="1:5" ht="12" customHeight="1">
      <c r="A110" s="200" t="s">
        <v>339</v>
      </c>
      <c r="B110" s="68" t="s">
        <v>261</v>
      </c>
      <c r="C110" s="169"/>
      <c r="D110" s="258"/>
      <c r="E110" s="306">
        <f t="shared" si="4"/>
        <v>0</v>
      </c>
    </row>
    <row r="111" spans="1:5" ht="12" customHeight="1">
      <c r="A111" s="200" t="s">
        <v>343</v>
      </c>
      <c r="B111" s="9" t="s">
        <v>37</v>
      </c>
      <c r="C111" s="169"/>
      <c r="D111" s="258"/>
      <c r="E111" s="306">
        <f t="shared" si="4"/>
        <v>0</v>
      </c>
    </row>
    <row r="112" spans="1:5" ht="12" customHeight="1">
      <c r="A112" s="201" t="s">
        <v>344</v>
      </c>
      <c r="B112" s="6" t="s">
        <v>401</v>
      </c>
      <c r="C112" s="171"/>
      <c r="D112" s="259"/>
      <c r="E112" s="307">
        <f t="shared" si="4"/>
        <v>0</v>
      </c>
    </row>
    <row r="113" spans="1:5" ht="12" customHeight="1" thickBot="1">
      <c r="A113" s="209" t="s">
        <v>345</v>
      </c>
      <c r="B113" s="70" t="s">
        <v>402</v>
      </c>
      <c r="C113" s="246"/>
      <c r="D113" s="298"/>
      <c r="E113" s="312">
        <f t="shared" si="4"/>
        <v>0</v>
      </c>
    </row>
    <row r="114" spans="1:5" ht="12" customHeight="1" thickBot="1">
      <c r="A114" s="25" t="s">
        <v>8</v>
      </c>
      <c r="B114" s="23" t="s">
        <v>262</v>
      </c>
      <c r="C114" s="168">
        <f>+C115+C117+C119</f>
        <v>0</v>
      </c>
      <c r="D114" s="256">
        <f>+D115+D117+D119</f>
        <v>0</v>
      </c>
      <c r="E114" s="103">
        <f>+E115+E117+E119</f>
        <v>0</v>
      </c>
    </row>
    <row r="115" spans="1:5" ht="12" customHeight="1">
      <c r="A115" s="199" t="s">
        <v>71</v>
      </c>
      <c r="B115" s="6" t="s">
        <v>130</v>
      </c>
      <c r="C115" s="170"/>
      <c r="D115" s="257"/>
      <c r="E115" s="212">
        <f t="shared" ref="E115:E127" si="5">C115+D115</f>
        <v>0</v>
      </c>
    </row>
    <row r="116" spans="1:5" ht="12" customHeight="1">
      <c r="A116" s="199" t="s">
        <v>72</v>
      </c>
      <c r="B116" s="10" t="s">
        <v>266</v>
      </c>
      <c r="C116" s="170"/>
      <c r="D116" s="257"/>
      <c r="E116" s="212">
        <f t="shared" si="5"/>
        <v>0</v>
      </c>
    </row>
    <row r="117" spans="1:5" ht="12" customHeight="1">
      <c r="A117" s="199" t="s">
        <v>73</v>
      </c>
      <c r="B117" s="10" t="s">
        <v>114</v>
      </c>
      <c r="C117" s="169"/>
      <c r="D117" s="258"/>
      <c r="E117" s="306">
        <f t="shared" si="5"/>
        <v>0</v>
      </c>
    </row>
    <row r="118" spans="1:5" ht="12" customHeight="1">
      <c r="A118" s="199" t="s">
        <v>74</v>
      </c>
      <c r="B118" s="10" t="s">
        <v>267</v>
      </c>
      <c r="C118" s="169"/>
      <c r="D118" s="258"/>
      <c r="E118" s="306">
        <f t="shared" si="5"/>
        <v>0</v>
      </c>
    </row>
    <row r="119" spans="1:5" ht="12" customHeight="1">
      <c r="A119" s="199" t="s">
        <v>75</v>
      </c>
      <c r="B119" s="106" t="s">
        <v>133</v>
      </c>
      <c r="C119" s="169"/>
      <c r="D119" s="258"/>
      <c r="E119" s="306">
        <f t="shared" si="5"/>
        <v>0</v>
      </c>
    </row>
    <row r="120" spans="1:5" ht="12" customHeight="1">
      <c r="A120" s="199" t="s">
        <v>81</v>
      </c>
      <c r="B120" s="105" t="s">
        <v>330</v>
      </c>
      <c r="C120" s="169"/>
      <c r="D120" s="258"/>
      <c r="E120" s="306">
        <f t="shared" si="5"/>
        <v>0</v>
      </c>
    </row>
    <row r="121" spans="1:5" ht="12" customHeight="1">
      <c r="A121" s="199" t="s">
        <v>83</v>
      </c>
      <c r="B121" s="178" t="s">
        <v>272</v>
      </c>
      <c r="C121" s="169"/>
      <c r="D121" s="258"/>
      <c r="E121" s="306">
        <f t="shared" si="5"/>
        <v>0</v>
      </c>
    </row>
    <row r="122" spans="1:5" ht="12" customHeight="1">
      <c r="A122" s="199" t="s">
        <v>115</v>
      </c>
      <c r="B122" s="68" t="s">
        <v>255</v>
      </c>
      <c r="C122" s="169"/>
      <c r="D122" s="258"/>
      <c r="E122" s="306">
        <f t="shared" si="5"/>
        <v>0</v>
      </c>
    </row>
    <row r="123" spans="1:5" ht="12" customHeight="1">
      <c r="A123" s="199" t="s">
        <v>116</v>
      </c>
      <c r="B123" s="68" t="s">
        <v>271</v>
      </c>
      <c r="C123" s="169"/>
      <c r="D123" s="258"/>
      <c r="E123" s="306">
        <f t="shared" si="5"/>
        <v>0</v>
      </c>
    </row>
    <row r="124" spans="1:5" ht="12" customHeight="1">
      <c r="A124" s="199" t="s">
        <v>117</v>
      </c>
      <c r="B124" s="68" t="s">
        <v>270</v>
      </c>
      <c r="C124" s="169"/>
      <c r="D124" s="258"/>
      <c r="E124" s="306">
        <f t="shared" si="5"/>
        <v>0</v>
      </c>
    </row>
    <row r="125" spans="1:5" ht="12" customHeight="1">
      <c r="A125" s="199" t="s">
        <v>263</v>
      </c>
      <c r="B125" s="68" t="s">
        <v>258</v>
      </c>
      <c r="C125" s="169"/>
      <c r="D125" s="258"/>
      <c r="E125" s="306">
        <f t="shared" si="5"/>
        <v>0</v>
      </c>
    </row>
    <row r="126" spans="1:5" ht="12" customHeight="1">
      <c r="A126" s="199" t="s">
        <v>264</v>
      </c>
      <c r="B126" s="68" t="s">
        <v>269</v>
      </c>
      <c r="C126" s="169"/>
      <c r="D126" s="258"/>
      <c r="E126" s="306">
        <f t="shared" si="5"/>
        <v>0</v>
      </c>
    </row>
    <row r="127" spans="1:5" ht="12" customHeight="1" thickBot="1">
      <c r="A127" s="208" t="s">
        <v>265</v>
      </c>
      <c r="B127" s="68" t="s">
        <v>268</v>
      </c>
      <c r="C127" s="171"/>
      <c r="D127" s="259"/>
      <c r="E127" s="307">
        <f t="shared" si="5"/>
        <v>0</v>
      </c>
    </row>
    <row r="128" spans="1:5" ht="12" customHeight="1" thickBot="1">
      <c r="A128" s="25" t="s">
        <v>9</v>
      </c>
      <c r="B128" s="61" t="s">
        <v>348</v>
      </c>
      <c r="C128" s="168">
        <f>+C93+C114</f>
        <v>0</v>
      </c>
      <c r="D128" s="256">
        <f>+D93+D114</f>
        <v>0</v>
      </c>
      <c r="E128" s="103">
        <f>+E93+E114</f>
        <v>0</v>
      </c>
    </row>
    <row r="129" spans="1:11" ht="12" customHeight="1" thickBot="1">
      <c r="A129" s="25" t="s">
        <v>10</v>
      </c>
      <c r="B129" s="61" t="s">
        <v>349</v>
      </c>
      <c r="C129" s="168">
        <f>+C130+C131+C132</f>
        <v>0</v>
      </c>
      <c r="D129" s="256">
        <f>+D130+D131+D132</f>
        <v>0</v>
      </c>
      <c r="E129" s="103">
        <f>+E130+E131+E132</f>
        <v>0</v>
      </c>
    </row>
    <row r="130" spans="1:11" s="57" customFormat="1" ht="12" customHeight="1">
      <c r="A130" s="199" t="s">
        <v>167</v>
      </c>
      <c r="B130" s="7" t="s">
        <v>406</v>
      </c>
      <c r="C130" s="169"/>
      <c r="D130" s="258"/>
      <c r="E130" s="306">
        <f>C130+D130</f>
        <v>0</v>
      </c>
    </row>
    <row r="131" spans="1:11" ht="12" customHeight="1">
      <c r="A131" s="199" t="s">
        <v>168</v>
      </c>
      <c r="B131" s="7" t="s">
        <v>357</v>
      </c>
      <c r="C131" s="169"/>
      <c r="D131" s="258"/>
      <c r="E131" s="306">
        <f>C131+D131</f>
        <v>0</v>
      </c>
    </row>
    <row r="132" spans="1:11" ht="12" customHeight="1" thickBot="1">
      <c r="A132" s="208" t="s">
        <v>169</v>
      </c>
      <c r="B132" s="5" t="s">
        <v>405</v>
      </c>
      <c r="C132" s="169"/>
      <c r="D132" s="258"/>
      <c r="E132" s="306">
        <f>C132+D132</f>
        <v>0</v>
      </c>
    </row>
    <row r="133" spans="1:11" ht="12" customHeight="1" thickBot="1">
      <c r="A133" s="25" t="s">
        <v>11</v>
      </c>
      <c r="B133" s="61" t="s">
        <v>350</v>
      </c>
      <c r="C133" s="168">
        <f>+C134+C135+C136+C137+C138+C139</f>
        <v>0</v>
      </c>
      <c r="D133" s="256">
        <f>+D134+D135+D136+D137+D138+D139</f>
        <v>0</v>
      </c>
      <c r="E133" s="103">
        <f>+E134+E135+E136+E137+E138+E139</f>
        <v>0</v>
      </c>
    </row>
    <row r="134" spans="1:11" ht="12" customHeight="1">
      <c r="A134" s="199" t="s">
        <v>58</v>
      </c>
      <c r="B134" s="7" t="s">
        <v>359</v>
      </c>
      <c r="C134" s="169"/>
      <c r="D134" s="258"/>
      <c r="E134" s="306">
        <f t="shared" ref="E134:E139" si="6">C134+D134</f>
        <v>0</v>
      </c>
    </row>
    <row r="135" spans="1:11" ht="12" customHeight="1">
      <c r="A135" s="199" t="s">
        <v>59</v>
      </c>
      <c r="B135" s="7" t="s">
        <v>351</v>
      </c>
      <c r="C135" s="169"/>
      <c r="D135" s="258"/>
      <c r="E135" s="306">
        <f t="shared" si="6"/>
        <v>0</v>
      </c>
    </row>
    <row r="136" spans="1:11" ht="12" customHeight="1">
      <c r="A136" s="199" t="s">
        <v>60</v>
      </c>
      <c r="B136" s="7" t="s">
        <v>352</v>
      </c>
      <c r="C136" s="169"/>
      <c r="D136" s="258"/>
      <c r="E136" s="306">
        <f t="shared" si="6"/>
        <v>0</v>
      </c>
    </row>
    <row r="137" spans="1:11" ht="12" customHeight="1">
      <c r="A137" s="199" t="s">
        <v>102</v>
      </c>
      <c r="B137" s="7" t="s">
        <v>404</v>
      </c>
      <c r="C137" s="169"/>
      <c r="D137" s="258"/>
      <c r="E137" s="306">
        <f t="shared" si="6"/>
        <v>0</v>
      </c>
    </row>
    <row r="138" spans="1:11" ht="12" customHeight="1">
      <c r="A138" s="199" t="s">
        <v>103</v>
      </c>
      <c r="B138" s="7" t="s">
        <v>354</v>
      </c>
      <c r="C138" s="169"/>
      <c r="D138" s="258"/>
      <c r="E138" s="306">
        <f t="shared" si="6"/>
        <v>0</v>
      </c>
    </row>
    <row r="139" spans="1:11" s="57" customFormat="1" ht="12" customHeight="1" thickBot="1">
      <c r="A139" s="208" t="s">
        <v>104</v>
      </c>
      <c r="B139" s="5" t="s">
        <v>355</v>
      </c>
      <c r="C139" s="169"/>
      <c r="D139" s="258"/>
      <c r="E139" s="306">
        <f t="shared" si="6"/>
        <v>0</v>
      </c>
    </row>
    <row r="140" spans="1:11" ht="12" customHeight="1" thickBot="1">
      <c r="A140" s="25" t="s">
        <v>12</v>
      </c>
      <c r="B140" s="61" t="s">
        <v>420</v>
      </c>
      <c r="C140" s="174">
        <f>+C141+C142+C144+C145+C143</f>
        <v>0</v>
      </c>
      <c r="D140" s="260">
        <f>+D141+D142+D144+D145+D143</f>
        <v>0</v>
      </c>
      <c r="E140" s="211">
        <f>+E141+E142+E144+E145+E143</f>
        <v>0</v>
      </c>
      <c r="K140" s="102"/>
    </row>
    <row r="141" spans="1:11">
      <c r="A141" s="199" t="s">
        <v>61</v>
      </c>
      <c r="B141" s="7" t="s">
        <v>273</v>
      </c>
      <c r="C141" s="169"/>
      <c r="D141" s="258"/>
      <c r="E141" s="306">
        <f>C141+D141</f>
        <v>0</v>
      </c>
    </row>
    <row r="142" spans="1:11" ht="12" customHeight="1">
      <c r="A142" s="199" t="s">
        <v>62</v>
      </c>
      <c r="B142" s="7" t="s">
        <v>274</v>
      </c>
      <c r="C142" s="169"/>
      <c r="D142" s="258"/>
      <c r="E142" s="306">
        <f>C142+D142</f>
        <v>0</v>
      </c>
    </row>
    <row r="143" spans="1:11" ht="12" customHeight="1">
      <c r="A143" s="199" t="s">
        <v>187</v>
      </c>
      <c r="B143" s="7" t="s">
        <v>419</v>
      </c>
      <c r="C143" s="169"/>
      <c r="D143" s="258"/>
      <c r="E143" s="306">
        <f>C143+D143</f>
        <v>0</v>
      </c>
    </row>
    <row r="144" spans="1:11" s="57" customFormat="1" ht="12" customHeight="1">
      <c r="A144" s="199" t="s">
        <v>188</v>
      </c>
      <c r="B144" s="7" t="s">
        <v>364</v>
      </c>
      <c r="C144" s="169"/>
      <c r="D144" s="258"/>
      <c r="E144" s="306">
        <f>C144+D144</f>
        <v>0</v>
      </c>
    </row>
    <row r="145" spans="1:5" s="57" customFormat="1" ht="12" customHeight="1" thickBot="1">
      <c r="A145" s="208" t="s">
        <v>189</v>
      </c>
      <c r="B145" s="5" t="s">
        <v>293</v>
      </c>
      <c r="C145" s="169"/>
      <c r="D145" s="258"/>
      <c r="E145" s="306">
        <f>C145+D145</f>
        <v>0</v>
      </c>
    </row>
    <row r="146" spans="1:5" s="57" customFormat="1" ht="12" customHeight="1" thickBot="1">
      <c r="A146" s="25" t="s">
        <v>13</v>
      </c>
      <c r="B146" s="61" t="s">
        <v>365</v>
      </c>
      <c r="C146" s="248">
        <f>+C147+C148+C149+C150+C151</f>
        <v>0</v>
      </c>
      <c r="D146" s="261">
        <f>+D147+D148+D149+D150+D151</f>
        <v>0</v>
      </c>
      <c r="E146" s="243">
        <f>+E147+E148+E149+E150+E151</f>
        <v>0</v>
      </c>
    </row>
    <row r="147" spans="1:5" s="57" customFormat="1" ht="12" customHeight="1">
      <c r="A147" s="199" t="s">
        <v>63</v>
      </c>
      <c r="B147" s="7" t="s">
        <v>360</v>
      </c>
      <c r="C147" s="169"/>
      <c r="D147" s="258"/>
      <c r="E147" s="306">
        <f t="shared" ref="E147:E153" si="7">C147+D147</f>
        <v>0</v>
      </c>
    </row>
    <row r="148" spans="1:5" s="57" customFormat="1" ht="12" customHeight="1">
      <c r="A148" s="199" t="s">
        <v>64</v>
      </c>
      <c r="B148" s="7" t="s">
        <v>367</v>
      </c>
      <c r="C148" s="169"/>
      <c r="D148" s="258"/>
      <c r="E148" s="306">
        <f t="shared" si="7"/>
        <v>0</v>
      </c>
    </row>
    <row r="149" spans="1:5" s="57" customFormat="1" ht="12" customHeight="1">
      <c r="A149" s="199" t="s">
        <v>199</v>
      </c>
      <c r="B149" s="7" t="s">
        <v>362</v>
      </c>
      <c r="C149" s="169"/>
      <c r="D149" s="258"/>
      <c r="E149" s="306">
        <f t="shared" si="7"/>
        <v>0</v>
      </c>
    </row>
    <row r="150" spans="1:5" s="57" customFormat="1" ht="12" customHeight="1">
      <c r="A150" s="199" t="s">
        <v>200</v>
      </c>
      <c r="B150" s="7" t="s">
        <v>407</v>
      </c>
      <c r="C150" s="169"/>
      <c r="D150" s="258"/>
      <c r="E150" s="306">
        <f t="shared" si="7"/>
        <v>0</v>
      </c>
    </row>
    <row r="151" spans="1:5" ht="12.75" customHeight="1" thickBot="1">
      <c r="A151" s="208" t="s">
        <v>366</v>
      </c>
      <c r="B151" s="5" t="s">
        <v>369</v>
      </c>
      <c r="C151" s="171"/>
      <c r="D151" s="259"/>
      <c r="E151" s="307">
        <f t="shared" si="7"/>
        <v>0</v>
      </c>
    </row>
    <row r="152" spans="1:5" ht="12.75" customHeight="1" thickBot="1">
      <c r="A152" s="240" t="s">
        <v>14</v>
      </c>
      <c r="B152" s="61" t="s">
        <v>370</v>
      </c>
      <c r="C152" s="249"/>
      <c r="D152" s="262"/>
      <c r="E152" s="243">
        <f t="shared" si="7"/>
        <v>0</v>
      </c>
    </row>
    <row r="153" spans="1:5" ht="12.75" customHeight="1" thickBot="1">
      <c r="A153" s="240" t="s">
        <v>15</v>
      </c>
      <c r="B153" s="61" t="s">
        <v>371</v>
      </c>
      <c r="C153" s="249"/>
      <c r="D153" s="262"/>
      <c r="E153" s="243">
        <f t="shared" si="7"/>
        <v>0</v>
      </c>
    </row>
    <row r="154" spans="1:5" ht="12" customHeight="1" thickBot="1">
      <c r="A154" s="25" t="s">
        <v>16</v>
      </c>
      <c r="B154" s="61" t="s">
        <v>373</v>
      </c>
      <c r="C154" s="250">
        <f>+C129+C133+C140+C146+C152+C153</f>
        <v>0</v>
      </c>
      <c r="D154" s="263">
        <f>+D129+D133+D140+D146+D152+D153</f>
        <v>0</v>
      </c>
      <c r="E154" s="244">
        <f>+E129+E133+E140+E146+E152+E153</f>
        <v>0</v>
      </c>
    </row>
    <row r="155" spans="1:5" ht="15" customHeight="1" thickBot="1">
      <c r="A155" s="210" t="s">
        <v>17</v>
      </c>
      <c r="B155" s="155" t="s">
        <v>372</v>
      </c>
      <c r="C155" s="250">
        <f>+C128+C154</f>
        <v>0</v>
      </c>
      <c r="D155" s="263">
        <f>+D128+D154</f>
        <v>0</v>
      </c>
      <c r="E155" s="244">
        <f>+E128+E154</f>
        <v>0</v>
      </c>
    </row>
    <row r="156" spans="1:5" ht="13.5" thickBot="1">
      <c r="A156" s="158"/>
      <c r="B156" s="159"/>
      <c r="C156" s="160"/>
      <c r="D156" s="160"/>
      <c r="E156" s="160"/>
    </row>
    <row r="157" spans="1:5" ht="15" customHeight="1" thickBot="1">
      <c r="A157" s="100" t="s">
        <v>408</v>
      </c>
      <c r="B157" s="101"/>
      <c r="C157" s="297"/>
      <c r="D157" s="297"/>
      <c r="E157" s="313">
        <f>C157+D157</f>
        <v>0</v>
      </c>
    </row>
    <row r="158" spans="1:5" ht="14.25" customHeight="1" thickBot="1">
      <c r="A158" s="100" t="s">
        <v>125</v>
      </c>
      <c r="B158" s="101"/>
      <c r="C158" s="297"/>
      <c r="D158" s="297"/>
      <c r="E158" s="313">
        <f>C158+D158</f>
        <v>0</v>
      </c>
    </row>
  </sheetData>
  <sheetProtection sheet="1" objects="1" scenarios="1" formatCells="0"/>
  <customSheetViews>
    <customSheetView guid="{89611CC9-506E-48A8-A101-09FDE75231D6}" scale="130" state="hidden">
      <selection activeCell="B6" sqref="B6"/>
      <rowBreaks count="2" manualBreakCount="2">
        <brk id="69" max="16383" man="1"/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3" orientation="portrait" verticalDpi="300" r:id="rId1"/>
      <headerFooter alignWithMargins="0"/>
    </customSheetView>
    <customSheetView guid="{205C45B3-5796-43E4-ADF6-EB819BC78C16}" scale="130" state="hidden">
      <selection activeCell="B6" sqref="B6"/>
      <rowBreaks count="2" manualBreakCount="2">
        <brk id="69" max="16383" man="1"/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3" orientation="portrait" verticalDpi="300" r:id="rId2"/>
      <headerFooter alignWithMargins="0"/>
    </customSheetView>
  </customSheetViews>
  <mergeCells count="4">
    <mergeCell ref="B2:D2"/>
    <mergeCell ref="B3:D3"/>
    <mergeCell ref="A7:E7"/>
    <mergeCell ref="A92:E92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3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15">
    <tabColor rgb="FF92D050"/>
  </sheetPr>
  <dimension ref="A1:E61"/>
  <sheetViews>
    <sheetView zoomScale="130" zoomScaleNormal="130" workbookViewId="0">
      <selection activeCell="I15" sqref="I15"/>
    </sheetView>
  </sheetViews>
  <sheetFormatPr defaultRowHeight="12.75"/>
  <cols>
    <col min="1" max="1" width="13" style="98" customWidth="1"/>
    <col min="2" max="2" width="59" style="99" customWidth="1"/>
    <col min="3" max="5" width="15.83203125" style="99" customWidth="1"/>
    <col min="6" max="16384" width="9.33203125" style="99"/>
  </cols>
  <sheetData>
    <row r="1" spans="1:5" s="85" customFormat="1" ht="21" customHeight="1" thickBot="1">
      <c r="A1" s="84"/>
      <c r="B1" s="86"/>
      <c r="C1" s="1"/>
      <c r="D1" s="1"/>
      <c r="E1" s="288" t="s">
        <v>486</v>
      </c>
    </row>
    <row r="2" spans="1:5" s="219" customFormat="1" ht="24.75" thickBot="1">
      <c r="A2" s="77" t="s">
        <v>446</v>
      </c>
      <c r="B2" s="379" t="s">
        <v>302</v>
      </c>
      <c r="C2" s="380"/>
      <c r="D2" s="381"/>
      <c r="E2" s="300" t="s">
        <v>43</v>
      </c>
    </row>
    <row r="3" spans="1:5" s="219" customFormat="1" ht="24.75" thickBot="1">
      <c r="A3" s="77" t="s">
        <v>123</v>
      </c>
      <c r="B3" s="379" t="s">
        <v>301</v>
      </c>
      <c r="C3" s="380"/>
      <c r="D3" s="381"/>
      <c r="E3" s="300" t="s">
        <v>38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503</v>
      </c>
      <c r="C5" s="330" t="s">
        <v>421</v>
      </c>
      <c r="D5" s="330" t="s">
        <v>480</v>
      </c>
      <c r="E5" s="331" t="str">
        <f ca="1"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387</v>
      </c>
      <c r="B6" s="79" t="s">
        <v>388</v>
      </c>
      <c r="C6" s="79" t="s">
        <v>389</v>
      </c>
      <c r="D6" s="292" t="s">
        <v>391</v>
      </c>
      <c r="E6" s="341" t="s">
        <v>495</v>
      </c>
    </row>
    <row r="7" spans="1:5" s="221" customFormat="1" ht="15.95" customHeight="1" thickBot="1">
      <c r="A7" s="375" t="s">
        <v>40</v>
      </c>
      <c r="B7" s="376"/>
      <c r="C7" s="376"/>
      <c r="D7" s="376"/>
      <c r="E7" s="377"/>
    </row>
    <row r="8" spans="1:5" s="154" customFormat="1" ht="12" customHeight="1" thickBot="1">
      <c r="A8" s="78" t="s">
        <v>7</v>
      </c>
      <c r="B8" s="90" t="s">
        <v>409</v>
      </c>
      <c r="C8" s="114">
        <f>SUM(C9:C19)</f>
        <v>0</v>
      </c>
      <c r="D8" s="114">
        <f>SUM(D9:D19)</f>
        <v>0</v>
      </c>
      <c r="E8" s="149">
        <f>SUM(E9:E19)</f>
        <v>0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111"/>
      <c r="E10" s="323">
        <f t="shared" ref="E10:E18" si="0">C10+D10</f>
        <v>0</v>
      </c>
    </row>
    <row r="11" spans="1:5" s="154" customFormat="1" ht="12" customHeight="1">
      <c r="A11" s="215" t="s">
        <v>67</v>
      </c>
      <c r="B11" s="6" t="s">
        <v>178</v>
      </c>
      <c r="C11" s="111"/>
      <c r="D11" s="111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111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111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303</v>
      </c>
      <c r="C14" s="111"/>
      <c r="D14" s="111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304</v>
      </c>
      <c r="C15" s="111"/>
      <c r="D15" s="111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275"/>
      <c r="E16" s="324">
        <f t="shared" si="0"/>
        <v>0</v>
      </c>
    </row>
    <row r="17" spans="1:5" s="222" customFormat="1" ht="12" customHeight="1">
      <c r="A17" s="215" t="s">
        <v>78</v>
      </c>
      <c r="B17" s="6" t="s">
        <v>184</v>
      </c>
      <c r="C17" s="111"/>
      <c r="D17" s="111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336</v>
      </c>
      <c r="C18" s="113"/>
      <c r="D18" s="113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113"/>
      <c r="E19" s="333">
        <f>C19+D19</f>
        <v>0</v>
      </c>
    </row>
    <row r="20" spans="1:5" s="154" customFormat="1" ht="12" customHeight="1" thickBot="1">
      <c r="A20" s="78" t="s">
        <v>8</v>
      </c>
      <c r="B20" s="90" t="s">
        <v>305</v>
      </c>
      <c r="C20" s="114">
        <f>SUM(C21:C23)</f>
        <v>0</v>
      </c>
      <c r="D20" s="114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111"/>
      <c r="E21" s="323">
        <f>C21+D21</f>
        <v>0</v>
      </c>
    </row>
    <row r="22" spans="1:5" s="222" customFormat="1" ht="12" customHeight="1">
      <c r="A22" s="215" t="s">
        <v>72</v>
      </c>
      <c r="B22" s="6" t="s">
        <v>306</v>
      </c>
      <c r="C22" s="111"/>
      <c r="D22" s="111"/>
      <c r="E22" s="323">
        <f>C22+D22</f>
        <v>0</v>
      </c>
    </row>
    <row r="23" spans="1:5" s="222" customFormat="1" ht="12" customHeight="1">
      <c r="A23" s="215" t="s">
        <v>73</v>
      </c>
      <c r="B23" s="6" t="s">
        <v>307</v>
      </c>
      <c r="C23" s="111"/>
      <c r="D23" s="111"/>
      <c r="E23" s="323">
        <f>C23+D23</f>
        <v>0</v>
      </c>
    </row>
    <row r="24" spans="1:5" s="222" customFormat="1" ht="12" customHeight="1" thickBot="1">
      <c r="A24" s="215" t="s">
        <v>74</v>
      </c>
      <c r="B24" s="6" t="s">
        <v>410</v>
      </c>
      <c r="C24" s="111"/>
      <c r="D24" s="111"/>
      <c r="E24" s="323">
        <f>C24+D24</f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1"/>
      <c r="E25" s="149"/>
    </row>
    <row r="26" spans="1:5" s="222" customFormat="1" ht="12" customHeight="1" thickBot="1">
      <c r="A26" s="80" t="s">
        <v>10</v>
      </c>
      <c r="B26" s="61" t="s">
        <v>411</v>
      </c>
      <c r="C26" s="114">
        <f>+C27+C28+C29</f>
        <v>0</v>
      </c>
      <c r="D26" s="114">
        <f>+D27+D28+D29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163</v>
      </c>
      <c r="C27" s="276"/>
      <c r="D27" s="276"/>
      <c r="E27" s="325">
        <f>C27+D27</f>
        <v>0</v>
      </c>
    </row>
    <row r="28" spans="1:5" s="222" customFormat="1" ht="12" customHeight="1">
      <c r="A28" s="216" t="s">
        <v>168</v>
      </c>
      <c r="B28" s="217" t="s">
        <v>306</v>
      </c>
      <c r="C28" s="111"/>
      <c r="D28" s="111"/>
      <c r="E28" s="323">
        <f>C28+D28</f>
        <v>0</v>
      </c>
    </row>
    <row r="29" spans="1:5" s="222" customFormat="1" ht="12" customHeight="1">
      <c r="A29" s="216" t="s">
        <v>169</v>
      </c>
      <c r="B29" s="218" t="s">
        <v>309</v>
      </c>
      <c r="C29" s="111"/>
      <c r="D29" s="111"/>
      <c r="E29" s="323">
        <f>C29+D29</f>
        <v>0</v>
      </c>
    </row>
    <row r="30" spans="1:5" s="222" customFormat="1" ht="12" customHeight="1" thickBot="1">
      <c r="A30" s="215" t="s">
        <v>170</v>
      </c>
      <c r="B30" s="66" t="s">
        <v>412</v>
      </c>
      <c r="C30" s="52"/>
      <c r="D30" s="52"/>
      <c r="E30" s="334">
        <f>C30+D30</f>
        <v>0</v>
      </c>
    </row>
    <row r="31" spans="1:5" s="222" customFormat="1" ht="12" customHeight="1" thickBot="1">
      <c r="A31" s="80" t="s">
        <v>11</v>
      </c>
      <c r="B31" s="61" t="s">
        <v>310</v>
      </c>
      <c r="C31" s="114">
        <f>+C32+C33+C34</f>
        <v>0</v>
      </c>
      <c r="D31" s="114">
        <f>+D32+D33+D34</f>
        <v>0</v>
      </c>
      <c r="E31" s="149">
        <f>+E32+E33+E34</f>
        <v>0</v>
      </c>
    </row>
    <row r="32" spans="1:5" s="222" customFormat="1" ht="12" customHeight="1">
      <c r="A32" s="216" t="s">
        <v>58</v>
      </c>
      <c r="B32" s="217" t="s">
        <v>190</v>
      </c>
      <c r="C32" s="276"/>
      <c r="D32" s="276"/>
      <c r="E32" s="325">
        <f>C32+D32</f>
        <v>0</v>
      </c>
    </row>
    <row r="33" spans="1:5" s="222" customFormat="1" ht="12" customHeight="1">
      <c r="A33" s="216" t="s">
        <v>59</v>
      </c>
      <c r="B33" s="218" t="s">
        <v>191</v>
      </c>
      <c r="C33" s="115"/>
      <c r="D33" s="115"/>
      <c r="E33" s="320">
        <f>C33+D33</f>
        <v>0</v>
      </c>
    </row>
    <row r="34" spans="1:5" s="222" customFormat="1" ht="12" customHeight="1" thickBot="1">
      <c r="A34" s="215" t="s">
        <v>60</v>
      </c>
      <c r="B34" s="66" t="s">
        <v>192</v>
      </c>
      <c r="C34" s="52"/>
      <c r="D34" s="52"/>
      <c r="E34" s="334">
        <f>C34+D34</f>
        <v>0</v>
      </c>
    </row>
    <row r="35" spans="1:5" s="154" customFormat="1" ht="12" customHeight="1" thickBot="1">
      <c r="A35" s="80" t="s">
        <v>12</v>
      </c>
      <c r="B35" s="61" t="s">
        <v>278</v>
      </c>
      <c r="C35" s="301"/>
      <c r="D35" s="301"/>
      <c r="E35" s="149">
        <f>C35+D35</f>
        <v>0</v>
      </c>
    </row>
    <row r="36" spans="1:5" s="154" customFormat="1" ht="12" customHeight="1" thickBot="1">
      <c r="A36" s="80" t="s">
        <v>13</v>
      </c>
      <c r="B36" s="61" t="s">
        <v>311</v>
      </c>
      <c r="C36" s="301"/>
      <c r="D36" s="301"/>
      <c r="E36" s="149">
        <f>C36+D36</f>
        <v>0</v>
      </c>
    </row>
    <row r="37" spans="1:5" s="154" customFormat="1" ht="12" customHeight="1" thickBot="1">
      <c r="A37" s="78" t="s">
        <v>14</v>
      </c>
      <c r="B37" s="61" t="s">
        <v>312</v>
      </c>
      <c r="C37" s="114">
        <f>+C8+C20+C25+C26+C31+C35+C36</f>
        <v>0</v>
      </c>
      <c r="D37" s="114">
        <f>+D8+D20+D25+D26+D31+D35+D36</f>
        <v>0</v>
      </c>
      <c r="E37" s="149">
        <f>+E8+E20+E25+E26+E31+E35+E36</f>
        <v>0</v>
      </c>
    </row>
    <row r="38" spans="1:5" s="154" customFormat="1" ht="12" customHeight="1" thickBot="1">
      <c r="A38" s="91" t="s">
        <v>15</v>
      </c>
      <c r="B38" s="61" t="s">
        <v>313</v>
      </c>
      <c r="C38" s="114">
        <f>+C39+C40+C41</f>
        <v>0</v>
      </c>
      <c r="D38" s="114">
        <f>+D39+D40+D41</f>
        <v>0</v>
      </c>
      <c r="E38" s="149">
        <f>+E39+E40+E41</f>
        <v>0</v>
      </c>
    </row>
    <row r="39" spans="1:5" s="154" customFormat="1" ht="12" customHeight="1">
      <c r="A39" s="216" t="s">
        <v>314</v>
      </c>
      <c r="B39" s="217" t="s">
        <v>140</v>
      </c>
      <c r="C39" s="276"/>
      <c r="D39" s="276"/>
      <c r="E39" s="325">
        <f>C39+D39</f>
        <v>0</v>
      </c>
    </row>
    <row r="40" spans="1:5" s="154" customFormat="1" ht="12" customHeight="1">
      <c r="A40" s="216" t="s">
        <v>315</v>
      </c>
      <c r="B40" s="218" t="s">
        <v>2</v>
      </c>
      <c r="C40" s="115"/>
      <c r="D40" s="115"/>
      <c r="E40" s="320">
        <f>C40+D40</f>
        <v>0</v>
      </c>
    </row>
    <row r="41" spans="1:5" s="222" customFormat="1" ht="12" customHeight="1" thickBot="1">
      <c r="A41" s="215" t="s">
        <v>316</v>
      </c>
      <c r="B41" s="66" t="s">
        <v>317</v>
      </c>
      <c r="C41" s="52"/>
      <c r="D41" s="52"/>
      <c r="E41" s="334">
        <f>C41+D41</f>
        <v>0</v>
      </c>
    </row>
    <row r="42" spans="1:5" s="222" customFormat="1" ht="15" customHeight="1" thickBot="1">
      <c r="A42" s="91" t="s">
        <v>16</v>
      </c>
      <c r="B42" s="92" t="s">
        <v>318</v>
      </c>
      <c r="C42" s="302">
        <f>+C37+C38</f>
        <v>0</v>
      </c>
      <c r="D42" s="302">
        <f>+D37+D38</f>
        <v>0</v>
      </c>
      <c r="E42" s="152">
        <f>+E37+E38</f>
        <v>0</v>
      </c>
    </row>
    <row r="43" spans="1:5" s="222" customFormat="1" ht="15" customHeight="1">
      <c r="A43" s="93"/>
      <c r="B43" s="94"/>
      <c r="C43" s="150"/>
    </row>
    <row r="44" spans="1:5" ht="13.5" thickBot="1">
      <c r="A44" s="95"/>
      <c r="B44" s="96"/>
      <c r="C44" s="151"/>
    </row>
    <row r="45" spans="1:5" s="221" customFormat="1" ht="16.5" customHeight="1" thickBot="1">
      <c r="A45" s="375" t="s">
        <v>41</v>
      </c>
      <c r="B45" s="376"/>
      <c r="C45" s="376"/>
      <c r="D45" s="376"/>
      <c r="E45" s="377"/>
    </row>
    <row r="46" spans="1:5" s="223" customFormat="1" ht="12" customHeight="1" thickBot="1">
      <c r="A46" s="80" t="s">
        <v>7</v>
      </c>
      <c r="B46" s="61" t="s">
        <v>319</v>
      </c>
      <c r="C46" s="114">
        <f>SUM(C47:C51)</f>
        <v>0</v>
      </c>
      <c r="D46" s="114">
        <f>SUM(D47:D51)</f>
        <v>0</v>
      </c>
      <c r="E46" s="149">
        <f>SUM(E47:E51)</f>
        <v>0</v>
      </c>
    </row>
    <row r="47" spans="1:5" ht="12" customHeight="1">
      <c r="A47" s="215" t="s">
        <v>65</v>
      </c>
      <c r="B47" s="7" t="s">
        <v>36</v>
      </c>
      <c r="C47" s="276"/>
      <c r="D47" s="276"/>
      <c r="E47" s="325">
        <f>C47+D47</f>
        <v>0</v>
      </c>
    </row>
    <row r="48" spans="1:5" ht="12" customHeight="1">
      <c r="A48" s="215" t="s">
        <v>66</v>
      </c>
      <c r="B48" s="6" t="s">
        <v>110</v>
      </c>
      <c r="C48" s="51"/>
      <c r="D48" s="51"/>
      <c r="E48" s="321">
        <f>C48+D48</f>
        <v>0</v>
      </c>
    </row>
    <row r="49" spans="1:5" ht="12" customHeight="1">
      <c r="A49" s="215" t="s">
        <v>67</v>
      </c>
      <c r="B49" s="6" t="s">
        <v>84</v>
      </c>
      <c r="C49" s="51"/>
      <c r="D49" s="51"/>
      <c r="E49" s="321">
        <f>C49+D49</f>
        <v>0</v>
      </c>
    </row>
    <row r="50" spans="1:5" ht="12" customHeight="1">
      <c r="A50" s="215" t="s">
        <v>68</v>
      </c>
      <c r="B50" s="6" t="s">
        <v>111</v>
      </c>
      <c r="C50" s="51"/>
      <c r="D50" s="51"/>
      <c r="E50" s="321">
        <f>C50+D50</f>
        <v>0</v>
      </c>
    </row>
    <row r="51" spans="1:5" ht="12" customHeight="1" thickBot="1">
      <c r="A51" s="215" t="s">
        <v>85</v>
      </c>
      <c r="B51" s="6" t="s">
        <v>112</v>
      </c>
      <c r="C51" s="51"/>
      <c r="D51" s="51"/>
      <c r="E51" s="321">
        <f>C51+D51</f>
        <v>0</v>
      </c>
    </row>
    <row r="52" spans="1:5" ht="12" customHeight="1" thickBot="1">
      <c r="A52" s="80" t="s">
        <v>8</v>
      </c>
      <c r="B52" s="61" t="s">
        <v>320</v>
      </c>
      <c r="C52" s="114">
        <f>SUM(C53:C55)</f>
        <v>0</v>
      </c>
      <c r="D52" s="114">
        <f>SUM(D53:D55)</f>
        <v>0</v>
      </c>
      <c r="E52" s="149">
        <f>SUM(E53:E55)</f>
        <v>0</v>
      </c>
    </row>
    <row r="53" spans="1:5" s="223" customFormat="1" ht="12" customHeight="1">
      <c r="A53" s="215" t="s">
        <v>71</v>
      </c>
      <c r="B53" s="7" t="s">
        <v>130</v>
      </c>
      <c r="C53" s="276"/>
      <c r="D53" s="276"/>
      <c r="E53" s="325">
        <f>C53+D53</f>
        <v>0</v>
      </c>
    </row>
    <row r="54" spans="1:5" ht="12" customHeight="1">
      <c r="A54" s="215" t="s">
        <v>72</v>
      </c>
      <c r="B54" s="6" t="s">
        <v>114</v>
      </c>
      <c r="C54" s="51"/>
      <c r="D54" s="51"/>
      <c r="E54" s="321">
        <f>C54+D54</f>
        <v>0</v>
      </c>
    </row>
    <row r="55" spans="1:5" ht="12" customHeight="1">
      <c r="A55" s="215" t="s">
        <v>73</v>
      </c>
      <c r="B55" s="6" t="s">
        <v>42</v>
      </c>
      <c r="C55" s="51"/>
      <c r="D55" s="51"/>
      <c r="E55" s="321">
        <f>C55+D55</f>
        <v>0</v>
      </c>
    </row>
    <row r="56" spans="1:5" ht="12" customHeight="1" thickBot="1">
      <c r="A56" s="215" t="s">
        <v>74</v>
      </c>
      <c r="B56" s="6" t="s">
        <v>413</v>
      </c>
      <c r="C56" s="51"/>
      <c r="D56" s="51"/>
      <c r="E56" s="321">
        <f>C56+D56</f>
        <v>0</v>
      </c>
    </row>
    <row r="57" spans="1:5" ht="12" customHeight="1" thickBot="1">
      <c r="A57" s="80" t="s">
        <v>9</v>
      </c>
      <c r="B57" s="61" t="s">
        <v>4</v>
      </c>
      <c r="C57" s="301"/>
      <c r="D57" s="301"/>
      <c r="E57" s="149">
        <f>C57+D57</f>
        <v>0</v>
      </c>
    </row>
    <row r="58" spans="1:5" ht="15" customHeight="1" thickBot="1">
      <c r="A58" s="80" t="s">
        <v>10</v>
      </c>
      <c r="B58" s="97" t="s">
        <v>417</v>
      </c>
      <c r="C58" s="302">
        <f>+C46+C52+C57</f>
        <v>0</v>
      </c>
      <c r="D58" s="302">
        <f>+D46+D52+D57</f>
        <v>0</v>
      </c>
      <c r="E58" s="152">
        <f>+E46+E52+E57</f>
        <v>0</v>
      </c>
    </row>
    <row r="59" spans="1:5" ht="13.5" thickBot="1">
      <c r="C59" s="153"/>
      <c r="D59" s="153"/>
      <c r="E59" s="153"/>
    </row>
    <row r="60" spans="1:5" ht="15" customHeight="1" thickBot="1">
      <c r="A60" s="100" t="s">
        <v>408</v>
      </c>
      <c r="B60" s="101"/>
      <c r="C60" s="297"/>
      <c r="D60" s="297"/>
      <c r="E60" s="313">
        <f>C60+D60</f>
        <v>0</v>
      </c>
    </row>
    <row r="61" spans="1:5" ht="14.25" customHeight="1" thickBot="1">
      <c r="A61" s="100" t="s">
        <v>125</v>
      </c>
      <c r="B61" s="101"/>
      <c r="C61" s="297"/>
      <c r="D61" s="297"/>
      <c r="E61" s="313">
        <f>C61+D61</f>
        <v>0</v>
      </c>
    </row>
  </sheetData>
  <sheetProtection formatCells="0"/>
  <customSheetViews>
    <customSheetView guid="{89611CC9-506E-48A8-A101-09FDE75231D6}" scale="130" state="hidden">
      <selection activeCell="I15" sqref="I15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205C45B3-5796-43E4-ADF6-EB819BC78C16}" scale="130" state="hidden">
      <selection activeCell="I15" sqref="I15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mergeCells count="4">
    <mergeCell ref="B2:D2"/>
    <mergeCell ref="B3:D3"/>
    <mergeCell ref="A7:E7"/>
    <mergeCell ref="A45:E45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16">
    <tabColor rgb="FF92D050"/>
  </sheetPr>
  <dimension ref="A1:E61"/>
  <sheetViews>
    <sheetView zoomScale="130" zoomScaleNormal="130" workbookViewId="0">
      <selection activeCell="B6" sqref="B6"/>
    </sheetView>
  </sheetViews>
  <sheetFormatPr defaultRowHeight="12.75"/>
  <cols>
    <col min="1" max="1" width="13" style="98" customWidth="1"/>
    <col min="2" max="2" width="59" style="99" customWidth="1"/>
    <col min="3" max="5" width="15.83203125" style="99" customWidth="1"/>
    <col min="6" max="16384" width="9.33203125" style="99"/>
  </cols>
  <sheetData>
    <row r="1" spans="1:5" s="85" customFormat="1" ht="21" customHeight="1" thickBot="1">
      <c r="A1" s="84"/>
      <c r="B1" s="86"/>
      <c r="C1" s="1"/>
      <c r="D1" s="1"/>
      <c r="E1" s="288" t="s">
        <v>487</v>
      </c>
    </row>
    <row r="2" spans="1:5" s="219" customFormat="1" ht="24.75" thickBot="1">
      <c r="A2" s="77" t="s">
        <v>446</v>
      </c>
      <c r="B2" s="379" t="s">
        <v>302</v>
      </c>
      <c r="C2" s="380"/>
      <c r="D2" s="381"/>
      <c r="E2" s="300" t="s">
        <v>43</v>
      </c>
    </row>
    <row r="3" spans="1:5" s="219" customFormat="1" ht="24.75" thickBot="1">
      <c r="A3" s="77" t="s">
        <v>123</v>
      </c>
      <c r="B3" s="379" t="s">
        <v>321</v>
      </c>
      <c r="C3" s="380"/>
      <c r="D3" s="381"/>
      <c r="E3" s="300" t="s">
        <v>43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503</v>
      </c>
      <c r="C5" s="330" t="s">
        <v>421</v>
      </c>
      <c r="D5" s="330" t="s">
        <v>480</v>
      </c>
      <c r="E5" s="331" t="str">
        <f ca="1"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387</v>
      </c>
      <c r="B6" s="79" t="s">
        <v>388</v>
      </c>
      <c r="C6" s="79" t="s">
        <v>389</v>
      </c>
      <c r="D6" s="292" t="s">
        <v>391</v>
      </c>
      <c r="E6" s="341" t="s">
        <v>495</v>
      </c>
    </row>
    <row r="7" spans="1:5" s="221" customFormat="1" ht="15.95" customHeight="1" thickBot="1">
      <c r="A7" s="375" t="s">
        <v>40</v>
      </c>
      <c r="B7" s="376"/>
      <c r="C7" s="376"/>
      <c r="D7" s="376"/>
      <c r="E7" s="377"/>
    </row>
    <row r="8" spans="1:5" s="154" customFormat="1" ht="12" customHeight="1" thickBot="1">
      <c r="A8" s="78" t="s">
        <v>7</v>
      </c>
      <c r="B8" s="90" t="s">
        <v>409</v>
      </c>
      <c r="C8" s="114">
        <f>SUM(C9:C19)</f>
        <v>0</v>
      </c>
      <c r="D8" s="114">
        <f>SUM(D9:D19)</f>
        <v>0</v>
      </c>
      <c r="E8" s="149">
        <f>SUM(E9:E19)</f>
        <v>0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111"/>
      <c r="E10" s="323">
        <f t="shared" ref="E10:E24" si="0">C10+D10</f>
        <v>0</v>
      </c>
    </row>
    <row r="11" spans="1:5" s="154" customFormat="1" ht="12" customHeight="1">
      <c r="A11" s="215" t="s">
        <v>67</v>
      </c>
      <c r="B11" s="6" t="s">
        <v>178</v>
      </c>
      <c r="C11" s="111"/>
      <c r="D11" s="111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111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111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303</v>
      </c>
      <c r="C14" s="111"/>
      <c r="D14" s="111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304</v>
      </c>
      <c r="C15" s="111"/>
      <c r="D15" s="111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275"/>
      <c r="E16" s="324">
        <f t="shared" si="0"/>
        <v>0</v>
      </c>
    </row>
    <row r="17" spans="1:5" s="222" customFormat="1" ht="12" customHeight="1">
      <c r="A17" s="215" t="s">
        <v>78</v>
      </c>
      <c r="B17" s="6" t="s">
        <v>184</v>
      </c>
      <c r="C17" s="111"/>
      <c r="D17" s="111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336</v>
      </c>
      <c r="C18" s="113"/>
      <c r="D18" s="113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113"/>
      <c r="E19" s="333">
        <f t="shared" si="0"/>
        <v>0</v>
      </c>
    </row>
    <row r="20" spans="1:5" s="154" customFormat="1" ht="12" customHeight="1" thickBot="1">
      <c r="A20" s="78" t="s">
        <v>8</v>
      </c>
      <c r="B20" s="90" t="s">
        <v>305</v>
      </c>
      <c r="C20" s="114">
        <f>SUM(C21:C23)</f>
        <v>0</v>
      </c>
      <c r="D20" s="114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111"/>
      <c r="E21" s="323">
        <f t="shared" si="0"/>
        <v>0</v>
      </c>
    </row>
    <row r="22" spans="1:5" s="222" customFormat="1" ht="12" customHeight="1">
      <c r="A22" s="215" t="s">
        <v>72</v>
      </c>
      <c r="B22" s="6" t="s">
        <v>306</v>
      </c>
      <c r="C22" s="111"/>
      <c r="D22" s="111"/>
      <c r="E22" s="323">
        <f t="shared" si="0"/>
        <v>0</v>
      </c>
    </row>
    <row r="23" spans="1:5" s="222" customFormat="1" ht="12" customHeight="1">
      <c r="A23" s="215" t="s">
        <v>73</v>
      </c>
      <c r="B23" s="6" t="s">
        <v>307</v>
      </c>
      <c r="C23" s="111"/>
      <c r="D23" s="111"/>
      <c r="E23" s="323">
        <f t="shared" si="0"/>
        <v>0</v>
      </c>
    </row>
    <row r="24" spans="1:5" s="222" customFormat="1" ht="12" customHeight="1" thickBot="1">
      <c r="A24" s="215" t="s">
        <v>74</v>
      </c>
      <c r="B24" s="6" t="s">
        <v>410</v>
      </c>
      <c r="C24" s="111"/>
      <c r="D24" s="111"/>
      <c r="E24" s="323">
        <f t="shared" si="0"/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1"/>
      <c r="E25" s="149"/>
    </row>
    <row r="26" spans="1:5" s="222" customFormat="1" ht="12" customHeight="1" thickBot="1">
      <c r="A26" s="80" t="s">
        <v>10</v>
      </c>
      <c r="B26" s="61" t="s">
        <v>411</v>
      </c>
      <c r="C26" s="114">
        <f>+C27+C28+C29</f>
        <v>0</v>
      </c>
      <c r="D26" s="114">
        <f>+D27+D28+D29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163</v>
      </c>
      <c r="C27" s="276"/>
      <c r="D27" s="276"/>
      <c r="E27" s="325">
        <f>C27+D27</f>
        <v>0</v>
      </c>
    </row>
    <row r="28" spans="1:5" s="222" customFormat="1" ht="12" customHeight="1">
      <c r="A28" s="216" t="s">
        <v>168</v>
      </c>
      <c r="B28" s="217" t="s">
        <v>306</v>
      </c>
      <c r="C28" s="111"/>
      <c r="D28" s="111"/>
      <c r="E28" s="323">
        <f>C28+D28</f>
        <v>0</v>
      </c>
    </row>
    <row r="29" spans="1:5" s="222" customFormat="1" ht="12" customHeight="1">
      <c r="A29" s="216" t="s">
        <v>169</v>
      </c>
      <c r="B29" s="218" t="s">
        <v>309</v>
      </c>
      <c r="C29" s="111"/>
      <c r="D29" s="111"/>
      <c r="E29" s="323">
        <f>C29+D29</f>
        <v>0</v>
      </c>
    </row>
    <row r="30" spans="1:5" s="222" customFormat="1" ht="12" customHeight="1" thickBot="1">
      <c r="A30" s="215" t="s">
        <v>170</v>
      </c>
      <c r="B30" s="66" t="s">
        <v>412</v>
      </c>
      <c r="C30" s="52"/>
      <c r="D30" s="52"/>
      <c r="E30" s="334">
        <f>C30+D30</f>
        <v>0</v>
      </c>
    </row>
    <row r="31" spans="1:5" s="222" customFormat="1" ht="12" customHeight="1" thickBot="1">
      <c r="A31" s="80" t="s">
        <v>11</v>
      </c>
      <c r="B31" s="61" t="s">
        <v>310</v>
      </c>
      <c r="C31" s="114">
        <f>+C32+C33+C34</f>
        <v>0</v>
      </c>
      <c r="D31" s="114">
        <f>+D32+D33+D34</f>
        <v>0</v>
      </c>
      <c r="E31" s="149">
        <f>+E32+E33+E34</f>
        <v>0</v>
      </c>
    </row>
    <row r="32" spans="1:5" s="222" customFormat="1" ht="12" customHeight="1">
      <c r="A32" s="216" t="s">
        <v>58</v>
      </c>
      <c r="B32" s="217" t="s">
        <v>190</v>
      </c>
      <c r="C32" s="276"/>
      <c r="D32" s="276"/>
      <c r="E32" s="325">
        <f>C32+D32</f>
        <v>0</v>
      </c>
    </row>
    <row r="33" spans="1:5" s="222" customFormat="1" ht="12" customHeight="1">
      <c r="A33" s="216" t="s">
        <v>59</v>
      </c>
      <c r="B33" s="218" t="s">
        <v>191</v>
      </c>
      <c r="C33" s="115"/>
      <c r="D33" s="115"/>
      <c r="E33" s="320">
        <f>C33+D33</f>
        <v>0</v>
      </c>
    </row>
    <row r="34" spans="1:5" s="222" customFormat="1" ht="12" customHeight="1" thickBot="1">
      <c r="A34" s="215" t="s">
        <v>60</v>
      </c>
      <c r="B34" s="66" t="s">
        <v>192</v>
      </c>
      <c r="C34" s="52"/>
      <c r="D34" s="52"/>
      <c r="E34" s="334">
        <f>C34+D34</f>
        <v>0</v>
      </c>
    </row>
    <row r="35" spans="1:5" s="154" customFormat="1" ht="12" customHeight="1" thickBot="1">
      <c r="A35" s="80" t="s">
        <v>12</v>
      </c>
      <c r="B35" s="61" t="s">
        <v>278</v>
      </c>
      <c r="C35" s="301"/>
      <c r="D35" s="301"/>
      <c r="E35" s="149">
        <f>C35+D35</f>
        <v>0</v>
      </c>
    </row>
    <row r="36" spans="1:5" s="154" customFormat="1" ht="12" customHeight="1" thickBot="1">
      <c r="A36" s="80" t="s">
        <v>13</v>
      </c>
      <c r="B36" s="61" t="s">
        <v>311</v>
      </c>
      <c r="C36" s="301"/>
      <c r="D36" s="301"/>
      <c r="E36" s="149">
        <f>C36+D36</f>
        <v>0</v>
      </c>
    </row>
    <row r="37" spans="1:5" s="154" customFormat="1" ht="12" customHeight="1" thickBot="1">
      <c r="A37" s="78" t="s">
        <v>14</v>
      </c>
      <c r="B37" s="61" t="s">
        <v>312</v>
      </c>
      <c r="C37" s="114">
        <f>+C8+C20+C25+C26+C31+C35+C36</f>
        <v>0</v>
      </c>
      <c r="D37" s="114">
        <f>+D8+D20+D25+D26+D31+D35+D36</f>
        <v>0</v>
      </c>
      <c r="E37" s="149">
        <f>+E8+E20+E25+E26+E31+E35+E36</f>
        <v>0</v>
      </c>
    </row>
    <row r="38" spans="1:5" s="154" customFormat="1" ht="12" customHeight="1" thickBot="1">
      <c r="A38" s="91" t="s">
        <v>15</v>
      </c>
      <c r="B38" s="61" t="s">
        <v>313</v>
      </c>
      <c r="C38" s="114">
        <f>+C39+C40+C41</f>
        <v>0</v>
      </c>
      <c r="D38" s="114">
        <f>+D39+D40+D41</f>
        <v>0</v>
      </c>
      <c r="E38" s="149">
        <f>+E39+E40+E41</f>
        <v>0</v>
      </c>
    </row>
    <row r="39" spans="1:5" s="154" customFormat="1" ht="12" customHeight="1">
      <c r="A39" s="216" t="s">
        <v>314</v>
      </c>
      <c r="B39" s="217" t="s">
        <v>140</v>
      </c>
      <c r="C39" s="276"/>
      <c r="D39" s="276"/>
      <c r="E39" s="325">
        <f>C39+D39</f>
        <v>0</v>
      </c>
    </row>
    <row r="40" spans="1:5" s="154" customFormat="1" ht="12" customHeight="1">
      <c r="A40" s="216" t="s">
        <v>315</v>
      </c>
      <c r="B40" s="218" t="s">
        <v>2</v>
      </c>
      <c r="C40" s="115"/>
      <c r="D40" s="115"/>
      <c r="E40" s="320">
        <f>C40+D40</f>
        <v>0</v>
      </c>
    </row>
    <row r="41" spans="1:5" s="222" customFormat="1" ht="12" customHeight="1" thickBot="1">
      <c r="A41" s="215" t="s">
        <v>316</v>
      </c>
      <c r="B41" s="66" t="s">
        <v>317</v>
      </c>
      <c r="C41" s="52"/>
      <c r="D41" s="52"/>
      <c r="E41" s="334">
        <f>C41+D41</f>
        <v>0</v>
      </c>
    </row>
    <row r="42" spans="1:5" s="222" customFormat="1" ht="15" customHeight="1" thickBot="1">
      <c r="A42" s="91" t="s">
        <v>16</v>
      </c>
      <c r="B42" s="92" t="s">
        <v>318</v>
      </c>
      <c r="C42" s="302">
        <f>+C37+C38</f>
        <v>0</v>
      </c>
      <c r="D42" s="302">
        <f>+D37+D38</f>
        <v>0</v>
      </c>
      <c r="E42" s="152">
        <f>+E37+E38</f>
        <v>0</v>
      </c>
    </row>
    <row r="43" spans="1:5" s="222" customFormat="1" ht="15" customHeight="1">
      <c r="A43" s="93"/>
      <c r="B43" s="94"/>
      <c r="C43" s="150"/>
    </row>
    <row r="44" spans="1:5" ht="13.5" thickBot="1">
      <c r="A44" s="95"/>
      <c r="B44" s="96"/>
      <c r="C44" s="151"/>
    </row>
    <row r="45" spans="1:5" s="221" customFormat="1" ht="16.5" customHeight="1" thickBot="1">
      <c r="A45" s="375" t="s">
        <v>41</v>
      </c>
      <c r="B45" s="376"/>
      <c r="C45" s="376"/>
      <c r="D45" s="376"/>
      <c r="E45" s="377"/>
    </row>
    <row r="46" spans="1:5" s="223" customFormat="1" ht="12" customHeight="1" thickBot="1">
      <c r="A46" s="80" t="s">
        <v>7</v>
      </c>
      <c r="B46" s="61" t="s">
        <v>319</v>
      </c>
      <c r="C46" s="114">
        <f>SUM(C47:C51)</f>
        <v>0</v>
      </c>
      <c r="D46" s="114">
        <f>SUM(D47:D51)</f>
        <v>0</v>
      </c>
      <c r="E46" s="149">
        <f>SUM(E47:E51)</f>
        <v>0</v>
      </c>
    </row>
    <row r="47" spans="1:5" ht="12" customHeight="1">
      <c r="A47" s="215" t="s">
        <v>65</v>
      </c>
      <c r="B47" s="7" t="s">
        <v>36</v>
      </c>
      <c r="C47" s="276"/>
      <c r="D47" s="276"/>
      <c r="E47" s="325">
        <f>C47+D47</f>
        <v>0</v>
      </c>
    </row>
    <row r="48" spans="1:5" ht="12" customHeight="1">
      <c r="A48" s="215" t="s">
        <v>66</v>
      </c>
      <c r="B48" s="6" t="s">
        <v>110</v>
      </c>
      <c r="C48" s="51"/>
      <c r="D48" s="51"/>
      <c r="E48" s="321">
        <f>C48+D48</f>
        <v>0</v>
      </c>
    </row>
    <row r="49" spans="1:5" ht="12" customHeight="1">
      <c r="A49" s="215" t="s">
        <v>67</v>
      </c>
      <c r="B49" s="6" t="s">
        <v>84</v>
      </c>
      <c r="C49" s="51"/>
      <c r="D49" s="51"/>
      <c r="E49" s="321">
        <f>C49+D49</f>
        <v>0</v>
      </c>
    </row>
    <row r="50" spans="1:5" ht="12" customHeight="1">
      <c r="A50" s="215" t="s">
        <v>68</v>
      </c>
      <c r="B50" s="6" t="s">
        <v>111</v>
      </c>
      <c r="C50" s="51"/>
      <c r="D50" s="51"/>
      <c r="E50" s="321">
        <f>C50+D50</f>
        <v>0</v>
      </c>
    </row>
    <row r="51" spans="1:5" ht="12" customHeight="1" thickBot="1">
      <c r="A51" s="215" t="s">
        <v>85</v>
      </c>
      <c r="B51" s="6" t="s">
        <v>112</v>
      </c>
      <c r="C51" s="51"/>
      <c r="D51" s="51"/>
      <c r="E51" s="321">
        <f>C51+D51</f>
        <v>0</v>
      </c>
    </row>
    <row r="52" spans="1:5" ht="12" customHeight="1" thickBot="1">
      <c r="A52" s="80" t="s">
        <v>8</v>
      </c>
      <c r="B52" s="61" t="s">
        <v>320</v>
      </c>
      <c r="C52" s="114">
        <f>SUM(C53:C55)</f>
        <v>0</v>
      </c>
      <c r="D52" s="114">
        <f>SUM(D53:D55)</f>
        <v>0</v>
      </c>
      <c r="E52" s="149">
        <f>SUM(E53:E55)</f>
        <v>0</v>
      </c>
    </row>
    <row r="53" spans="1:5" s="223" customFormat="1" ht="12" customHeight="1">
      <c r="A53" s="215" t="s">
        <v>71</v>
      </c>
      <c r="B53" s="7" t="s">
        <v>130</v>
      </c>
      <c r="C53" s="276"/>
      <c r="D53" s="276"/>
      <c r="E53" s="325">
        <f>C53+D53</f>
        <v>0</v>
      </c>
    </row>
    <row r="54" spans="1:5" ht="12" customHeight="1">
      <c r="A54" s="215" t="s">
        <v>72</v>
      </c>
      <c r="B54" s="6" t="s">
        <v>114</v>
      </c>
      <c r="C54" s="51"/>
      <c r="D54" s="51"/>
      <c r="E54" s="321">
        <f>C54+D54</f>
        <v>0</v>
      </c>
    </row>
    <row r="55" spans="1:5" ht="12" customHeight="1">
      <c r="A55" s="215" t="s">
        <v>73</v>
      </c>
      <c r="B55" s="6" t="s">
        <v>42</v>
      </c>
      <c r="C55" s="51"/>
      <c r="D55" s="51"/>
      <c r="E55" s="321">
        <f>C55+D55</f>
        <v>0</v>
      </c>
    </row>
    <row r="56" spans="1:5" ht="12" customHeight="1" thickBot="1">
      <c r="A56" s="215" t="s">
        <v>74</v>
      </c>
      <c r="B56" s="6" t="s">
        <v>413</v>
      </c>
      <c r="C56" s="51"/>
      <c r="D56" s="51"/>
      <c r="E56" s="321">
        <f>C56+D56</f>
        <v>0</v>
      </c>
    </row>
    <row r="57" spans="1:5" ht="12" customHeight="1" thickBot="1">
      <c r="A57" s="80" t="s">
        <v>9</v>
      </c>
      <c r="B57" s="61" t="s">
        <v>4</v>
      </c>
      <c r="C57" s="301"/>
      <c r="D57" s="301"/>
      <c r="E57" s="149">
        <f>C57+D57</f>
        <v>0</v>
      </c>
    </row>
    <row r="58" spans="1:5" ht="15" customHeight="1" thickBot="1">
      <c r="A58" s="80" t="s">
        <v>10</v>
      </c>
      <c r="B58" s="97" t="s">
        <v>417</v>
      </c>
      <c r="C58" s="302">
        <f>+C46+C52+C57</f>
        <v>0</v>
      </c>
      <c r="D58" s="302">
        <f>+D46+D52+D57</f>
        <v>0</v>
      </c>
      <c r="E58" s="152">
        <f>+E46+E52+E57</f>
        <v>0</v>
      </c>
    </row>
    <row r="59" spans="1:5" ht="13.5" thickBot="1">
      <c r="C59" s="153"/>
      <c r="D59" s="153"/>
      <c r="E59" s="153"/>
    </row>
    <row r="60" spans="1:5" ht="15" customHeight="1" thickBot="1">
      <c r="A60" s="100" t="s">
        <v>408</v>
      </c>
      <c r="B60" s="101"/>
      <c r="C60" s="297"/>
      <c r="D60" s="297"/>
      <c r="E60" s="313">
        <f>C60+D60</f>
        <v>0</v>
      </c>
    </row>
    <row r="61" spans="1:5" ht="14.25" customHeight="1" thickBot="1">
      <c r="A61" s="100" t="s">
        <v>125</v>
      </c>
      <c r="B61" s="101"/>
      <c r="C61" s="297"/>
      <c r="D61" s="297"/>
      <c r="E61" s="313">
        <f>C61+D61</f>
        <v>0</v>
      </c>
    </row>
  </sheetData>
  <sheetProtection sheet="1" objects="1" scenarios="1" formatCells="0"/>
  <customSheetViews>
    <customSheetView guid="{89611CC9-506E-48A8-A101-09FDE75231D6}" scale="130" state="hidden">
      <selection activeCell="B6" sqref="B6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205C45B3-5796-43E4-ADF6-EB819BC78C16}" scale="130" state="hidden">
      <selection activeCell="B6" sqref="B6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mergeCells count="4">
    <mergeCell ref="B2:D2"/>
    <mergeCell ref="B3:D3"/>
    <mergeCell ref="A7:E7"/>
    <mergeCell ref="A45:E45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Munka17">
    <tabColor rgb="FF92D050"/>
  </sheetPr>
  <dimension ref="A1:E61"/>
  <sheetViews>
    <sheetView zoomScale="130" zoomScaleNormal="130" workbookViewId="0">
      <selection activeCell="B6" sqref="B6"/>
    </sheetView>
  </sheetViews>
  <sheetFormatPr defaultRowHeight="12.75"/>
  <cols>
    <col min="1" max="1" width="13" style="98" customWidth="1"/>
    <col min="2" max="2" width="59" style="99" customWidth="1"/>
    <col min="3" max="5" width="15.83203125" style="99" customWidth="1"/>
    <col min="6" max="16384" width="9.33203125" style="99"/>
  </cols>
  <sheetData>
    <row r="1" spans="1:5" s="85" customFormat="1" ht="21" customHeight="1" thickBot="1">
      <c r="A1" s="84"/>
      <c r="B1" s="86"/>
      <c r="C1" s="1"/>
      <c r="D1" s="1"/>
      <c r="E1" s="288" t="s">
        <v>488</v>
      </c>
    </row>
    <row r="2" spans="1:5" s="219" customFormat="1" ht="24.75" thickBot="1">
      <c r="A2" s="77" t="s">
        <v>446</v>
      </c>
      <c r="B2" s="379" t="s">
        <v>302</v>
      </c>
      <c r="C2" s="380"/>
      <c r="D2" s="381"/>
      <c r="E2" s="300" t="s">
        <v>43</v>
      </c>
    </row>
    <row r="3" spans="1:5" s="219" customFormat="1" ht="24.75" thickBot="1">
      <c r="A3" s="77" t="s">
        <v>123</v>
      </c>
      <c r="B3" s="379" t="s">
        <v>322</v>
      </c>
      <c r="C3" s="380"/>
      <c r="D3" s="381"/>
      <c r="E3" s="300" t="s">
        <v>44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503</v>
      </c>
      <c r="C5" s="330" t="s">
        <v>421</v>
      </c>
      <c r="D5" s="330" t="s">
        <v>480</v>
      </c>
      <c r="E5" s="331" t="str">
        <f ca="1"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387</v>
      </c>
      <c r="B6" s="79" t="s">
        <v>388</v>
      </c>
      <c r="C6" s="79" t="s">
        <v>389</v>
      </c>
      <c r="D6" s="292" t="s">
        <v>391</v>
      </c>
      <c r="E6" s="341" t="s">
        <v>495</v>
      </c>
    </row>
    <row r="7" spans="1:5" s="221" customFormat="1" ht="15.95" customHeight="1" thickBot="1">
      <c r="A7" s="375" t="s">
        <v>40</v>
      </c>
      <c r="B7" s="376"/>
      <c r="C7" s="376"/>
      <c r="D7" s="376"/>
      <c r="E7" s="377"/>
    </row>
    <row r="8" spans="1:5" s="154" customFormat="1" ht="12" customHeight="1" thickBot="1">
      <c r="A8" s="78" t="s">
        <v>7</v>
      </c>
      <c r="B8" s="90" t="s">
        <v>409</v>
      </c>
      <c r="C8" s="114">
        <f>SUM(C9:C19)</f>
        <v>0</v>
      </c>
      <c r="D8" s="114">
        <f>SUM(D9:D19)</f>
        <v>0</v>
      </c>
      <c r="E8" s="149">
        <f>SUM(E9:E19)</f>
        <v>0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111"/>
      <c r="E10" s="323">
        <f t="shared" ref="E10:E24" si="0">C10+D10</f>
        <v>0</v>
      </c>
    </row>
    <row r="11" spans="1:5" s="154" customFormat="1" ht="12" customHeight="1">
      <c r="A11" s="215" t="s">
        <v>67</v>
      </c>
      <c r="B11" s="6" t="s">
        <v>178</v>
      </c>
      <c r="C11" s="111"/>
      <c r="D11" s="111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111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111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303</v>
      </c>
      <c r="C14" s="111"/>
      <c r="D14" s="111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304</v>
      </c>
      <c r="C15" s="111"/>
      <c r="D15" s="111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275"/>
      <c r="E16" s="324">
        <f t="shared" si="0"/>
        <v>0</v>
      </c>
    </row>
    <row r="17" spans="1:5" s="222" customFormat="1" ht="12" customHeight="1">
      <c r="A17" s="215" t="s">
        <v>78</v>
      </c>
      <c r="B17" s="6" t="s">
        <v>184</v>
      </c>
      <c r="C17" s="111"/>
      <c r="D17" s="111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336</v>
      </c>
      <c r="C18" s="113"/>
      <c r="D18" s="113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113"/>
      <c r="E19" s="333">
        <f t="shared" si="0"/>
        <v>0</v>
      </c>
    </row>
    <row r="20" spans="1:5" s="154" customFormat="1" ht="12" customHeight="1" thickBot="1">
      <c r="A20" s="78" t="s">
        <v>8</v>
      </c>
      <c r="B20" s="90" t="s">
        <v>305</v>
      </c>
      <c r="C20" s="114">
        <f>SUM(C21:C23)</f>
        <v>0</v>
      </c>
      <c r="D20" s="114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111"/>
      <c r="E21" s="323">
        <f t="shared" si="0"/>
        <v>0</v>
      </c>
    </row>
    <row r="22" spans="1:5" s="222" customFormat="1" ht="12" customHeight="1">
      <c r="A22" s="215" t="s">
        <v>72</v>
      </c>
      <c r="B22" s="6" t="s">
        <v>306</v>
      </c>
      <c r="C22" s="111"/>
      <c r="D22" s="111"/>
      <c r="E22" s="323">
        <f t="shared" si="0"/>
        <v>0</v>
      </c>
    </row>
    <row r="23" spans="1:5" s="222" customFormat="1" ht="12" customHeight="1">
      <c r="A23" s="215" t="s">
        <v>73</v>
      </c>
      <c r="B23" s="6" t="s">
        <v>307</v>
      </c>
      <c r="C23" s="111"/>
      <c r="D23" s="111"/>
      <c r="E23" s="323">
        <f t="shared" si="0"/>
        <v>0</v>
      </c>
    </row>
    <row r="24" spans="1:5" s="222" customFormat="1" ht="12" customHeight="1" thickBot="1">
      <c r="A24" s="215" t="s">
        <v>74</v>
      </c>
      <c r="B24" s="6" t="s">
        <v>410</v>
      </c>
      <c r="C24" s="111"/>
      <c r="D24" s="111"/>
      <c r="E24" s="323">
        <f t="shared" si="0"/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1"/>
      <c r="E25" s="149"/>
    </row>
    <row r="26" spans="1:5" s="222" customFormat="1" ht="12" customHeight="1" thickBot="1">
      <c r="A26" s="80" t="s">
        <v>10</v>
      </c>
      <c r="B26" s="61" t="s">
        <v>411</v>
      </c>
      <c r="C26" s="114">
        <f>+C27+C28+C29</f>
        <v>0</v>
      </c>
      <c r="D26" s="114">
        <f>+D27+D28+D29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163</v>
      </c>
      <c r="C27" s="276"/>
      <c r="D27" s="276"/>
      <c r="E27" s="325">
        <f>C27+D27</f>
        <v>0</v>
      </c>
    </row>
    <row r="28" spans="1:5" s="222" customFormat="1" ht="12" customHeight="1">
      <c r="A28" s="216" t="s">
        <v>168</v>
      </c>
      <c r="B28" s="217" t="s">
        <v>306</v>
      </c>
      <c r="C28" s="111"/>
      <c r="D28" s="111"/>
      <c r="E28" s="323">
        <f>C28+D28</f>
        <v>0</v>
      </c>
    </row>
    <row r="29" spans="1:5" s="222" customFormat="1" ht="12" customHeight="1">
      <c r="A29" s="216" t="s">
        <v>169</v>
      </c>
      <c r="B29" s="218" t="s">
        <v>309</v>
      </c>
      <c r="C29" s="111"/>
      <c r="D29" s="111"/>
      <c r="E29" s="323">
        <f>C29+D29</f>
        <v>0</v>
      </c>
    </row>
    <row r="30" spans="1:5" s="222" customFormat="1" ht="12" customHeight="1" thickBot="1">
      <c r="A30" s="215" t="s">
        <v>170</v>
      </c>
      <c r="B30" s="66" t="s">
        <v>412</v>
      </c>
      <c r="C30" s="52"/>
      <c r="D30" s="52"/>
      <c r="E30" s="334">
        <f>C30+D30</f>
        <v>0</v>
      </c>
    </row>
    <row r="31" spans="1:5" s="222" customFormat="1" ht="12" customHeight="1" thickBot="1">
      <c r="A31" s="80" t="s">
        <v>11</v>
      </c>
      <c r="B31" s="61" t="s">
        <v>310</v>
      </c>
      <c r="C31" s="114">
        <f>+C32+C33+C34</f>
        <v>0</v>
      </c>
      <c r="D31" s="114">
        <f>+D32+D33+D34</f>
        <v>0</v>
      </c>
      <c r="E31" s="149">
        <f>+E32+E33+E34</f>
        <v>0</v>
      </c>
    </row>
    <row r="32" spans="1:5" s="222" customFormat="1" ht="12" customHeight="1">
      <c r="A32" s="216" t="s">
        <v>58</v>
      </c>
      <c r="B32" s="217" t="s">
        <v>190</v>
      </c>
      <c r="C32" s="276"/>
      <c r="D32" s="276"/>
      <c r="E32" s="325">
        <f>C32+D32</f>
        <v>0</v>
      </c>
    </row>
    <row r="33" spans="1:5" s="222" customFormat="1" ht="12" customHeight="1">
      <c r="A33" s="216" t="s">
        <v>59</v>
      </c>
      <c r="B33" s="218" t="s">
        <v>191</v>
      </c>
      <c r="C33" s="115"/>
      <c r="D33" s="115"/>
      <c r="E33" s="320">
        <f>C33+D33</f>
        <v>0</v>
      </c>
    </row>
    <row r="34" spans="1:5" s="222" customFormat="1" ht="12" customHeight="1" thickBot="1">
      <c r="A34" s="215" t="s">
        <v>60</v>
      </c>
      <c r="B34" s="66" t="s">
        <v>192</v>
      </c>
      <c r="C34" s="52"/>
      <c r="D34" s="52"/>
      <c r="E34" s="334">
        <f>C34+D34</f>
        <v>0</v>
      </c>
    </row>
    <row r="35" spans="1:5" s="154" customFormat="1" ht="12" customHeight="1" thickBot="1">
      <c r="A35" s="80" t="s">
        <v>12</v>
      </c>
      <c r="B35" s="61" t="s">
        <v>278</v>
      </c>
      <c r="C35" s="301"/>
      <c r="D35" s="301"/>
      <c r="E35" s="149">
        <f>C35+D35</f>
        <v>0</v>
      </c>
    </row>
    <row r="36" spans="1:5" s="154" customFormat="1" ht="12" customHeight="1" thickBot="1">
      <c r="A36" s="80" t="s">
        <v>13</v>
      </c>
      <c r="B36" s="61" t="s">
        <v>311</v>
      </c>
      <c r="C36" s="301"/>
      <c r="D36" s="301"/>
      <c r="E36" s="149">
        <f>C36+D36</f>
        <v>0</v>
      </c>
    </row>
    <row r="37" spans="1:5" s="154" customFormat="1" ht="12" customHeight="1" thickBot="1">
      <c r="A37" s="78" t="s">
        <v>14</v>
      </c>
      <c r="B37" s="61" t="s">
        <v>312</v>
      </c>
      <c r="C37" s="114">
        <f>+C8+C20+C25+C26+C31+C35+C36</f>
        <v>0</v>
      </c>
      <c r="D37" s="114">
        <f>+D8+D20+D25+D26+D31+D35+D36</f>
        <v>0</v>
      </c>
      <c r="E37" s="149">
        <f>+E8+E20+E25+E26+E31+E35+E36</f>
        <v>0</v>
      </c>
    </row>
    <row r="38" spans="1:5" s="154" customFormat="1" ht="12" customHeight="1" thickBot="1">
      <c r="A38" s="91" t="s">
        <v>15</v>
      </c>
      <c r="B38" s="61" t="s">
        <v>313</v>
      </c>
      <c r="C38" s="114">
        <f>+C39+C40+C41</f>
        <v>0</v>
      </c>
      <c r="D38" s="114">
        <f>+D39+D40+D41</f>
        <v>0</v>
      </c>
      <c r="E38" s="149">
        <f>+E39+E40+E41</f>
        <v>0</v>
      </c>
    </row>
    <row r="39" spans="1:5" s="154" customFormat="1" ht="12" customHeight="1">
      <c r="A39" s="216" t="s">
        <v>314</v>
      </c>
      <c r="B39" s="217" t="s">
        <v>140</v>
      </c>
      <c r="C39" s="276"/>
      <c r="D39" s="276"/>
      <c r="E39" s="325">
        <f>C39+D39</f>
        <v>0</v>
      </c>
    </row>
    <row r="40" spans="1:5" s="154" customFormat="1" ht="12" customHeight="1">
      <c r="A40" s="216" t="s">
        <v>315</v>
      </c>
      <c r="B40" s="218" t="s">
        <v>2</v>
      </c>
      <c r="C40" s="115"/>
      <c r="D40" s="115"/>
      <c r="E40" s="320">
        <f>C40+D40</f>
        <v>0</v>
      </c>
    </row>
    <row r="41" spans="1:5" s="222" customFormat="1" ht="12" customHeight="1" thickBot="1">
      <c r="A41" s="215" t="s">
        <v>316</v>
      </c>
      <c r="B41" s="66" t="s">
        <v>317</v>
      </c>
      <c r="C41" s="52"/>
      <c r="D41" s="52"/>
      <c r="E41" s="334">
        <f>C41+D41</f>
        <v>0</v>
      </c>
    </row>
    <row r="42" spans="1:5" s="222" customFormat="1" ht="15" customHeight="1" thickBot="1">
      <c r="A42" s="91" t="s">
        <v>16</v>
      </c>
      <c r="B42" s="92" t="s">
        <v>318</v>
      </c>
      <c r="C42" s="302">
        <f>+C37+C38</f>
        <v>0</v>
      </c>
      <c r="D42" s="302">
        <f>+D37+D38</f>
        <v>0</v>
      </c>
      <c r="E42" s="152">
        <f>+E37+E38</f>
        <v>0</v>
      </c>
    </row>
    <row r="43" spans="1:5" s="222" customFormat="1" ht="15" customHeight="1">
      <c r="A43" s="93"/>
      <c r="B43" s="94"/>
      <c r="C43" s="150"/>
    </row>
    <row r="44" spans="1:5" ht="13.5" thickBot="1">
      <c r="A44" s="95"/>
      <c r="B44" s="96"/>
      <c r="C44" s="151"/>
    </row>
    <row r="45" spans="1:5" s="221" customFormat="1" ht="16.5" customHeight="1" thickBot="1">
      <c r="A45" s="375" t="s">
        <v>41</v>
      </c>
      <c r="B45" s="376"/>
      <c r="C45" s="376"/>
      <c r="D45" s="376"/>
      <c r="E45" s="377"/>
    </row>
    <row r="46" spans="1:5" s="223" customFormat="1" ht="12" customHeight="1" thickBot="1">
      <c r="A46" s="80" t="s">
        <v>7</v>
      </c>
      <c r="B46" s="61" t="s">
        <v>319</v>
      </c>
      <c r="C46" s="114">
        <f>SUM(C47:C51)</f>
        <v>0</v>
      </c>
      <c r="D46" s="114">
        <f>SUM(D47:D51)</f>
        <v>0</v>
      </c>
      <c r="E46" s="149">
        <f>SUM(E47:E51)</f>
        <v>0</v>
      </c>
    </row>
    <row r="47" spans="1:5" ht="12" customHeight="1">
      <c r="A47" s="215" t="s">
        <v>65</v>
      </c>
      <c r="B47" s="7" t="s">
        <v>36</v>
      </c>
      <c r="C47" s="276"/>
      <c r="D47" s="276"/>
      <c r="E47" s="325">
        <f>C47+D47</f>
        <v>0</v>
      </c>
    </row>
    <row r="48" spans="1:5" ht="12" customHeight="1">
      <c r="A48" s="215" t="s">
        <v>66</v>
      </c>
      <c r="B48" s="6" t="s">
        <v>110</v>
      </c>
      <c r="C48" s="51"/>
      <c r="D48" s="51"/>
      <c r="E48" s="321">
        <f>C48+D48</f>
        <v>0</v>
      </c>
    </row>
    <row r="49" spans="1:5" ht="12" customHeight="1">
      <c r="A49" s="215" t="s">
        <v>67</v>
      </c>
      <c r="B49" s="6" t="s">
        <v>84</v>
      </c>
      <c r="C49" s="51"/>
      <c r="D49" s="51"/>
      <c r="E49" s="321">
        <f>C49+D49</f>
        <v>0</v>
      </c>
    </row>
    <row r="50" spans="1:5" ht="12" customHeight="1">
      <c r="A50" s="215" t="s">
        <v>68</v>
      </c>
      <c r="B50" s="6" t="s">
        <v>111</v>
      </c>
      <c r="C50" s="51"/>
      <c r="D50" s="51"/>
      <c r="E50" s="321">
        <f>C50+D50</f>
        <v>0</v>
      </c>
    </row>
    <row r="51" spans="1:5" ht="12" customHeight="1" thickBot="1">
      <c r="A51" s="215" t="s">
        <v>85</v>
      </c>
      <c r="B51" s="6" t="s">
        <v>112</v>
      </c>
      <c r="C51" s="51"/>
      <c r="D51" s="51"/>
      <c r="E51" s="321">
        <f>C51+D51</f>
        <v>0</v>
      </c>
    </row>
    <row r="52" spans="1:5" ht="12" customHeight="1" thickBot="1">
      <c r="A52" s="80" t="s">
        <v>8</v>
      </c>
      <c r="B52" s="61" t="s">
        <v>320</v>
      </c>
      <c r="C52" s="114">
        <f>SUM(C53:C55)</f>
        <v>0</v>
      </c>
      <c r="D52" s="114">
        <f>SUM(D53:D55)</f>
        <v>0</v>
      </c>
      <c r="E52" s="149">
        <f>SUM(E53:E55)</f>
        <v>0</v>
      </c>
    </row>
    <row r="53" spans="1:5" s="223" customFormat="1" ht="12" customHeight="1">
      <c r="A53" s="215" t="s">
        <v>71</v>
      </c>
      <c r="B53" s="7" t="s">
        <v>130</v>
      </c>
      <c r="C53" s="276"/>
      <c r="D53" s="276"/>
      <c r="E53" s="325">
        <f>C53+D53</f>
        <v>0</v>
      </c>
    </row>
    <row r="54" spans="1:5" ht="12" customHeight="1">
      <c r="A54" s="215" t="s">
        <v>72</v>
      </c>
      <c r="B54" s="6" t="s">
        <v>114</v>
      </c>
      <c r="C54" s="51"/>
      <c r="D54" s="51"/>
      <c r="E54" s="321">
        <f>C54+D54</f>
        <v>0</v>
      </c>
    </row>
    <row r="55" spans="1:5" ht="12" customHeight="1">
      <c r="A55" s="215" t="s">
        <v>73</v>
      </c>
      <c r="B55" s="6" t="s">
        <v>42</v>
      </c>
      <c r="C55" s="51"/>
      <c r="D55" s="51"/>
      <c r="E55" s="321">
        <f>C55+D55</f>
        <v>0</v>
      </c>
    </row>
    <row r="56" spans="1:5" ht="12" customHeight="1" thickBot="1">
      <c r="A56" s="215" t="s">
        <v>74</v>
      </c>
      <c r="B56" s="6" t="s">
        <v>413</v>
      </c>
      <c r="C56" s="51"/>
      <c r="D56" s="51"/>
      <c r="E56" s="321">
        <f>C56+D56</f>
        <v>0</v>
      </c>
    </row>
    <row r="57" spans="1:5" ht="12" customHeight="1" thickBot="1">
      <c r="A57" s="80" t="s">
        <v>9</v>
      </c>
      <c r="B57" s="61" t="s">
        <v>4</v>
      </c>
      <c r="C57" s="301"/>
      <c r="D57" s="301"/>
      <c r="E57" s="149">
        <f>C57+D57</f>
        <v>0</v>
      </c>
    </row>
    <row r="58" spans="1:5" ht="15" customHeight="1" thickBot="1">
      <c r="A58" s="80" t="s">
        <v>10</v>
      </c>
      <c r="B58" s="97" t="s">
        <v>417</v>
      </c>
      <c r="C58" s="302">
        <f>+C46+C52+C57</f>
        <v>0</v>
      </c>
      <c r="D58" s="302">
        <f>+D46+D52+D57</f>
        <v>0</v>
      </c>
      <c r="E58" s="152">
        <f>+E46+E52+E57</f>
        <v>0</v>
      </c>
    </row>
    <row r="59" spans="1:5" ht="13.5" thickBot="1">
      <c r="C59" s="153"/>
      <c r="D59" s="153"/>
      <c r="E59" s="153"/>
    </row>
    <row r="60" spans="1:5" ht="15" customHeight="1" thickBot="1">
      <c r="A60" s="100" t="s">
        <v>408</v>
      </c>
      <c r="B60" s="101"/>
      <c r="C60" s="297"/>
      <c r="D60" s="297"/>
      <c r="E60" s="313">
        <f>C60+D60</f>
        <v>0</v>
      </c>
    </row>
    <row r="61" spans="1:5" ht="14.25" customHeight="1" thickBot="1">
      <c r="A61" s="100" t="s">
        <v>125</v>
      </c>
      <c r="B61" s="101"/>
      <c r="C61" s="297"/>
      <c r="D61" s="297"/>
      <c r="E61" s="313">
        <f>C61+D61</f>
        <v>0</v>
      </c>
    </row>
  </sheetData>
  <sheetProtection sheet="1" objects="1" scenarios="1" formatCells="0"/>
  <customSheetViews>
    <customSheetView guid="{89611CC9-506E-48A8-A101-09FDE75231D6}" scale="130" state="hidden">
      <selection activeCell="B6" sqref="B6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205C45B3-5796-43E4-ADF6-EB819BC78C16}" scale="130" state="hidden">
      <selection activeCell="B6" sqref="B6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mergeCells count="4">
    <mergeCell ref="B2:D2"/>
    <mergeCell ref="B3:D3"/>
    <mergeCell ref="A7:E7"/>
    <mergeCell ref="A45:E45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Munka18">
    <tabColor rgb="FF92D050"/>
  </sheetPr>
  <dimension ref="A1:E61"/>
  <sheetViews>
    <sheetView zoomScale="130" zoomScaleNormal="130" workbookViewId="0">
      <selection activeCell="B5" sqref="B5"/>
    </sheetView>
  </sheetViews>
  <sheetFormatPr defaultRowHeight="12.75"/>
  <cols>
    <col min="1" max="1" width="13" style="98" customWidth="1"/>
    <col min="2" max="2" width="59" style="99" customWidth="1"/>
    <col min="3" max="5" width="15.83203125" style="99" customWidth="1"/>
    <col min="6" max="16384" width="9.33203125" style="99"/>
  </cols>
  <sheetData>
    <row r="1" spans="1:5" s="85" customFormat="1" ht="21" customHeight="1" thickBot="1">
      <c r="A1" s="84"/>
      <c r="B1" s="86"/>
      <c r="C1" s="1"/>
      <c r="D1" s="1"/>
      <c r="E1" s="288" t="s">
        <v>489</v>
      </c>
    </row>
    <row r="2" spans="1:5" s="219" customFormat="1" ht="24.75" thickBot="1">
      <c r="A2" s="77" t="s">
        <v>446</v>
      </c>
      <c r="B2" s="379" t="s">
        <v>302</v>
      </c>
      <c r="C2" s="380"/>
      <c r="D2" s="381"/>
      <c r="E2" s="300" t="s">
        <v>43</v>
      </c>
    </row>
    <row r="3" spans="1:5" s="219" customFormat="1" ht="24.75" thickBot="1">
      <c r="A3" s="77" t="s">
        <v>123</v>
      </c>
      <c r="B3" s="379" t="s">
        <v>418</v>
      </c>
      <c r="C3" s="380"/>
      <c r="D3" s="381"/>
      <c r="E3" s="300" t="s">
        <v>331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503</v>
      </c>
      <c r="C5" s="330" t="s">
        <v>421</v>
      </c>
      <c r="D5" s="330" t="s">
        <v>480</v>
      </c>
      <c r="E5" s="331" t="str">
        <f ca="1"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387</v>
      </c>
      <c r="B6" s="79" t="s">
        <v>388</v>
      </c>
      <c r="C6" s="79" t="s">
        <v>389</v>
      </c>
      <c r="D6" s="292" t="s">
        <v>391</v>
      </c>
      <c r="E6" s="341" t="s">
        <v>495</v>
      </c>
    </row>
    <row r="7" spans="1:5" s="221" customFormat="1" ht="15.95" customHeight="1" thickBot="1">
      <c r="A7" s="375" t="s">
        <v>40</v>
      </c>
      <c r="B7" s="376"/>
      <c r="C7" s="376"/>
      <c r="D7" s="376"/>
      <c r="E7" s="377"/>
    </row>
    <row r="8" spans="1:5" s="154" customFormat="1" ht="12" customHeight="1" thickBot="1">
      <c r="A8" s="78" t="s">
        <v>7</v>
      </c>
      <c r="B8" s="90" t="s">
        <v>409</v>
      </c>
      <c r="C8" s="114">
        <f>SUM(C9:C19)</f>
        <v>0</v>
      </c>
      <c r="D8" s="114">
        <f>SUM(D9:D19)</f>
        <v>0</v>
      </c>
      <c r="E8" s="149">
        <f>SUM(E9:E19)</f>
        <v>0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111"/>
      <c r="E10" s="323">
        <f t="shared" ref="E10:E24" si="0">C10+D10</f>
        <v>0</v>
      </c>
    </row>
    <row r="11" spans="1:5" s="154" customFormat="1" ht="12" customHeight="1">
      <c r="A11" s="215" t="s">
        <v>67</v>
      </c>
      <c r="B11" s="6" t="s">
        <v>178</v>
      </c>
      <c r="C11" s="111"/>
      <c r="D11" s="111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111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111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303</v>
      </c>
      <c r="C14" s="111"/>
      <c r="D14" s="111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304</v>
      </c>
      <c r="C15" s="111"/>
      <c r="D15" s="111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275"/>
      <c r="E16" s="324">
        <f t="shared" si="0"/>
        <v>0</v>
      </c>
    </row>
    <row r="17" spans="1:5" s="222" customFormat="1" ht="12" customHeight="1">
      <c r="A17" s="215" t="s">
        <v>78</v>
      </c>
      <c r="B17" s="6" t="s">
        <v>184</v>
      </c>
      <c r="C17" s="111"/>
      <c r="D17" s="111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336</v>
      </c>
      <c r="C18" s="113"/>
      <c r="D18" s="113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113"/>
      <c r="E19" s="333">
        <f t="shared" si="0"/>
        <v>0</v>
      </c>
    </row>
    <row r="20" spans="1:5" s="154" customFormat="1" ht="12" customHeight="1" thickBot="1">
      <c r="A20" s="78" t="s">
        <v>8</v>
      </c>
      <c r="B20" s="90" t="s">
        <v>305</v>
      </c>
      <c r="C20" s="114">
        <f>SUM(C21:C23)</f>
        <v>0</v>
      </c>
      <c r="D20" s="114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111"/>
      <c r="E21" s="323">
        <f t="shared" si="0"/>
        <v>0</v>
      </c>
    </row>
    <row r="22" spans="1:5" s="222" customFormat="1" ht="12" customHeight="1">
      <c r="A22" s="215" t="s">
        <v>72</v>
      </c>
      <c r="B22" s="6" t="s">
        <v>306</v>
      </c>
      <c r="C22" s="111"/>
      <c r="D22" s="111"/>
      <c r="E22" s="323">
        <f t="shared" si="0"/>
        <v>0</v>
      </c>
    </row>
    <row r="23" spans="1:5" s="222" customFormat="1" ht="12" customHeight="1">
      <c r="A23" s="215" t="s">
        <v>73</v>
      </c>
      <c r="B23" s="6" t="s">
        <v>307</v>
      </c>
      <c r="C23" s="111"/>
      <c r="D23" s="111"/>
      <c r="E23" s="323">
        <f t="shared" si="0"/>
        <v>0</v>
      </c>
    </row>
    <row r="24" spans="1:5" s="222" customFormat="1" ht="12" customHeight="1" thickBot="1">
      <c r="A24" s="215" t="s">
        <v>74</v>
      </c>
      <c r="B24" s="6" t="s">
        <v>410</v>
      </c>
      <c r="C24" s="111"/>
      <c r="D24" s="111"/>
      <c r="E24" s="323">
        <f t="shared" si="0"/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1"/>
      <c r="E25" s="149"/>
    </row>
    <row r="26" spans="1:5" s="222" customFormat="1" ht="12" customHeight="1" thickBot="1">
      <c r="A26" s="80" t="s">
        <v>10</v>
      </c>
      <c r="B26" s="61" t="s">
        <v>411</v>
      </c>
      <c r="C26" s="114">
        <f>+C27+C28+C29</f>
        <v>0</v>
      </c>
      <c r="D26" s="114">
        <f>+D27+D28+D29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163</v>
      </c>
      <c r="C27" s="276"/>
      <c r="D27" s="276"/>
      <c r="E27" s="325">
        <f>C27+D27</f>
        <v>0</v>
      </c>
    </row>
    <row r="28" spans="1:5" s="222" customFormat="1" ht="12" customHeight="1">
      <c r="A28" s="216" t="s">
        <v>168</v>
      </c>
      <c r="B28" s="217" t="s">
        <v>306</v>
      </c>
      <c r="C28" s="111"/>
      <c r="D28" s="111"/>
      <c r="E28" s="323">
        <f>C28+D28</f>
        <v>0</v>
      </c>
    </row>
    <row r="29" spans="1:5" s="222" customFormat="1" ht="12" customHeight="1">
      <c r="A29" s="216" t="s">
        <v>169</v>
      </c>
      <c r="B29" s="218" t="s">
        <v>309</v>
      </c>
      <c r="C29" s="111"/>
      <c r="D29" s="111"/>
      <c r="E29" s="323">
        <f>C29+D29</f>
        <v>0</v>
      </c>
    </row>
    <row r="30" spans="1:5" s="222" customFormat="1" ht="12" customHeight="1" thickBot="1">
      <c r="A30" s="215" t="s">
        <v>170</v>
      </c>
      <c r="B30" s="66" t="s">
        <v>412</v>
      </c>
      <c r="C30" s="52"/>
      <c r="D30" s="52"/>
      <c r="E30" s="334">
        <f>C30+D30</f>
        <v>0</v>
      </c>
    </row>
    <row r="31" spans="1:5" s="222" customFormat="1" ht="12" customHeight="1" thickBot="1">
      <c r="A31" s="80" t="s">
        <v>11</v>
      </c>
      <c r="B31" s="61" t="s">
        <v>310</v>
      </c>
      <c r="C31" s="114">
        <f>+C32+C33+C34</f>
        <v>0</v>
      </c>
      <c r="D31" s="114">
        <f>+D32+D33+D34</f>
        <v>0</v>
      </c>
      <c r="E31" s="149">
        <f>+E32+E33+E34</f>
        <v>0</v>
      </c>
    </row>
    <row r="32" spans="1:5" s="222" customFormat="1" ht="12" customHeight="1">
      <c r="A32" s="216" t="s">
        <v>58</v>
      </c>
      <c r="B32" s="217" t="s">
        <v>190</v>
      </c>
      <c r="C32" s="276"/>
      <c r="D32" s="276"/>
      <c r="E32" s="325">
        <f>C32+D32</f>
        <v>0</v>
      </c>
    </row>
    <row r="33" spans="1:5" s="222" customFormat="1" ht="12" customHeight="1">
      <c r="A33" s="216" t="s">
        <v>59</v>
      </c>
      <c r="B33" s="218" t="s">
        <v>191</v>
      </c>
      <c r="C33" s="115"/>
      <c r="D33" s="115"/>
      <c r="E33" s="320">
        <f>C33+D33</f>
        <v>0</v>
      </c>
    </row>
    <row r="34" spans="1:5" s="222" customFormat="1" ht="12" customHeight="1" thickBot="1">
      <c r="A34" s="215" t="s">
        <v>60</v>
      </c>
      <c r="B34" s="66" t="s">
        <v>192</v>
      </c>
      <c r="C34" s="52"/>
      <c r="D34" s="52"/>
      <c r="E34" s="334">
        <f>C34+D34</f>
        <v>0</v>
      </c>
    </row>
    <row r="35" spans="1:5" s="154" customFormat="1" ht="12" customHeight="1" thickBot="1">
      <c r="A35" s="80" t="s">
        <v>12</v>
      </c>
      <c r="B35" s="61" t="s">
        <v>278</v>
      </c>
      <c r="C35" s="301"/>
      <c r="D35" s="301"/>
      <c r="E35" s="149">
        <f>C35+D35</f>
        <v>0</v>
      </c>
    </row>
    <row r="36" spans="1:5" s="154" customFormat="1" ht="12" customHeight="1" thickBot="1">
      <c r="A36" s="80" t="s">
        <v>13</v>
      </c>
      <c r="B36" s="61" t="s">
        <v>311</v>
      </c>
      <c r="C36" s="301"/>
      <c r="D36" s="301"/>
      <c r="E36" s="149">
        <f>C36+D36</f>
        <v>0</v>
      </c>
    </row>
    <row r="37" spans="1:5" s="154" customFormat="1" ht="12" customHeight="1" thickBot="1">
      <c r="A37" s="78" t="s">
        <v>14</v>
      </c>
      <c r="B37" s="61" t="s">
        <v>312</v>
      </c>
      <c r="C37" s="114">
        <f>+C8+C20+C25+C26+C31+C35+C36</f>
        <v>0</v>
      </c>
      <c r="D37" s="114">
        <f>+D8+D20+D25+D26+D31+D35+D36</f>
        <v>0</v>
      </c>
      <c r="E37" s="149">
        <f>+E8+E20+E25+E26+E31+E35+E36</f>
        <v>0</v>
      </c>
    </row>
    <row r="38" spans="1:5" s="154" customFormat="1" ht="12" customHeight="1" thickBot="1">
      <c r="A38" s="91" t="s">
        <v>15</v>
      </c>
      <c r="B38" s="61" t="s">
        <v>313</v>
      </c>
      <c r="C38" s="114">
        <f>+C39+C40+C41</f>
        <v>0</v>
      </c>
      <c r="D38" s="114">
        <f>+D39+D40+D41</f>
        <v>0</v>
      </c>
      <c r="E38" s="149">
        <f>+E39+E40+E41</f>
        <v>0</v>
      </c>
    </row>
    <row r="39" spans="1:5" s="154" customFormat="1" ht="12" customHeight="1">
      <c r="A39" s="216" t="s">
        <v>314</v>
      </c>
      <c r="B39" s="217" t="s">
        <v>140</v>
      </c>
      <c r="C39" s="276"/>
      <c r="D39" s="276"/>
      <c r="E39" s="325">
        <f>C39+D39</f>
        <v>0</v>
      </c>
    </row>
    <row r="40" spans="1:5" s="154" customFormat="1" ht="12" customHeight="1">
      <c r="A40" s="216" t="s">
        <v>315</v>
      </c>
      <c r="B40" s="218" t="s">
        <v>2</v>
      </c>
      <c r="C40" s="115"/>
      <c r="D40" s="115"/>
      <c r="E40" s="320">
        <f>C40+D40</f>
        <v>0</v>
      </c>
    </row>
    <row r="41" spans="1:5" s="222" customFormat="1" ht="12" customHeight="1" thickBot="1">
      <c r="A41" s="215" t="s">
        <v>316</v>
      </c>
      <c r="B41" s="66" t="s">
        <v>317</v>
      </c>
      <c r="C41" s="52"/>
      <c r="D41" s="52"/>
      <c r="E41" s="334">
        <f>C41+D41</f>
        <v>0</v>
      </c>
    </row>
    <row r="42" spans="1:5" s="222" customFormat="1" ht="15" customHeight="1" thickBot="1">
      <c r="A42" s="91" t="s">
        <v>16</v>
      </c>
      <c r="B42" s="92" t="s">
        <v>318</v>
      </c>
      <c r="C42" s="302">
        <f>+C37+C38</f>
        <v>0</v>
      </c>
      <c r="D42" s="302">
        <f>+D37+D38</f>
        <v>0</v>
      </c>
      <c r="E42" s="152">
        <f>+E37+E38</f>
        <v>0</v>
      </c>
    </row>
    <row r="43" spans="1:5" s="222" customFormat="1" ht="15" customHeight="1">
      <c r="A43" s="93"/>
      <c r="B43" s="94"/>
      <c r="C43" s="150"/>
    </row>
    <row r="44" spans="1:5" ht="13.5" thickBot="1">
      <c r="A44" s="95"/>
      <c r="B44" s="96"/>
      <c r="C44" s="151"/>
    </row>
    <row r="45" spans="1:5" s="221" customFormat="1" ht="16.5" customHeight="1" thickBot="1">
      <c r="A45" s="375" t="s">
        <v>41</v>
      </c>
      <c r="B45" s="376"/>
      <c r="C45" s="376"/>
      <c r="D45" s="376"/>
      <c r="E45" s="377"/>
    </row>
    <row r="46" spans="1:5" s="223" customFormat="1" ht="12" customHeight="1" thickBot="1">
      <c r="A46" s="80" t="s">
        <v>7</v>
      </c>
      <c r="B46" s="61" t="s">
        <v>319</v>
      </c>
      <c r="C46" s="114">
        <f>SUM(C47:C51)</f>
        <v>0</v>
      </c>
      <c r="D46" s="114">
        <f>SUM(D47:D51)</f>
        <v>0</v>
      </c>
      <c r="E46" s="149">
        <f>SUM(E47:E51)</f>
        <v>0</v>
      </c>
    </row>
    <row r="47" spans="1:5" ht="12" customHeight="1">
      <c r="A47" s="215" t="s">
        <v>65</v>
      </c>
      <c r="B47" s="7" t="s">
        <v>36</v>
      </c>
      <c r="C47" s="276"/>
      <c r="D47" s="276"/>
      <c r="E47" s="325">
        <f>C47+D47</f>
        <v>0</v>
      </c>
    </row>
    <row r="48" spans="1:5" ht="12" customHeight="1">
      <c r="A48" s="215" t="s">
        <v>66</v>
      </c>
      <c r="B48" s="6" t="s">
        <v>110</v>
      </c>
      <c r="C48" s="51"/>
      <c r="D48" s="51"/>
      <c r="E48" s="321">
        <f>C48+D48</f>
        <v>0</v>
      </c>
    </row>
    <row r="49" spans="1:5" ht="12" customHeight="1">
      <c r="A49" s="215" t="s">
        <v>67</v>
      </c>
      <c r="B49" s="6" t="s">
        <v>84</v>
      </c>
      <c r="C49" s="51"/>
      <c r="D49" s="51"/>
      <c r="E49" s="321">
        <f>C49+D49</f>
        <v>0</v>
      </c>
    </row>
    <row r="50" spans="1:5" ht="12" customHeight="1">
      <c r="A50" s="215" t="s">
        <v>68</v>
      </c>
      <c r="B50" s="6" t="s">
        <v>111</v>
      </c>
      <c r="C50" s="51"/>
      <c r="D50" s="51"/>
      <c r="E50" s="321">
        <f>C50+D50</f>
        <v>0</v>
      </c>
    </row>
    <row r="51" spans="1:5" ht="12" customHeight="1" thickBot="1">
      <c r="A51" s="215" t="s">
        <v>85</v>
      </c>
      <c r="B51" s="6" t="s">
        <v>112</v>
      </c>
      <c r="C51" s="51"/>
      <c r="D51" s="51"/>
      <c r="E51" s="321">
        <f>C51+D51</f>
        <v>0</v>
      </c>
    </row>
    <row r="52" spans="1:5" ht="12" customHeight="1" thickBot="1">
      <c r="A52" s="80" t="s">
        <v>8</v>
      </c>
      <c r="B52" s="61" t="s">
        <v>320</v>
      </c>
      <c r="C52" s="114">
        <f>SUM(C53:C55)</f>
        <v>0</v>
      </c>
      <c r="D52" s="114">
        <f>SUM(D53:D55)</f>
        <v>0</v>
      </c>
      <c r="E52" s="149">
        <f>SUM(E53:E55)</f>
        <v>0</v>
      </c>
    </row>
    <row r="53" spans="1:5" s="223" customFormat="1" ht="12" customHeight="1">
      <c r="A53" s="215" t="s">
        <v>71</v>
      </c>
      <c r="B53" s="7" t="s">
        <v>130</v>
      </c>
      <c r="C53" s="276"/>
      <c r="D53" s="276"/>
      <c r="E53" s="325">
        <f>C53+D53</f>
        <v>0</v>
      </c>
    </row>
    <row r="54" spans="1:5" ht="12" customHeight="1">
      <c r="A54" s="215" t="s">
        <v>72</v>
      </c>
      <c r="B54" s="6" t="s">
        <v>114</v>
      </c>
      <c r="C54" s="51"/>
      <c r="D54" s="51"/>
      <c r="E54" s="321">
        <f>C54+D54</f>
        <v>0</v>
      </c>
    </row>
    <row r="55" spans="1:5" ht="12" customHeight="1">
      <c r="A55" s="215" t="s">
        <v>73</v>
      </c>
      <c r="B55" s="6" t="s">
        <v>42</v>
      </c>
      <c r="C55" s="51"/>
      <c r="D55" s="51"/>
      <c r="E55" s="321">
        <f>C55+D55</f>
        <v>0</v>
      </c>
    </row>
    <row r="56" spans="1:5" ht="12" customHeight="1" thickBot="1">
      <c r="A56" s="215" t="s">
        <v>74</v>
      </c>
      <c r="B56" s="6" t="s">
        <v>413</v>
      </c>
      <c r="C56" s="51"/>
      <c r="D56" s="51"/>
      <c r="E56" s="321">
        <f>C56+D56</f>
        <v>0</v>
      </c>
    </row>
    <row r="57" spans="1:5" ht="12" customHeight="1" thickBot="1">
      <c r="A57" s="80" t="s">
        <v>9</v>
      </c>
      <c r="B57" s="61" t="s">
        <v>4</v>
      </c>
      <c r="C57" s="301"/>
      <c r="D57" s="301"/>
      <c r="E57" s="149">
        <f>C57+D57</f>
        <v>0</v>
      </c>
    </row>
    <row r="58" spans="1:5" ht="15" customHeight="1" thickBot="1">
      <c r="A58" s="80" t="s">
        <v>10</v>
      </c>
      <c r="B58" s="97" t="s">
        <v>417</v>
      </c>
      <c r="C58" s="302">
        <f>+C46+C52+C57</f>
        <v>0</v>
      </c>
      <c r="D58" s="302">
        <f>+D46+D52+D57</f>
        <v>0</v>
      </c>
      <c r="E58" s="152">
        <f>+E46+E52+E57</f>
        <v>0</v>
      </c>
    </row>
    <row r="59" spans="1:5" ht="13.5" thickBot="1">
      <c r="C59" s="153"/>
      <c r="D59" s="153"/>
      <c r="E59" s="153"/>
    </row>
    <row r="60" spans="1:5" ht="15" customHeight="1" thickBot="1">
      <c r="A60" s="100" t="s">
        <v>408</v>
      </c>
      <c r="B60" s="101"/>
      <c r="C60" s="297"/>
      <c r="D60" s="297"/>
      <c r="E60" s="313">
        <f>C60+D60</f>
        <v>0</v>
      </c>
    </row>
    <row r="61" spans="1:5" ht="14.25" customHeight="1" thickBot="1">
      <c r="A61" s="100" t="s">
        <v>125</v>
      </c>
      <c r="B61" s="101"/>
      <c r="C61" s="297"/>
      <c r="D61" s="297"/>
      <c r="E61" s="313">
        <f>C61+D61</f>
        <v>0</v>
      </c>
    </row>
  </sheetData>
  <sheetProtection sheet="1" objects="1" scenarios="1" formatCells="0"/>
  <customSheetViews>
    <customSheetView guid="{89611CC9-506E-48A8-A101-09FDE75231D6}" scale="130" state="hidden">
      <selection activeCell="B5" sqref="B5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205C45B3-5796-43E4-ADF6-EB819BC78C16}" scale="130" state="hidden">
      <selection activeCell="B5" sqref="B5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mergeCells count="4">
    <mergeCell ref="B2:D2"/>
    <mergeCell ref="B3:D3"/>
    <mergeCell ref="A7:E7"/>
    <mergeCell ref="A45:E45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J161"/>
  <sheetViews>
    <sheetView view="pageLayout" topLeftCell="A76" zoomScaleNormal="130" zoomScaleSheetLayoutView="100" workbookViewId="0">
      <selection activeCell="E8" sqref="E8:E11"/>
    </sheetView>
  </sheetViews>
  <sheetFormatPr defaultRowHeight="15.75"/>
  <cols>
    <col min="1" max="1" width="9.5" style="156" customWidth="1"/>
    <col min="2" max="2" width="59.6640625" style="156" customWidth="1"/>
    <col min="3" max="3" width="17.33203125" style="157" customWidth="1"/>
    <col min="4" max="4" width="9.83203125" style="157" customWidth="1"/>
    <col min="5" max="5" width="9.6640625" style="179" customWidth="1"/>
    <col min="6" max="6" width="17.33203125" style="179" customWidth="1"/>
    <col min="7" max="16384" width="9.33203125" style="179"/>
  </cols>
  <sheetData>
    <row r="1" spans="1:6" ht="15.95" customHeight="1">
      <c r="A1" s="368" t="s">
        <v>5</v>
      </c>
      <c r="B1" s="368"/>
      <c r="C1" s="368"/>
      <c r="D1" s="368"/>
      <c r="E1" s="368"/>
      <c r="F1" s="368"/>
    </row>
    <row r="2" spans="1:6" ht="15.95" customHeight="1" thickBot="1">
      <c r="A2" s="359" t="s">
        <v>88</v>
      </c>
      <c r="B2" s="359"/>
      <c r="C2" s="251"/>
      <c r="D2" s="251"/>
      <c r="F2" s="251" t="s">
        <v>131</v>
      </c>
    </row>
    <row r="3" spans="1:6">
      <c r="A3" s="360" t="s">
        <v>53</v>
      </c>
      <c r="B3" s="362" t="s">
        <v>6</v>
      </c>
      <c r="C3" s="364" t="str">
        <f ca="1">+CONCATENATE(LEFT(ÖSSZEFÜGGÉSEK!A6,4),". évi")</f>
        <v>2016. évi</v>
      </c>
      <c r="D3" s="364"/>
      <c r="E3" s="365"/>
      <c r="F3" s="366"/>
    </row>
    <row r="4" spans="1:6" ht="52.5" thickBot="1">
      <c r="A4" s="361"/>
      <c r="B4" s="363"/>
      <c r="C4" s="254" t="s">
        <v>421</v>
      </c>
      <c r="D4" s="252" t="s">
        <v>479</v>
      </c>
      <c r="E4" s="252" t="s">
        <v>479</v>
      </c>
      <c r="F4" s="253" t="str">
        <f ca="1">+CONCATENATE(LEFT(ÖSSZEFÜGGÉSEK!A6,4),"……….",CHAR(10),"Módosítás utáni")</f>
        <v>2016……….
Módosítás utáni</v>
      </c>
    </row>
    <row r="5" spans="1:6" s="180" customFormat="1" ht="12" customHeight="1" thickBot="1">
      <c r="A5" s="176" t="s">
        <v>387</v>
      </c>
      <c r="B5" s="177" t="s">
        <v>388</v>
      </c>
      <c r="C5" s="177" t="s">
        <v>389</v>
      </c>
      <c r="D5" s="177"/>
      <c r="E5" s="177" t="s">
        <v>391</v>
      </c>
      <c r="F5" s="326" t="s">
        <v>495</v>
      </c>
    </row>
    <row r="6" spans="1:6" s="181" customFormat="1" ht="12" customHeight="1" thickBot="1">
      <c r="A6" s="18" t="s">
        <v>7</v>
      </c>
      <c r="B6" s="19" t="s">
        <v>152</v>
      </c>
      <c r="C6" s="168">
        <f>+C7+C8+C9+C10+C11+C12</f>
        <v>52242</v>
      </c>
      <c r="D6" s="168"/>
      <c r="E6" s="168">
        <f>+E7+E8+E9+E10+E11+E12</f>
        <v>4022</v>
      </c>
      <c r="F6" s="103">
        <f>+F7+F8+F9+F10+F11+F12</f>
        <v>56264</v>
      </c>
    </row>
    <row r="7" spans="1:6" s="181" customFormat="1" ht="12" customHeight="1">
      <c r="A7" s="13" t="s">
        <v>65</v>
      </c>
      <c r="B7" s="182" t="s">
        <v>153</v>
      </c>
      <c r="C7" s="245">
        <v>16608</v>
      </c>
      <c r="D7" s="257"/>
      <c r="E7" s="257"/>
      <c r="F7" s="212">
        <f>C7+E7</f>
        <v>16608</v>
      </c>
    </row>
    <row r="8" spans="1:6" s="181" customFormat="1" ht="12" customHeight="1">
      <c r="A8" s="12" t="s">
        <v>66</v>
      </c>
      <c r="B8" s="183" t="s">
        <v>154</v>
      </c>
      <c r="C8" s="169">
        <v>18104</v>
      </c>
      <c r="D8" s="258"/>
      <c r="E8" s="258">
        <v>1055</v>
      </c>
      <c r="F8" s="212">
        <f t="shared" ref="F8:F62" si="0">C8+E8</f>
        <v>19159</v>
      </c>
    </row>
    <row r="9" spans="1:6" s="181" customFormat="1" ht="12" customHeight="1">
      <c r="A9" s="12" t="s">
        <v>67</v>
      </c>
      <c r="B9" s="183" t="s">
        <v>155</v>
      </c>
      <c r="C9" s="169">
        <v>16320</v>
      </c>
      <c r="D9" s="258"/>
      <c r="E9" s="258">
        <v>1544</v>
      </c>
      <c r="F9" s="212">
        <f t="shared" si="0"/>
        <v>17864</v>
      </c>
    </row>
    <row r="10" spans="1:6" s="181" customFormat="1" ht="12" customHeight="1">
      <c r="A10" s="12" t="s">
        <v>68</v>
      </c>
      <c r="B10" s="183" t="s">
        <v>156</v>
      </c>
      <c r="C10" s="169">
        <v>1210</v>
      </c>
      <c r="D10" s="258"/>
      <c r="E10" s="258"/>
      <c r="F10" s="212">
        <f t="shared" si="0"/>
        <v>1210</v>
      </c>
    </row>
    <row r="11" spans="1:6" s="181" customFormat="1" ht="12" customHeight="1">
      <c r="A11" s="12" t="s">
        <v>85</v>
      </c>
      <c r="B11" s="105" t="s">
        <v>332</v>
      </c>
      <c r="C11" s="169"/>
      <c r="D11" s="169"/>
      <c r="E11" s="169">
        <v>1423</v>
      </c>
      <c r="F11" s="212">
        <f t="shared" si="0"/>
        <v>1423</v>
      </c>
    </row>
    <row r="12" spans="1:6" s="181" customFormat="1" ht="12" customHeight="1" thickBot="1">
      <c r="A12" s="14" t="s">
        <v>69</v>
      </c>
      <c r="B12" s="106" t="s">
        <v>333</v>
      </c>
      <c r="C12" s="169"/>
      <c r="D12" s="169"/>
      <c r="E12" s="169"/>
      <c r="F12" s="212">
        <f t="shared" si="0"/>
        <v>0</v>
      </c>
    </row>
    <row r="13" spans="1:6" s="181" customFormat="1" ht="12" customHeight="1" thickBot="1">
      <c r="A13" s="18" t="s">
        <v>8</v>
      </c>
      <c r="B13" s="104" t="s">
        <v>157</v>
      </c>
      <c r="C13" s="168">
        <f>+C14+C15+C16+C17+C18</f>
        <v>4540</v>
      </c>
      <c r="D13" s="168">
        <v>2000</v>
      </c>
      <c r="E13" s="168">
        <f>+E14+E15+E16+E17+E18</f>
        <v>730</v>
      </c>
      <c r="F13" s="103">
        <f>+F14+F15+F16+F17+F18</f>
        <v>5270</v>
      </c>
    </row>
    <row r="14" spans="1:6" s="181" customFormat="1" ht="12" customHeight="1">
      <c r="A14" s="13" t="s">
        <v>71</v>
      </c>
      <c r="B14" s="182" t="s">
        <v>158</v>
      </c>
      <c r="C14" s="170"/>
      <c r="D14" s="170"/>
      <c r="E14" s="170"/>
      <c r="F14" s="212">
        <f t="shared" si="0"/>
        <v>0</v>
      </c>
    </row>
    <row r="15" spans="1:6" s="181" customFormat="1" ht="12" customHeight="1">
      <c r="A15" s="12" t="s">
        <v>72</v>
      </c>
      <c r="B15" s="183" t="s">
        <v>159</v>
      </c>
      <c r="C15" s="169"/>
      <c r="D15" s="169"/>
      <c r="E15" s="169"/>
      <c r="F15" s="212">
        <f t="shared" si="0"/>
        <v>0</v>
      </c>
    </row>
    <row r="16" spans="1:6" s="181" customFormat="1" ht="12" customHeight="1">
      <c r="A16" s="12" t="s">
        <v>73</v>
      </c>
      <c r="B16" s="183" t="s">
        <v>324</v>
      </c>
      <c r="C16" s="169"/>
      <c r="D16" s="169"/>
      <c r="E16" s="169"/>
      <c r="F16" s="212">
        <f t="shared" si="0"/>
        <v>0</v>
      </c>
    </row>
    <row r="17" spans="1:6" s="181" customFormat="1" ht="12" customHeight="1">
      <c r="A17" s="12" t="s">
        <v>74</v>
      </c>
      <c r="B17" s="183" t="s">
        <v>325</v>
      </c>
      <c r="C17" s="169"/>
      <c r="D17" s="169"/>
      <c r="E17" s="169"/>
      <c r="F17" s="212">
        <f t="shared" si="0"/>
        <v>0</v>
      </c>
    </row>
    <row r="18" spans="1:6" s="181" customFormat="1" ht="12" customHeight="1">
      <c r="A18" s="12" t="s">
        <v>75</v>
      </c>
      <c r="B18" s="183" t="s">
        <v>160</v>
      </c>
      <c r="C18" s="169">
        <v>4540</v>
      </c>
      <c r="E18" s="169">
        <v>730</v>
      </c>
      <c r="F18" s="212">
        <f t="shared" si="0"/>
        <v>5270</v>
      </c>
    </row>
    <row r="19" spans="1:6" s="181" customFormat="1" ht="12" customHeight="1" thickBot="1">
      <c r="A19" s="14" t="s">
        <v>81</v>
      </c>
      <c r="B19" s="106" t="s">
        <v>161</v>
      </c>
      <c r="C19" s="171"/>
      <c r="D19" s="171"/>
      <c r="E19" s="171"/>
      <c r="F19" s="212">
        <f t="shared" si="0"/>
        <v>0</v>
      </c>
    </row>
    <row r="20" spans="1:6" s="181" customFormat="1" ht="12" customHeight="1" thickBot="1">
      <c r="A20" s="18" t="s">
        <v>9</v>
      </c>
      <c r="B20" s="19" t="s">
        <v>162</v>
      </c>
      <c r="C20" s="168">
        <f>+C21+C22+C23+C24+C25</f>
        <v>0</v>
      </c>
      <c r="D20" s="168">
        <v>5000</v>
      </c>
      <c r="E20" s="168">
        <f>+E21+E22+E23+E24+E25</f>
        <v>29896</v>
      </c>
      <c r="F20" s="103">
        <f>+F21+F22+F23+F24+F25</f>
        <v>34896</v>
      </c>
    </row>
    <row r="21" spans="1:6" s="181" customFormat="1" ht="12" customHeight="1">
      <c r="A21" s="13" t="s">
        <v>54</v>
      </c>
      <c r="B21" s="182" t="s">
        <v>163</v>
      </c>
      <c r="C21" s="170"/>
      <c r="D21" s="170">
        <v>5000</v>
      </c>
      <c r="E21" s="170">
        <v>29896</v>
      </c>
      <c r="F21" s="212">
        <f>C21+E21+D21</f>
        <v>34896</v>
      </c>
    </row>
    <row r="22" spans="1:6" s="181" customFormat="1" ht="12" customHeight="1">
      <c r="A22" s="12" t="s">
        <v>55</v>
      </c>
      <c r="B22" s="183" t="s">
        <v>164</v>
      </c>
      <c r="C22" s="169"/>
      <c r="D22" s="169"/>
      <c r="E22" s="169"/>
      <c r="F22" s="212">
        <f t="shared" si="0"/>
        <v>0</v>
      </c>
    </row>
    <row r="23" spans="1:6" s="181" customFormat="1" ht="12" customHeight="1">
      <c r="A23" s="12" t="s">
        <v>56</v>
      </c>
      <c r="B23" s="183" t="s">
        <v>326</v>
      </c>
      <c r="C23" s="169"/>
      <c r="D23" s="169"/>
      <c r="E23" s="169"/>
      <c r="F23" s="212">
        <f t="shared" si="0"/>
        <v>0</v>
      </c>
    </row>
    <row r="24" spans="1:6" s="181" customFormat="1" ht="12" customHeight="1">
      <c r="A24" s="12" t="s">
        <v>57</v>
      </c>
      <c r="B24" s="183" t="s">
        <v>327</v>
      </c>
      <c r="C24" s="169"/>
      <c r="D24" s="169"/>
      <c r="E24" s="169"/>
      <c r="F24" s="212">
        <f t="shared" si="0"/>
        <v>0</v>
      </c>
    </row>
    <row r="25" spans="1:6" s="181" customFormat="1" ht="12" customHeight="1">
      <c r="A25" s="12" t="s">
        <v>98</v>
      </c>
      <c r="B25" s="183" t="s">
        <v>165</v>
      </c>
      <c r="C25" s="169"/>
      <c r="D25" s="169"/>
      <c r="E25" s="169"/>
      <c r="F25" s="212">
        <f t="shared" si="0"/>
        <v>0</v>
      </c>
    </row>
    <row r="26" spans="1:6" s="181" customFormat="1" ht="12" customHeight="1" thickBot="1">
      <c r="A26" s="14" t="s">
        <v>99</v>
      </c>
      <c r="B26" s="184" t="s">
        <v>166</v>
      </c>
      <c r="C26" s="171"/>
      <c r="D26" s="171"/>
      <c r="E26" s="171"/>
      <c r="F26" s="212">
        <f t="shared" si="0"/>
        <v>0</v>
      </c>
    </row>
    <row r="27" spans="1:6" s="181" customFormat="1" ht="12" customHeight="1" thickBot="1">
      <c r="A27" s="18" t="s">
        <v>100</v>
      </c>
      <c r="B27" s="19" t="s">
        <v>476</v>
      </c>
      <c r="C27" s="174">
        <f>+C28+C29+C30+C31+C32+C33+C34</f>
        <v>39640</v>
      </c>
      <c r="D27" s="174"/>
      <c r="E27" s="174">
        <f>+E28+E29+E30+E31+E32+E33+E34</f>
        <v>3853</v>
      </c>
      <c r="F27" s="211">
        <f>+F28+F29+F30+F31+F32+F33+F34</f>
        <v>43493</v>
      </c>
    </row>
    <row r="28" spans="1:6" s="181" customFormat="1" ht="12" customHeight="1">
      <c r="A28" s="13" t="s">
        <v>167</v>
      </c>
      <c r="B28" s="182" t="s">
        <v>505</v>
      </c>
      <c r="C28" s="348">
        <v>8640</v>
      </c>
      <c r="D28" s="347"/>
      <c r="E28" s="347">
        <v>1810</v>
      </c>
      <c r="F28" s="212">
        <f t="shared" si="0"/>
        <v>10450</v>
      </c>
    </row>
    <row r="29" spans="1:6" s="181" customFormat="1" ht="12" customHeight="1">
      <c r="A29" s="12" t="s">
        <v>168</v>
      </c>
      <c r="B29" s="183" t="s">
        <v>470</v>
      </c>
      <c r="C29" s="169">
        <v>700</v>
      </c>
      <c r="D29" s="258"/>
      <c r="E29" s="258">
        <v>500</v>
      </c>
      <c r="F29" s="212">
        <f t="shared" si="0"/>
        <v>1200</v>
      </c>
    </row>
    <row r="30" spans="1:6" s="181" customFormat="1" ht="12" customHeight="1">
      <c r="A30" s="12" t="s">
        <v>169</v>
      </c>
      <c r="B30" s="183" t="s">
        <v>471</v>
      </c>
      <c r="C30" s="169">
        <v>27000</v>
      </c>
      <c r="D30" s="258"/>
      <c r="E30" s="258">
        <v>400</v>
      </c>
      <c r="F30" s="212">
        <f t="shared" si="0"/>
        <v>27400</v>
      </c>
    </row>
    <row r="31" spans="1:6" s="181" customFormat="1" ht="12" customHeight="1">
      <c r="A31" s="12" t="s">
        <v>170</v>
      </c>
      <c r="B31" s="183" t="s">
        <v>472</v>
      </c>
      <c r="C31" s="169"/>
      <c r="D31" s="258"/>
      <c r="E31" s="258">
        <v>400</v>
      </c>
      <c r="F31" s="212">
        <f t="shared" si="0"/>
        <v>400</v>
      </c>
    </row>
    <row r="32" spans="1:6" s="181" customFormat="1" ht="12" customHeight="1">
      <c r="A32" s="12" t="s">
        <v>473</v>
      </c>
      <c r="B32" s="183" t="s">
        <v>171</v>
      </c>
      <c r="C32" s="169">
        <v>3300</v>
      </c>
      <c r="D32" s="258"/>
      <c r="E32" s="258">
        <v>200</v>
      </c>
      <c r="F32" s="212">
        <f t="shared" si="0"/>
        <v>3500</v>
      </c>
    </row>
    <row r="33" spans="1:6" s="181" customFormat="1" ht="12" customHeight="1">
      <c r="A33" s="12" t="s">
        <v>474</v>
      </c>
      <c r="B33" s="183" t="s">
        <v>172</v>
      </c>
      <c r="C33" s="169"/>
      <c r="D33" s="169"/>
      <c r="E33" s="169"/>
      <c r="F33" s="212">
        <f t="shared" si="0"/>
        <v>0</v>
      </c>
    </row>
    <row r="34" spans="1:6" s="181" customFormat="1" ht="12" customHeight="1" thickBot="1">
      <c r="A34" s="14" t="s">
        <v>475</v>
      </c>
      <c r="B34" s="346" t="s">
        <v>173</v>
      </c>
      <c r="C34" s="171"/>
      <c r="D34" s="171"/>
      <c r="E34" s="171">
        <v>543</v>
      </c>
      <c r="F34" s="212">
        <f t="shared" si="0"/>
        <v>543</v>
      </c>
    </row>
    <row r="35" spans="1:6" s="181" customFormat="1" ht="12" customHeight="1" thickBot="1">
      <c r="A35" s="18" t="s">
        <v>11</v>
      </c>
      <c r="B35" s="19" t="s">
        <v>334</v>
      </c>
      <c r="C35" s="168">
        <f>SUM(C36:C46)</f>
        <v>5199</v>
      </c>
      <c r="D35" s="168"/>
      <c r="E35" s="168">
        <f>SUM(E36:E46)</f>
        <v>1169</v>
      </c>
      <c r="F35" s="103">
        <f>SUM(F36:F46)</f>
        <v>6368</v>
      </c>
    </row>
    <row r="36" spans="1:6" s="181" customFormat="1" ht="12" customHeight="1">
      <c r="A36" s="13" t="s">
        <v>58</v>
      </c>
      <c r="B36" s="182" t="s">
        <v>176</v>
      </c>
      <c r="C36" s="170"/>
      <c r="D36" s="170"/>
      <c r="E36" s="170"/>
      <c r="F36" s="212">
        <f t="shared" si="0"/>
        <v>0</v>
      </c>
    </row>
    <row r="37" spans="1:6" s="181" customFormat="1" ht="12" customHeight="1">
      <c r="A37" s="12" t="s">
        <v>59</v>
      </c>
      <c r="B37" s="183" t="s">
        <v>177</v>
      </c>
      <c r="C37" s="169">
        <v>769</v>
      </c>
      <c r="D37" s="258"/>
      <c r="E37" s="258">
        <v>1097</v>
      </c>
      <c r="F37" s="212">
        <f t="shared" si="0"/>
        <v>1866</v>
      </c>
    </row>
    <row r="38" spans="1:6" s="181" customFormat="1" ht="12" customHeight="1">
      <c r="A38" s="12" t="s">
        <v>60</v>
      </c>
      <c r="B38" s="183" t="s">
        <v>178</v>
      </c>
      <c r="C38" s="169"/>
      <c r="D38" s="258"/>
      <c r="E38" s="258"/>
      <c r="F38" s="212">
        <f t="shared" si="0"/>
        <v>0</v>
      </c>
    </row>
    <row r="39" spans="1:6" s="181" customFormat="1" ht="12" customHeight="1">
      <c r="A39" s="12" t="s">
        <v>102</v>
      </c>
      <c r="B39" s="183" t="s">
        <v>179</v>
      </c>
      <c r="C39" s="169"/>
      <c r="D39" s="258"/>
      <c r="E39" s="258"/>
      <c r="F39" s="212">
        <f t="shared" si="0"/>
        <v>0</v>
      </c>
    </row>
    <row r="40" spans="1:6" s="181" customFormat="1" ht="12" customHeight="1">
      <c r="A40" s="12" t="s">
        <v>103</v>
      </c>
      <c r="B40" s="183" t="s">
        <v>180</v>
      </c>
      <c r="C40" s="169">
        <v>4030</v>
      </c>
      <c r="D40" s="258"/>
      <c r="E40" s="258">
        <v>342</v>
      </c>
      <c r="F40" s="212">
        <f t="shared" si="0"/>
        <v>4372</v>
      </c>
    </row>
    <row r="41" spans="1:6" s="181" customFormat="1" ht="12" customHeight="1">
      <c r="A41" s="12" t="s">
        <v>104</v>
      </c>
      <c r="B41" s="183" t="s">
        <v>181</v>
      </c>
      <c r="C41" s="169"/>
      <c r="D41" s="258"/>
      <c r="E41" s="258"/>
      <c r="F41" s="212">
        <f t="shared" si="0"/>
        <v>0</v>
      </c>
    </row>
    <row r="42" spans="1:6" s="181" customFormat="1" ht="12" customHeight="1">
      <c r="A42" s="12" t="s">
        <v>105</v>
      </c>
      <c r="B42" s="183" t="s">
        <v>182</v>
      </c>
      <c r="C42" s="169"/>
      <c r="D42" s="258"/>
      <c r="E42" s="258"/>
      <c r="F42" s="212">
        <f t="shared" si="0"/>
        <v>0</v>
      </c>
    </row>
    <row r="43" spans="1:6" s="181" customFormat="1" ht="12" customHeight="1">
      <c r="A43" s="12" t="s">
        <v>106</v>
      </c>
      <c r="B43" s="183" t="s">
        <v>477</v>
      </c>
      <c r="C43" s="169">
        <v>400</v>
      </c>
      <c r="D43" s="258"/>
      <c r="E43" s="258">
        <v>-350</v>
      </c>
      <c r="F43" s="212">
        <f t="shared" si="0"/>
        <v>50</v>
      </c>
    </row>
    <row r="44" spans="1:6" s="181" customFormat="1" ht="12" customHeight="1">
      <c r="A44" s="12" t="s">
        <v>174</v>
      </c>
      <c r="B44" s="183" t="s">
        <v>184</v>
      </c>
      <c r="C44" s="172"/>
      <c r="D44" s="172"/>
      <c r="E44" s="172"/>
      <c r="F44" s="212">
        <f t="shared" si="0"/>
        <v>0</v>
      </c>
    </row>
    <row r="45" spans="1:6" s="181" customFormat="1" ht="12" customHeight="1">
      <c r="A45" s="14" t="s">
        <v>175</v>
      </c>
      <c r="B45" s="184" t="s">
        <v>336</v>
      </c>
      <c r="C45" s="173"/>
      <c r="D45" s="173"/>
      <c r="E45" s="173"/>
      <c r="F45" s="212">
        <f t="shared" si="0"/>
        <v>0</v>
      </c>
    </row>
    <row r="46" spans="1:6" s="181" customFormat="1" ht="12" customHeight="1" thickBot="1">
      <c r="A46" s="14" t="s">
        <v>335</v>
      </c>
      <c r="B46" s="106" t="s">
        <v>185</v>
      </c>
      <c r="C46" s="173"/>
      <c r="D46" s="173"/>
      <c r="E46" s="173">
        <v>80</v>
      </c>
      <c r="F46" s="212">
        <f t="shared" si="0"/>
        <v>80</v>
      </c>
    </row>
    <row r="47" spans="1:6" s="181" customFormat="1" ht="12" customHeight="1" thickBot="1">
      <c r="A47" s="18" t="s">
        <v>12</v>
      </c>
      <c r="B47" s="19" t="s">
        <v>186</v>
      </c>
      <c r="C47" s="168">
        <f>SUM(C48:C52)</f>
        <v>0</v>
      </c>
      <c r="D47" s="168"/>
      <c r="E47" s="168">
        <f>SUM(E48:E52)</f>
        <v>0</v>
      </c>
      <c r="F47" s="103">
        <f>SUM(F48:F52)</f>
        <v>0</v>
      </c>
    </row>
    <row r="48" spans="1:6" s="181" customFormat="1" ht="12" customHeight="1">
      <c r="A48" s="13" t="s">
        <v>61</v>
      </c>
      <c r="B48" s="182" t="s">
        <v>190</v>
      </c>
      <c r="C48" s="224"/>
      <c r="D48" s="224"/>
      <c r="E48" s="224"/>
      <c r="F48" s="310">
        <f t="shared" si="0"/>
        <v>0</v>
      </c>
    </row>
    <row r="49" spans="1:6" s="181" customFormat="1" ht="12" customHeight="1">
      <c r="A49" s="12" t="s">
        <v>62</v>
      </c>
      <c r="B49" s="183" t="s">
        <v>191</v>
      </c>
      <c r="C49" s="172"/>
      <c r="D49" s="172"/>
      <c r="E49" s="172"/>
      <c r="F49" s="310">
        <f t="shared" si="0"/>
        <v>0</v>
      </c>
    </row>
    <row r="50" spans="1:6" s="181" customFormat="1" ht="12" customHeight="1">
      <c r="A50" s="12" t="s">
        <v>187</v>
      </c>
      <c r="B50" s="183" t="s">
        <v>192</v>
      </c>
      <c r="C50" s="172"/>
      <c r="D50" s="172"/>
      <c r="E50" s="172"/>
      <c r="F50" s="310">
        <f t="shared" si="0"/>
        <v>0</v>
      </c>
    </row>
    <row r="51" spans="1:6" s="181" customFormat="1" ht="12" customHeight="1">
      <c r="A51" s="12" t="s">
        <v>188</v>
      </c>
      <c r="B51" s="183" t="s">
        <v>193</v>
      </c>
      <c r="C51" s="172"/>
      <c r="D51" s="172"/>
      <c r="E51" s="172"/>
      <c r="F51" s="310">
        <f t="shared" si="0"/>
        <v>0</v>
      </c>
    </row>
    <row r="52" spans="1:6" s="181" customFormat="1" ht="12" customHeight="1" thickBot="1">
      <c r="A52" s="14" t="s">
        <v>189</v>
      </c>
      <c r="B52" s="106" t="s">
        <v>194</v>
      </c>
      <c r="C52" s="173"/>
      <c r="D52" s="173"/>
      <c r="E52" s="173"/>
      <c r="F52" s="310">
        <f t="shared" si="0"/>
        <v>0</v>
      </c>
    </row>
    <row r="53" spans="1:6" s="181" customFormat="1" ht="12" customHeight="1" thickBot="1">
      <c r="A53" s="18" t="s">
        <v>107</v>
      </c>
      <c r="B53" s="19" t="s">
        <v>195</v>
      </c>
      <c r="C53" s="168">
        <f>SUM(C54:C56)</f>
        <v>0</v>
      </c>
      <c r="D53" s="168"/>
      <c r="E53" s="168">
        <f>SUM(E54:E56)</f>
        <v>0</v>
      </c>
      <c r="F53" s="103">
        <f>SUM(F54:F56)</f>
        <v>2000</v>
      </c>
    </row>
    <row r="54" spans="1:6" s="181" customFormat="1" ht="12" customHeight="1">
      <c r="A54" s="13" t="s">
        <v>63</v>
      </c>
      <c r="B54" s="182" t="s">
        <v>196</v>
      </c>
      <c r="C54" s="170"/>
      <c r="D54" s="170"/>
      <c r="E54" s="170"/>
      <c r="F54" s="212">
        <f t="shared" si="0"/>
        <v>0</v>
      </c>
    </row>
    <row r="55" spans="1:6" s="181" customFormat="1" ht="12" customHeight="1">
      <c r="A55" s="12" t="s">
        <v>64</v>
      </c>
      <c r="B55" s="183" t="s">
        <v>328</v>
      </c>
      <c r="C55" s="169"/>
      <c r="D55" s="169"/>
      <c r="E55" s="169"/>
      <c r="F55" s="212">
        <f t="shared" si="0"/>
        <v>0</v>
      </c>
    </row>
    <row r="56" spans="1:6" s="181" customFormat="1" ht="12" customHeight="1">
      <c r="A56" s="12" t="s">
        <v>199</v>
      </c>
      <c r="B56" s="183" t="s">
        <v>197</v>
      </c>
      <c r="C56" s="169"/>
      <c r="D56" s="258">
        <v>2000</v>
      </c>
      <c r="E56" s="169"/>
      <c r="F56" s="212">
        <v>2000</v>
      </c>
    </row>
    <row r="57" spans="1:6" s="181" customFormat="1" ht="12" customHeight="1" thickBot="1">
      <c r="A57" s="14" t="s">
        <v>200</v>
      </c>
      <c r="B57" s="106" t="s">
        <v>198</v>
      </c>
      <c r="C57" s="171"/>
      <c r="D57" s="171"/>
      <c r="E57" s="171"/>
      <c r="F57" s="212">
        <f t="shared" si="0"/>
        <v>0</v>
      </c>
    </row>
    <row r="58" spans="1:6" s="181" customFormat="1" ht="12" customHeight="1" thickBot="1">
      <c r="A58" s="18" t="s">
        <v>14</v>
      </c>
      <c r="B58" s="104" t="s">
        <v>201</v>
      </c>
      <c r="C58" s="168">
        <f>SUM(C59:C61)</f>
        <v>0</v>
      </c>
      <c r="D58" s="168"/>
      <c r="E58" s="168">
        <f>SUM(E59:E61)</f>
        <v>0</v>
      </c>
      <c r="F58" s="103">
        <f>SUM(F59:F61)</f>
        <v>0</v>
      </c>
    </row>
    <row r="59" spans="1:6" s="181" customFormat="1" ht="12" customHeight="1">
      <c r="A59" s="13" t="s">
        <v>108</v>
      </c>
      <c r="B59" s="182" t="s">
        <v>203</v>
      </c>
      <c r="C59" s="172"/>
      <c r="D59" s="172"/>
      <c r="E59" s="172"/>
      <c r="F59" s="308">
        <f t="shared" si="0"/>
        <v>0</v>
      </c>
    </row>
    <row r="60" spans="1:6" s="181" customFormat="1" ht="12" customHeight="1">
      <c r="A60" s="12" t="s">
        <v>109</v>
      </c>
      <c r="B60" s="183" t="s">
        <v>329</v>
      </c>
      <c r="C60" s="172"/>
      <c r="D60" s="172"/>
      <c r="E60" s="172"/>
      <c r="F60" s="308">
        <f t="shared" si="0"/>
        <v>0</v>
      </c>
    </row>
    <row r="61" spans="1:6" s="181" customFormat="1" ht="12" customHeight="1">
      <c r="A61" s="12" t="s">
        <v>132</v>
      </c>
      <c r="B61" s="183" t="s">
        <v>204</v>
      </c>
      <c r="C61" s="172"/>
      <c r="D61" s="172"/>
      <c r="E61" s="172"/>
      <c r="F61" s="308">
        <f t="shared" si="0"/>
        <v>0</v>
      </c>
    </row>
    <row r="62" spans="1:6" s="181" customFormat="1" ht="12" customHeight="1" thickBot="1">
      <c r="A62" s="14" t="s">
        <v>202</v>
      </c>
      <c r="B62" s="106" t="s">
        <v>205</v>
      </c>
      <c r="C62" s="172"/>
      <c r="D62" s="172"/>
      <c r="E62" s="172"/>
      <c r="F62" s="308">
        <f t="shared" si="0"/>
        <v>0</v>
      </c>
    </row>
    <row r="63" spans="1:6" s="181" customFormat="1" ht="12" customHeight="1" thickBot="1">
      <c r="A63" s="238" t="s">
        <v>376</v>
      </c>
      <c r="B63" s="19" t="s">
        <v>206</v>
      </c>
      <c r="C63" s="174">
        <f>+C6+C13+C20+C27+C35+C47+C53+C58</f>
        <v>101621</v>
      </c>
      <c r="D63" s="174">
        <v>7000</v>
      </c>
      <c r="E63" s="174">
        <f>+E6+E13+E20+E27+E35+E47+E53+E58</f>
        <v>39670</v>
      </c>
      <c r="F63" s="211">
        <f>+F6+F13+F20+F27+F35+F47+F53+F58</f>
        <v>148291</v>
      </c>
    </row>
    <row r="64" spans="1:6" s="181" customFormat="1" ht="12" customHeight="1" thickBot="1">
      <c r="A64" s="225" t="s">
        <v>207</v>
      </c>
      <c r="B64" s="104" t="s">
        <v>208</v>
      </c>
      <c r="C64" s="168">
        <f>SUM(C65:C67)</f>
        <v>0</v>
      </c>
      <c r="D64" s="168"/>
      <c r="E64" s="168">
        <f>SUM(E65:E67)</f>
        <v>0</v>
      </c>
      <c r="F64" s="103">
        <f>SUM(F65:F67)</f>
        <v>0</v>
      </c>
    </row>
    <row r="65" spans="1:6" s="181" customFormat="1" ht="12" customHeight="1">
      <c r="A65" s="13" t="s">
        <v>239</v>
      </c>
      <c r="B65" s="182" t="s">
        <v>209</v>
      </c>
      <c r="C65" s="172"/>
      <c r="D65" s="172"/>
      <c r="E65" s="172"/>
      <c r="F65" s="308">
        <f t="shared" ref="F65:F86" si="1">C65+E65</f>
        <v>0</v>
      </c>
    </row>
    <row r="66" spans="1:6" s="181" customFormat="1" ht="12" customHeight="1">
      <c r="A66" s="12" t="s">
        <v>248</v>
      </c>
      <c r="B66" s="183" t="s">
        <v>210</v>
      </c>
      <c r="C66" s="172"/>
      <c r="D66" s="172"/>
      <c r="E66" s="172"/>
      <c r="F66" s="308">
        <f t="shared" si="1"/>
        <v>0</v>
      </c>
    </row>
    <row r="67" spans="1:6" s="181" customFormat="1" ht="12" customHeight="1" thickBot="1">
      <c r="A67" s="14" t="s">
        <v>249</v>
      </c>
      <c r="B67" s="234" t="s">
        <v>361</v>
      </c>
      <c r="C67" s="172"/>
      <c r="D67" s="172"/>
      <c r="E67" s="172"/>
      <c r="F67" s="308">
        <f t="shared" si="1"/>
        <v>0</v>
      </c>
    </row>
    <row r="68" spans="1:6" s="181" customFormat="1" ht="12" customHeight="1" thickBot="1">
      <c r="A68" s="225" t="s">
        <v>212</v>
      </c>
      <c r="B68" s="104" t="s">
        <v>213</v>
      </c>
      <c r="C68" s="168">
        <f>SUM(C69:C72)</f>
        <v>0</v>
      </c>
      <c r="D68" s="168"/>
      <c r="E68" s="168">
        <f>SUM(E69:E72)</f>
        <v>0</v>
      </c>
      <c r="F68" s="103">
        <f>SUM(F69:F72)</f>
        <v>0</v>
      </c>
    </row>
    <row r="69" spans="1:6" s="181" customFormat="1" ht="12" customHeight="1">
      <c r="A69" s="13" t="s">
        <v>86</v>
      </c>
      <c r="B69" s="182" t="s">
        <v>214</v>
      </c>
      <c r="C69" s="172"/>
      <c r="D69" s="172"/>
      <c r="E69" s="172"/>
      <c r="F69" s="308">
        <f t="shared" si="1"/>
        <v>0</v>
      </c>
    </row>
    <row r="70" spans="1:6" s="181" customFormat="1" ht="12" customHeight="1">
      <c r="A70" s="12" t="s">
        <v>87</v>
      </c>
      <c r="B70" s="183" t="s">
        <v>215</v>
      </c>
      <c r="C70" s="172"/>
      <c r="D70" s="172"/>
      <c r="E70" s="172"/>
      <c r="F70" s="308">
        <f t="shared" si="1"/>
        <v>0</v>
      </c>
    </row>
    <row r="71" spans="1:6" s="181" customFormat="1" ht="12" customHeight="1">
      <c r="A71" s="12" t="s">
        <v>240</v>
      </c>
      <c r="B71" s="183" t="s">
        <v>216</v>
      </c>
      <c r="C71" s="172"/>
      <c r="D71" s="172"/>
      <c r="E71" s="172"/>
      <c r="F71" s="308">
        <f t="shared" si="1"/>
        <v>0</v>
      </c>
    </row>
    <row r="72" spans="1:6" s="181" customFormat="1" ht="12" customHeight="1" thickBot="1">
      <c r="A72" s="14" t="s">
        <v>241</v>
      </c>
      <c r="B72" s="106" t="s">
        <v>217</v>
      </c>
      <c r="C72" s="172"/>
      <c r="D72" s="172"/>
      <c r="E72" s="172"/>
      <c r="F72" s="308">
        <f t="shared" si="1"/>
        <v>0</v>
      </c>
    </row>
    <row r="73" spans="1:6" s="181" customFormat="1" ht="12" customHeight="1" thickBot="1">
      <c r="A73" s="225" t="s">
        <v>218</v>
      </c>
      <c r="B73" s="104" t="s">
        <v>219</v>
      </c>
      <c r="C73" s="168">
        <f>SUM(C74:C75)</f>
        <v>0</v>
      </c>
      <c r="D73" s="168">
        <v>8793</v>
      </c>
      <c r="E73" s="168">
        <f>SUM(E74:E75)</f>
        <v>71597</v>
      </c>
      <c r="F73" s="103">
        <f>SUM(F74:F75)</f>
        <v>80390</v>
      </c>
    </row>
    <row r="74" spans="1:6" s="181" customFormat="1" ht="12" customHeight="1">
      <c r="A74" s="13" t="s">
        <v>242</v>
      </c>
      <c r="B74" s="182" t="s">
        <v>220</v>
      </c>
      <c r="C74" s="172"/>
      <c r="D74" s="172">
        <v>8793</v>
      </c>
      <c r="E74" s="172">
        <v>71597</v>
      </c>
      <c r="F74" s="308">
        <f>C74+E74+D74</f>
        <v>80390</v>
      </c>
    </row>
    <row r="75" spans="1:6" s="181" customFormat="1" ht="12" customHeight="1" thickBot="1">
      <c r="A75" s="14" t="s">
        <v>243</v>
      </c>
      <c r="B75" s="106" t="s">
        <v>221</v>
      </c>
      <c r="C75" s="172"/>
      <c r="D75" s="172"/>
      <c r="E75" s="172"/>
      <c r="F75" s="308">
        <f t="shared" si="1"/>
        <v>0</v>
      </c>
    </row>
    <row r="76" spans="1:6" s="181" customFormat="1" ht="12" customHeight="1" thickBot="1">
      <c r="A76" s="225" t="s">
        <v>222</v>
      </c>
      <c r="B76" s="104" t="s">
        <v>223</v>
      </c>
      <c r="C76" s="168">
        <f>SUM(C77:C79)</f>
        <v>0</v>
      </c>
      <c r="D76" s="168"/>
      <c r="E76" s="168">
        <f>SUM(E77:E79)</f>
        <v>3726</v>
      </c>
      <c r="F76" s="103">
        <f>SUM(F77:F79)</f>
        <v>3726</v>
      </c>
    </row>
    <row r="77" spans="1:6" s="181" customFormat="1" ht="12" customHeight="1">
      <c r="A77" s="13" t="s">
        <v>244</v>
      </c>
      <c r="B77" s="182" t="s">
        <v>224</v>
      </c>
      <c r="C77" s="172"/>
      <c r="D77" s="172"/>
      <c r="E77" s="172">
        <v>3726</v>
      </c>
      <c r="F77" s="308">
        <f t="shared" si="1"/>
        <v>3726</v>
      </c>
    </row>
    <row r="78" spans="1:6" s="181" customFormat="1" ht="12" customHeight="1">
      <c r="A78" s="12" t="s">
        <v>245</v>
      </c>
      <c r="B78" s="183" t="s">
        <v>225</v>
      </c>
      <c r="C78" s="172"/>
      <c r="D78" s="172"/>
      <c r="E78" s="172"/>
      <c r="F78" s="308">
        <f t="shared" si="1"/>
        <v>0</v>
      </c>
    </row>
    <row r="79" spans="1:6" s="181" customFormat="1" ht="12" customHeight="1" thickBot="1">
      <c r="A79" s="14" t="s">
        <v>246</v>
      </c>
      <c r="B79" s="106" t="s">
        <v>226</v>
      </c>
      <c r="C79" s="172"/>
      <c r="D79" s="172"/>
      <c r="E79" s="172"/>
      <c r="F79" s="308">
        <f t="shared" si="1"/>
        <v>0</v>
      </c>
    </row>
    <row r="80" spans="1:6" s="181" customFormat="1" ht="12" customHeight="1" thickBot="1">
      <c r="A80" s="225" t="s">
        <v>227</v>
      </c>
      <c r="B80" s="104" t="s">
        <v>247</v>
      </c>
      <c r="C80" s="168">
        <f>SUM(C81:C84)</f>
        <v>0</v>
      </c>
      <c r="D80" s="168"/>
      <c r="E80" s="168">
        <f>SUM(E81:E84)</f>
        <v>0</v>
      </c>
      <c r="F80" s="103">
        <f>SUM(F81:F84)</f>
        <v>0</v>
      </c>
    </row>
    <row r="81" spans="1:6" s="181" customFormat="1" ht="12" customHeight="1">
      <c r="A81" s="186" t="s">
        <v>228</v>
      </c>
      <c r="B81" s="182" t="s">
        <v>229</v>
      </c>
      <c r="C81" s="172"/>
      <c r="D81" s="172"/>
      <c r="E81" s="172"/>
      <c r="F81" s="308">
        <f t="shared" si="1"/>
        <v>0</v>
      </c>
    </row>
    <row r="82" spans="1:6" s="181" customFormat="1" ht="12" customHeight="1">
      <c r="A82" s="187" t="s">
        <v>230</v>
      </c>
      <c r="B82" s="183" t="s">
        <v>231</v>
      </c>
      <c r="C82" s="172"/>
      <c r="D82" s="172"/>
      <c r="E82" s="172"/>
      <c r="F82" s="308">
        <f t="shared" si="1"/>
        <v>0</v>
      </c>
    </row>
    <row r="83" spans="1:6" s="181" customFormat="1" ht="12" customHeight="1">
      <c r="A83" s="187" t="s">
        <v>232</v>
      </c>
      <c r="B83" s="183" t="s">
        <v>233</v>
      </c>
      <c r="C83" s="172"/>
      <c r="D83" s="172"/>
      <c r="E83" s="172"/>
      <c r="F83" s="308">
        <f t="shared" si="1"/>
        <v>0</v>
      </c>
    </row>
    <row r="84" spans="1:6" s="181" customFormat="1" ht="12" customHeight="1" thickBot="1">
      <c r="A84" s="188" t="s">
        <v>234</v>
      </c>
      <c r="B84" s="106" t="s">
        <v>235</v>
      </c>
      <c r="C84" s="172"/>
      <c r="D84" s="172"/>
      <c r="E84" s="172"/>
      <c r="F84" s="308">
        <f t="shared" si="1"/>
        <v>0</v>
      </c>
    </row>
    <row r="85" spans="1:6" s="181" customFormat="1" ht="12" customHeight="1" thickBot="1">
      <c r="A85" s="225" t="s">
        <v>236</v>
      </c>
      <c r="B85" s="104" t="s">
        <v>375</v>
      </c>
      <c r="C85" s="227"/>
      <c r="D85" s="227"/>
      <c r="E85" s="227"/>
      <c r="F85" s="103">
        <f t="shared" si="1"/>
        <v>0</v>
      </c>
    </row>
    <row r="86" spans="1:6" s="181" customFormat="1" ht="13.5" customHeight="1" thickBot="1">
      <c r="A86" s="225" t="s">
        <v>238</v>
      </c>
      <c r="B86" s="104" t="s">
        <v>237</v>
      </c>
      <c r="C86" s="227"/>
      <c r="D86" s="227"/>
      <c r="E86" s="227"/>
      <c r="F86" s="103">
        <f t="shared" si="1"/>
        <v>0</v>
      </c>
    </row>
    <row r="87" spans="1:6" s="181" customFormat="1" ht="15.75" customHeight="1" thickBot="1">
      <c r="A87" s="225" t="s">
        <v>250</v>
      </c>
      <c r="B87" s="189" t="s">
        <v>378</v>
      </c>
      <c r="C87" s="174">
        <f>+C64+C68+C73+C76+C80+C86+C85</f>
        <v>0</v>
      </c>
      <c r="D87" s="174"/>
      <c r="E87" s="174">
        <f>+E64+E68+E73+E76+E80+E86+E85</f>
        <v>75323</v>
      </c>
      <c r="F87" s="211">
        <f>+F64+F68+F73+F76+F80+F86+F85</f>
        <v>84116</v>
      </c>
    </row>
    <row r="88" spans="1:6" s="181" customFormat="1" ht="25.5" customHeight="1" thickBot="1">
      <c r="A88" s="226" t="s">
        <v>377</v>
      </c>
      <c r="B88" s="190" t="s">
        <v>379</v>
      </c>
      <c r="C88" s="174">
        <f>+C63+C87</f>
        <v>101621</v>
      </c>
      <c r="D88" s="174">
        <v>15793</v>
      </c>
      <c r="E88" s="174">
        <f>+E63+E87</f>
        <v>114993</v>
      </c>
      <c r="F88" s="211">
        <f>+F63+F87</f>
        <v>232407</v>
      </c>
    </row>
    <row r="89" spans="1:6" s="181" customFormat="1" ht="30.75" customHeight="1">
      <c r="A89" s="3"/>
      <c r="B89" s="4"/>
      <c r="C89" s="108"/>
      <c r="D89" s="108"/>
    </row>
    <row r="90" spans="1:6" ht="16.5" customHeight="1">
      <c r="A90" s="368" t="s">
        <v>35</v>
      </c>
      <c r="B90" s="368"/>
      <c r="C90" s="368"/>
      <c r="D90" s="368"/>
      <c r="E90" s="368"/>
      <c r="F90" s="368"/>
    </row>
    <row r="91" spans="1:6" s="191" customFormat="1" ht="16.5" customHeight="1" thickBot="1">
      <c r="A91" s="369" t="s">
        <v>89</v>
      </c>
      <c r="B91" s="369"/>
      <c r="C91" s="65"/>
      <c r="D91" s="350"/>
      <c r="F91" s="65" t="s">
        <v>131</v>
      </c>
    </row>
    <row r="92" spans="1:6">
      <c r="A92" s="360" t="s">
        <v>53</v>
      </c>
      <c r="B92" s="362" t="s">
        <v>422</v>
      </c>
      <c r="C92" s="364" t="str">
        <f ca="1">+CONCATENATE(LEFT(ÖSSZEFÜGGÉSEK!A6,4),". évi")</f>
        <v>2016. évi</v>
      </c>
      <c r="D92" s="364"/>
      <c r="E92" s="365"/>
      <c r="F92" s="366"/>
    </row>
    <row r="93" spans="1:6" ht="48.75" thickBot="1">
      <c r="A93" s="361"/>
      <c r="B93" s="363"/>
      <c r="C93" s="254" t="s">
        <v>421</v>
      </c>
      <c r="D93" s="252" t="s">
        <v>480</v>
      </c>
      <c r="E93" s="252" t="s">
        <v>480</v>
      </c>
      <c r="F93" s="253" t="str">
        <f ca="1">+CONCATENATE(LEFT(ÖSSZEFÜGGÉSEK!A6,4),". ….",CHAR(10),"Módosítás utáni")</f>
        <v>2016. ….
Módosítás utáni</v>
      </c>
    </row>
    <row r="94" spans="1:6" s="180" customFormat="1" ht="12" customHeight="1" thickBot="1">
      <c r="A94" s="25" t="s">
        <v>387</v>
      </c>
      <c r="B94" s="26" t="s">
        <v>388</v>
      </c>
      <c r="C94" s="26" t="s">
        <v>389</v>
      </c>
      <c r="D94" s="26"/>
      <c r="E94" s="26" t="s">
        <v>391</v>
      </c>
      <c r="F94" s="341" t="s">
        <v>495</v>
      </c>
    </row>
    <row r="95" spans="1:6" ht="12" customHeight="1" thickBot="1">
      <c r="A95" s="20" t="s">
        <v>7</v>
      </c>
      <c r="B95" s="24" t="s">
        <v>337</v>
      </c>
      <c r="C95" s="167">
        <f>C96+C97+C98+C99+C100+C113</f>
        <v>63931</v>
      </c>
      <c r="D95" s="167">
        <f>D96+D97+D98+D99+D100+D113</f>
        <v>3238</v>
      </c>
      <c r="E95" s="167">
        <f>E96+E97+E98+E99+E100+E113</f>
        <v>13391</v>
      </c>
      <c r="F95" s="241">
        <f>F96+F97+F98+F99+F100+F113</f>
        <v>80560</v>
      </c>
    </row>
    <row r="96" spans="1:6" ht="12" customHeight="1">
      <c r="A96" s="15" t="s">
        <v>65</v>
      </c>
      <c r="B96" s="8" t="s">
        <v>36</v>
      </c>
      <c r="C96" s="245">
        <v>13517</v>
      </c>
      <c r="D96" s="349">
        <v>975</v>
      </c>
      <c r="E96" s="349">
        <v>1437</v>
      </c>
      <c r="F96" s="311">
        <f>C96+E96+D96</f>
        <v>15929</v>
      </c>
    </row>
    <row r="97" spans="1:6" ht="12" customHeight="1">
      <c r="A97" s="12" t="s">
        <v>66</v>
      </c>
      <c r="B97" s="6" t="s">
        <v>110</v>
      </c>
      <c r="C97" s="169">
        <v>3146</v>
      </c>
      <c r="D97" s="258">
        <v>263</v>
      </c>
      <c r="E97" s="258">
        <v>179</v>
      </c>
      <c r="F97" s="306">
        <f>C97+E97+D97</f>
        <v>3588</v>
      </c>
    </row>
    <row r="98" spans="1:6" ht="12" customHeight="1">
      <c r="A98" s="12" t="s">
        <v>67</v>
      </c>
      <c r="B98" s="6" t="s">
        <v>84</v>
      </c>
      <c r="C98" s="171">
        <v>38030</v>
      </c>
      <c r="D98" s="259"/>
      <c r="E98" s="259">
        <v>8982</v>
      </c>
      <c r="F98" s="307">
        <f>C98+E98+D98</f>
        <v>47012</v>
      </c>
    </row>
    <row r="99" spans="1:6" ht="12" customHeight="1">
      <c r="A99" s="12" t="s">
        <v>68</v>
      </c>
      <c r="B99" s="9" t="s">
        <v>111</v>
      </c>
      <c r="C99" s="171">
        <v>6510</v>
      </c>
      <c r="D99" s="259"/>
      <c r="E99" s="259">
        <v>1010</v>
      </c>
      <c r="F99" s="307">
        <f>C99+E99+D99</f>
        <v>7520</v>
      </c>
    </row>
    <row r="100" spans="1:6" ht="12" customHeight="1">
      <c r="A100" s="12" t="s">
        <v>76</v>
      </c>
      <c r="B100" s="17" t="s">
        <v>112</v>
      </c>
      <c r="C100" s="169">
        <v>2728</v>
      </c>
      <c r="D100" s="259">
        <v>2000</v>
      </c>
      <c r="E100" s="259">
        <v>1783</v>
      </c>
      <c r="F100" s="307">
        <f>C100+E100+D100</f>
        <v>6511</v>
      </c>
    </row>
    <row r="101" spans="1:6" ht="12" customHeight="1">
      <c r="A101" s="12" t="s">
        <v>69</v>
      </c>
      <c r="B101" s="6" t="s">
        <v>342</v>
      </c>
      <c r="C101" s="171"/>
      <c r="D101" s="171"/>
      <c r="E101" s="171"/>
      <c r="F101" s="307">
        <f t="shared" ref="F101:F129" si="2">C101+E101</f>
        <v>0</v>
      </c>
    </row>
    <row r="102" spans="1:6" ht="12" customHeight="1">
      <c r="A102" s="12" t="s">
        <v>70</v>
      </c>
      <c r="B102" s="69" t="s">
        <v>341</v>
      </c>
      <c r="C102" s="171"/>
      <c r="D102" s="171"/>
      <c r="E102" s="171"/>
      <c r="F102" s="307">
        <f t="shared" si="2"/>
        <v>0</v>
      </c>
    </row>
    <row r="103" spans="1:6" ht="12" customHeight="1">
      <c r="A103" s="12" t="s">
        <v>77</v>
      </c>
      <c r="B103" s="69" t="s">
        <v>340</v>
      </c>
      <c r="C103" s="171"/>
      <c r="D103" s="171"/>
      <c r="E103" s="171"/>
      <c r="F103" s="307">
        <f t="shared" si="2"/>
        <v>0</v>
      </c>
    </row>
    <row r="104" spans="1:6" ht="12" customHeight="1">
      <c r="A104" s="12" t="s">
        <v>78</v>
      </c>
      <c r="B104" s="67" t="s">
        <v>253</v>
      </c>
      <c r="C104" s="171"/>
      <c r="D104" s="171"/>
      <c r="E104" s="171"/>
      <c r="F104" s="307">
        <f t="shared" si="2"/>
        <v>0</v>
      </c>
    </row>
    <row r="105" spans="1:6" ht="12" customHeight="1">
      <c r="A105" s="12" t="s">
        <v>79</v>
      </c>
      <c r="B105" s="68" t="s">
        <v>254</v>
      </c>
      <c r="C105" s="171"/>
      <c r="D105" s="171"/>
      <c r="E105" s="171"/>
      <c r="F105" s="307">
        <f t="shared" si="2"/>
        <v>0</v>
      </c>
    </row>
    <row r="106" spans="1:6" ht="12" customHeight="1">
      <c r="A106" s="12" t="s">
        <v>80</v>
      </c>
      <c r="B106" s="68" t="s">
        <v>255</v>
      </c>
      <c r="C106" s="171"/>
      <c r="D106" s="171"/>
      <c r="E106" s="171"/>
      <c r="F106" s="307">
        <f t="shared" si="2"/>
        <v>0</v>
      </c>
    </row>
    <row r="107" spans="1:6" ht="12" customHeight="1">
      <c r="A107" s="12" t="s">
        <v>82</v>
      </c>
      <c r="B107" s="67" t="s">
        <v>256</v>
      </c>
      <c r="C107" s="171">
        <v>2628</v>
      </c>
      <c r="D107" s="171"/>
      <c r="E107" s="171"/>
      <c r="F107" s="307">
        <f t="shared" si="2"/>
        <v>2628</v>
      </c>
    </row>
    <row r="108" spans="1:6" ht="12" customHeight="1">
      <c r="A108" s="12" t="s">
        <v>113</v>
      </c>
      <c r="B108" s="67" t="s">
        <v>257</v>
      </c>
      <c r="C108" s="171"/>
      <c r="D108" s="171"/>
      <c r="E108" s="171"/>
      <c r="F108" s="307">
        <f t="shared" si="2"/>
        <v>0</v>
      </c>
    </row>
    <row r="109" spans="1:6" ht="12" customHeight="1">
      <c r="A109" s="12" t="s">
        <v>251</v>
      </c>
      <c r="B109" s="68" t="s">
        <v>258</v>
      </c>
      <c r="C109" s="171"/>
      <c r="D109" s="171"/>
      <c r="E109" s="171"/>
      <c r="F109" s="307">
        <f t="shared" si="2"/>
        <v>0</v>
      </c>
    </row>
    <row r="110" spans="1:6" ht="12" customHeight="1">
      <c r="A110" s="11" t="s">
        <v>252</v>
      </c>
      <c r="B110" s="69" t="s">
        <v>259</v>
      </c>
      <c r="C110" s="171"/>
      <c r="D110" s="171"/>
      <c r="E110" s="171"/>
      <c r="F110" s="307">
        <f t="shared" si="2"/>
        <v>0</v>
      </c>
    </row>
    <row r="111" spans="1:6" ht="12" customHeight="1">
      <c r="A111" s="12" t="s">
        <v>338</v>
      </c>
      <c r="B111" s="69" t="s">
        <v>260</v>
      </c>
      <c r="C111" s="171"/>
      <c r="D111" s="171"/>
      <c r="E111" s="171"/>
      <c r="F111" s="307">
        <f t="shared" si="2"/>
        <v>0</v>
      </c>
    </row>
    <row r="112" spans="1:6" ht="12" customHeight="1">
      <c r="A112" s="14" t="s">
        <v>339</v>
      </c>
      <c r="B112" s="69" t="s">
        <v>261</v>
      </c>
      <c r="C112" s="171">
        <v>100</v>
      </c>
      <c r="D112" s="171">
        <v>2000</v>
      </c>
      <c r="E112" s="171"/>
      <c r="F112" s="307">
        <v>2100</v>
      </c>
    </row>
    <row r="113" spans="1:6" ht="12" customHeight="1">
      <c r="A113" s="12" t="s">
        <v>343</v>
      </c>
      <c r="B113" s="9" t="s">
        <v>37</v>
      </c>
      <c r="C113" s="169"/>
      <c r="D113" s="169"/>
      <c r="E113" s="169"/>
      <c r="F113" s="306">
        <f t="shared" si="2"/>
        <v>0</v>
      </c>
    </row>
    <row r="114" spans="1:6" ht="12" customHeight="1">
      <c r="A114" s="12" t="s">
        <v>344</v>
      </c>
      <c r="B114" s="6" t="s">
        <v>346</v>
      </c>
      <c r="C114" s="169"/>
      <c r="D114" s="169"/>
      <c r="E114" s="169"/>
      <c r="F114" s="306">
        <f t="shared" si="2"/>
        <v>0</v>
      </c>
    </row>
    <row r="115" spans="1:6" ht="12" customHeight="1" thickBot="1">
      <c r="A115" s="16" t="s">
        <v>345</v>
      </c>
      <c r="B115" s="237" t="s">
        <v>347</v>
      </c>
      <c r="C115" s="246"/>
      <c r="D115" s="246"/>
      <c r="E115" s="246"/>
      <c r="F115" s="312">
        <f t="shared" si="2"/>
        <v>0</v>
      </c>
    </row>
    <row r="116" spans="1:6" ht="12" customHeight="1" thickBot="1">
      <c r="A116" s="235" t="s">
        <v>8</v>
      </c>
      <c r="B116" s="236" t="s">
        <v>262</v>
      </c>
      <c r="C116" s="247">
        <f>+C117+C119+C121</f>
        <v>15260</v>
      </c>
      <c r="D116" s="168">
        <f>+D117+D119+D121</f>
        <v>12555</v>
      </c>
      <c r="E116" s="168">
        <f>+E117+E119+E121</f>
        <v>100191</v>
      </c>
      <c r="F116" s="242">
        <f>+F117+F119+F121</f>
        <v>128006</v>
      </c>
    </row>
    <row r="117" spans="1:6" ht="12" customHeight="1">
      <c r="A117" s="13" t="s">
        <v>71</v>
      </c>
      <c r="B117" s="6" t="s">
        <v>130</v>
      </c>
      <c r="C117" s="245">
        <v>1000</v>
      </c>
      <c r="D117" s="257"/>
      <c r="E117" s="257">
        <v>15</v>
      </c>
      <c r="F117" s="212">
        <f t="shared" si="2"/>
        <v>1015</v>
      </c>
    </row>
    <row r="118" spans="1:6" ht="12" customHeight="1">
      <c r="A118" s="13" t="s">
        <v>72</v>
      </c>
      <c r="B118" s="10" t="s">
        <v>266</v>
      </c>
      <c r="C118" s="169"/>
      <c r="D118" s="257"/>
      <c r="E118" s="257"/>
      <c r="F118" s="212">
        <f t="shared" si="2"/>
        <v>0</v>
      </c>
    </row>
    <row r="119" spans="1:6" ht="12" customHeight="1">
      <c r="A119" s="13" t="s">
        <v>73</v>
      </c>
      <c r="B119" s="10" t="s">
        <v>114</v>
      </c>
      <c r="C119" s="169">
        <v>14260</v>
      </c>
      <c r="D119" s="258">
        <v>12555</v>
      </c>
      <c r="E119" s="258">
        <v>100176</v>
      </c>
      <c r="F119" s="306">
        <f>C119+E119+D119</f>
        <v>126991</v>
      </c>
    </row>
    <row r="120" spans="1:6" ht="12" customHeight="1">
      <c r="A120" s="13" t="s">
        <v>74</v>
      </c>
      <c r="B120" s="10" t="s">
        <v>267</v>
      </c>
      <c r="C120" s="169"/>
      <c r="D120" s="258"/>
      <c r="E120" s="258"/>
      <c r="F120" s="306">
        <f t="shared" si="2"/>
        <v>0</v>
      </c>
    </row>
    <row r="121" spans="1:6" ht="12" customHeight="1">
      <c r="A121" s="13" t="s">
        <v>75</v>
      </c>
      <c r="B121" s="106" t="s">
        <v>133</v>
      </c>
      <c r="C121" s="169"/>
      <c r="D121" s="258"/>
      <c r="E121" s="258"/>
      <c r="F121" s="306">
        <f t="shared" si="2"/>
        <v>0</v>
      </c>
    </row>
    <row r="122" spans="1:6" ht="12" customHeight="1">
      <c r="A122" s="13" t="s">
        <v>81</v>
      </c>
      <c r="B122" s="105" t="s">
        <v>330</v>
      </c>
      <c r="C122" s="169"/>
      <c r="D122" s="258"/>
      <c r="E122" s="258"/>
      <c r="F122" s="306">
        <f t="shared" si="2"/>
        <v>0</v>
      </c>
    </row>
    <row r="123" spans="1:6" ht="12" customHeight="1">
      <c r="A123" s="13" t="s">
        <v>83</v>
      </c>
      <c r="B123" s="178" t="s">
        <v>272</v>
      </c>
      <c r="C123" s="169"/>
      <c r="D123" s="258"/>
      <c r="E123" s="258"/>
      <c r="F123" s="306">
        <f t="shared" si="2"/>
        <v>0</v>
      </c>
    </row>
    <row r="124" spans="1:6" ht="22.5">
      <c r="A124" s="13" t="s">
        <v>115</v>
      </c>
      <c r="B124" s="68" t="s">
        <v>255</v>
      </c>
      <c r="C124" s="169"/>
      <c r="D124" s="258"/>
      <c r="E124" s="258"/>
      <c r="F124" s="306">
        <f t="shared" si="2"/>
        <v>0</v>
      </c>
    </row>
    <row r="125" spans="1:6" ht="12" customHeight="1">
      <c r="A125" s="13" t="s">
        <v>116</v>
      </c>
      <c r="B125" s="68" t="s">
        <v>271</v>
      </c>
      <c r="C125" s="169"/>
      <c r="D125" s="258"/>
      <c r="E125" s="258"/>
      <c r="F125" s="306">
        <f t="shared" si="2"/>
        <v>0</v>
      </c>
    </row>
    <row r="126" spans="1:6" ht="12" customHeight="1">
      <c r="A126" s="13" t="s">
        <v>117</v>
      </c>
      <c r="B126" s="68" t="s">
        <v>270</v>
      </c>
      <c r="C126" s="169"/>
      <c r="D126" s="258"/>
      <c r="E126" s="258"/>
      <c r="F126" s="306">
        <f t="shared" si="2"/>
        <v>0</v>
      </c>
    </row>
    <row r="127" spans="1:6" ht="12" customHeight="1">
      <c r="A127" s="13" t="s">
        <v>263</v>
      </c>
      <c r="B127" s="68" t="s">
        <v>258</v>
      </c>
      <c r="C127" s="169"/>
      <c r="D127" s="258"/>
      <c r="E127" s="258"/>
      <c r="F127" s="306">
        <f t="shared" si="2"/>
        <v>0</v>
      </c>
    </row>
    <row r="128" spans="1:6" ht="12" customHeight="1">
      <c r="A128" s="13" t="s">
        <v>264</v>
      </c>
      <c r="B128" s="68" t="s">
        <v>269</v>
      </c>
      <c r="C128" s="169"/>
      <c r="D128" s="258"/>
      <c r="E128" s="258"/>
      <c r="F128" s="306">
        <f t="shared" si="2"/>
        <v>0</v>
      </c>
    </row>
    <row r="129" spans="1:6" ht="23.25" thickBot="1">
      <c r="A129" s="11" t="s">
        <v>265</v>
      </c>
      <c r="B129" s="68" t="s">
        <v>268</v>
      </c>
      <c r="C129" s="171"/>
      <c r="D129" s="259"/>
      <c r="E129" s="259"/>
      <c r="F129" s="307">
        <f t="shared" si="2"/>
        <v>0</v>
      </c>
    </row>
    <row r="130" spans="1:6" ht="12" customHeight="1" thickBot="1">
      <c r="A130" s="18" t="s">
        <v>9</v>
      </c>
      <c r="B130" s="61" t="s">
        <v>348</v>
      </c>
      <c r="C130" s="168">
        <f>+C95+C116</f>
        <v>79191</v>
      </c>
      <c r="D130" s="256"/>
      <c r="E130" s="256">
        <f>+E95+E116</f>
        <v>113582</v>
      </c>
      <c r="F130" s="103">
        <f>+F95+F116</f>
        <v>208566</v>
      </c>
    </row>
    <row r="131" spans="1:6" ht="12" customHeight="1" thickBot="1">
      <c r="A131" s="18" t="s">
        <v>10</v>
      </c>
      <c r="B131" s="61" t="s">
        <v>423</v>
      </c>
      <c r="C131" s="168">
        <f>+C132+C133+C134</f>
        <v>0</v>
      </c>
      <c r="D131" s="256"/>
      <c r="E131" s="256">
        <f>+E132+E133+E134</f>
        <v>0</v>
      </c>
      <c r="F131" s="103">
        <f>+F132+F133+F134</f>
        <v>0</v>
      </c>
    </row>
    <row r="132" spans="1:6" ht="12" customHeight="1">
      <c r="A132" s="13" t="s">
        <v>167</v>
      </c>
      <c r="B132" s="10" t="s">
        <v>356</v>
      </c>
      <c r="C132" s="169"/>
      <c r="D132" s="258"/>
      <c r="E132" s="258"/>
      <c r="F132" s="306">
        <f t="shared" ref="F132:F154" si="3">C132+E132</f>
        <v>0</v>
      </c>
    </row>
    <row r="133" spans="1:6" ht="12" customHeight="1">
      <c r="A133" s="13" t="s">
        <v>168</v>
      </c>
      <c r="B133" s="10" t="s">
        <v>357</v>
      </c>
      <c r="C133" s="169"/>
      <c r="D133" s="258"/>
      <c r="E133" s="258"/>
      <c r="F133" s="306">
        <f t="shared" si="3"/>
        <v>0</v>
      </c>
    </row>
    <row r="134" spans="1:6" ht="12" customHeight="1" thickBot="1">
      <c r="A134" s="11" t="s">
        <v>169</v>
      </c>
      <c r="B134" s="10" t="s">
        <v>358</v>
      </c>
      <c r="C134" s="169"/>
      <c r="D134" s="258"/>
      <c r="E134" s="258"/>
      <c r="F134" s="306">
        <f t="shared" si="3"/>
        <v>0</v>
      </c>
    </row>
    <row r="135" spans="1:6" ht="12" customHeight="1" thickBot="1">
      <c r="A135" s="18" t="s">
        <v>11</v>
      </c>
      <c r="B135" s="61" t="s">
        <v>350</v>
      </c>
      <c r="C135" s="168">
        <f>SUM(C136:C141)</f>
        <v>0</v>
      </c>
      <c r="D135" s="256"/>
      <c r="E135" s="256">
        <f>SUM(E136:E141)</f>
        <v>0</v>
      </c>
      <c r="F135" s="103">
        <f>SUM(F136:F141)</f>
        <v>0</v>
      </c>
    </row>
    <row r="136" spans="1:6" ht="12" customHeight="1">
      <c r="A136" s="13" t="s">
        <v>58</v>
      </c>
      <c r="B136" s="7" t="s">
        <v>359</v>
      </c>
      <c r="C136" s="169"/>
      <c r="D136" s="258"/>
      <c r="E136" s="258"/>
      <c r="F136" s="306">
        <f t="shared" si="3"/>
        <v>0</v>
      </c>
    </row>
    <row r="137" spans="1:6" ht="12" customHeight="1">
      <c r="A137" s="13" t="s">
        <v>59</v>
      </c>
      <c r="B137" s="7" t="s">
        <v>351</v>
      </c>
      <c r="C137" s="169"/>
      <c r="D137" s="258"/>
      <c r="E137" s="258"/>
      <c r="F137" s="306">
        <f t="shared" si="3"/>
        <v>0</v>
      </c>
    </row>
    <row r="138" spans="1:6" ht="12" customHeight="1">
      <c r="A138" s="13" t="s">
        <v>60</v>
      </c>
      <c r="B138" s="7" t="s">
        <v>352</v>
      </c>
      <c r="C138" s="169"/>
      <c r="D138" s="258"/>
      <c r="E138" s="258"/>
      <c r="F138" s="306">
        <f t="shared" si="3"/>
        <v>0</v>
      </c>
    </row>
    <row r="139" spans="1:6" ht="12" customHeight="1">
      <c r="A139" s="13" t="s">
        <v>102</v>
      </c>
      <c r="B139" s="7" t="s">
        <v>353</v>
      </c>
      <c r="C139" s="169"/>
      <c r="D139" s="258"/>
      <c r="E139" s="258"/>
      <c r="F139" s="306">
        <f t="shared" si="3"/>
        <v>0</v>
      </c>
    </row>
    <row r="140" spans="1:6" ht="12" customHeight="1">
      <c r="A140" s="13" t="s">
        <v>103</v>
      </c>
      <c r="B140" s="7" t="s">
        <v>354</v>
      </c>
      <c r="C140" s="169"/>
      <c r="D140" s="258"/>
      <c r="E140" s="258"/>
      <c r="F140" s="306">
        <f t="shared" si="3"/>
        <v>0</v>
      </c>
    </row>
    <row r="141" spans="1:6" ht="12" customHeight="1" thickBot="1">
      <c r="A141" s="11" t="s">
        <v>104</v>
      </c>
      <c r="B141" s="7" t="s">
        <v>355</v>
      </c>
      <c r="C141" s="169"/>
      <c r="D141" s="258"/>
      <c r="E141" s="258"/>
      <c r="F141" s="306">
        <f t="shared" si="3"/>
        <v>0</v>
      </c>
    </row>
    <row r="142" spans="1:6" ht="12" customHeight="1" thickBot="1">
      <c r="A142" s="18" t="s">
        <v>12</v>
      </c>
      <c r="B142" s="61" t="s">
        <v>363</v>
      </c>
      <c r="C142" s="174">
        <f>+C143+C144+C145+C146</f>
        <v>22430</v>
      </c>
      <c r="D142" s="260"/>
      <c r="E142" s="260">
        <f>+E143+E144+E145+E146</f>
        <v>1411</v>
      </c>
      <c r="F142" s="211">
        <f>+F143+F144+F145+F146</f>
        <v>23841</v>
      </c>
    </row>
    <row r="143" spans="1:6" ht="12" customHeight="1">
      <c r="A143" s="13" t="s">
        <v>61</v>
      </c>
      <c r="B143" s="7" t="s">
        <v>273</v>
      </c>
      <c r="C143" s="169"/>
      <c r="D143" s="258"/>
      <c r="E143" s="258"/>
      <c r="F143" s="306">
        <f t="shared" si="3"/>
        <v>0</v>
      </c>
    </row>
    <row r="144" spans="1:6" ht="12" customHeight="1">
      <c r="A144" s="13" t="s">
        <v>62</v>
      </c>
      <c r="B144" s="7" t="s">
        <v>274</v>
      </c>
      <c r="C144" s="351">
        <v>1838</v>
      </c>
      <c r="D144" s="169"/>
      <c r="E144" s="258">
        <v>1685</v>
      </c>
      <c r="F144" s="306">
        <f t="shared" si="3"/>
        <v>3523</v>
      </c>
    </row>
    <row r="145" spans="1:10" ht="12" customHeight="1">
      <c r="A145" s="13" t="s">
        <v>187</v>
      </c>
      <c r="B145" s="7" t="s">
        <v>364</v>
      </c>
      <c r="C145" s="351">
        <v>0</v>
      </c>
      <c r="D145" s="169"/>
      <c r="E145" s="258"/>
      <c r="F145" s="306">
        <f t="shared" si="3"/>
        <v>0</v>
      </c>
    </row>
    <row r="146" spans="1:10" ht="12" customHeight="1" thickBot="1">
      <c r="A146" s="11" t="s">
        <v>188</v>
      </c>
      <c r="B146" s="7" t="s">
        <v>504</v>
      </c>
      <c r="C146" s="351">
        <v>20592</v>
      </c>
      <c r="D146" s="246"/>
      <c r="E146" s="258">
        <v>-274</v>
      </c>
      <c r="F146" s="306">
        <f t="shared" si="3"/>
        <v>20318</v>
      </c>
    </row>
    <row r="147" spans="1:10" ht="12" customHeight="1" thickBot="1">
      <c r="A147" s="18" t="s">
        <v>13</v>
      </c>
      <c r="B147" s="61" t="s">
        <v>365</v>
      </c>
      <c r="C147" s="248">
        <f>SUM(C148:C152)</f>
        <v>0</v>
      </c>
      <c r="D147" s="261"/>
      <c r="E147" s="261">
        <f>SUM(E148:E152)</f>
        <v>0</v>
      </c>
      <c r="F147" s="243">
        <f>SUM(F148:F152)</f>
        <v>0</v>
      </c>
    </row>
    <row r="148" spans="1:10" ht="12" customHeight="1">
      <c r="A148" s="13" t="s">
        <v>63</v>
      </c>
      <c r="B148" s="7" t="s">
        <v>360</v>
      </c>
      <c r="C148" s="169"/>
      <c r="D148" s="258"/>
      <c r="E148" s="258"/>
      <c r="F148" s="306">
        <f t="shared" si="3"/>
        <v>0</v>
      </c>
    </row>
    <row r="149" spans="1:10" ht="12" customHeight="1">
      <c r="A149" s="13" t="s">
        <v>64</v>
      </c>
      <c r="B149" s="7" t="s">
        <v>367</v>
      </c>
      <c r="C149" s="169"/>
      <c r="D149" s="258"/>
      <c r="E149" s="258"/>
      <c r="F149" s="306">
        <f t="shared" si="3"/>
        <v>0</v>
      </c>
    </row>
    <row r="150" spans="1:10" ht="12" customHeight="1">
      <c r="A150" s="13" t="s">
        <v>199</v>
      </c>
      <c r="B150" s="7" t="s">
        <v>362</v>
      </c>
      <c r="C150" s="169"/>
      <c r="D150" s="258"/>
      <c r="E150" s="258"/>
      <c r="F150" s="306">
        <f t="shared" si="3"/>
        <v>0</v>
      </c>
    </row>
    <row r="151" spans="1:10" ht="12" customHeight="1">
      <c r="A151" s="13" t="s">
        <v>200</v>
      </c>
      <c r="B151" s="7" t="s">
        <v>368</v>
      </c>
      <c r="C151" s="169"/>
      <c r="D151" s="258"/>
      <c r="E151" s="258"/>
      <c r="F151" s="306">
        <f t="shared" si="3"/>
        <v>0</v>
      </c>
    </row>
    <row r="152" spans="1:10" ht="12" customHeight="1" thickBot="1">
      <c r="A152" s="13" t="s">
        <v>366</v>
      </c>
      <c r="B152" s="7" t="s">
        <v>369</v>
      </c>
      <c r="C152" s="169"/>
      <c r="D152" s="258"/>
      <c r="E152" s="258"/>
      <c r="F152" s="307">
        <f t="shared" si="3"/>
        <v>0</v>
      </c>
    </row>
    <row r="153" spans="1:10" ht="12" customHeight="1" thickBot="1">
      <c r="A153" s="18" t="s">
        <v>14</v>
      </c>
      <c r="B153" s="61" t="s">
        <v>370</v>
      </c>
      <c r="C153" s="249"/>
      <c r="D153" s="262"/>
      <c r="E153" s="262"/>
      <c r="F153" s="314">
        <f t="shared" si="3"/>
        <v>0</v>
      </c>
    </row>
    <row r="154" spans="1:10" ht="12" customHeight="1" thickBot="1">
      <c r="A154" s="18" t="s">
        <v>15</v>
      </c>
      <c r="B154" s="61" t="s">
        <v>371</v>
      </c>
      <c r="C154" s="249"/>
      <c r="D154" s="262"/>
      <c r="E154" s="262"/>
      <c r="F154" s="212">
        <f t="shared" si="3"/>
        <v>0</v>
      </c>
    </row>
    <row r="155" spans="1:10" ht="15" customHeight="1" thickBot="1">
      <c r="A155" s="18" t="s">
        <v>16</v>
      </c>
      <c r="B155" s="61" t="s">
        <v>373</v>
      </c>
      <c r="C155" s="250">
        <f>+C131+C135+C142+C147+C153+C154</f>
        <v>22430</v>
      </c>
      <c r="D155" s="263"/>
      <c r="E155" s="263">
        <f>+E131+E135+E142+E147+E153+E154</f>
        <v>1411</v>
      </c>
      <c r="F155" s="244">
        <f>+F131+F135+F142+F147+F153+F154</f>
        <v>23841</v>
      </c>
      <c r="G155" s="192"/>
      <c r="H155" s="193"/>
      <c r="I155" s="193"/>
      <c r="J155" s="193"/>
    </row>
    <row r="156" spans="1:10" s="181" customFormat="1" ht="12.95" customHeight="1" thickBot="1">
      <c r="A156" s="107" t="s">
        <v>17</v>
      </c>
      <c r="B156" s="155" t="s">
        <v>372</v>
      </c>
      <c r="C156" s="250">
        <f>+C130+C155</f>
        <v>101621</v>
      </c>
      <c r="D156" s="263">
        <v>15793</v>
      </c>
      <c r="E156" s="263">
        <f>+E130+E155</f>
        <v>114993</v>
      </c>
      <c r="F156" s="244">
        <f>+F130+F155</f>
        <v>232407</v>
      </c>
    </row>
    <row r="157" spans="1:10" ht="7.5" customHeight="1"/>
    <row r="158" spans="1:10">
      <c r="A158" s="367" t="s">
        <v>275</v>
      </c>
      <c r="B158" s="367"/>
      <c r="C158" s="367"/>
      <c r="D158" s="367"/>
      <c r="E158" s="367"/>
      <c r="F158" s="367"/>
    </row>
    <row r="159" spans="1:10" ht="15" customHeight="1" thickBot="1">
      <c r="A159" s="359" t="s">
        <v>90</v>
      </c>
      <c r="B159" s="359"/>
      <c r="C159" s="109"/>
      <c r="D159" s="251"/>
      <c r="F159" s="109" t="s">
        <v>131</v>
      </c>
    </row>
    <row r="160" spans="1:10" ht="25.5" customHeight="1" thickBot="1">
      <c r="A160" s="18">
        <v>1</v>
      </c>
      <c r="B160" s="23" t="s">
        <v>374</v>
      </c>
      <c r="C160" s="255">
        <f>+C63-C130</f>
        <v>22430</v>
      </c>
      <c r="D160" s="255"/>
      <c r="E160" s="168">
        <f>+E63-E130</f>
        <v>-73912</v>
      </c>
      <c r="F160" s="103">
        <f>+F63-F130</f>
        <v>-60275</v>
      </c>
    </row>
    <row r="161" spans="1:6" ht="32.25" customHeight="1" thickBot="1">
      <c r="A161" s="18" t="s">
        <v>8</v>
      </c>
      <c r="B161" s="23" t="s">
        <v>380</v>
      </c>
      <c r="C161" s="168">
        <f>+C87-C155</f>
        <v>-22430</v>
      </c>
      <c r="D161" s="168"/>
      <c r="E161" s="168">
        <f>+E87-E155</f>
        <v>73912</v>
      </c>
      <c r="F161" s="103">
        <f>+F87-F155</f>
        <v>60275</v>
      </c>
    </row>
  </sheetData>
  <customSheetViews>
    <customSheetView guid="{89611CC9-506E-48A8-A101-09FDE75231D6}" scale="130" topLeftCell="A43">
      <selection activeCell="D74" sqref="D74"/>
      <rowBreaks count="2" manualBreakCount="2">
        <brk id="75" max="4" man="1"/>
        <brk id="89" max="4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 xml:space="preserve">&amp;C&amp;"Times New Roman CE,Félkövér"&amp;12
..............................Önkormányzat
2016. ÉVI KÖLTSÉGVETÉSÉNEK ÖSSZEVONT MÓDOSÍTOTT MÉRLEGE&amp;10
&amp;R&amp;"Times New Roman CE,Félkövér dőlt"&amp;11 1.1. melléklet </oddHeader>
      </headerFooter>
    </customSheetView>
    <customSheetView guid="{205C45B3-5796-43E4-ADF6-EB819BC78C16}" showPageBreaks="1" printArea="1" view="pageLayout" topLeftCell="A76">
      <selection activeCell="E8" sqref="E8:E11"/>
      <rowBreaks count="2" manualBreakCount="2">
        <brk id="75" max="4" man="1"/>
        <brk id="89" max="4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2"/>
      <headerFooter alignWithMargins="0">
        <oddHeader xml:space="preserve">&amp;C&amp;"Times New Roman CE,Félkövér"&amp;12
Olaszfalu Község Önkormányzat
2016. ÉVI KÖLTSÉGVETÉSÉNEK ÖSSZEVONT MÓDOSÍTOTT MÉRLEGE&amp;10
&amp;R&amp;"Times New Roman CE,Félkövér dőlt"&amp;11 1.1. melléklet </oddHeader>
      </headerFooter>
    </customSheetView>
  </customSheetViews>
  <mergeCells count="12">
    <mergeCell ref="A1:F1"/>
    <mergeCell ref="A90:F90"/>
    <mergeCell ref="A2:B2"/>
    <mergeCell ref="A91:B91"/>
    <mergeCell ref="A159:B159"/>
    <mergeCell ref="A3:A4"/>
    <mergeCell ref="B3:B4"/>
    <mergeCell ref="C3:F3"/>
    <mergeCell ref="A92:A93"/>
    <mergeCell ref="B92:B93"/>
    <mergeCell ref="C92:F92"/>
    <mergeCell ref="A158:F158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3"/>
  <headerFooter alignWithMargins="0">
    <oddHeader xml:space="preserve">&amp;C&amp;"Times New Roman CE,Félkövér"&amp;12
Olaszfalu Község Önkormányzat
2016. ÉVI KÖLTSÉGVETÉSÉNEK ÖSSZEVONT MÓDOSÍTOTT MÉRLEGE&amp;10
&amp;R&amp;"Times New Roman CE,Félkövér dőlt"&amp;11 1.1. melléklet </oddHeader>
  </headerFooter>
  <rowBreaks count="2" manualBreakCount="2">
    <brk id="75" max="4" man="1"/>
    <brk id="89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codeName="Munka19">
    <tabColor rgb="FF92D050"/>
  </sheetPr>
  <dimension ref="A1:E60"/>
  <sheetViews>
    <sheetView zoomScale="145" zoomScaleNormal="145" workbookViewId="0">
      <selection activeCell="C46" sqref="C46:D48"/>
    </sheetView>
  </sheetViews>
  <sheetFormatPr defaultRowHeight="12.75"/>
  <cols>
    <col min="1" max="1" width="13.83203125" style="98" customWidth="1"/>
    <col min="2" max="2" width="54.5" style="99" customWidth="1"/>
    <col min="3" max="5" width="15.83203125" style="99" customWidth="1"/>
    <col min="6" max="16384" width="9.33203125" style="99"/>
  </cols>
  <sheetData>
    <row r="1" spans="1:5" s="85" customFormat="1" ht="16.5" thickBot="1">
      <c r="A1" s="84"/>
      <c r="B1" s="86"/>
      <c r="C1" s="1"/>
      <c r="D1" s="1"/>
      <c r="E1" s="288" t="s">
        <v>490</v>
      </c>
    </row>
    <row r="2" spans="1:5" s="219" customFormat="1" ht="25.5" customHeight="1" thickBot="1">
      <c r="A2" s="77" t="s">
        <v>446</v>
      </c>
      <c r="B2" s="379" t="s">
        <v>126</v>
      </c>
      <c r="C2" s="380"/>
      <c r="D2" s="381"/>
      <c r="E2" s="300" t="s">
        <v>44</v>
      </c>
    </row>
    <row r="3" spans="1:5" s="219" customFormat="1" ht="24.75" thickBot="1">
      <c r="A3" s="77" t="s">
        <v>123</v>
      </c>
      <c r="B3" s="379" t="s">
        <v>301</v>
      </c>
      <c r="C3" s="380"/>
      <c r="D3" s="381"/>
      <c r="E3" s="300" t="s">
        <v>38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503</v>
      </c>
      <c r="C5" s="330" t="s">
        <v>421</v>
      </c>
      <c r="D5" s="330" t="s">
        <v>480</v>
      </c>
      <c r="E5" s="331" t="str">
        <f ca="1"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387</v>
      </c>
      <c r="B6" s="79" t="s">
        <v>388</v>
      </c>
      <c r="C6" s="79" t="s">
        <v>389</v>
      </c>
      <c r="D6" s="292" t="s">
        <v>391</v>
      </c>
      <c r="E6" s="341" t="s">
        <v>495</v>
      </c>
    </row>
    <row r="7" spans="1:5" s="221" customFormat="1" ht="15.95" customHeight="1" thickBot="1">
      <c r="A7" s="375" t="s">
        <v>40</v>
      </c>
      <c r="B7" s="376"/>
      <c r="C7" s="376"/>
      <c r="D7" s="376"/>
      <c r="E7" s="377"/>
    </row>
    <row r="8" spans="1:5" s="154" customFormat="1" ht="12" customHeight="1" thickBot="1">
      <c r="A8" s="78" t="s">
        <v>7</v>
      </c>
      <c r="B8" s="90" t="s">
        <v>409</v>
      </c>
      <c r="C8" s="114">
        <f>SUM(C9:C19)</f>
        <v>0</v>
      </c>
      <c r="D8" s="114">
        <f>SUM(D9:D19)</f>
        <v>1098</v>
      </c>
      <c r="E8" s="149">
        <f>SUM(E9:E19)</f>
        <v>1098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267">
        <v>1097</v>
      </c>
      <c r="E10" s="323">
        <f t="shared" ref="E10:E25" si="0">C10+D10</f>
        <v>1097</v>
      </c>
    </row>
    <row r="11" spans="1:5" s="154" customFormat="1" ht="12" customHeight="1">
      <c r="A11" s="215" t="s">
        <v>67</v>
      </c>
      <c r="B11" s="6" t="s">
        <v>178</v>
      </c>
      <c r="C11" s="111"/>
      <c r="D11" s="267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267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267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303</v>
      </c>
      <c r="C14" s="111"/>
      <c r="D14" s="267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304</v>
      </c>
      <c r="C15" s="111"/>
      <c r="D15" s="267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304">
        <v>1</v>
      </c>
      <c r="E16" s="324">
        <f t="shared" si="0"/>
        <v>1</v>
      </c>
    </row>
    <row r="17" spans="1:5" s="222" customFormat="1" ht="12" customHeight="1">
      <c r="A17" s="215" t="s">
        <v>78</v>
      </c>
      <c r="B17" s="6" t="s">
        <v>184</v>
      </c>
      <c r="C17" s="111"/>
      <c r="D17" s="267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336</v>
      </c>
      <c r="C18" s="113"/>
      <c r="D18" s="268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268"/>
      <c r="E19" s="333">
        <f t="shared" si="0"/>
        <v>0</v>
      </c>
    </row>
    <row r="20" spans="1:5" s="154" customFormat="1" ht="12" customHeight="1" thickBot="1">
      <c r="A20" s="78" t="s">
        <v>8</v>
      </c>
      <c r="B20" s="90" t="s">
        <v>305</v>
      </c>
      <c r="C20" s="114">
        <f>SUM(C21:C23)</f>
        <v>0</v>
      </c>
      <c r="D20" s="269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267"/>
      <c r="E21" s="323">
        <f t="shared" si="0"/>
        <v>0</v>
      </c>
    </row>
    <row r="22" spans="1:5" s="222" customFormat="1" ht="12" customHeight="1">
      <c r="A22" s="215" t="s">
        <v>72</v>
      </c>
      <c r="B22" s="6" t="s">
        <v>306</v>
      </c>
      <c r="C22" s="111"/>
      <c r="D22" s="267"/>
      <c r="E22" s="323">
        <f t="shared" si="0"/>
        <v>0</v>
      </c>
    </row>
    <row r="23" spans="1:5" s="222" customFormat="1" ht="12" customHeight="1">
      <c r="A23" s="215" t="s">
        <v>73</v>
      </c>
      <c r="B23" s="6" t="s">
        <v>307</v>
      </c>
      <c r="C23" s="111"/>
      <c r="D23" s="267"/>
      <c r="E23" s="323">
        <f t="shared" si="0"/>
        <v>0</v>
      </c>
    </row>
    <row r="24" spans="1:5" s="222" customFormat="1" ht="12" customHeight="1" thickBot="1">
      <c r="A24" s="215" t="s">
        <v>74</v>
      </c>
      <c r="B24" s="6" t="s">
        <v>414</v>
      </c>
      <c r="C24" s="111"/>
      <c r="D24" s="267"/>
      <c r="E24" s="323">
        <f t="shared" si="0"/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3"/>
      <c r="E25" s="149">
        <f t="shared" si="0"/>
        <v>0</v>
      </c>
    </row>
    <row r="26" spans="1:5" s="222" customFormat="1" ht="12" customHeight="1" thickBot="1">
      <c r="A26" s="80" t="s">
        <v>10</v>
      </c>
      <c r="B26" s="61" t="s">
        <v>308</v>
      </c>
      <c r="C26" s="114">
        <f>+C27+C28</f>
        <v>0</v>
      </c>
      <c r="D26" s="269">
        <f>+D27+D28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306</v>
      </c>
      <c r="C27" s="276"/>
      <c r="D27" s="63"/>
      <c r="E27" s="325">
        <f>C27+D27</f>
        <v>0</v>
      </c>
    </row>
    <row r="28" spans="1:5" s="222" customFormat="1" ht="12" customHeight="1">
      <c r="A28" s="216" t="s">
        <v>168</v>
      </c>
      <c r="B28" s="218" t="s">
        <v>309</v>
      </c>
      <c r="C28" s="115"/>
      <c r="D28" s="270"/>
      <c r="E28" s="323">
        <f>C28+D28</f>
        <v>0</v>
      </c>
    </row>
    <row r="29" spans="1:5" s="222" customFormat="1" ht="12" customHeight="1" thickBot="1">
      <c r="A29" s="215" t="s">
        <v>169</v>
      </c>
      <c r="B29" s="66" t="s">
        <v>415</v>
      </c>
      <c r="C29" s="52"/>
      <c r="D29" s="336"/>
      <c r="E29" s="333">
        <f>C29+D29</f>
        <v>0</v>
      </c>
    </row>
    <row r="30" spans="1:5" s="222" customFormat="1" ht="12" customHeight="1" thickBot="1">
      <c r="A30" s="80" t="s">
        <v>11</v>
      </c>
      <c r="B30" s="61" t="s">
        <v>310</v>
      </c>
      <c r="C30" s="114">
        <f>+C31+C32+C33</f>
        <v>0</v>
      </c>
      <c r="D30" s="114">
        <f>+D31+D32+D33</f>
        <v>0</v>
      </c>
      <c r="E30" s="337">
        <f>C30+D30</f>
        <v>0</v>
      </c>
    </row>
    <row r="31" spans="1:5" s="222" customFormat="1" ht="12" customHeight="1">
      <c r="A31" s="216" t="s">
        <v>58</v>
      </c>
      <c r="B31" s="217" t="s">
        <v>190</v>
      </c>
      <c r="C31" s="276"/>
      <c r="D31" s="63"/>
      <c r="E31" s="338">
        <f>+E32+E33+E34</f>
        <v>0</v>
      </c>
    </row>
    <row r="32" spans="1:5" s="222" customFormat="1" ht="12" customHeight="1">
      <c r="A32" s="216" t="s">
        <v>59</v>
      </c>
      <c r="B32" s="218" t="s">
        <v>191</v>
      </c>
      <c r="C32" s="115"/>
      <c r="D32" s="270"/>
      <c r="E32" s="325">
        <f>C32+D32</f>
        <v>0</v>
      </c>
    </row>
    <row r="33" spans="1:5" s="222" customFormat="1" ht="12" customHeight="1" thickBot="1">
      <c r="A33" s="215" t="s">
        <v>60</v>
      </c>
      <c r="B33" s="66" t="s">
        <v>192</v>
      </c>
      <c r="C33" s="52"/>
      <c r="D33" s="305"/>
      <c r="E33" s="320">
        <f>C33+D33</f>
        <v>0</v>
      </c>
    </row>
    <row r="34" spans="1:5" s="154" customFormat="1" ht="12" customHeight="1" thickBot="1">
      <c r="A34" s="80" t="s">
        <v>12</v>
      </c>
      <c r="B34" s="61" t="s">
        <v>278</v>
      </c>
      <c r="C34" s="301"/>
      <c r="D34" s="303"/>
      <c r="E34" s="339">
        <f>C34+D34</f>
        <v>0</v>
      </c>
    </row>
    <row r="35" spans="1:5" s="154" customFormat="1" ht="12" customHeight="1" thickBot="1">
      <c r="A35" s="80" t="s">
        <v>13</v>
      </c>
      <c r="B35" s="61" t="s">
        <v>311</v>
      </c>
      <c r="C35" s="301"/>
      <c r="D35" s="303"/>
      <c r="E35" s="149">
        <f>C35+D35</f>
        <v>0</v>
      </c>
    </row>
    <row r="36" spans="1:5" s="154" customFormat="1" ht="12" customHeight="1" thickBot="1">
      <c r="A36" s="78" t="s">
        <v>14</v>
      </c>
      <c r="B36" s="61" t="s">
        <v>416</v>
      </c>
      <c r="C36" s="114">
        <f>+C8+C20+C25+C26+C30+C34+C35</f>
        <v>0</v>
      </c>
      <c r="D36" s="269">
        <f>+D8+D20+D25+D26+D30+D34+D35</f>
        <v>1098</v>
      </c>
      <c r="E36" s="149">
        <f>C36+D36</f>
        <v>1098</v>
      </c>
    </row>
    <row r="37" spans="1:5" s="154" customFormat="1" ht="12" customHeight="1" thickBot="1">
      <c r="A37" s="91" t="s">
        <v>15</v>
      </c>
      <c r="B37" s="61" t="s">
        <v>313</v>
      </c>
      <c r="C37" s="114">
        <f>+C38+C39+C40</f>
        <v>20592</v>
      </c>
      <c r="D37" s="269">
        <f>+D38+D39+D40</f>
        <v>1107</v>
      </c>
      <c r="E37" s="149">
        <f>+E8+E20+E25+E26+E31+E35+E36</f>
        <v>2196</v>
      </c>
    </row>
    <row r="38" spans="1:5" s="154" customFormat="1" ht="12" customHeight="1">
      <c r="A38" s="216" t="s">
        <v>314</v>
      </c>
      <c r="B38" s="217" t="s">
        <v>140</v>
      </c>
      <c r="C38" s="276">
        <v>0</v>
      </c>
      <c r="D38" s="63">
        <v>1381</v>
      </c>
      <c r="E38" s="338">
        <f>+E39+E40+E41</f>
        <v>43115</v>
      </c>
    </row>
    <row r="39" spans="1:5" s="154" customFormat="1" ht="12" customHeight="1">
      <c r="A39" s="216" t="s">
        <v>315</v>
      </c>
      <c r="B39" s="218" t="s">
        <v>2</v>
      </c>
      <c r="C39" s="115"/>
      <c r="D39" s="270"/>
      <c r="E39" s="325">
        <f>C39+D39</f>
        <v>0</v>
      </c>
    </row>
    <row r="40" spans="1:5" s="222" customFormat="1" ht="12" customHeight="1" thickBot="1">
      <c r="A40" s="215" t="s">
        <v>316</v>
      </c>
      <c r="B40" s="66" t="s">
        <v>317</v>
      </c>
      <c r="C40" s="52">
        <v>20592</v>
      </c>
      <c r="D40" s="305">
        <v>-274</v>
      </c>
      <c r="E40" s="320">
        <f>C40+D40</f>
        <v>20318</v>
      </c>
    </row>
    <row r="41" spans="1:5" s="222" customFormat="1" ht="15" customHeight="1" thickBot="1">
      <c r="A41" s="91" t="s">
        <v>16</v>
      </c>
      <c r="B41" s="92" t="s">
        <v>318</v>
      </c>
      <c r="C41" s="302">
        <f>+C36+C37</f>
        <v>20592</v>
      </c>
      <c r="D41" s="299">
        <f>+D36+D37</f>
        <v>2205</v>
      </c>
      <c r="E41" s="339">
        <f>C41+D41</f>
        <v>22797</v>
      </c>
    </row>
    <row r="42" spans="1:5" s="222" customFormat="1" ht="15" customHeight="1">
      <c r="A42" s="93"/>
      <c r="B42" s="94"/>
      <c r="C42" s="150"/>
      <c r="E42" s="335"/>
    </row>
    <row r="43" spans="1:5" ht="13.5" thickBot="1">
      <c r="A43" s="95"/>
      <c r="B43" s="96"/>
      <c r="C43" s="151"/>
    </row>
    <row r="44" spans="1:5" s="221" customFormat="1" ht="16.5" customHeight="1" thickBot="1">
      <c r="A44" s="375" t="s">
        <v>41</v>
      </c>
      <c r="B44" s="376"/>
      <c r="C44" s="376"/>
      <c r="D44" s="376"/>
      <c r="E44" s="377"/>
    </row>
    <row r="45" spans="1:5" s="223" customFormat="1" ht="12" customHeight="1" thickBot="1">
      <c r="A45" s="80" t="s">
        <v>7</v>
      </c>
      <c r="B45" s="61" t="s">
        <v>319</v>
      </c>
      <c r="C45" s="114">
        <f>SUM(C46:C50)</f>
        <v>20592</v>
      </c>
      <c r="D45" s="269">
        <f>SUM(D46:D50)</f>
        <v>2205</v>
      </c>
      <c r="E45" s="149">
        <f>SUM(E46:E50)</f>
        <v>22797</v>
      </c>
    </row>
    <row r="46" spans="1:5" ht="12" customHeight="1">
      <c r="A46" s="215" t="s">
        <v>65</v>
      </c>
      <c r="B46" s="7" t="s">
        <v>36</v>
      </c>
      <c r="C46" s="356">
        <v>14365</v>
      </c>
      <c r="D46" s="358">
        <v>549</v>
      </c>
      <c r="E46" s="325">
        <f>C46+D46</f>
        <v>14914</v>
      </c>
    </row>
    <row r="47" spans="1:5" ht="12" customHeight="1">
      <c r="A47" s="215" t="s">
        <v>66</v>
      </c>
      <c r="B47" s="6" t="s">
        <v>110</v>
      </c>
      <c r="C47" s="357">
        <v>4016</v>
      </c>
      <c r="D47" s="51">
        <v>-37</v>
      </c>
      <c r="E47" s="321">
        <f>C47+D47</f>
        <v>3979</v>
      </c>
    </row>
    <row r="48" spans="1:5" ht="12" customHeight="1">
      <c r="A48" s="215" t="s">
        <v>67</v>
      </c>
      <c r="B48" s="6" t="s">
        <v>84</v>
      </c>
      <c r="C48" s="357">
        <v>2211</v>
      </c>
      <c r="D48" s="51">
        <v>1693</v>
      </c>
      <c r="E48" s="321">
        <f>C48+D48</f>
        <v>3904</v>
      </c>
    </row>
    <row r="49" spans="1:5" ht="12" customHeight="1">
      <c r="A49" s="215" t="s">
        <v>68</v>
      </c>
      <c r="B49" s="6" t="s">
        <v>111</v>
      </c>
      <c r="C49" s="51"/>
      <c r="D49" s="64"/>
      <c r="E49" s="321">
        <f>C49+D49</f>
        <v>0</v>
      </c>
    </row>
    <row r="50" spans="1:5" ht="12" customHeight="1" thickBot="1">
      <c r="A50" s="215" t="s">
        <v>85</v>
      </c>
      <c r="B50" s="6" t="s">
        <v>112</v>
      </c>
      <c r="C50" s="51"/>
      <c r="D50" s="64"/>
      <c r="E50" s="321">
        <f>C50+D50</f>
        <v>0</v>
      </c>
    </row>
    <row r="51" spans="1:5" ht="12" customHeight="1" thickBot="1">
      <c r="A51" s="80" t="s">
        <v>8</v>
      </c>
      <c r="B51" s="61" t="s">
        <v>320</v>
      </c>
      <c r="C51" s="114">
        <f>SUM(C52:C54)</f>
        <v>0</v>
      </c>
      <c r="D51" s="269">
        <f>SUM(D52:D54)</f>
        <v>0</v>
      </c>
      <c r="E51" s="149">
        <f>SUM(E52:E54)</f>
        <v>0</v>
      </c>
    </row>
    <row r="52" spans="1:5" s="223" customFormat="1" ht="12" customHeight="1">
      <c r="A52" s="215" t="s">
        <v>71</v>
      </c>
      <c r="B52" s="7" t="s">
        <v>130</v>
      </c>
      <c r="C52" s="276"/>
      <c r="D52" s="63"/>
      <c r="E52" s="325">
        <f>C52+D52</f>
        <v>0</v>
      </c>
    </row>
    <row r="53" spans="1:5" ht="12" customHeight="1">
      <c r="A53" s="215" t="s">
        <v>72</v>
      </c>
      <c r="B53" s="6" t="s">
        <v>114</v>
      </c>
      <c r="C53" s="51"/>
      <c r="D53" s="64"/>
      <c r="E53" s="321">
        <f>C53+D53</f>
        <v>0</v>
      </c>
    </row>
    <row r="54" spans="1:5" ht="12" customHeight="1">
      <c r="A54" s="215" t="s">
        <v>73</v>
      </c>
      <c r="B54" s="6" t="s">
        <v>42</v>
      </c>
      <c r="C54" s="51"/>
      <c r="D54" s="64"/>
      <c r="E54" s="321">
        <f>C54+D54</f>
        <v>0</v>
      </c>
    </row>
    <row r="55" spans="1:5" ht="12" customHeight="1" thickBot="1">
      <c r="A55" s="215" t="s">
        <v>74</v>
      </c>
      <c r="B55" s="6" t="s">
        <v>413</v>
      </c>
      <c r="C55" s="51"/>
      <c r="D55" s="64"/>
      <c r="E55" s="321">
        <f>C55+D55</f>
        <v>0</v>
      </c>
    </row>
    <row r="56" spans="1:5" ht="15" customHeight="1" thickBot="1">
      <c r="A56" s="80" t="s">
        <v>9</v>
      </c>
      <c r="B56" s="61" t="s">
        <v>4</v>
      </c>
      <c r="C56" s="301"/>
      <c r="D56" s="303"/>
      <c r="E56" s="149">
        <f>C56+D56</f>
        <v>0</v>
      </c>
    </row>
    <row r="57" spans="1:5" ht="13.5" thickBot="1">
      <c r="A57" s="80" t="s">
        <v>10</v>
      </c>
      <c r="B57" s="97" t="s">
        <v>417</v>
      </c>
      <c r="C57" s="302">
        <f>+C45+C51+C56</f>
        <v>20592</v>
      </c>
      <c r="D57" s="299">
        <f>+D45+D51+D56</f>
        <v>2205</v>
      </c>
      <c r="E57" s="152">
        <f>+E45+E51+E56</f>
        <v>22797</v>
      </c>
    </row>
    <row r="58" spans="1:5" ht="15" customHeight="1" thickBot="1">
      <c r="C58" s="153"/>
      <c r="E58" s="153"/>
    </row>
    <row r="59" spans="1:5" ht="14.25" customHeight="1" thickBot="1">
      <c r="A59" s="100" t="s">
        <v>408</v>
      </c>
      <c r="B59" s="101"/>
      <c r="C59" s="297">
        <v>4</v>
      </c>
      <c r="D59" s="297"/>
      <c r="E59" s="313">
        <f>C59+D59</f>
        <v>4</v>
      </c>
    </row>
    <row r="60" spans="1:5" ht="13.5" thickBot="1">
      <c r="A60" s="100" t="s">
        <v>125</v>
      </c>
      <c r="B60" s="101"/>
      <c r="C60" s="297"/>
      <c r="D60" s="297"/>
      <c r="E60" s="313">
        <f>C60+D60</f>
        <v>0</v>
      </c>
    </row>
  </sheetData>
  <sheetProtection sheet="1" objects="1" scenarios="1" formatCells="0"/>
  <customSheetViews>
    <customSheetView guid="{89611CC9-506E-48A8-A101-09FDE75231D6}" scale="145" topLeftCell="A31">
      <selection activeCell="D63" sqref="D63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205C45B3-5796-43E4-ADF6-EB819BC78C16}" scale="145" showPageBreaks="1">
      <selection activeCell="C46" sqref="C46:D48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mergeCells count="4">
    <mergeCell ref="B2:D2"/>
    <mergeCell ref="B3:D3"/>
    <mergeCell ref="A7:E7"/>
    <mergeCell ref="A44:E44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Munka20">
    <tabColor rgb="FF92D050"/>
  </sheetPr>
  <dimension ref="A1:E60"/>
  <sheetViews>
    <sheetView topLeftCell="A7" zoomScale="145" zoomScaleNormal="145" workbookViewId="0">
      <selection activeCell="C46" sqref="C46:D48"/>
    </sheetView>
  </sheetViews>
  <sheetFormatPr defaultRowHeight="12.75"/>
  <cols>
    <col min="1" max="1" width="13.83203125" style="98" customWidth="1"/>
    <col min="2" max="2" width="54.5" style="99" customWidth="1"/>
    <col min="3" max="5" width="15.83203125" style="99" customWidth="1"/>
    <col min="6" max="16384" width="9.33203125" style="99"/>
  </cols>
  <sheetData>
    <row r="1" spans="1:5" s="85" customFormat="1" ht="16.5" thickBot="1">
      <c r="A1" s="84"/>
      <c r="B1" s="86"/>
      <c r="C1" s="1"/>
      <c r="D1" s="1"/>
      <c r="E1" s="288" t="s">
        <v>491</v>
      </c>
    </row>
    <row r="2" spans="1:5" s="219" customFormat="1" ht="25.5" customHeight="1" thickBot="1">
      <c r="A2" s="77" t="s">
        <v>446</v>
      </c>
      <c r="B2" s="379" t="s">
        <v>126</v>
      </c>
      <c r="C2" s="380"/>
      <c r="D2" s="381"/>
      <c r="E2" s="300" t="s">
        <v>44</v>
      </c>
    </row>
    <row r="3" spans="1:5" s="219" customFormat="1" ht="24.75" thickBot="1">
      <c r="A3" s="77" t="s">
        <v>123</v>
      </c>
      <c r="B3" s="379" t="s">
        <v>321</v>
      </c>
      <c r="C3" s="380"/>
      <c r="D3" s="381"/>
      <c r="E3" s="300" t="s">
        <v>43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503</v>
      </c>
      <c r="C5" s="330" t="s">
        <v>421</v>
      </c>
      <c r="D5" s="330" t="s">
        <v>480</v>
      </c>
      <c r="E5" s="331" t="str">
        <f ca="1"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387</v>
      </c>
      <c r="B6" s="79" t="s">
        <v>388</v>
      </c>
      <c r="C6" s="79" t="s">
        <v>389</v>
      </c>
      <c r="D6" s="292" t="s">
        <v>391</v>
      </c>
      <c r="E6" s="341" t="s">
        <v>495</v>
      </c>
    </row>
    <row r="7" spans="1:5" s="221" customFormat="1" ht="15.95" customHeight="1" thickBot="1">
      <c r="A7" s="375" t="s">
        <v>40</v>
      </c>
      <c r="B7" s="376"/>
      <c r="C7" s="376"/>
      <c r="D7" s="376"/>
      <c r="E7" s="377"/>
    </row>
    <row r="8" spans="1:5" s="154" customFormat="1" ht="12" customHeight="1" thickBot="1">
      <c r="A8" s="78" t="s">
        <v>7</v>
      </c>
      <c r="B8" s="90" t="s">
        <v>409</v>
      </c>
      <c r="C8" s="114">
        <f>SUM(C9:C19)</f>
        <v>0</v>
      </c>
      <c r="D8" s="114">
        <f>SUM(D9:D19)</f>
        <v>1098</v>
      </c>
      <c r="E8" s="149">
        <f>SUM(E9:E19)</f>
        <v>1098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267">
        <v>1097</v>
      </c>
      <c r="E10" s="323">
        <f t="shared" ref="E10:E25" si="0">C10+D10</f>
        <v>1097</v>
      </c>
    </row>
    <row r="11" spans="1:5" s="154" customFormat="1" ht="12" customHeight="1">
      <c r="A11" s="215" t="s">
        <v>67</v>
      </c>
      <c r="B11" s="6" t="s">
        <v>178</v>
      </c>
      <c r="C11" s="111"/>
      <c r="D11" s="267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267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267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303</v>
      </c>
      <c r="C14" s="111"/>
      <c r="D14" s="267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304</v>
      </c>
      <c r="C15" s="111"/>
      <c r="D15" s="267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304">
        <v>1</v>
      </c>
      <c r="E16" s="324">
        <f t="shared" si="0"/>
        <v>1</v>
      </c>
    </row>
    <row r="17" spans="1:5" s="222" customFormat="1" ht="12" customHeight="1">
      <c r="A17" s="215" t="s">
        <v>78</v>
      </c>
      <c r="B17" s="6" t="s">
        <v>184</v>
      </c>
      <c r="C17" s="111"/>
      <c r="D17" s="267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336</v>
      </c>
      <c r="C18" s="113"/>
      <c r="D18" s="268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268"/>
      <c r="E19" s="333">
        <f t="shared" si="0"/>
        <v>0</v>
      </c>
    </row>
    <row r="20" spans="1:5" s="154" customFormat="1" ht="12" customHeight="1" thickBot="1">
      <c r="A20" s="78" t="s">
        <v>8</v>
      </c>
      <c r="B20" s="90" t="s">
        <v>305</v>
      </c>
      <c r="C20" s="114">
        <f>SUM(C21:C23)</f>
        <v>0</v>
      </c>
      <c r="D20" s="269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267"/>
      <c r="E21" s="323">
        <f t="shared" si="0"/>
        <v>0</v>
      </c>
    </row>
    <row r="22" spans="1:5" s="222" customFormat="1" ht="12" customHeight="1">
      <c r="A22" s="215" t="s">
        <v>72</v>
      </c>
      <c r="B22" s="6" t="s">
        <v>306</v>
      </c>
      <c r="C22" s="111"/>
      <c r="D22" s="267"/>
      <c r="E22" s="323">
        <f t="shared" si="0"/>
        <v>0</v>
      </c>
    </row>
    <row r="23" spans="1:5" s="222" customFormat="1" ht="12" customHeight="1">
      <c r="A23" s="215" t="s">
        <v>73</v>
      </c>
      <c r="B23" s="6" t="s">
        <v>307</v>
      </c>
      <c r="C23" s="111"/>
      <c r="D23" s="267"/>
      <c r="E23" s="323">
        <f t="shared" si="0"/>
        <v>0</v>
      </c>
    </row>
    <row r="24" spans="1:5" s="222" customFormat="1" ht="12" customHeight="1" thickBot="1">
      <c r="A24" s="215" t="s">
        <v>74</v>
      </c>
      <c r="B24" s="6" t="s">
        <v>414</v>
      </c>
      <c r="C24" s="111"/>
      <c r="D24" s="267"/>
      <c r="E24" s="323">
        <f t="shared" si="0"/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3"/>
      <c r="E25" s="149">
        <f t="shared" si="0"/>
        <v>0</v>
      </c>
    </row>
    <row r="26" spans="1:5" s="222" customFormat="1" ht="12" customHeight="1" thickBot="1">
      <c r="A26" s="80" t="s">
        <v>10</v>
      </c>
      <c r="B26" s="61" t="s">
        <v>308</v>
      </c>
      <c r="C26" s="114">
        <f>+C27+C28</f>
        <v>0</v>
      </c>
      <c r="D26" s="269">
        <f>+D27+D28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306</v>
      </c>
      <c r="C27" s="276"/>
      <c r="D27" s="63"/>
      <c r="E27" s="325">
        <f>C27+D27</f>
        <v>0</v>
      </c>
    </row>
    <row r="28" spans="1:5" s="222" customFormat="1" ht="12" customHeight="1">
      <c r="A28" s="216" t="s">
        <v>168</v>
      </c>
      <c r="B28" s="218" t="s">
        <v>309</v>
      </c>
      <c r="C28" s="115"/>
      <c r="D28" s="270"/>
      <c r="E28" s="323">
        <f>C28+D28</f>
        <v>0</v>
      </c>
    </row>
    <row r="29" spans="1:5" s="222" customFormat="1" ht="12" customHeight="1" thickBot="1">
      <c r="A29" s="215" t="s">
        <v>169</v>
      </c>
      <c r="B29" s="66" t="s">
        <v>415</v>
      </c>
      <c r="C29" s="52"/>
      <c r="D29" s="305"/>
      <c r="E29" s="333">
        <f>C29+D29</f>
        <v>0</v>
      </c>
    </row>
    <row r="30" spans="1:5" s="222" customFormat="1" ht="12" customHeight="1" thickBot="1">
      <c r="A30" s="80" t="s">
        <v>11</v>
      </c>
      <c r="B30" s="61" t="s">
        <v>310</v>
      </c>
      <c r="C30" s="114">
        <f>+C31+C32+C33</f>
        <v>0</v>
      </c>
      <c r="D30" s="269">
        <f>+D31+D32+D33</f>
        <v>0</v>
      </c>
      <c r="E30" s="337">
        <f>C30+D30</f>
        <v>0</v>
      </c>
    </row>
    <row r="31" spans="1:5" s="222" customFormat="1" ht="12" customHeight="1">
      <c r="A31" s="216" t="s">
        <v>58</v>
      </c>
      <c r="B31" s="217" t="s">
        <v>190</v>
      </c>
      <c r="C31" s="276"/>
      <c r="D31" s="63"/>
      <c r="E31" s="338">
        <f>+E32+E33+E34</f>
        <v>0</v>
      </c>
    </row>
    <row r="32" spans="1:5" s="222" customFormat="1" ht="12" customHeight="1">
      <c r="A32" s="216" t="s">
        <v>59</v>
      </c>
      <c r="B32" s="218" t="s">
        <v>191</v>
      </c>
      <c r="C32" s="115"/>
      <c r="D32" s="270"/>
      <c r="E32" s="325">
        <f>C32+D32</f>
        <v>0</v>
      </c>
    </row>
    <row r="33" spans="1:5" s="222" customFormat="1" ht="12" customHeight="1" thickBot="1">
      <c r="A33" s="215" t="s">
        <v>60</v>
      </c>
      <c r="B33" s="66" t="s">
        <v>192</v>
      </c>
      <c r="C33" s="52"/>
      <c r="D33" s="305"/>
      <c r="E33" s="320">
        <f>C33+D33</f>
        <v>0</v>
      </c>
    </row>
    <row r="34" spans="1:5" s="154" customFormat="1" ht="12" customHeight="1" thickBot="1">
      <c r="A34" s="80" t="s">
        <v>12</v>
      </c>
      <c r="B34" s="61" t="s">
        <v>278</v>
      </c>
      <c r="C34" s="301"/>
      <c r="D34" s="303"/>
      <c r="E34" s="339">
        <f>C34+D34</f>
        <v>0</v>
      </c>
    </row>
    <row r="35" spans="1:5" s="154" customFormat="1" ht="12" customHeight="1" thickBot="1">
      <c r="A35" s="80" t="s">
        <v>13</v>
      </c>
      <c r="B35" s="61" t="s">
        <v>311</v>
      </c>
      <c r="C35" s="301"/>
      <c r="D35" s="303"/>
      <c r="E35" s="149">
        <f>C35+D35</f>
        <v>0</v>
      </c>
    </row>
    <row r="36" spans="1:5" s="154" customFormat="1" ht="12" customHeight="1" thickBot="1">
      <c r="A36" s="78" t="s">
        <v>14</v>
      </c>
      <c r="B36" s="61" t="s">
        <v>416</v>
      </c>
      <c r="C36" s="114">
        <f>+C8+C20+C25+C26+C30+C34+C35</f>
        <v>0</v>
      </c>
      <c r="D36" s="269">
        <f>+D8+D20+D25+D26+D30+D34+D35</f>
        <v>1098</v>
      </c>
      <c r="E36" s="149">
        <f>C36+D36</f>
        <v>1098</v>
      </c>
    </row>
    <row r="37" spans="1:5" s="154" customFormat="1" ht="12" customHeight="1" thickBot="1">
      <c r="A37" s="91" t="s">
        <v>15</v>
      </c>
      <c r="B37" s="61" t="s">
        <v>313</v>
      </c>
      <c r="C37" s="114">
        <f>+C38+C39+C40</f>
        <v>20592</v>
      </c>
      <c r="D37" s="269">
        <f>+D38+D39+D40</f>
        <v>1107</v>
      </c>
      <c r="E37" s="149">
        <f>+E8+E20+E25+E26+E31+E35+E36</f>
        <v>2196</v>
      </c>
    </row>
    <row r="38" spans="1:5" s="154" customFormat="1" ht="12" customHeight="1">
      <c r="A38" s="216" t="s">
        <v>314</v>
      </c>
      <c r="B38" s="217" t="s">
        <v>140</v>
      </c>
      <c r="C38" s="276">
        <v>0</v>
      </c>
      <c r="D38" s="63">
        <v>1381</v>
      </c>
      <c r="E38" s="338">
        <f>+E39+E40+E41</f>
        <v>43115</v>
      </c>
    </row>
    <row r="39" spans="1:5" s="154" customFormat="1" ht="12" customHeight="1">
      <c r="A39" s="216" t="s">
        <v>315</v>
      </c>
      <c r="B39" s="218" t="s">
        <v>2</v>
      </c>
      <c r="C39" s="115"/>
      <c r="D39" s="270"/>
      <c r="E39" s="325">
        <f>C39+D39</f>
        <v>0</v>
      </c>
    </row>
    <row r="40" spans="1:5" s="222" customFormat="1" ht="12" customHeight="1" thickBot="1">
      <c r="A40" s="215" t="s">
        <v>316</v>
      </c>
      <c r="B40" s="66" t="s">
        <v>317</v>
      </c>
      <c r="C40" s="52">
        <v>20592</v>
      </c>
      <c r="D40" s="305">
        <v>-274</v>
      </c>
      <c r="E40" s="320">
        <f>C40+D40</f>
        <v>20318</v>
      </c>
    </row>
    <row r="41" spans="1:5" s="222" customFormat="1" ht="15" customHeight="1" thickBot="1">
      <c r="A41" s="91" t="s">
        <v>16</v>
      </c>
      <c r="B41" s="92" t="s">
        <v>318</v>
      </c>
      <c r="C41" s="302">
        <f>+C36+C37</f>
        <v>20592</v>
      </c>
      <c r="D41" s="299">
        <f>+D36+D37</f>
        <v>2205</v>
      </c>
      <c r="E41" s="339">
        <f>C41+D41</f>
        <v>22797</v>
      </c>
    </row>
    <row r="42" spans="1:5" s="222" customFormat="1" ht="15" customHeight="1">
      <c r="A42" s="93"/>
      <c r="B42" s="94"/>
      <c r="C42" s="150"/>
    </row>
    <row r="43" spans="1:5" ht="13.5" thickBot="1">
      <c r="A43" s="95"/>
      <c r="B43" s="96"/>
      <c r="C43" s="151"/>
    </row>
    <row r="44" spans="1:5" s="221" customFormat="1" ht="16.5" customHeight="1" thickBot="1">
      <c r="A44" s="375" t="s">
        <v>41</v>
      </c>
      <c r="B44" s="376"/>
      <c r="C44" s="376"/>
      <c r="D44" s="376"/>
      <c r="E44" s="377"/>
    </row>
    <row r="45" spans="1:5" s="223" customFormat="1" ht="12" customHeight="1" thickBot="1">
      <c r="A45" s="80" t="s">
        <v>7</v>
      </c>
      <c r="B45" s="61" t="s">
        <v>319</v>
      </c>
      <c r="C45" s="114">
        <f>SUM(C46:C50)</f>
        <v>20592</v>
      </c>
      <c r="D45" s="269">
        <f>SUM(D46:D50)</f>
        <v>2205</v>
      </c>
      <c r="E45" s="149">
        <f>SUM(E46:E50)</f>
        <v>22797</v>
      </c>
    </row>
    <row r="46" spans="1:5" ht="12" customHeight="1">
      <c r="A46" s="215" t="s">
        <v>65</v>
      </c>
      <c r="B46" s="7" t="s">
        <v>36</v>
      </c>
      <c r="C46" s="356">
        <v>14365</v>
      </c>
      <c r="D46" s="358">
        <v>549</v>
      </c>
      <c r="E46" s="325">
        <f>C46+D46</f>
        <v>14914</v>
      </c>
    </row>
    <row r="47" spans="1:5" ht="12" customHeight="1">
      <c r="A47" s="215" t="s">
        <v>66</v>
      </c>
      <c r="B47" s="6" t="s">
        <v>110</v>
      </c>
      <c r="C47" s="357">
        <v>4016</v>
      </c>
      <c r="D47" s="51">
        <v>-37</v>
      </c>
      <c r="E47" s="321">
        <f>C47+D47</f>
        <v>3979</v>
      </c>
    </row>
    <row r="48" spans="1:5" ht="12" customHeight="1">
      <c r="A48" s="215" t="s">
        <v>67</v>
      </c>
      <c r="B48" s="6" t="s">
        <v>84</v>
      </c>
      <c r="C48" s="357">
        <v>2211</v>
      </c>
      <c r="D48" s="51">
        <v>1693</v>
      </c>
      <c r="E48" s="321">
        <f>C48+D48</f>
        <v>3904</v>
      </c>
    </row>
    <row r="49" spans="1:5" ht="12" customHeight="1">
      <c r="A49" s="215" t="s">
        <v>68</v>
      </c>
      <c r="B49" s="6" t="s">
        <v>111</v>
      </c>
      <c r="C49" s="51"/>
      <c r="D49" s="64"/>
      <c r="E49" s="321">
        <f>C49+D49</f>
        <v>0</v>
      </c>
    </row>
    <row r="50" spans="1:5" ht="12" customHeight="1" thickBot="1">
      <c r="A50" s="215" t="s">
        <v>85</v>
      </c>
      <c r="B50" s="6" t="s">
        <v>112</v>
      </c>
      <c r="C50" s="51"/>
      <c r="D50" s="64"/>
      <c r="E50" s="321">
        <f>C50+D50</f>
        <v>0</v>
      </c>
    </row>
    <row r="51" spans="1:5" ht="12" customHeight="1" thickBot="1">
      <c r="A51" s="80" t="s">
        <v>8</v>
      </c>
      <c r="B51" s="61" t="s">
        <v>320</v>
      </c>
      <c r="C51" s="114">
        <f>SUM(C52:C54)</f>
        <v>0</v>
      </c>
      <c r="D51" s="269">
        <f>SUM(D52:D54)</f>
        <v>0</v>
      </c>
      <c r="E51" s="149">
        <f>SUM(E52:E54)</f>
        <v>0</v>
      </c>
    </row>
    <row r="52" spans="1:5" s="223" customFormat="1" ht="12" customHeight="1">
      <c r="A52" s="215" t="s">
        <v>71</v>
      </c>
      <c r="B52" s="7" t="s">
        <v>130</v>
      </c>
      <c r="C52" s="276"/>
      <c r="D52" s="63"/>
      <c r="E52" s="325">
        <f>C52+D52</f>
        <v>0</v>
      </c>
    </row>
    <row r="53" spans="1:5" ht="12" customHeight="1">
      <c r="A53" s="215" t="s">
        <v>72</v>
      </c>
      <c r="B53" s="6" t="s">
        <v>114</v>
      </c>
      <c r="C53" s="51"/>
      <c r="D53" s="64"/>
      <c r="E53" s="321">
        <f>C53+D53</f>
        <v>0</v>
      </c>
    </row>
    <row r="54" spans="1:5" ht="12" customHeight="1">
      <c r="A54" s="215" t="s">
        <v>73</v>
      </c>
      <c r="B54" s="6" t="s">
        <v>42</v>
      </c>
      <c r="C54" s="51"/>
      <c r="D54" s="64"/>
      <c r="E54" s="321">
        <f>C54+D54</f>
        <v>0</v>
      </c>
    </row>
    <row r="55" spans="1:5" ht="12" customHeight="1" thickBot="1">
      <c r="A55" s="215" t="s">
        <v>74</v>
      </c>
      <c r="B55" s="6" t="s">
        <v>413</v>
      </c>
      <c r="C55" s="51"/>
      <c r="D55" s="64"/>
      <c r="E55" s="321">
        <f>C55+D55</f>
        <v>0</v>
      </c>
    </row>
    <row r="56" spans="1:5" ht="15" customHeight="1" thickBot="1">
      <c r="A56" s="80" t="s">
        <v>9</v>
      </c>
      <c r="B56" s="61" t="s">
        <v>4</v>
      </c>
      <c r="C56" s="301"/>
      <c r="D56" s="303"/>
      <c r="E56" s="149">
        <f>C56+D56</f>
        <v>0</v>
      </c>
    </row>
    <row r="57" spans="1:5" ht="13.5" thickBot="1">
      <c r="A57" s="80" t="s">
        <v>10</v>
      </c>
      <c r="B57" s="97" t="s">
        <v>417</v>
      </c>
      <c r="C57" s="302">
        <f>+C45+C51+C56</f>
        <v>20592</v>
      </c>
      <c r="D57" s="299">
        <f>+D45+D51+D56</f>
        <v>2205</v>
      </c>
      <c r="E57" s="152">
        <f>+E45+E51+E56</f>
        <v>22797</v>
      </c>
    </row>
    <row r="58" spans="1:5" ht="15" customHeight="1" thickBot="1">
      <c r="C58" s="153"/>
      <c r="E58" s="153"/>
    </row>
    <row r="59" spans="1:5" ht="14.25" customHeight="1" thickBot="1">
      <c r="A59" s="100" t="s">
        <v>408</v>
      </c>
      <c r="B59" s="101"/>
      <c r="C59" s="297"/>
      <c r="D59" s="297"/>
      <c r="E59" s="313">
        <f>C59+D59</f>
        <v>0</v>
      </c>
    </row>
    <row r="60" spans="1:5" ht="13.5" thickBot="1">
      <c r="A60" s="100" t="s">
        <v>125</v>
      </c>
      <c r="B60" s="101"/>
      <c r="C60" s="297"/>
      <c r="D60" s="297"/>
      <c r="E60" s="313">
        <f>C60+D60</f>
        <v>0</v>
      </c>
    </row>
  </sheetData>
  <sheetProtection sheet="1" objects="1" scenarios="1" formatCells="0"/>
  <customSheetViews>
    <customSheetView guid="{89611CC9-506E-48A8-A101-09FDE75231D6}" scale="145">
      <selection activeCell="B6" sqref="B6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205C45B3-5796-43E4-ADF6-EB819BC78C16}" scale="145" topLeftCell="A7">
      <selection activeCell="C46" sqref="C46:D48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mergeCells count="4">
    <mergeCell ref="B2:D2"/>
    <mergeCell ref="B3:D3"/>
    <mergeCell ref="A7:E7"/>
    <mergeCell ref="A44:E44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Munka21">
    <tabColor rgb="FF92D050"/>
  </sheetPr>
  <dimension ref="A1:E60"/>
  <sheetViews>
    <sheetView zoomScale="145" zoomScaleNormal="145" workbookViewId="0">
      <selection activeCell="C11" sqref="C11"/>
    </sheetView>
  </sheetViews>
  <sheetFormatPr defaultRowHeight="12.75"/>
  <cols>
    <col min="1" max="1" width="13.83203125" style="98" customWidth="1"/>
    <col min="2" max="2" width="54.5" style="99" customWidth="1"/>
    <col min="3" max="5" width="15.83203125" style="99" customWidth="1"/>
    <col min="6" max="16384" width="9.33203125" style="99"/>
  </cols>
  <sheetData>
    <row r="1" spans="1:5" s="85" customFormat="1" ht="16.5" thickBot="1">
      <c r="A1" s="84"/>
      <c r="B1" s="86"/>
      <c r="C1" s="1"/>
      <c r="D1" s="1"/>
      <c r="E1" s="288" t="s">
        <v>492</v>
      </c>
    </row>
    <row r="2" spans="1:5" s="219" customFormat="1" ht="25.5" customHeight="1" thickBot="1">
      <c r="A2" s="77" t="s">
        <v>446</v>
      </c>
      <c r="B2" s="379" t="s">
        <v>126</v>
      </c>
      <c r="C2" s="380"/>
      <c r="D2" s="381"/>
      <c r="E2" s="300" t="s">
        <v>44</v>
      </c>
    </row>
    <row r="3" spans="1:5" s="219" customFormat="1" ht="24.75" thickBot="1">
      <c r="A3" s="77" t="s">
        <v>123</v>
      </c>
      <c r="B3" s="379" t="s">
        <v>322</v>
      </c>
      <c r="C3" s="380"/>
      <c r="D3" s="381"/>
      <c r="E3" s="300" t="s">
        <v>44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503</v>
      </c>
      <c r="C5" s="330" t="s">
        <v>421</v>
      </c>
      <c r="D5" s="330" t="s">
        <v>480</v>
      </c>
      <c r="E5" s="331" t="str">
        <f ca="1"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387</v>
      </c>
      <c r="B6" s="79" t="s">
        <v>388</v>
      </c>
      <c r="C6" s="79" t="s">
        <v>389</v>
      </c>
      <c r="D6" s="292" t="s">
        <v>391</v>
      </c>
      <c r="E6" s="341" t="s">
        <v>495</v>
      </c>
    </row>
    <row r="7" spans="1:5" s="221" customFormat="1" ht="15.95" customHeight="1" thickBot="1">
      <c r="A7" s="375" t="s">
        <v>40</v>
      </c>
      <c r="B7" s="376"/>
      <c r="C7" s="376"/>
      <c r="D7" s="376"/>
      <c r="E7" s="377"/>
    </row>
    <row r="8" spans="1:5" s="154" customFormat="1" ht="12" customHeight="1" thickBot="1">
      <c r="A8" s="78" t="s">
        <v>7</v>
      </c>
      <c r="B8" s="90" t="s">
        <v>409</v>
      </c>
      <c r="C8" s="114">
        <f>SUM(C9:C19)</f>
        <v>0</v>
      </c>
      <c r="D8" s="114">
        <f>SUM(D9:D19)</f>
        <v>0</v>
      </c>
      <c r="E8" s="149">
        <f>SUM(E9:E19)</f>
        <v>0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267"/>
      <c r="E10" s="323">
        <f t="shared" ref="E10:E25" si="0">C10+D10</f>
        <v>0</v>
      </c>
    </row>
    <row r="11" spans="1:5" s="154" customFormat="1" ht="12" customHeight="1">
      <c r="A11" s="215" t="s">
        <v>67</v>
      </c>
      <c r="B11" s="6" t="s">
        <v>178</v>
      </c>
      <c r="C11" s="111"/>
      <c r="D11" s="267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267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267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303</v>
      </c>
      <c r="C14" s="111"/>
      <c r="D14" s="267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304</v>
      </c>
      <c r="C15" s="111"/>
      <c r="D15" s="267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304"/>
      <c r="E16" s="324">
        <f t="shared" si="0"/>
        <v>0</v>
      </c>
    </row>
    <row r="17" spans="1:5" s="222" customFormat="1" ht="12" customHeight="1">
      <c r="A17" s="215" t="s">
        <v>78</v>
      </c>
      <c r="B17" s="6" t="s">
        <v>184</v>
      </c>
      <c r="C17" s="111"/>
      <c r="D17" s="267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336</v>
      </c>
      <c r="C18" s="113"/>
      <c r="D18" s="268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268"/>
      <c r="E19" s="333">
        <f t="shared" si="0"/>
        <v>0</v>
      </c>
    </row>
    <row r="20" spans="1:5" s="154" customFormat="1" ht="12" customHeight="1" thickBot="1">
      <c r="A20" s="78" t="s">
        <v>8</v>
      </c>
      <c r="B20" s="90" t="s">
        <v>305</v>
      </c>
      <c r="C20" s="114">
        <f>SUM(C21:C23)</f>
        <v>0</v>
      </c>
      <c r="D20" s="269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267"/>
      <c r="E21" s="323">
        <f t="shared" si="0"/>
        <v>0</v>
      </c>
    </row>
    <row r="22" spans="1:5" s="222" customFormat="1" ht="12" customHeight="1">
      <c r="A22" s="215" t="s">
        <v>72</v>
      </c>
      <c r="B22" s="6" t="s">
        <v>306</v>
      </c>
      <c r="C22" s="111"/>
      <c r="D22" s="267"/>
      <c r="E22" s="323">
        <f t="shared" si="0"/>
        <v>0</v>
      </c>
    </row>
    <row r="23" spans="1:5" s="222" customFormat="1" ht="12" customHeight="1">
      <c r="A23" s="215" t="s">
        <v>73</v>
      </c>
      <c r="B23" s="6" t="s">
        <v>307</v>
      </c>
      <c r="C23" s="111"/>
      <c r="D23" s="267"/>
      <c r="E23" s="323">
        <f t="shared" si="0"/>
        <v>0</v>
      </c>
    </row>
    <row r="24" spans="1:5" s="222" customFormat="1" ht="12" customHeight="1" thickBot="1">
      <c r="A24" s="215" t="s">
        <v>74</v>
      </c>
      <c r="B24" s="6" t="s">
        <v>414</v>
      </c>
      <c r="C24" s="111"/>
      <c r="D24" s="267"/>
      <c r="E24" s="323">
        <f t="shared" si="0"/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3"/>
      <c r="E25" s="149">
        <f t="shared" si="0"/>
        <v>0</v>
      </c>
    </row>
    <row r="26" spans="1:5" s="222" customFormat="1" ht="12" customHeight="1" thickBot="1">
      <c r="A26" s="80" t="s">
        <v>10</v>
      </c>
      <c r="B26" s="61" t="s">
        <v>308</v>
      </c>
      <c r="C26" s="114">
        <f>+C27+C28</f>
        <v>0</v>
      </c>
      <c r="D26" s="269">
        <f>+D27+D28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306</v>
      </c>
      <c r="C27" s="276"/>
      <c r="D27" s="63"/>
      <c r="E27" s="325">
        <f>C27+D27</f>
        <v>0</v>
      </c>
    </row>
    <row r="28" spans="1:5" s="222" customFormat="1" ht="12" customHeight="1">
      <c r="A28" s="216" t="s">
        <v>168</v>
      </c>
      <c r="B28" s="218" t="s">
        <v>309</v>
      </c>
      <c r="C28" s="115"/>
      <c r="D28" s="270"/>
      <c r="E28" s="323">
        <f>C28+D28</f>
        <v>0</v>
      </c>
    </row>
    <row r="29" spans="1:5" s="222" customFormat="1" ht="12" customHeight="1" thickBot="1">
      <c r="A29" s="215" t="s">
        <v>169</v>
      </c>
      <c r="B29" s="66" t="s">
        <v>415</v>
      </c>
      <c r="C29" s="52"/>
      <c r="D29" s="305"/>
      <c r="E29" s="333">
        <f>C29+D29</f>
        <v>0</v>
      </c>
    </row>
    <row r="30" spans="1:5" s="222" customFormat="1" ht="12" customHeight="1" thickBot="1">
      <c r="A30" s="80" t="s">
        <v>11</v>
      </c>
      <c r="B30" s="61" t="s">
        <v>310</v>
      </c>
      <c r="C30" s="114">
        <f>+C31+C32+C33</f>
        <v>0</v>
      </c>
      <c r="D30" s="269">
        <f>+D31+D32+D33</f>
        <v>0</v>
      </c>
      <c r="E30" s="337">
        <f>C30+D30</f>
        <v>0</v>
      </c>
    </row>
    <row r="31" spans="1:5" s="222" customFormat="1" ht="12" customHeight="1">
      <c r="A31" s="216" t="s">
        <v>58</v>
      </c>
      <c r="B31" s="217" t="s">
        <v>190</v>
      </c>
      <c r="C31" s="276"/>
      <c r="D31" s="63"/>
      <c r="E31" s="338">
        <f>+E32+E33+E34</f>
        <v>0</v>
      </c>
    </row>
    <row r="32" spans="1:5" s="222" customFormat="1" ht="12" customHeight="1">
      <c r="A32" s="216" t="s">
        <v>59</v>
      </c>
      <c r="B32" s="218" t="s">
        <v>191</v>
      </c>
      <c r="C32" s="115"/>
      <c r="D32" s="270"/>
      <c r="E32" s="325">
        <f>C32+D32</f>
        <v>0</v>
      </c>
    </row>
    <row r="33" spans="1:5" s="222" customFormat="1" ht="12" customHeight="1" thickBot="1">
      <c r="A33" s="215" t="s">
        <v>60</v>
      </c>
      <c r="B33" s="66" t="s">
        <v>192</v>
      </c>
      <c r="C33" s="52"/>
      <c r="D33" s="305"/>
      <c r="E33" s="320">
        <f>C33+D33</f>
        <v>0</v>
      </c>
    </row>
    <row r="34" spans="1:5" s="154" customFormat="1" ht="12" customHeight="1" thickBot="1">
      <c r="A34" s="80" t="s">
        <v>12</v>
      </c>
      <c r="B34" s="61" t="s">
        <v>278</v>
      </c>
      <c r="C34" s="301"/>
      <c r="D34" s="303"/>
      <c r="E34" s="339">
        <f>C34+D34</f>
        <v>0</v>
      </c>
    </row>
    <row r="35" spans="1:5" s="154" customFormat="1" ht="12" customHeight="1" thickBot="1">
      <c r="A35" s="80" t="s">
        <v>13</v>
      </c>
      <c r="B35" s="61" t="s">
        <v>311</v>
      </c>
      <c r="C35" s="301"/>
      <c r="D35" s="303"/>
      <c r="E35" s="149">
        <f>C35+D35</f>
        <v>0</v>
      </c>
    </row>
    <row r="36" spans="1:5" s="154" customFormat="1" ht="12" customHeight="1" thickBot="1">
      <c r="A36" s="78" t="s">
        <v>14</v>
      </c>
      <c r="B36" s="61" t="s">
        <v>416</v>
      </c>
      <c r="C36" s="114">
        <f>+C8+C20+C25+C26+C30+C34+C35</f>
        <v>0</v>
      </c>
      <c r="D36" s="269">
        <f>+D8+D20+D25+D26+D30+D34+D35</f>
        <v>0</v>
      </c>
      <c r="E36" s="149">
        <f>C36+D36</f>
        <v>0</v>
      </c>
    </row>
    <row r="37" spans="1:5" s="154" customFormat="1" ht="12" customHeight="1" thickBot="1">
      <c r="A37" s="91" t="s">
        <v>15</v>
      </c>
      <c r="B37" s="61" t="s">
        <v>313</v>
      </c>
      <c r="C37" s="114">
        <f>+C38+C39+C40</f>
        <v>0</v>
      </c>
      <c r="D37" s="269">
        <f>+D38+D39+D40</f>
        <v>0</v>
      </c>
      <c r="E37" s="149">
        <f>+E8+E20+E25+E26+E31+E35+E36</f>
        <v>0</v>
      </c>
    </row>
    <row r="38" spans="1:5" s="154" customFormat="1" ht="12" customHeight="1">
      <c r="A38" s="216" t="s">
        <v>314</v>
      </c>
      <c r="B38" s="217" t="s">
        <v>140</v>
      </c>
      <c r="C38" s="276"/>
      <c r="D38" s="63"/>
      <c r="E38" s="338">
        <f>+E39+E40+E41</f>
        <v>0</v>
      </c>
    </row>
    <row r="39" spans="1:5" s="154" customFormat="1" ht="12" customHeight="1">
      <c r="A39" s="216" t="s">
        <v>315</v>
      </c>
      <c r="B39" s="218" t="s">
        <v>2</v>
      </c>
      <c r="C39" s="115"/>
      <c r="D39" s="270"/>
      <c r="E39" s="325">
        <f>C39+D39</f>
        <v>0</v>
      </c>
    </row>
    <row r="40" spans="1:5" s="222" customFormat="1" ht="12" customHeight="1" thickBot="1">
      <c r="A40" s="215" t="s">
        <v>316</v>
      </c>
      <c r="B40" s="66" t="s">
        <v>317</v>
      </c>
      <c r="C40" s="52"/>
      <c r="D40" s="305"/>
      <c r="E40" s="320">
        <f>C40+D40</f>
        <v>0</v>
      </c>
    </row>
    <row r="41" spans="1:5" s="222" customFormat="1" ht="15" customHeight="1" thickBot="1">
      <c r="A41" s="91" t="s">
        <v>16</v>
      </c>
      <c r="B41" s="92" t="s">
        <v>318</v>
      </c>
      <c r="C41" s="302">
        <f>+C36+C37</f>
        <v>0</v>
      </c>
      <c r="D41" s="299">
        <f>+D36+D37</f>
        <v>0</v>
      </c>
      <c r="E41" s="339">
        <f>C41+D41</f>
        <v>0</v>
      </c>
    </row>
    <row r="42" spans="1:5" s="222" customFormat="1" ht="15" customHeight="1">
      <c r="A42" s="93"/>
      <c r="B42" s="94"/>
      <c r="C42" s="150"/>
    </row>
    <row r="43" spans="1:5" ht="13.5" thickBot="1">
      <c r="A43" s="95"/>
      <c r="B43" s="96"/>
      <c r="C43" s="151"/>
    </row>
    <row r="44" spans="1:5" s="221" customFormat="1" ht="16.5" customHeight="1" thickBot="1">
      <c r="A44" s="375" t="s">
        <v>41</v>
      </c>
      <c r="B44" s="376"/>
      <c r="C44" s="376"/>
      <c r="D44" s="376"/>
      <c r="E44" s="377"/>
    </row>
    <row r="45" spans="1:5" s="223" customFormat="1" ht="12" customHeight="1" thickBot="1">
      <c r="A45" s="80" t="s">
        <v>7</v>
      </c>
      <c r="B45" s="61" t="s">
        <v>319</v>
      </c>
      <c r="C45" s="114">
        <f>SUM(C46:C50)</f>
        <v>0</v>
      </c>
      <c r="D45" s="269">
        <f>SUM(D46:D50)</f>
        <v>0</v>
      </c>
      <c r="E45" s="149">
        <f>SUM(E46:E50)</f>
        <v>0</v>
      </c>
    </row>
    <row r="46" spans="1:5" ht="12" customHeight="1">
      <c r="A46" s="215" t="s">
        <v>65</v>
      </c>
      <c r="B46" s="7" t="s">
        <v>36</v>
      </c>
      <c r="C46" s="276"/>
      <c r="D46" s="63"/>
      <c r="E46" s="325">
        <f>C46+D46</f>
        <v>0</v>
      </c>
    </row>
    <row r="47" spans="1:5" ht="12" customHeight="1">
      <c r="A47" s="215" t="s">
        <v>66</v>
      </c>
      <c r="B47" s="6" t="s">
        <v>110</v>
      </c>
      <c r="C47" s="51"/>
      <c r="D47" s="64"/>
      <c r="E47" s="321">
        <f>C47+D47</f>
        <v>0</v>
      </c>
    </row>
    <row r="48" spans="1:5" ht="12" customHeight="1">
      <c r="A48" s="215" t="s">
        <v>67</v>
      </c>
      <c r="B48" s="6" t="s">
        <v>84</v>
      </c>
      <c r="C48" s="51"/>
      <c r="D48" s="64"/>
      <c r="E48" s="321">
        <f>C48+D48</f>
        <v>0</v>
      </c>
    </row>
    <row r="49" spans="1:5" ht="12" customHeight="1">
      <c r="A49" s="215" t="s">
        <v>68</v>
      </c>
      <c r="B49" s="6" t="s">
        <v>111</v>
      </c>
      <c r="C49" s="51"/>
      <c r="D49" s="64"/>
      <c r="E49" s="321">
        <f>C49+D49</f>
        <v>0</v>
      </c>
    </row>
    <row r="50" spans="1:5" ht="12" customHeight="1" thickBot="1">
      <c r="A50" s="215" t="s">
        <v>85</v>
      </c>
      <c r="B50" s="6" t="s">
        <v>112</v>
      </c>
      <c r="C50" s="51"/>
      <c r="D50" s="64"/>
      <c r="E50" s="321">
        <f>C50+D50</f>
        <v>0</v>
      </c>
    </row>
    <row r="51" spans="1:5" ht="12" customHeight="1" thickBot="1">
      <c r="A51" s="80" t="s">
        <v>8</v>
      </c>
      <c r="B51" s="61" t="s">
        <v>320</v>
      </c>
      <c r="C51" s="114">
        <f>SUM(C52:C54)</f>
        <v>0</v>
      </c>
      <c r="D51" s="269">
        <f>SUM(D52:D54)</f>
        <v>0</v>
      </c>
      <c r="E51" s="149">
        <f>SUM(E52:E54)</f>
        <v>0</v>
      </c>
    </row>
    <row r="52" spans="1:5" s="223" customFormat="1" ht="12" customHeight="1">
      <c r="A52" s="215" t="s">
        <v>71</v>
      </c>
      <c r="B52" s="7" t="s">
        <v>130</v>
      </c>
      <c r="C52" s="276"/>
      <c r="D52" s="63"/>
      <c r="E52" s="325">
        <f>C52+D52</f>
        <v>0</v>
      </c>
    </row>
    <row r="53" spans="1:5" ht="12" customHeight="1">
      <c r="A53" s="215" t="s">
        <v>72</v>
      </c>
      <c r="B53" s="6" t="s">
        <v>114</v>
      </c>
      <c r="C53" s="51"/>
      <c r="D53" s="64"/>
      <c r="E53" s="321">
        <f>C53+D53</f>
        <v>0</v>
      </c>
    </row>
    <row r="54" spans="1:5" ht="12" customHeight="1">
      <c r="A54" s="215" t="s">
        <v>73</v>
      </c>
      <c r="B54" s="6" t="s">
        <v>42</v>
      </c>
      <c r="C54" s="51"/>
      <c r="D54" s="64"/>
      <c r="E54" s="321">
        <f>C54+D54</f>
        <v>0</v>
      </c>
    </row>
    <row r="55" spans="1:5" ht="12" customHeight="1" thickBot="1">
      <c r="A55" s="215" t="s">
        <v>74</v>
      </c>
      <c r="B55" s="6" t="s">
        <v>413</v>
      </c>
      <c r="C55" s="51"/>
      <c r="D55" s="64"/>
      <c r="E55" s="321">
        <f>C55+D55</f>
        <v>0</v>
      </c>
    </row>
    <row r="56" spans="1:5" ht="15" customHeight="1" thickBot="1">
      <c r="A56" s="80" t="s">
        <v>9</v>
      </c>
      <c r="B56" s="61" t="s">
        <v>4</v>
      </c>
      <c r="C56" s="301"/>
      <c r="D56" s="303"/>
      <c r="E56" s="149">
        <f>C56+D56</f>
        <v>0</v>
      </c>
    </row>
    <row r="57" spans="1:5" ht="13.5" thickBot="1">
      <c r="A57" s="80" t="s">
        <v>10</v>
      </c>
      <c r="B57" s="97" t="s">
        <v>417</v>
      </c>
      <c r="C57" s="302">
        <f>+C45+C51+C56</f>
        <v>0</v>
      </c>
      <c r="D57" s="299">
        <f>+D45+D51+D56</f>
        <v>0</v>
      </c>
      <c r="E57" s="152">
        <f>+E45+E51+E56</f>
        <v>0</v>
      </c>
    </row>
    <row r="58" spans="1:5" ht="15" customHeight="1" thickBot="1">
      <c r="C58" s="153"/>
      <c r="E58" s="153"/>
    </row>
    <row r="59" spans="1:5" ht="14.25" customHeight="1" thickBot="1">
      <c r="A59" s="100" t="s">
        <v>408</v>
      </c>
      <c r="B59" s="101"/>
      <c r="C59" s="297"/>
      <c r="D59" s="297"/>
      <c r="E59" s="313">
        <f>C59+D59</f>
        <v>0</v>
      </c>
    </row>
    <row r="60" spans="1:5" ht="13.5" thickBot="1">
      <c r="A60" s="100" t="s">
        <v>125</v>
      </c>
      <c r="B60" s="101"/>
      <c r="C60" s="297"/>
      <c r="D60" s="297"/>
      <c r="E60" s="313">
        <f>C60+D60</f>
        <v>0</v>
      </c>
    </row>
  </sheetData>
  <sheetProtection sheet="1" objects="1" scenarios="1" formatCells="0"/>
  <customSheetViews>
    <customSheetView guid="{89611CC9-506E-48A8-A101-09FDE75231D6}" scale="145">
      <selection activeCell="C11" sqref="C11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205C45B3-5796-43E4-ADF6-EB819BC78C16}" scale="145">
      <selection activeCell="C11" sqref="C11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mergeCells count="4">
    <mergeCell ref="B2:D2"/>
    <mergeCell ref="B3:D3"/>
    <mergeCell ref="A7:E7"/>
    <mergeCell ref="A44:E44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Munka22">
    <tabColor rgb="FF92D050"/>
  </sheetPr>
  <dimension ref="A1:E60"/>
  <sheetViews>
    <sheetView zoomScale="145" zoomScaleNormal="145" workbookViewId="0">
      <selection activeCell="F18" sqref="F18"/>
    </sheetView>
  </sheetViews>
  <sheetFormatPr defaultRowHeight="12.75"/>
  <cols>
    <col min="1" max="1" width="13.83203125" style="98" customWidth="1"/>
    <col min="2" max="2" width="54.5" style="99" customWidth="1"/>
    <col min="3" max="5" width="15.83203125" style="99" customWidth="1"/>
    <col min="6" max="16384" width="9.33203125" style="99"/>
  </cols>
  <sheetData>
    <row r="1" spans="1:5" s="85" customFormat="1" ht="16.5" thickBot="1">
      <c r="A1" s="84"/>
      <c r="B1" s="86"/>
      <c r="C1" s="1"/>
      <c r="D1" s="1"/>
      <c r="E1" s="288" t="s">
        <v>493</v>
      </c>
    </row>
    <row r="2" spans="1:5" s="219" customFormat="1" ht="25.5" customHeight="1" thickBot="1">
      <c r="A2" s="77" t="s">
        <v>446</v>
      </c>
      <c r="B2" s="379" t="s">
        <v>126</v>
      </c>
      <c r="C2" s="380"/>
      <c r="D2" s="381"/>
      <c r="E2" s="300" t="s">
        <v>44</v>
      </c>
    </row>
    <row r="3" spans="1:5" s="219" customFormat="1" ht="24.75" thickBot="1">
      <c r="A3" s="77" t="s">
        <v>123</v>
      </c>
      <c r="B3" s="379" t="s">
        <v>418</v>
      </c>
      <c r="C3" s="380"/>
      <c r="D3" s="381"/>
      <c r="E3" s="300" t="s">
        <v>331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503</v>
      </c>
      <c r="C5" s="330" t="s">
        <v>421</v>
      </c>
      <c r="D5" s="330" t="s">
        <v>480</v>
      </c>
      <c r="E5" s="331" t="str">
        <f ca="1"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387</v>
      </c>
      <c r="B6" s="79" t="s">
        <v>388</v>
      </c>
      <c r="C6" s="79" t="s">
        <v>389</v>
      </c>
      <c r="D6" s="292" t="s">
        <v>391</v>
      </c>
      <c r="E6" s="341" t="s">
        <v>495</v>
      </c>
    </row>
    <row r="7" spans="1:5" s="221" customFormat="1" ht="15.95" customHeight="1" thickBot="1">
      <c r="A7" s="375" t="s">
        <v>40</v>
      </c>
      <c r="B7" s="376"/>
      <c r="C7" s="376"/>
      <c r="D7" s="376"/>
      <c r="E7" s="377"/>
    </row>
    <row r="8" spans="1:5" s="154" customFormat="1" ht="12" customHeight="1" thickBot="1">
      <c r="A8" s="78" t="s">
        <v>7</v>
      </c>
      <c r="B8" s="90" t="s">
        <v>409</v>
      </c>
      <c r="C8" s="114">
        <f>SUM(C9:C19)</f>
        <v>0</v>
      </c>
      <c r="D8" s="114">
        <f>SUM(D9:D19)</f>
        <v>0</v>
      </c>
      <c r="E8" s="149">
        <f>SUM(E9:E19)</f>
        <v>0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267"/>
      <c r="E10" s="323">
        <f t="shared" ref="E10:E25" si="0">C10+D10</f>
        <v>0</v>
      </c>
    </row>
    <row r="11" spans="1:5" s="154" customFormat="1" ht="12" customHeight="1">
      <c r="A11" s="215" t="s">
        <v>67</v>
      </c>
      <c r="B11" s="6" t="s">
        <v>178</v>
      </c>
      <c r="C11" s="111"/>
      <c r="D11" s="267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267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267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303</v>
      </c>
      <c r="C14" s="111"/>
      <c r="D14" s="267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304</v>
      </c>
      <c r="C15" s="111"/>
      <c r="D15" s="267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304"/>
      <c r="E16" s="324">
        <f t="shared" si="0"/>
        <v>0</v>
      </c>
    </row>
    <row r="17" spans="1:5" s="222" customFormat="1" ht="12" customHeight="1">
      <c r="A17" s="215" t="s">
        <v>78</v>
      </c>
      <c r="B17" s="6" t="s">
        <v>184</v>
      </c>
      <c r="C17" s="111"/>
      <c r="D17" s="267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336</v>
      </c>
      <c r="C18" s="113"/>
      <c r="D18" s="268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268"/>
      <c r="E19" s="333">
        <f t="shared" si="0"/>
        <v>0</v>
      </c>
    </row>
    <row r="20" spans="1:5" s="154" customFormat="1" ht="12" customHeight="1" thickBot="1">
      <c r="A20" s="78" t="s">
        <v>8</v>
      </c>
      <c r="B20" s="90" t="s">
        <v>305</v>
      </c>
      <c r="C20" s="114">
        <f>SUM(C21:C23)</f>
        <v>0</v>
      </c>
      <c r="D20" s="269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267"/>
      <c r="E21" s="323">
        <f t="shared" si="0"/>
        <v>0</v>
      </c>
    </row>
    <row r="22" spans="1:5" s="222" customFormat="1" ht="12" customHeight="1">
      <c r="A22" s="215" t="s">
        <v>72</v>
      </c>
      <c r="B22" s="6" t="s">
        <v>306</v>
      </c>
      <c r="C22" s="111"/>
      <c r="D22" s="267"/>
      <c r="E22" s="323">
        <f t="shared" si="0"/>
        <v>0</v>
      </c>
    </row>
    <row r="23" spans="1:5" s="222" customFormat="1" ht="12" customHeight="1">
      <c r="A23" s="215" t="s">
        <v>73</v>
      </c>
      <c r="B23" s="6" t="s">
        <v>307</v>
      </c>
      <c r="C23" s="111"/>
      <c r="D23" s="267"/>
      <c r="E23" s="323">
        <f t="shared" si="0"/>
        <v>0</v>
      </c>
    </row>
    <row r="24" spans="1:5" s="222" customFormat="1" ht="12" customHeight="1" thickBot="1">
      <c r="A24" s="215" t="s">
        <v>74</v>
      </c>
      <c r="B24" s="6" t="s">
        <v>414</v>
      </c>
      <c r="C24" s="111"/>
      <c r="D24" s="267"/>
      <c r="E24" s="323">
        <f t="shared" si="0"/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3"/>
      <c r="E25" s="149">
        <f t="shared" si="0"/>
        <v>0</v>
      </c>
    </row>
    <row r="26" spans="1:5" s="222" customFormat="1" ht="12" customHeight="1" thickBot="1">
      <c r="A26" s="80" t="s">
        <v>10</v>
      </c>
      <c r="B26" s="61" t="s">
        <v>308</v>
      </c>
      <c r="C26" s="114">
        <f>+C27+C28</f>
        <v>0</v>
      </c>
      <c r="D26" s="269">
        <f>+D27+D28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306</v>
      </c>
      <c r="C27" s="276"/>
      <c r="D27" s="63"/>
      <c r="E27" s="325">
        <f>C27+D27</f>
        <v>0</v>
      </c>
    </row>
    <row r="28" spans="1:5" s="222" customFormat="1" ht="12" customHeight="1">
      <c r="A28" s="216" t="s">
        <v>168</v>
      </c>
      <c r="B28" s="218" t="s">
        <v>309</v>
      </c>
      <c r="C28" s="115"/>
      <c r="D28" s="270"/>
      <c r="E28" s="323">
        <f>C28+D28</f>
        <v>0</v>
      </c>
    </row>
    <row r="29" spans="1:5" s="222" customFormat="1" ht="12" customHeight="1" thickBot="1">
      <c r="A29" s="215" t="s">
        <v>169</v>
      </c>
      <c r="B29" s="66" t="s">
        <v>415</v>
      </c>
      <c r="C29" s="52"/>
      <c r="D29" s="305"/>
      <c r="E29" s="333">
        <f>C29+D29</f>
        <v>0</v>
      </c>
    </row>
    <row r="30" spans="1:5" s="222" customFormat="1" ht="12" customHeight="1" thickBot="1">
      <c r="A30" s="80" t="s">
        <v>11</v>
      </c>
      <c r="B30" s="61" t="s">
        <v>310</v>
      </c>
      <c r="C30" s="114">
        <f>+C31+C32+C33</f>
        <v>0</v>
      </c>
      <c r="D30" s="269">
        <f>+D31+D32+D33</f>
        <v>0</v>
      </c>
      <c r="E30" s="337">
        <f>C30+D30</f>
        <v>0</v>
      </c>
    </row>
    <row r="31" spans="1:5" s="222" customFormat="1" ht="12" customHeight="1">
      <c r="A31" s="216" t="s">
        <v>58</v>
      </c>
      <c r="B31" s="217" t="s">
        <v>190</v>
      </c>
      <c r="C31" s="276"/>
      <c r="D31" s="63"/>
      <c r="E31" s="338">
        <f>+E32+E33+E34</f>
        <v>0</v>
      </c>
    </row>
    <row r="32" spans="1:5" s="222" customFormat="1" ht="12" customHeight="1">
      <c r="A32" s="216" t="s">
        <v>59</v>
      </c>
      <c r="B32" s="218" t="s">
        <v>191</v>
      </c>
      <c r="C32" s="115"/>
      <c r="D32" s="270"/>
      <c r="E32" s="325">
        <f>C32+D32</f>
        <v>0</v>
      </c>
    </row>
    <row r="33" spans="1:5" s="222" customFormat="1" ht="12" customHeight="1" thickBot="1">
      <c r="A33" s="215" t="s">
        <v>60</v>
      </c>
      <c r="B33" s="66" t="s">
        <v>192</v>
      </c>
      <c r="C33" s="52"/>
      <c r="D33" s="305"/>
      <c r="E33" s="320">
        <f>C33+D33</f>
        <v>0</v>
      </c>
    </row>
    <row r="34" spans="1:5" s="154" customFormat="1" ht="12" customHeight="1" thickBot="1">
      <c r="A34" s="80" t="s">
        <v>12</v>
      </c>
      <c r="B34" s="61" t="s">
        <v>278</v>
      </c>
      <c r="C34" s="301"/>
      <c r="D34" s="303"/>
      <c r="E34" s="339">
        <f>C34+D34</f>
        <v>0</v>
      </c>
    </row>
    <row r="35" spans="1:5" s="154" customFormat="1" ht="12" customHeight="1" thickBot="1">
      <c r="A35" s="80" t="s">
        <v>13</v>
      </c>
      <c r="B35" s="61" t="s">
        <v>311</v>
      </c>
      <c r="C35" s="301"/>
      <c r="D35" s="303"/>
      <c r="E35" s="149">
        <f>C35+D35</f>
        <v>0</v>
      </c>
    </row>
    <row r="36" spans="1:5" s="154" customFormat="1" ht="12" customHeight="1" thickBot="1">
      <c r="A36" s="78" t="s">
        <v>14</v>
      </c>
      <c r="B36" s="61" t="s">
        <v>416</v>
      </c>
      <c r="C36" s="114">
        <f>+C8+C20+C25+C26+C30+C34+C35</f>
        <v>0</v>
      </c>
      <c r="D36" s="269">
        <f>+D8+D20+D25+D26+D30+D34+D35</f>
        <v>0</v>
      </c>
      <c r="E36" s="149">
        <f>C36+D36</f>
        <v>0</v>
      </c>
    </row>
    <row r="37" spans="1:5" s="154" customFormat="1" ht="12" customHeight="1" thickBot="1">
      <c r="A37" s="91" t="s">
        <v>15</v>
      </c>
      <c r="B37" s="61" t="s">
        <v>313</v>
      </c>
      <c r="C37" s="114">
        <f>+C38+C39+C40</f>
        <v>0</v>
      </c>
      <c r="D37" s="269">
        <f>+D38+D39+D40</f>
        <v>0</v>
      </c>
      <c r="E37" s="149">
        <f>+E8+E20+E25+E26+E31+E35+E36</f>
        <v>0</v>
      </c>
    </row>
    <row r="38" spans="1:5" s="154" customFormat="1" ht="12" customHeight="1">
      <c r="A38" s="216" t="s">
        <v>314</v>
      </c>
      <c r="B38" s="217" t="s">
        <v>140</v>
      </c>
      <c r="C38" s="276"/>
      <c r="D38" s="63"/>
      <c r="E38" s="338">
        <f>+E39+E40+E41</f>
        <v>0</v>
      </c>
    </row>
    <row r="39" spans="1:5" s="154" customFormat="1" ht="12" customHeight="1">
      <c r="A39" s="216" t="s">
        <v>315</v>
      </c>
      <c r="B39" s="218" t="s">
        <v>2</v>
      </c>
      <c r="C39" s="115"/>
      <c r="D39" s="270"/>
      <c r="E39" s="325">
        <f>C39+D39</f>
        <v>0</v>
      </c>
    </row>
    <row r="40" spans="1:5" s="222" customFormat="1" ht="12" customHeight="1" thickBot="1">
      <c r="A40" s="215" t="s">
        <v>316</v>
      </c>
      <c r="B40" s="66" t="s">
        <v>317</v>
      </c>
      <c r="C40" s="52"/>
      <c r="D40" s="305"/>
      <c r="E40" s="320">
        <f>C40+D40</f>
        <v>0</v>
      </c>
    </row>
    <row r="41" spans="1:5" s="222" customFormat="1" ht="15" customHeight="1" thickBot="1">
      <c r="A41" s="91" t="s">
        <v>16</v>
      </c>
      <c r="B41" s="92" t="s">
        <v>318</v>
      </c>
      <c r="C41" s="302">
        <f>+C36+C37</f>
        <v>0</v>
      </c>
      <c r="D41" s="299">
        <f>+D36+D37</f>
        <v>0</v>
      </c>
      <c r="E41" s="339">
        <f>C41+D41</f>
        <v>0</v>
      </c>
    </row>
    <row r="42" spans="1:5" s="222" customFormat="1" ht="15" customHeight="1">
      <c r="A42" s="93"/>
      <c r="B42" s="94"/>
      <c r="C42" s="150"/>
    </row>
    <row r="43" spans="1:5" ht="13.5" thickBot="1">
      <c r="A43" s="95"/>
      <c r="B43" s="96"/>
      <c r="C43" s="151"/>
    </row>
    <row r="44" spans="1:5" s="221" customFormat="1" ht="16.5" customHeight="1" thickBot="1">
      <c r="A44" s="375" t="s">
        <v>41</v>
      </c>
      <c r="B44" s="376"/>
      <c r="C44" s="376"/>
      <c r="D44" s="376"/>
      <c r="E44" s="377"/>
    </row>
    <row r="45" spans="1:5" s="223" customFormat="1" ht="12" customHeight="1" thickBot="1">
      <c r="A45" s="80" t="s">
        <v>7</v>
      </c>
      <c r="B45" s="61" t="s">
        <v>319</v>
      </c>
      <c r="C45" s="114">
        <f>SUM(C46:C50)</f>
        <v>0</v>
      </c>
      <c r="D45" s="269">
        <f>SUM(D46:D50)</f>
        <v>0</v>
      </c>
      <c r="E45" s="149">
        <f>SUM(E46:E50)</f>
        <v>0</v>
      </c>
    </row>
    <row r="46" spans="1:5" ht="12" customHeight="1">
      <c r="A46" s="215" t="s">
        <v>65</v>
      </c>
      <c r="B46" s="7" t="s">
        <v>36</v>
      </c>
      <c r="C46" s="276"/>
      <c r="D46" s="63"/>
      <c r="E46" s="325">
        <f>C46+D46</f>
        <v>0</v>
      </c>
    </row>
    <row r="47" spans="1:5" ht="12" customHeight="1">
      <c r="A47" s="215" t="s">
        <v>66</v>
      </c>
      <c r="B47" s="6" t="s">
        <v>110</v>
      </c>
      <c r="C47" s="51"/>
      <c r="D47" s="64"/>
      <c r="E47" s="321">
        <f>C47+D47</f>
        <v>0</v>
      </c>
    </row>
    <row r="48" spans="1:5" ht="12" customHeight="1">
      <c r="A48" s="215" t="s">
        <v>67</v>
      </c>
      <c r="B48" s="6" t="s">
        <v>84</v>
      </c>
      <c r="C48" s="51"/>
      <c r="D48" s="64"/>
      <c r="E48" s="321">
        <f>C48+D48</f>
        <v>0</v>
      </c>
    </row>
    <row r="49" spans="1:5" ht="12" customHeight="1">
      <c r="A49" s="215" t="s">
        <v>68</v>
      </c>
      <c r="B49" s="6" t="s">
        <v>111</v>
      </c>
      <c r="C49" s="51"/>
      <c r="D49" s="64"/>
      <c r="E49" s="321">
        <f>C49+D49</f>
        <v>0</v>
      </c>
    </row>
    <row r="50" spans="1:5" ht="12" customHeight="1" thickBot="1">
      <c r="A50" s="215" t="s">
        <v>85</v>
      </c>
      <c r="B50" s="6" t="s">
        <v>112</v>
      </c>
      <c r="C50" s="51"/>
      <c r="D50" s="64"/>
      <c r="E50" s="321">
        <f>C50+D50</f>
        <v>0</v>
      </c>
    </row>
    <row r="51" spans="1:5" ht="12" customHeight="1" thickBot="1">
      <c r="A51" s="80" t="s">
        <v>8</v>
      </c>
      <c r="B51" s="61" t="s">
        <v>320</v>
      </c>
      <c r="C51" s="114">
        <f>SUM(C52:C54)</f>
        <v>0</v>
      </c>
      <c r="D51" s="269">
        <f>SUM(D52:D54)</f>
        <v>0</v>
      </c>
      <c r="E51" s="149">
        <f>SUM(E52:E54)</f>
        <v>0</v>
      </c>
    </row>
    <row r="52" spans="1:5" s="223" customFormat="1" ht="12" customHeight="1">
      <c r="A52" s="215" t="s">
        <v>71</v>
      </c>
      <c r="B52" s="7" t="s">
        <v>130</v>
      </c>
      <c r="C52" s="276"/>
      <c r="D52" s="63"/>
      <c r="E52" s="325">
        <f>C52+D52</f>
        <v>0</v>
      </c>
    </row>
    <row r="53" spans="1:5" ht="12" customHeight="1">
      <c r="A53" s="215" t="s">
        <v>72</v>
      </c>
      <c r="B53" s="6" t="s">
        <v>114</v>
      </c>
      <c r="C53" s="51"/>
      <c r="D53" s="64"/>
      <c r="E53" s="321">
        <f>C53+D53</f>
        <v>0</v>
      </c>
    </row>
    <row r="54" spans="1:5" ht="12" customHeight="1">
      <c r="A54" s="215" t="s">
        <v>73</v>
      </c>
      <c r="B54" s="6" t="s">
        <v>42</v>
      </c>
      <c r="C54" s="51"/>
      <c r="D54" s="64"/>
      <c r="E54" s="321">
        <f>C54+D54</f>
        <v>0</v>
      </c>
    </row>
    <row r="55" spans="1:5" ht="12" customHeight="1" thickBot="1">
      <c r="A55" s="215" t="s">
        <v>74</v>
      </c>
      <c r="B55" s="6" t="s">
        <v>413</v>
      </c>
      <c r="C55" s="51"/>
      <c r="D55" s="64"/>
      <c r="E55" s="321">
        <f>C55+D55</f>
        <v>0</v>
      </c>
    </row>
    <row r="56" spans="1:5" ht="15" customHeight="1" thickBot="1">
      <c r="A56" s="80" t="s">
        <v>9</v>
      </c>
      <c r="B56" s="61" t="s">
        <v>4</v>
      </c>
      <c r="C56" s="301"/>
      <c r="D56" s="303"/>
      <c r="E56" s="149">
        <f>C56+D56</f>
        <v>0</v>
      </c>
    </row>
    <row r="57" spans="1:5" ht="13.5" thickBot="1">
      <c r="A57" s="80" t="s">
        <v>10</v>
      </c>
      <c r="B57" s="97" t="s">
        <v>417</v>
      </c>
      <c r="C57" s="302">
        <f>+C45+C51+C56</f>
        <v>0</v>
      </c>
      <c r="D57" s="299">
        <f>+D45+D51+D56</f>
        <v>0</v>
      </c>
      <c r="E57" s="152">
        <f>+E45+E51+E56</f>
        <v>0</v>
      </c>
    </row>
    <row r="58" spans="1:5" ht="15" customHeight="1" thickBot="1">
      <c r="C58" s="153"/>
      <c r="E58" s="153"/>
    </row>
    <row r="59" spans="1:5" ht="14.25" customHeight="1" thickBot="1">
      <c r="A59" s="100" t="s">
        <v>408</v>
      </c>
      <c r="B59" s="101"/>
      <c r="C59" s="297"/>
      <c r="D59" s="297"/>
      <c r="E59" s="313">
        <f>C59+D59</f>
        <v>0</v>
      </c>
    </row>
    <row r="60" spans="1:5" ht="13.5" thickBot="1">
      <c r="A60" s="100" t="s">
        <v>125</v>
      </c>
      <c r="B60" s="101"/>
      <c r="C60" s="297"/>
      <c r="D60" s="297"/>
      <c r="E60" s="313">
        <f>C60+D60</f>
        <v>0</v>
      </c>
    </row>
  </sheetData>
  <sheetProtection sheet="1" objects="1" scenarios="1" formatCells="0"/>
  <customSheetViews>
    <customSheetView guid="{89611CC9-506E-48A8-A101-09FDE75231D6}" scale="145">
      <selection activeCell="F18" sqref="F18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205C45B3-5796-43E4-ADF6-EB819BC78C16}" scale="145">
      <selection activeCell="F18" sqref="F18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mergeCells count="4">
    <mergeCell ref="B2:D2"/>
    <mergeCell ref="B3:D3"/>
    <mergeCell ref="A7:E7"/>
    <mergeCell ref="A44:E44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Munka23">
    <tabColor rgb="FF92D050"/>
  </sheetPr>
  <dimension ref="A1:E60"/>
  <sheetViews>
    <sheetView zoomScale="145" zoomScaleNormal="145" workbookViewId="0">
      <selection activeCell="B6" sqref="B6"/>
    </sheetView>
  </sheetViews>
  <sheetFormatPr defaultRowHeight="12.75"/>
  <cols>
    <col min="1" max="1" width="13.83203125" style="98" customWidth="1"/>
    <col min="2" max="2" width="54.5" style="99" customWidth="1"/>
    <col min="3" max="5" width="15.83203125" style="99" customWidth="1"/>
    <col min="6" max="16384" width="9.33203125" style="99"/>
  </cols>
  <sheetData>
    <row r="1" spans="1:5" s="85" customFormat="1" ht="16.5" thickBot="1">
      <c r="A1" s="84"/>
      <c r="B1" s="86"/>
      <c r="C1" s="1"/>
      <c r="D1" s="1"/>
      <c r="E1" s="288" t="s">
        <v>498</v>
      </c>
    </row>
    <row r="2" spans="1:5" s="219" customFormat="1" ht="25.5" customHeight="1" thickBot="1">
      <c r="A2" s="77" t="s">
        <v>446</v>
      </c>
      <c r="B2" s="379" t="s">
        <v>499</v>
      </c>
      <c r="C2" s="380"/>
      <c r="D2" s="381"/>
      <c r="E2" s="300" t="s">
        <v>44</v>
      </c>
    </row>
    <row r="3" spans="1:5" s="219" customFormat="1" ht="24.75" thickBot="1">
      <c r="A3" s="77" t="s">
        <v>123</v>
      </c>
      <c r="B3" s="379" t="s">
        <v>301</v>
      </c>
      <c r="C3" s="380"/>
      <c r="D3" s="381"/>
      <c r="E3" s="300" t="s">
        <v>38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503</v>
      </c>
      <c r="C5" s="330" t="s">
        <v>421</v>
      </c>
      <c r="D5" s="330" t="s">
        <v>480</v>
      </c>
      <c r="E5" s="331" t="str">
        <f ca="1"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387</v>
      </c>
      <c r="B6" s="79" t="s">
        <v>388</v>
      </c>
      <c r="C6" s="79" t="s">
        <v>389</v>
      </c>
      <c r="D6" s="292" t="s">
        <v>391</v>
      </c>
      <c r="E6" s="341" t="s">
        <v>495</v>
      </c>
    </row>
    <row r="7" spans="1:5" s="221" customFormat="1" ht="15.95" customHeight="1" thickBot="1">
      <c r="A7" s="375" t="s">
        <v>40</v>
      </c>
      <c r="B7" s="376"/>
      <c r="C7" s="376"/>
      <c r="D7" s="376"/>
      <c r="E7" s="377"/>
    </row>
    <row r="8" spans="1:5" s="154" customFormat="1" ht="12" customHeight="1" thickBot="1">
      <c r="A8" s="78" t="s">
        <v>7</v>
      </c>
      <c r="B8" s="90" t="s">
        <v>409</v>
      </c>
      <c r="C8" s="114">
        <f>SUM(C9:C19)</f>
        <v>0</v>
      </c>
      <c r="D8" s="114">
        <f>SUM(D9:D19)</f>
        <v>0</v>
      </c>
      <c r="E8" s="149">
        <f>SUM(E9:E19)</f>
        <v>0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267"/>
      <c r="E10" s="323">
        <f t="shared" ref="E10:E25" si="0">C10+D10</f>
        <v>0</v>
      </c>
    </row>
    <row r="11" spans="1:5" s="154" customFormat="1" ht="12" customHeight="1">
      <c r="A11" s="215" t="s">
        <v>67</v>
      </c>
      <c r="B11" s="6" t="s">
        <v>178</v>
      </c>
      <c r="C11" s="111"/>
      <c r="D11" s="267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267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267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303</v>
      </c>
      <c r="C14" s="111"/>
      <c r="D14" s="267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304</v>
      </c>
      <c r="C15" s="111"/>
      <c r="D15" s="267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304"/>
      <c r="E16" s="324">
        <f t="shared" si="0"/>
        <v>0</v>
      </c>
    </row>
    <row r="17" spans="1:5" s="222" customFormat="1" ht="12" customHeight="1">
      <c r="A17" s="215" t="s">
        <v>78</v>
      </c>
      <c r="B17" s="6" t="s">
        <v>184</v>
      </c>
      <c r="C17" s="111"/>
      <c r="D17" s="267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336</v>
      </c>
      <c r="C18" s="113"/>
      <c r="D18" s="268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268"/>
      <c r="E19" s="333">
        <f t="shared" si="0"/>
        <v>0</v>
      </c>
    </row>
    <row r="20" spans="1:5" s="154" customFormat="1" ht="12" customHeight="1" thickBot="1">
      <c r="A20" s="78" t="s">
        <v>8</v>
      </c>
      <c r="B20" s="90" t="s">
        <v>305</v>
      </c>
      <c r="C20" s="114">
        <f>SUM(C21:C23)</f>
        <v>0</v>
      </c>
      <c r="D20" s="269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267"/>
      <c r="E21" s="323">
        <f t="shared" si="0"/>
        <v>0</v>
      </c>
    </row>
    <row r="22" spans="1:5" s="222" customFormat="1" ht="12" customHeight="1">
      <c r="A22" s="215" t="s">
        <v>72</v>
      </c>
      <c r="B22" s="6" t="s">
        <v>306</v>
      </c>
      <c r="C22" s="111"/>
      <c r="D22" s="267"/>
      <c r="E22" s="323">
        <f t="shared" si="0"/>
        <v>0</v>
      </c>
    </row>
    <row r="23" spans="1:5" s="222" customFormat="1" ht="12" customHeight="1">
      <c r="A23" s="215" t="s">
        <v>73</v>
      </c>
      <c r="B23" s="6" t="s">
        <v>307</v>
      </c>
      <c r="C23" s="111"/>
      <c r="D23" s="267"/>
      <c r="E23" s="323">
        <f t="shared" si="0"/>
        <v>0</v>
      </c>
    </row>
    <row r="24" spans="1:5" s="222" customFormat="1" ht="12" customHeight="1" thickBot="1">
      <c r="A24" s="215" t="s">
        <v>74</v>
      </c>
      <c r="B24" s="6" t="s">
        <v>414</v>
      </c>
      <c r="C24" s="111"/>
      <c r="D24" s="267"/>
      <c r="E24" s="323">
        <f t="shared" si="0"/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3"/>
      <c r="E25" s="149">
        <f t="shared" si="0"/>
        <v>0</v>
      </c>
    </row>
    <row r="26" spans="1:5" s="222" customFormat="1" ht="12" customHeight="1" thickBot="1">
      <c r="A26" s="80" t="s">
        <v>10</v>
      </c>
      <c r="B26" s="61" t="s">
        <v>308</v>
      </c>
      <c r="C26" s="114">
        <f>+C27+C28</f>
        <v>0</v>
      </c>
      <c r="D26" s="269">
        <f>+D27+D28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306</v>
      </c>
      <c r="C27" s="276"/>
      <c r="D27" s="63"/>
      <c r="E27" s="325">
        <f>C27+D27</f>
        <v>0</v>
      </c>
    </row>
    <row r="28" spans="1:5" s="222" customFormat="1" ht="12" customHeight="1">
      <c r="A28" s="216" t="s">
        <v>168</v>
      </c>
      <c r="B28" s="218" t="s">
        <v>309</v>
      </c>
      <c r="C28" s="115"/>
      <c r="D28" s="270"/>
      <c r="E28" s="323">
        <f>C28+D28</f>
        <v>0</v>
      </c>
    </row>
    <row r="29" spans="1:5" s="222" customFormat="1" ht="12" customHeight="1" thickBot="1">
      <c r="A29" s="215" t="s">
        <v>169</v>
      </c>
      <c r="B29" s="66" t="s">
        <v>415</v>
      </c>
      <c r="C29" s="52"/>
      <c r="D29" s="336"/>
      <c r="E29" s="333">
        <f>C29+D29</f>
        <v>0</v>
      </c>
    </row>
    <row r="30" spans="1:5" s="222" customFormat="1" ht="12" customHeight="1" thickBot="1">
      <c r="A30" s="80" t="s">
        <v>11</v>
      </c>
      <c r="B30" s="61" t="s">
        <v>310</v>
      </c>
      <c r="C30" s="114">
        <f>+C31+C32+C33</f>
        <v>0</v>
      </c>
      <c r="D30" s="114">
        <f>+D31+D32+D33</f>
        <v>0</v>
      </c>
      <c r="E30" s="337">
        <f>C30+D30</f>
        <v>0</v>
      </c>
    </row>
    <row r="31" spans="1:5" s="222" customFormat="1" ht="12" customHeight="1">
      <c r="A31" s="216" t="s">
        <v>58</v>
      </c>
      <c r="B31" s="217" t="s">
        <v>190</v>
      </c>
      <c r="C31" s="276"/>
      <c r="D31" s="63"/>
      <c r="E31" s="338">
        <f>+E32+E33+E34</f>
        <v>0</v>
      </c>
    </row>
    <row r="32" spans="1:5" s="222" customFormat="1" ht="12" customHeight="1">
      <c r="A32" s="216" t="s">
        <v>59</v>
      </c>
      <c r="B32" s="218" t="s">
        <v>191</v>
      </c>
      <c r="C32" s="115"/>
      <c r="D32" s="270"/>
      <c r="E32" s="325">
        <f>C32+D32</f>
        <v>0</v>
      </c>
    </row>
    <row r="33" spans="1:5" s="222" customFormat="1" ht="12" customHeight="1" thickBot="1">
      <c r="A33" s="215" t="s">
        <v>60</v>
      </c>
      <c r="B33" s="66" t="s">
        <v>192</v>
      </c>
      <c r="C33" s="52"/>
      <c r="D33" s="305"/>
      <c r="E33" s="320">
        <f>C33+D33</f>
        <v>0</v>
      </c>
    </row>
    <row r="34" spans="1:5" s="154" customFormat="1" ht="12" customHeight="1" thickBot="1">
      <c r="A34" s="80" t="s">
        <v>12</v>
      </c>
      <c r="B34" s="61" t="s">
        <v>278</v>
      </c>
      <c r="C34" s="301"/>
      <c r="D34" s="303"/>
      <c r="E34" s="339">
        <f>C34+D34</f>
        <v>0</v>
      </c>
    </row>
    <row r="35" spans="1:5" s="154" customFormat="1" ht="12" customHeight="1" thickBot="1">
      <c r="A35" s="80" t="s">
        <v>13</v>
      </c>
      <c r="B35" s="61" t="s">
        <v>311</v>
      </c>
      <c r="C35" s="301"/>
      <c r="D35" s="303"/>
      <c r="E35" s="149">
        <f>C35+D35</f>
        <v>0</v>
      </c>
    </row>
    <row r="36" spans="1:5" s="154" customFormat="1" ht="12" customHeight="1" thickBot="1">
      <c r="A36" s="78" t="s">
        <v>14</v>
      </c>
      <c r="B36" s="61" t="s">
        <v>416</v>
      </c>
      <c r="C36" s="114">
        <f>+C8+C20+C25+C26+C30+C34+C35</f>
        <v>0</v>
      </c>
      <c r="D36" s="269">
        <f>+D8+D20+D25+D26+D30+D34+D35</f>
        <v>0</v>
      </c>
      <c r="E36" s="149">
        <f>C36+D36</f>
        <v>0</v>
      </c>
    </row>
    <row r="37" spans="1:5" s="154" customFormat="1" ht="12" customHeight="1" thickBot="1">
      <c r="A37" s="91" t="s">
        <v>15</v>
      </c>
      <c r="B37" s="61" t="s">
        <v>313</v>
      </c>
      <c r="C37" s="114">
        <f>+C38+C39+C40</f>
        <v>0</v>
      </c>
      <c r="D37" s="269">
        <f>+D38+D39+D40</f>
        <v>0</v>
      </c>
      <c r="E37" s="149">
        <f>+E8+E20+E25+E26+E31+E35+E36</f>
        <v>0</v>
      </c>
    </row>
    <row r="38" spans="1:5" s="154" customFormat="1" ht="12" customHeight="1">
      <c r="A38" s="216" t="s">
        <v>314</v>
      </c>
      <c r="B38" s="217" t="s">
        <v>140</v>
      </c>
      <c r="C38" s="276"/>
      <c r="D38" s="63"/>
      <c r="E38" s="338">
        <f>+E39+E40+E41</f>
        <v>0</v>
      </c>
    </row>
    <row r="39" spans="1:5" s="154" customFormat="1" ht="12" customHeight="1">
      <c r="A39" s="216" t="s">
        <v>315</v>
      </c>
      <c r="B39" s="218" t="s">
        <v>2</v>
      </c>
      <c r="C39" s="115"/>
      <c r="D39" s="270"/>
      <c r="E39" s="325">
        <f>C39+D39</f>
        <v>0</v>
      </c>
    </row>
    <row r="40" spans="1:5" s="222" customFormat="1" ht="12" customHeight="1" thickBot="1">
      <c r="A40" s="215" t="s">
        <v>316</v>
      </c>
      <c r="B40" s="66" t="s">
        <v>317</v>
      </c>
      <c r="C40" s="52"/>
      <c r="D40" s="305"/>
      <c r="E40" s="320">
        <f>C40+D40</f>
        <v>0</v>
      </c>
    </row>
    <row r="41" spans="1:5" s="222" customFormat="1" ht="15" customHeight="1" thickBot="1">
      <c r="A41" s="91" t="s">
        <v>16</v>
      </c>
      <c r="B41" s="92" t="s">
        <v>318</v>
      </c>
      <c r="C41" s="302">
        <f>+C36+C37</f>
        <v>0</v>
      </c>
      <c r="D41" s="299">
        <f>+D36+D37</f>
        <v>0</v>
      </c>
      <c r="E41" s="339">
        <f>C41+D41</f>
        <v>0</v>
      </c>
    </row>
    <row r="42" spans="1:5" s="222" customFormat="1" ht="15" customHeight="1">
      <c r="A42" s="93"/>
      <c r="B42" s="94"/>
      <c r="C42" s="150"/>
      <c r="E42" s="335"/>
    </row>
    <row r="43" spans="1:5" ht="13.5" thickBot="1">
      <c r="A43" s="95"/>
      <c r="B43" s="96"/>
      <c r="C43" s="151"/>
    </row>
    <row r="44" spans="1:5" s="221" customFormat="1" ht="16.5" customHeight="1" thickBot="1">
      <c r="A44" s="375" t="s">
        <v>41</v>
      </c>
      <c r="B44" s="376"/>
      <c r="C44" s="376"/>
      <c r="D44" s="376"/>
      <c r="E44" s="377"/>
    </row>
    <row r="45" spans="1:5" s="223" customFormat="1" ht="12" customHeight="1" thickBot="1">
      <c r="A45" s="80" t="s">
        <v>7</v>
      </c>
      <c r="B45" s="61" t="s">
        <v>319</v>
      </c>
      <c r="C45" s="114">
        <f>SUM(C46:C50)</f>
        <v>0</v>
      </c>
      <c r="D45" s="269">
        <f>SUM(D46:D50)</f>
        <v>0</v>
      </c>
      <c r="E45" s="149">
        <f>SUM(E46:E50)</f>
        <v>0</v>
      </c>
    </row>
    <row r="46" spans="1:5" ht="12" customHeight="1">
      <c r="A46" s="215" t="s">
        <v>65</v>
      </c>
      <c r="B46" s="7" t="s">
        <v>36</v>
      </c>
      <c r="C46" s="276"/>
      <c r="D46" s="63"/>
      <c r="E46" s="325">
        <f>C46+D46</f>
        <v>0</v>
      </c>
    </row>
    <row r="47" spans="1:5" ht="12" customHeight="1">
      <c r="A47" s="215" t="s">
        <v>66</v>
      </c>
      <c r="B47" s="6" t="s">
        <v>110</v>
      </c>
      <c r="C47" s="51"/>
      <c r="D47" s="64"/>
      <c r="E47" s="321">
        <f>C47+D47</f>
        <v>0</v>
      </c>
    </row>
    <row r="48" spans="1:5" ht="12" customHeight="1">
      <c r="A48" s="215" t="s">
        <v>67</v>
      </c>
      <c r="B48" s="6" t="s">
        <v>84</v>
      </c>
      <c r="C48" s="51"/>
      <c r="D48" s="64"/>
      <c r="E48" s="321">
        <f>C48+D48</f>
        <v>0</v>
      </c>
    </row>
    <row r="49" spans="1:5" ht="12" customHeight="1">
      <c r="A49" s="215" t="s">
        <v>68</v>
      </c>
      <c r="B49" s="6" t="s">
        <v>111</v>
      </c>
      <c r="C49" s="51"/>
      <c r="D49" s="64"/>
      <c r="E49" s="321">
        <f>C49+D49</f>
        <v>0</v>
      </c>
    </row>
    <row r="50" spans="1:5" ht="12" customHeight="1" thickBot="1">
      <c r="A50" s="215" t="s">
        <v>85</v>
      </c>
      <c r="B50" s="6" t="s">
        <v>112</v>
      </c>
      <c r="C50" s="51"/>
      <c r="D50" s="64"/>
      <c r="E50" s="321">
        <f>C50+D50</f>
        <v>0</v>
      </c>
    </row>
    <row r="51" spans="1:5" ht="12" customHeight="1" thickBot="1">
      <c r="A51" s="80" t="s">
        <v>8</v>
      </c>
      <c r="B51" s="61" t="s">
        <v>320</v>
      </c>
      <c r="C51" s="114">
        <f>SUM(C52:C54)</f>
        <v>0</v>
      </c>
      <c r="D51" s="269">
        <f>SUM(D52:D54)</f>
        <v>0</v>
      </c>
      <c r="E51" s="149">
        <f>SUM(E52:E54)</f>
        <v>0</v>
      </c>
    </row>
    <row r="52" spans="1:5" s="223" customFormat="1" ht="12" customHeight="1">
      <c r="A52" s="215" t="s">
        <v>71</v>
      </c>
      <c r="B52" s="7" t="s">
        <v>130</v>
      </c>
      <c r="C52" s="276"/>
      <c r="D52" s="63"/>
      <c r="E52" s="325">
        <f>C52+D52</f>
        <v>0</v>
      </c>
    </row>
    <row r="53" spans="1:5" ht="12" customHeight="1">
      <c r="A53" s="215" t="s">
        <v>72</v>
      </c>
      <c r="B53" s="6" t="s">
        <v>114</v>
      </c>
      <c r="C53" s="51"/>
      <c r="D53" s="64"/>
      <c r="E53" s="321">
        <f>C53+D53</f>
        <v>0</v>
      </c>
    </row>
    <row r="54" spans="1:5" ht="12" customHeight="1">
      <c r="A54" s="215" t="s">
        <v>73</v>
      </c>
      <c r="B54" s="6" t="s">
        <v>42</v>
      </c>
      <c r="C54" s="51"/>
      <c r="D54" s="64"/>
      <c r="E54" s="321">
        <f>C54+D54</f>
        <v>0</v>
      </c>
    </row>
    <row r="55" spans="1:5" ht="12" customHeight="1" thickBot="1">
      <c r="A55" s="215" t="s">
        <v>74</v>
      </c>
      <c r="B55" s="6" t="s">
        <v>413</v>
      </c>
      <c r="C55" s="51"/>
      <c r="D55" s="64"/>
      <c r="E55" s="321">
        <f>C55+D55</f>
        <v>0</v>
      </c>
    </row>
    <row r="56" spans="1:5" ht="15" customHeight="1" thickBot="1">
      <c r="A56" s="80" t="s">
        <v>9</v>
      </c>
      <c r="B56" s="61" t="s">
        <v>4</v>
      </c>
      <c r="C56" s="301"/>
      <c r="D56" s="303"/>
      <c r="E56" s="149">
        <f>C56+D56</f>
        <v>0</v>
      </c>
    </row>
    <row r="57" spans="1:5" ht="13.5" thickBot="1">
      <c r="A57" s="80" t="s">
        <v>10</v>
      </c>
      <c r="B57" s="97" t="s">
        <v>417</v>
      </c>
      <c r="C57" s="302">
        <f>+C45+C51+C56</f>
        <v>0</v>
      </c>
      <c r="D57" s="299">
        <f>+D45+D51+D56</f>
        <v>0</v>
      </c>
      <c r="E57" s="152">
        <f>+E45+E51+E56</f>
        <v>0</v>
      </c>
    </row>
    <row r="58" spans="1:5" ht="15" customHeight="1" thickBot="1">
      <c r="C58" s="153"/>
      <c r="E58" s="153"/>
    </row>
    <row r="59" spans="1:5" ht="14.25" customHeight="1" thickBot="1">
      <c r="A59" s="100" t="s">
        <v>408</v>
      </c>
      <c r="B59" s="101"/>
      <c r="C59" s="297"/>
      <c r="D59" s="297"/>
      <c r="E59" s="313">
        <f>C59+D59</f>
        <v>0</v>
      </c>
    </row>
    <row r="60" spans="1:5" ht="13.5" thickBot="1">
      <c r="A60" s="100" t="s">
        <v>125</v>
      </c>
      <c r="B60" s="101"/>
      <c r="C60" s="297"/>
      <c r="D60" s="297"/>
      <c r="E60" s="313">
        <f>C60+D60</f>
        <v>0</v>
      </c>
    </row>
  </sheetData>
  <sheetProtection sheet="1" objects="1" scenarios="1" formatCells="0"/>
  <customSheetViews>
    <customSheetView guid="{89611CC9-506E-48A8-A101-09FDE75231D6}" scale="145" state="hidden">
      <selection activeCell="B6" sqref="B6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205C45B3-5796-43E4-ADF6-EB819BC78C16}" scale="145" state="hidden">
      <selection activeCell="B6" sqref="B6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mergeCells count="4">
    <mergeCell ref="B2:D2"/>
    <mergeCell ref="B3:D3"/>
    <mergeCell ref="A7:E7"/>
    <mergeCell ref="A44:E44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Munka24">
    <tabColor rgb="FF92D050"/>
  </sheetPr>
  <dimension ref="A1:E60"/>
  <sheetViews>
    <sheetView zoomScale="145" zoomScaleNormal="145" workbookViewId="0">
      <selection activeCell="D10" sqref="D10"/>
    </sheetView>
  </sheetViews>
  <sheetFormatPr defaultRowHeight="12.75"/>
  <cols>
    <col min="1" max="1" width="13.83203125" style="98" customWidth="1"/>
    <col min="2" max="2" width="54.5" style="99" customWidth="1"/>
    <col min="3" max="5" width="15.83203125" style="99" customWidth="1"/>
    <col min="6" max="16384" width="9.33203125" style="99"/>
  </cols>
  <sheetData>
    <row r="1" spans="1:5" s="85" customFormat="1" ht="16.5" thickBot="1">
      <c r="A1" s="84"/>
      <c r="B1" s="86"/>
      <c r="C1" s="1"/>
      <c r="D1" s="1"/>
      <c r="E1" s="288" t="s">
        <v>500</v>
      </c>
    </row>
    <row r="2" spans="1:5" s="219" customFormat="1" ht="25.5" customHeight="1" thickBot="1">
      <c r="A2" s="77" t="s">
        <v>446</v>
      </c>
      <c r="B2" s="379" t="s">
        <v>499</v>
      </c>
      <c r="C2" s="380"/>
      <c r="D2" s="381"/>
      <c r="E2" s="300" t="s">
        <v>44</v>
      </c>
    </row>
    <row r="3" spans="1:5" s="219" customFormat="1" ht="24.75" thickBot="1">
      <c r="A3" s="77" t="s">
        <v>123</v>
      </c>
      <c r="B3" s="379" t="s">
        <v>321</v>
      </c>
      <c r="C3" s="380"/>
      <c r="D3" s="381"/>
      <c r="E3" s="300" t="s">
        <v>43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503</v>
      </c>
      <c r="C5" s="330" t="s">
        <v>421</v>
      </c>
      <c r="D5" s="330" t="s">
        <v>480</v>
      </c>
      <c r="E5" s="331" t="str">
        <f ca="1"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387</v>
      </c>
      <c r="B6" s="79" t="s">
        <v>388</v>
      </c>
      <c r="C6" s="79" t="s">
        <v>389</v>
      </c>
      <c r="D6" s="292" t="s">
        <v>391</v>
      </c>
      <c r="E6" s="341" t="s">
        <v>495</v>
      </c>
    </row>
    <row r="7" spans="1:5" s="221" customFormat="1" ht="15.95" customHeight="1" thickBot="1">
      <c r="A7" s="375" t="s">
        <v>40</v>
      </c>
      <c r="B7" s="376"/>
      <c r="C7" s="376"/>
      <c r="D7" s="376"/>
      <c r="E7" s="377"/>
    </row>
    <row r="8" spans="1:5" s="154" customFormat="1" ht="12" customHeight="1" thickBot="1">
      <c r="A8" s="78" t="s">
        <v>7</v>
      </c>
      <c r="B8" s="90" t="s">
        <v>409</v>
      </c>
      <c r="C8" s="114">
        <f>SUM(C9:C19)</f>
        <v>0</v>
      </c>
      <c r="D8" s="114">
        <f>SUM(D9:D19)</f>
        <v>0</v>
      </c>
      <c r="E8" s="149">
        <f>SUM(E9:E19)</f>
        <v>0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267"/>
      <c r="E10" s="323">
        <f t="shared" ref="E10:E25" si="0">C10+D10</f>
        <v>0</v>
      </c>
    </row>
    <row r="11" spans="1:5" s="154" customFormat="1" ht="12" customHeight="1">
      <c r="A11" s="215" t="s">
        <v>67</v>
      </c>
      <c r="B11" s="6" t="s">
        <v>178</v>
      </c>
      <c r="C11" s="111"/>
      <c r="D11" s="267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267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267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303</v>
      </c>
      <c r="C14" s="111"/>
      <c r="D14" s="267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304</v>
      </c>
      <c r="C15" s="111"/>
      <c r="D15" s="267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304"/>
      <c r="E16" s="324">
        <f t="shared" si="0"/>
        <v>0</v>
      </c>
    </row>
    <row r="17" spans="1:5" s="222" customFormat="1" ht="12" customHeight="1">
      <c r="A17" s="215" t="s">
        <v>78</v>
      </c>
      <c r="B17" s="6" t="s">
        <v>184</v>
      </c>
      <c r="C17" s="111"/>
      <c r="D17" s="267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336</v>
      </c>
      <c r="C18" s="113"/>
      <c r="D18" s="268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268"/>
      <c r="E19" s="333">
        <f t="shared" si="0"/>
        <v>0</v>
      </c>
    </row>
    <row r="20" spans="1:5" s="154" customFormat="1" ht="12" customHeight="1" thickBot="1">
      <c r="A20" s="78" t="s">
        <v>8</v>
      </c>
      <c r="B20" s="90" t="s">
        <v>305</v>
      </c>
      <c r="C20" s="114">
        <f>SUM(C21:C23)</f>
        <v>0</v>
      </c>
      <c r="D20" s="269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267"/>
      <c r="E21" s="323">
        <f t="shared" si="0"/>
        <v>0</v>
      </c>
    </row>
    <row r="22" spans="1:5" s="222" customFormat="1" ht="12" customHeight="1">
      <c r="A22" s="215" t="s">
        <v>72</v>
      </c>
      <c r="B22" s="6" t="s">
        <v>306</v>
      </c>
      <c r="C22" s="111"/>
      <c r="D22" s="267"/>
      <c r="E22" s="323">
        <f t="shared" si="0"/>
        <v>0</v>
      </c>
    </row>
    <row r="23" spans="1:5" s="222" customFormat="1" ht="12" customHeight="1">
      <c r="A23" s="215" t="s">
        <v>73</v>
      </c>
      <c r="B23" s="6" t="s">
        <v>307</v>
      </c>
      <c r="C23" s="111"/>
      <c r="D23" s="267"/>
      <c r="E23" s="323">
        <f t="shared" si="0"/>
        <v>0</v>
      </c>
    </row>
    <row r="24" spans="1:5" s="222" customFormat="1" ht="12" customHeight="1" thickBot="1">
      <c r="A24" s="215" t="s">
        <v>74</v>
      </c>
      <c r="B24" s="6" t="s">
        <v>414</v>
      </c>
      <c r="C24" s="111"/>
      <c r="D24" s="267"/>
      <c r="E24" s="323">
        <f t="shared" si="0"/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3"/>
      <c r="E25" s="149">
        <f t="shared" si="0"/>
        <v>0</v>
      </c>
    </row>
    <row r="26" spans="1:5" s="222" customFormat="1" ht="12" customHeight="1" thickBot="1">
      <c r="A26" s="80" t="s">
        <v>10</v>
      </c>
      <c r="B26" s="61" t="s">
        <v>308</v>
      </c>
      <c r="C26" s="114">
        <f>+C27+C28</f>
        <v>0</v>
      </c>
      <c r="D26" s="269">
        <f>+D27+D28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306</v>
      </c>
      <c r="C27" s="276"/>
      <c r="D27" s="63"/>
      <c r="E27" s="325">
        <f>C27+D27</f>
        <v>0</v>
      </c>
    </row>
    <row r="28" spans="1:5" s="222" customFormat="1" ht="12" customHeight="1">
      <c r="A28" s="216" t="s">
        <v>168</v>
      </c>
      <c r="B28" s="218" t="s">
        <v>309</v>
      </c>
      <c r="C28" s="115"/>
      <c r="D28" s="270"/>
      <c r="E28" s="323">
        <f>C28+D28</f>
        <v>0</v>
      </c>
    </row>
    <row r="29" spans="1:5" s="222" customFormat="1" ht="12" customHeight="1" thickBot="1">
      <c r="A29" s="215" t="s">
        <v>169</v>
      </c>
      <c r="B29" s="66" t="s">
        <v>415</v>
      </c>
      <c r="C29" s="52"/>
      <c r="D29" s="305"/>
      <c r="E29" s="333">
        <f>C29+D29</f>
        <v>0</v>
      </c>
    </row>
    <row r="30" spans="1:5" s="222" customFormat="1" ht="12" customHeight="1" thickBot="1">
      <c r="A30" s="80" t="s">
        <v>11</v>
      </c>
      <c r="B30" s="61" t="s">
        <v>310</v>
      </c>
      <c r="C30" s="114">
        <f>+C31+C32+C33</f>
        <v>0</v>
      </c>
      <c r="D30" s="269">
        <f>+D31+D32+D33</f>
        <v>0</v>
      </c>
      <c r="E30" s="337">
        <f>C30+D30</f>
        <v>0</v>
      </c>
    </row>
    <row r="31" spans="1:5" s="222" customFormat="1" ht="12" customHeight="1">
      <c r="A31" s="216" t="s">
        <v>58</v>
      </c>
      <c r="B31" s="217" t="s">
        <v>190</v>
      </c>
      <c r="C31" s="276"/>
      <c r="D31" s="63"/>
      <c r="E31" s="338">
        <f>+E32+E33+E34</f>
        <v>0</v>
      </c>
    </row>
    <row r="32" spans="1:5" s="222" customFormat="1" ht="12" customHeight="1">
      <c r="A32" s="216" t="s">
        <v>59</v>
      </c>
      <c r="B32" s="218" t="s">
        <v>191</v>
      </c>
      <c r="C32" s="115"/>
      <c r="D32" s="270"/>
      <c r="E32" s="325">
        <f>C32+D32</f>
        <v>0</v>
      </c>
    </row>
    <row r="33" spans="1:5" s="222" customFormat="1" ht="12" customHeight="1" thickBot="1">
      <c r="A33" s="215" t="s">
        <v>60</v>
      </c>
      <c r="B33" s="66" t="s">
        <v>192</v>
      </c>
      <c r="C33" s="52"/>
      <c r="D33" s="305"/>
      <c r="E33" s="320">
        <f>C33+D33</f>
        <v>0</v>
      </c>
    </row>
    <row r="34" spans="1:5" s="154" customFormat="1" ht="12" customHeight="1" thickBot="1">
      <c r="A34" s="80" t="s">
        <v>12</v>
      </c>
      <c r="B34" s="61" t="s">
        <v>278</v>
      </c>
      <c r="C34" s="301"/>
      <c r="D34" s="303"/>
      <c r="E34" s="339">
        <f>C34+D34</f>
        <v>0</v>
      </c>
    </row>
    <row r="35" spans="1:5" s="154" customFormat="1" ht="12" customHeight="1" thickBot="1">
      <c r="A35" s="80" t="s">
        <v>13</v>
      </c>
      <c r="B35" s="61" t="s">
        <v>311</v>
      </c>
      <c r="C35" s="301"/>
      <c r="D35" s="303"/>
      <c r="E35" s="149">
        <f>C35+D35</f>
        <v>0</v>
      </c>
    </row>
    <row r="36" spans="1:5" s="154" customFormat="1" ht="12" customHeight="1" thickBot="1">
      <c r="A36" s="78" t="s">
        <v>14</v>
      </c>
      <c r="B36" s="61" t="s">
        <v>416</v>
      </c>
      <c r="C36" s="114">
        <f>+C8+C20+C25+C26+C30+C34+C35</f>
        <v>0</v>
      </c>
      <c r="D36" s="269">
        <f>+D8+D20+D25+D26+D30+D34+D35</f>
        <v>0</v>
      </c>
      <c r="E36" s="149">
        <f>C36+D36</f>
        <v>0</v>
      </c>
    </row>
    <row r="37" spans="1:5" s="154" customFormat="1" ht="12" customHeight="1" thickBot="1">
      <c r="A37" s="91" t="s">
        <v>15</v>
      </c>
      <c r="B37" s="61" t="s">
        <v>313</v>
      </c>
      <c r="C37" s="114">
        <f>+C38+C39+C40</f>
        <v>0</v>
      </c>
      <c r="D37" s="269">
        <f>+D38+D39+D40</f>
        <v>0</v>
      </c>
      <c r="E37" s="149">
        <f>+E8+E20+E25+E26+E31+E35+E36</f>
        <v>0</v>
      </c>
    </row>
    <row r="38" spans="1:5" s="154" customFormat="1" ht="12" customHeight="1">
      <c r="A38" s="216" t="s">
        <v>314</v>
      </c>
      <c r="B38" s="217" t="s">
        <v>140</v>
      </c>
      <c r="C38" s="276"/>
      <c r="D38" s="63"/>
      <c r="E38" s="338">
        <f>+E39+E40+E41</f>
        <v>0</v>
      </c>
    </row>
    <row r="39" spans="1:5" s="154" customFormat="1" ht="12" customHeight="1">
      <c r="A39" s="216" t="s">
        <v>315</v>
      </c>
      <c r="B39" s="218" t="s">
        <v>2</v>
      </c>
      <c r="C39" s="115"/>
      <c r="D39" s="270"/>
      <c r="E39" s="325">
        <f>C39+D39</f>
        <v>0</v>
      </c>
    </row>
    <row r="40" spans="1:5" s="222" customFormat="1" ht="12" customHeight="1" thickBot="1">
      <c r="A40" s="215" t="s">
        <v>316</v>
      </c>
      <c r="B40" s="66" t="s">
        <v>317</v>
      </c>
      <c r="C40" s="52"/>
      <c r="D40" s="305"/>
      <c r="E40" s="320">
        <f>C40+D40</f>
        <v>0</v>
      </c>
    </row>
    <row r="41" spans="1:5" s="222" customFormat="1" ht="15" customHeight="1" thickBot="1">
      <c r="A41" s="91" t="s">
        <v>16</v>
      </c>
      <c r="B41" s="92" t="s">
        <v>318</v>
      </c>
      <c r="C41" s="302">
        <f>+C36+C37</f>
        <v>0</v>
      </c>
      <c r="D41" s="299">
        <f>+D36+D37</f>
        <v>0</v>
      </c>
      <c r="E41" s="339">
        <f>C41+D41</f>
        <v>0</v>
      </c>
    </row>
    <row r="42" spans="1:5" s="222" customFormat="1" ht="15" customHeight="1">
      <c r="A42" s="93"/>
      <c r="B42" s="94"/>
      <c r="C42" s="150"/>
    </row>
    <row r="43" spans="1:5" ht="13.5" thickBot="1">
      <c r="A43" s="95"/>
      <c r="B43" s="96"/>
      <c r="C43" s="151"/>
    </row>
    <row r="44" spans="1:5" s="221" customFormat="1" ht="16.5" customHeight="1" thickBot="1">
      <c r="A44" s="375" t="s">
        <v>41</v>
      </c>
      <c r="B44" s="376"/>
      <c r="C44" s="376"/>
      <c r="D44" s="376"/>
      <c r="E44" s="377"/>
    </row>
    <row r="45" spans="1:5" s="223" customFormat="1" ht="12" customHeight="1" thickBot="1">
      <c r="A45" s="80" t="s">
        <v>7</v>
      </c>
      <c r="B45" s="61" t="s">
        <v>319</v>
      </c>
      <c r="C45" s="114">
        <f>SUM(C46:C50)</f>
        <v>0</v>
      </c>
      <c r="D45" s="269">
        <f>SUM(D46:D50)</f>
        <v>0</v>
      </c>
      <c r="E45" s="149">
        <f>SUM(E46:E50)</f>
        <v>0</v>
      </c>
    </row>
    <row r="46" spans="1:5" ht="12" customHeight="1">
      <c r="A46" s="215" t="s">
        <v>65</v>
      </c>
      <c r="B46" s="7" t="s">
        <v>36</v>
      </c>
      <c r="C46" s="276"/>
      <c r="D46" s="63"/>
      <c r="E46" s="325">
        <f>C46+D46</f>
        <v>0</v>
      </c>
    </row>
    <row r="47" spans="1:5" ht="12" customHeight="1">
      <c r="A47" s="215" t="s">
        <v>66</v>
      </c>
      <c r="B47" s="6" t="s">
        <v>110</v>
      </c>
      <c r="C47" s="51"/>
      <c r="D47" s="64"/>
      <c r="E47" s="321">
        <f>C47+D47</f>
        <v>0</v>
      </c>
    </row>
    <row r="48" spans="1:5" ht="12" customHeight="1">
      <c r="A48" s="215" t="s">
        <v>67</v>
      </c>
      <c r="B48" s="6" t="s">
        <v>84</v>
      </c>
      <c r="C48" s="51"/>
      <c r="D48" s="64"/>
      <c r="E48" s="321">
        <f>C48+D48</f>
        <v>0</v>
      </c>
    </row>
    <row r="49" spans="1:5" ht="12" customHeight="1">
      <c r="A49" s="215" t="s">
        <v>68</v>
      </c>
      <c r="B49" s="6" t="s">
        <v>111</v>
      </c>
      <c r="C49" s="51"/>
      <c r="D49" s="64"/>
      <c r="E49" s="321">
        <f>C49+D49</f>
        <v>0</v>
      </c>
    </row>
    <row r="50" spans="1:5" ht="12" customHeight="1" thickBot="1">
      <c r="A50" s="215" t="s">
        <v>85</v>
      </c>
      <c r="B50" s="6" t="s">
        <v>112</v>
      </c>
      <c r="C50" s="51"/>
      <c r="D50" s="64"/>
      <c r="E50" s="321">
        <f>C50+D50</f>
        <v>0</v>
      </c>
    </row>
    <row r="51" spans="1:5" ht="12" customHeight="1" thickBot="1">
      <c r="A51" s="80" t="s">
        <v>8</v>
      </c>
      <c r="B51" s="61" t="s">
        <v>320</v>
      </c>
      <c r="C51" s="114">
        <f>SUM(C52:C54)</f>
        <v>0</v>
      </c>
      <c r="D51" s="269">
        <f>SUM(D52:D54)</f>
        <v>0</v>
      </c>
      <c r="E51" s="149">
        <f>SUM(E52:E54)</f>
        <v>0</v>
      </c>
    </row>
    <row r="52" spans="1:5" s="223" customFormat="1" ht="12" customHeight="1">
      <c r="A52" s="215" t="s">
        <v>71</v>
      </c>
      <c r="B52" s="7" t="s">
        <v>130</v>
      </c>
      <c r="C52" s="276"/>
      <c r="D52" s="63"/>
      <c r="E52" s="325">
        <f>C52+D52</f>
        <v>0</v>
      </c>
    </row>
    <row r="53" spans="1:5" ht="12" customHeight="1">
      <c r="A53" s="215" t="s">
        <v>72</v>
      </c>
      <c r="B53" s="6" t="s">
        <v>114</v>
      </c>
      <c r="C53" s="51"/>
      <c r="D53" s="64"/>
      <c r="E53" s="321">
        <f>C53+D53</f>
        <v>0</v>
      </c>
    </row>
    <row r="54" spans="1:5" ht="12" customHeight="1">
      <c r="A54" s="215" t="s">
        <v>73</v>
      </c>
      <c r="B54" s="6" t="s">
        <v>42</v>
      </c>
      <c r="C54" s="51"/>
      <c r="D54" s="64"/>
      <c r="E54" s="321">
        <f>C54+D54</f>
        <v>0</v>
      </c>
    </row>
    <row r="55" spans="1:5" ht="12" customHeight="1" thickBot="1">
      <c r="A55" s="215" t="s">
        <v>74</v>
      </c>
      <c r="B55" s="6" t="s">
        <v>413</v>
      </c>
      <c r="C55" s="51"/>
      <c r="D55" s="64"/>
      <c r="E55" s="321">
        <f>C55+D55</f>
        <v>0</v>
      </c>
    </row>
    <row r="56" spans="1:5" ht="15" customHeight="1" thickBot="1">
      <c r="A56" s="80" t="s">
        <v>9</v>
      </c>
      <c r="B56" s="61" t="s">
        <v>4</v>
      </c>
      <c r="C56" s="301"/>
      <c r="D56" s="303"/>
      <c r="E56" s="149">
        <f>C56+D56</f>
        <v>0</v>
      </c>
    </row>
    <row r="57" spans="1:5" ht="13.5" thickBot="1">
      <c r="A57" s="80" t="s">
        <v>10</v>
      </c>
      <c r="B57" s="97" t="s">
        <v>417</v>
      </c>
      <c r="C57" s="302">
        <f>+C45+C51+C56</f>
        <v>0</v>
      </c>
      <c r="D57" s="299">
        <f>+D45+D51+D56</f>
        <v>0</v>
      </c>
      <c r="E57" s="152">
        <f>+E45+E51+E56</f>
        <v>0</v>
      </c>
    </row>
    <row r="58" spans="1:5" ht="15" customHeight="1" thickBot="1">
      <c r="C58" s="153"/>
      <c r="E58" s="153"/>
    </row>
    <row r="59" spans="1:5" ht="14.25" customHeight="1" thickBot="1">
      <c r="A59" s="100" t="s">
        <v>408</v>
      </c>
      <c r="B59" s="101"/>
      <c r="C59" s="297"/>
      <c r="D59" s="297"/>
      <c r="E59" s="313">
        <f>C59+D59</f>
        <v>0</v>
      </c>
    </row>
    <row r="60" spans="1:5" ht="13.5" thickBot="1">
      <c r="A60" s="100" t="s">
        <v>125</v>
      </c>
      <c r="B60" s="101"/>
      <c r="C60" s="297"/>
      <c r="D60" s="297"/>
      <c r="E60" s="313">
        <f>C60+D60</f>
        <v>0</v>
      </c>
    </row>
  </sheetData>
  <sheetProtection sheet="1" objects="1" scenarios="1" formatCells="0"/>
  <customSheetViews>
    <customSheetView guid="{89611CC9-506E-48A8-A101-09FDE75231D6}" scale="145" state="hidden">
      <selection activeCell="D10" sqref="D10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205C45B3-5796-43E4-ADF6-EB819BC78C16}" scale="145" state="hidden">
      <selection activeCell="D10" sqref="D10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mergeCells count="4">
    <mergeCell ref="B2:D2"/>
    <mergeCell ref="B3:D3"/>
    <mergeCell ref="A7:E7"/>
    <mergeCell ref="A44:E44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E60"/>
  <sheetViews>
    <sheetView zoomScale="145" zoomScaleNormal="145" workbookViewId="0">
      <selection activeCell="B6" sqref="B6"/>
    </sheetView>
  </sheetViews>
  <sheetFormatPr defaultRowHeight="12.75"/>
  <cols>
    <col min="1" max="1" width="13.83203125" style="98" customWidth="1"/>
    <col min="2" max="2" width="54.5" style="99" customWidth="1"/>
    <col min="3" max="5" width="15.83203125" style="99" customWidth="1"/>
    <col min="6" max="16384" width="9.33203125" style="99"/>
  </cols>
  <sheetData>
    <row r="1" spans="1:5" s="85" customFormat="1" ht="16.5" thickBot="1">
      <c r="A1" s="84"/>
      <c r="B1" s="86"/>
      <c r="C1" s="1"/>
      <c r="D1" s="1"/>
      <c r="E1" s="288" t="s">
        <v>501</v>
      </c>
    </row>
    <row r="2" spans="1:5" s="219" customFormat="1" ht="25.5" customHeight="1" thickBot="1">
      <c r="A2" s="77" t="s">
        <v>446</v>
      </c>
      <c r="B2" s="379" t="s">
        <v>499</v>
      </c>
      <c r="C2" s="380"/>
      <c r="D2" s="381"/>
      <c r="E2" s="300" t="s">
        <v>44</v>
      </c>
    </row>
    <row r="3" spans="1:5" s="219" customFormat="1" ht="24.75" thickBot="1">
      <c r="A3" s="77" t="s">
        <v>123</v>
      </c>
      <c r="B3" s="379" t="s">
        <v>322</v>
      </c>
      <c r="C3" s="380"/>
      <c r="D3" s="381"/>
      <c r="E3" s="300" t="s">
        <v>44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503</v>
      </c>
      <c r="C5" s="330" t="s">
        <v>421</v>
      </c>
      <c r="D5" s="330" t="s">
        <v>480</v>
      </c>
      <c r="E5" s="331" t="str">
        <f ca="1"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387</v>
      </c>
      <c r="B6" s="79" t="s">
        <v>388</v>
      </c>
      <c r="C6" s="79" t="s">
        <v>389</v>
      </c>
      <c r="D6" s="292" t="s">
        <v>391</v>
      </c>
      <c r="E6" s="341" t="s">
        <v>495</v>
      </c>
    </row>
    <row r="7" spans="1:5" s="221" customFormat="1" ht="15.95" customHeight="1" thickBot="1">
      <c r="A7" s="375" t="s">
        <v>40</v>
      </c>
      <c r="B7" s="376"/>
      <c r="C7" s="376"/>
      <c r="D7" s="376"/>
      <c r="E7" s="377"/>
    </row>
    <row r="8" spans="1:5" s="154" customFormat="1" ht="12" customHeight="1" thickBot="1">
      <c r="A8" s="78" t="s">
        <v>7</v>
      </c>
      <c r="B8" s="90" t="s">
        <v>409</v>
      </c>
      <c r="C8" s="114">
        <f>SUM(C9:C19)</f>
        <v>0</v>
      </c>
      <c r="D8" s="114">
        <f>SUM(D9:D19)</f>
        <v>0</v>
      </c>
      <c r="E8" s="149">
        <f>SUM(E9:E19)</f>
        <v>0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267"/>
      <c r="E10" s="323">
        <f t="shared" ref="E10:E25" si="0">C10+D10</f>
        <v>0</v>
      </c>
    </row>
    <row r="11" spans="1:5" s="154" customFormat="1" ht="12" customHeight="1">
      <c r="A11" s="215" t="s">
        <v>67</v>
      </c>
      <c r="B11" s="6" t="s">
        <v>178</v>
      </c>
      <c r="C11" s="111"/>
      <c r="D11" s="267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267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267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303</v>
      </c>
      <c r="C14" s="111"/>
      <c r="D14" s="267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304</v>
      </c>
      <c r="C15" s="111"/>
      <c r="D15" s="267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304"/>
      <c r="E16" s="324">
        <f t="shared" si="0"/>
        <v>0</v>
      </c>
    </row>
    <row r="17" spans="1:5" s="222" customFormat="1" ht="12" customHeight="1">
      <c r="A17" s="215" t="s">
        <v>78</v>
      </c>
      <c r="B17" s="6" t="s">
        <v>184</v>
      </c>
      <c r="C17" s="111"/>
      <c r="D17" s="267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336</v>
      </c>
      <c r="C18" s="113"/>
      <c r="D18" s="268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268"/>
      <c r="E19" s="333">
        <f t="shared" si="0"/>
        <v>0</v>
      </c>
    </row>
    <row r="20" spans="1:5" s="154" customFormat="1" ht="12" customHeight="1" thickBot="1">
      <c r="A20" s="78" t="s">
        <v>8</v>
      </c>
      <c r="B20" s="90" t="s">
        <v>305</v>
      </c>
      <c r="C20" s="114">
        <f>SUM(C21:C23)</f>
        <v>0</v>
      </c>
      <c r="D20" s="269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267"/>
      <c r="E21" s="323">
        <f t="shared" si="0"/>
        <v>0</v>
      </c>
    </row>
    <row r="22" spans="1:5" s="222" customFormat="1" ht="12" customHeight="1">
      <c r="A22" s="215" t="s">
        <v>72</v>
      </c>
      <c r="B22" s="6" t="s">
        <v>306</v>
      </c>
      <c r="C22" s="111"/>
      <c r="D22" s="267"/>
      <c r="E22" s="323">
        <f t="shared" si="0"/>
        <v>0</v>
      </c>
    </row>
    <row r="23" spans="1:5" s="222" customFormat="1" ht="12" customHeight="1">
      <c r="A23" s="215" t="s">
        <v>73</v>
      </c>
      <c r="B23" s="6" t="s">
        <v>307</v>
      </c>
      <c r="C23" s="111"/>
      <c r="D23" s="267"/>
      <c r="E23" s="323">
        <f t="shared" si="0"/>
        <v>0</v>
      </c>
    </row>
    <row r="24" spans="1:5" s="222" customFormat="1" ht="12" customHeight="1" thickBot="1">
      <c r="A24" s="215" t="s">
        <v>74</v>
      </c>
      <c r="B24" s="6" t="s">
        <v>414</v>
      </c>
      <c r="C24" s="111"/>
      <c r="D24" s="267"/>
      <c r="E24" s="323">
        <f t="shared" si="0"/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3"/>
      <c r="E25" s="149">
        <f t="shared" si="0"/>
        <v>0</v>
      </c>
    </row>
    <row r="26" spans="1:5" s="222" customFormat="1" ht="12" customHeight="1" thickBot="1">
      <c r="A26" s="80" t="s">
        <v>10</v>
      </c>
      <c r="B26" s="61" t="s">
        <v>308</v>
      </c>
      <c r="C26" s="114">
        <f>+C27+C28</f>
        <v>0</v>
      </c>
      <c r="D26" s="269">
        <f>+D27+D28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306</v>
      </c>
      <c r="C27" s="276"/>
      <c r="D27" s="63"/>
      <c r="E27" s="325">
        <f>C27+D27</f>
        <v>0</v>
      </c>
    </row>
    <row r="28" spans="1:5" s="222" customFormat="1" ht="12" customHeight="1">
      <c r="A28" s="216" t="s">
        <v>168</v>
      </c>
      <c r="B28" s="218" t="s">
        <v>309</v>
      </c>
      <c r="C28" s="115"/>
      <c r="D28" s="270"/>
      <c r="E28" s="323">
        <f>C28+D28</f>
        <v>0</v>
      </c>
    </row>
    <row r="29" spans="1:5" s="222" customFormat="1" ht="12" customHeight="1" thickBot="1">
      <c r="A29" s="215" t="s">
        <v>169</v>
      </c>
      <c r="B29" s="66" t="s">
        <v>415</v>
      </c>
      <c r="C29" s="52"/>
      <c r="D29" s="305"/>
      <c r="E29" s="333">
        <f>C29+D29</f>
        <v>0</v>
      </c>
    </row>
    <row r="30" spans="1:5" s="222" customFormat="1" ht="12" customHeight="1" thickBot="1">
      <c r="A30" s="80" t="s">
        <v>11</v>
      </c>
      <c r="B30" s="61" t="s">
        <v>310</v>
      </c>
      <c r="C30" s="114">
        <f>+C31+C32+C33</f>
        <v>0</v>
      </c>
      <c r="D30" s="269">
        <f>+D31+D32+D33</f>
        <v>0</v>
      </c>
      <c r="E30" s="337">
        <f>C30+D30</f>
        <v>0</v>
      </c>
    </row>
    <row r="31" spans="1:5" s="222" customFormat="1" ht="12" customHeight="1">
      <c r="A31" s="216" t="s">
        <v>58</v>
      </c>
      <c r="B31" s="217" t="s">
        <v>190</v>
      </c>
      <c r="C31" s="276"/>
      <c r="D31" s="63"/>
      <c r="E31" s="338">
        <f>+E32+E33+E34</f>
        <v>0</v>
      </c>
    </row>
    <row r="32" spans="1:5" s="222" customFormat="1" ht="12" customHeight="1">
      <c r="A32" s="216" t="s">
        <v>59</v>
      </c>
      <c r="B32" s="218" t="s">
        <v>191</v>
      </c>
      <c r="C32" s="115"/>
      <c r="D32" s="270"/>
      <c r="E32" s="325">
        <f>C32+D32</f>
        <v>0</v>
      </c>
    </row>
    <row r="33" spans="1:5" s="222" customFormat="1" ht="12" customHeight="1" thickBot="1">
      <c r="A33" s="215" t="s">
        <v>60</v>
      </c>
      <c r="B33" s="66" t="s">
        <v>192</v>
      </c>
      <c r="C33" s="52"/>
      <c r="D33" s="305"/>
      <c r="E33" s="320">
        <f>C33+D33</f>
        <v>0</v>
      </c>
    </row>
    <row r="34" spans="1:5" s="154" customFormat="1" ht="12" customHeight="1" thickBot="1">
      <c r="A34" s="80" t="s">
        <v>12</v>
      </c>
      <c r="B34" s="61" t="s">
        <v>278</v>
      </c>
      <c r="C34" s="301"/>
      <c r="D34" s="303"/>
      <c r="E34" s="339">
        <f>C34+D34</f>
        <v>0</v>
      </c>
    </row>
    <row r="35" spans="1:5" s="154" customFormat="1" ht="12" customHeight="1" thickBot="1">
      <c r="A35" s="80" t="s">
        <v>13</v>
      </c>
      <c r="B35" s="61" t="s">
        <v>311</v>
      </c>
      <c r="C35" s="301"/>
      <c r="D35" s="303"/>
      <c r="E35" s="149">
        <f>C35+D35</f>
        <v>0</v>
      </c>
    </row>
    <row r="36" spans="1:5" s="154" customFormat="1" ht="12" customHeight="1" thickBot="1">
      <c r="A36" s="78" t="s">
        <v>14</v>
      </c>
      <c r="B36" s="61" t="s">
        <v>416</v>
      </c>
      <c r="C36" s="114">
        <f>+C8+C20+C25+C26+C30+C34+C35</f>
        <v>0</v>
      </c>
      <c r="D36" s="269">
        <f>+D8+D20+D25+D26+D30+D34+D35</f>
        <v>0</v>
      </c>
      <c r="E36" s="149">
        <f>C36+D36</f>
        <v>0</v>
      </c>
    </row>
    <row r="37" spans="1:5" s="154" customFormat="1" ht="12" customHeight="1" thickBot="1">
      <c r="A37" s="91" t="s">
        <v>15</v>
      </c>
      <c r="B37" s="61" t="s">
        <v>313</v>
      </c>
      <c r="C37" s="114">
        <f>+C38+C39+C40</f>
        <v>0</v>
      </c>
      <c r="D37" s="269">
        <f>+D38+D39+D40</f>
        <v>0</v>
      </c>
      <c r="E37" s="149">
        <f>+E8+E20+E25+E26+E31+E35+E36</f>
        <v>0</v>
      </c>
    </row>
    <row r="38" spans="1:5" s="154" customFormat="1" ht="12" customHeight="1">
      <c r="A38" s="216" t="s">
        <v>314</v>
      </c>
      <c r="B38" s="217" t="s">
        <v>140</v>
      </c>
      <c r="C38" s="276"/>
      <c r="D38" s="63"/>
      <c r="E38" s="338">
        <f>+E39+E40+E41</f>
        <v>0</v>
      </c>
    </row>
    <row r="39" spans="1:5" s="154" customFormat="1" ht="12" customHeight="1">
      <c r="A39" s="216" t="s">
        <v>315</v>
      </c>
      <c r="B39" s="218" t="s">
        <v>2</v>
      </c>
      <c r="C39" s="115"/>
      <c r="D39" s="270"/>
      <c r="E39" s="325">
        <f>C39+D39</f>
        <v>0</v>
      </c>
    </row>
    <row r="40" spans="1:5" s="222" customFormat="1" ht="12" customHeight="1" thickBot="1">
      <c r="A40" s="215" t="s">
        <v>316</v>
      </c>
      <c r="B40" s="66" t="s">
        <v>317</v>
      </c>
      <c r="C40" s="52"/>
      <c r="D40" s="305"/>
      <c r="E40" s="320">
        <f>C40+D40</f>
        <v>0</v>
      </c>
    </row>
    <row r="41" spans="1:5" s="222" customFormat="1" ht="15" customHeight="1" thickBot="1">
      <c r="A41" s="91" t="s">
        <v>16</v>
      </c>
      <c r="B41" s="92" t="s">
        <v>318</v>
      </c>
      <c r="C41" s="302">
        <f>+C36+C37</f>
        <v>0</v>
      </c>
      <c r="D41" s="299">
        <f>+D36+D37</f>
        <v>0</v>
      </c>
      <c r="E41" s="339">
        <f>C41+D41</f>
        <v>0</v>
      </c>
    </row>
    <row r="42" spans="1:5" s="222" customFormat="1" ht="15" customHeight="1">
      <c r="A42" s="93"/>
      <c r="B42" s="94"/>
      <c r="C42" s="150"/>
    </row>
    <row r="43" spans="1:5" ht="13.5" thickBot="1">
      <c r="A43" s="95"/>
      <c r="B43" s="96"/>
      <c r="C43" s="151"/>
    </row>
    <row r="44" spans="1:5" s="221" customFormat="1" ht="16.5" customHeight="1" thickBot="1">
      <c r="A44" s="375" t="s">
        <v>41</v>
      </c>
      <c r="B44" s="376"/>
      <c r="C44" s="376"/>
      <c r="D44" s="376"/>
      <c r="E44" s="377"/>
    </row>
    <row r="45" spans="1:5" s="223" customFormat="1" ht="12" customHeight="1" thickBot="1">
      <c r="A45" s="80" t="s">
        <v>7</v>
      </c>
      <c r="B45" s="61" t="s">
        <v>319</v>
      </c>
      <c r="C45" s="114">
        <f>SUM(C46:C50)</f>
        <v>0</v>
      </c>
      <c r="D45" s="269">
        <f>SUM(D46:D50)</f>
        <v>0</v>
      </c>
      <c r="E45" s="149">
        <f>SUM(E46:E50)</f>
        <v>0</v>
      </c>
    </row>
    <row r="46" spans="1:5" ht="12" customHeight="1">
      <c r="A46" s="215" t="s">
        <v>65</v>
      </c>
      <c r="B46" s="7" t="s">
        <v>36</v>
      </c>
      <c r="C46" s="276"/>
      <c r="D46" s="63"/>
      <c r="E46" s="325">
        <f>C46+D46</f>
        <v>0</v>
      </c>
    </row>
    <row r="47" spans="1:5" ht="12" customHeight="1">
      <c r="A47" s="215" t="s">
        <v>66</v>
      </c>
      <c r="B47" s="6" t="s">
        <v>110</v>
      </c>
      <c r="C47" s="51"/>
      <c r="D47" s="64"/>
      <c r="E47" s="321">
        <f>C47+D47</f>
        <v>0</v>
      </c>
    </row>
    <row r="48" spans="1:5" ht="12" customHeight="1">
      <c r="A48" s="215" t="s">
        <v>67</v>
      </c>
      <c r="B48" s="6" t="s">
        <v>84</v>
      </c>
      <c r="C48" s="51"/>
      <c r="D48" s="64"/>
      <c r="E48" s="321">
        <f>C48+D48</f>
        <v>0</v>
      </c>
    </row>
    <row r="49" spans="1:5" ht="12" customHeight="1">
      <c r="A49" s="215" t="s">
        <v>68</v>
      </c>
      <c r="B49" s="6" t="s">
        <v>111</v>
      </c>
      <c r="C49" s="51"/>
      <c r="D49" s="64"/>
      <c r="E49" s="321">
        <f>C49+D49</f>
        <v>0</v>
      </c>
    </row>
    <row r="50" spans="1:5" ht="12" customHeight="1" thickBot="1">
      <c r="A50" s="215" t="s">
        <v>85</v>
      </c>
      <c r="B50" s="6" t="s">
        <v>112</v>
      </c>
      <c r="C50" s="51"/>
      <c r="D50" s="64"/>
      <c r="E50" s="321">
        <f>C50+D50</f>
        <v>0</v>
      </c>
    </row>
    <row r="51" spans="1:5" ht="12" customHeight="1" thickBot="1">
      <c r="A51" s="80" t="s">
        <v>8</v>
      </c>
      <c r="B51" s="61" t="s">
        <v>320</v>
      </c>
      <c r="C51" s="114">
        <f>SUM(C52:C54)</f>
        <v>0</v>
      </c>
      <c r="D51" s="269">
        <f>SUM(D52:D54)</f>
        <v>0</v>
      </c>
      <c r="E51" s="149">
        <f>SUM(E52:E54)</f>
        <v>0</v>
      </c>
    </row>
    <row r="52" spans="1:5" s="223" customFormat="1" ht="12" customHeight="1">
      <c r="A52" s="215" t="s">
        <v>71</v>
      </c>
      <c r="B52" s="7" t="s">
        <v>130</v>
      </c>
      <c r="C52" s="276"/>
      <c r="D52" s="63"/>
      <c r="E52" s="325">
        <f>C52+D52</f>
        <v>0</v>
      </c>
    </row>
    <row r="53" spans="1:5" ht="12" customHeight="1">
      <c r="A53" s="215" t="s">
        <v>72</v>
      </c>
      <c r="B53" s="6" t="s">
        <v>114</v>
      </c>
      <c r="C53" s="51"/>
      <c r="D53" s="64"/>
      <c r="E53" s="321">
        <f>C53+D53</f>
        <v>0</v>
      </c>
    </row>
    <row r="54" spans="1:5" ht="12" customHeight="1">
      <c r="A54" s="215" t="s">
        <v>73</v>
      </c>
      <c r="B54" s="6" t="s">
        <v>42</v>
      </c>
      <c r="C54" s="51"/>
      <c r="D54" s="64"/>
      <c r="E54" s="321">
        <f>C54+D54</f>
        <v>0</v>
      </c>
    </row>
    <row r="55" spans="1:5" ht="12" customHeight="1" thickBot="1">
      <c r="A55" s="215" t="s">
        <v>74</v>
      </c>
      <c r="B55" s="6" t="s">
        <v>413</v>
      </c>
      <c r="C55" s="51"/>
      <c r="D55" s="64"/>
      <c r="E55" s="321">
        <f>C55+D55</f>
        <v>0</v>
      </c>
    </row>
    <row r="56" spans="1:5" ht="15" customHeight="1" thickBot="1">
      <c r="A56" s="80" t="s">
        <v>9</v>
      </c>
      <c r="B56" s="61" t="s">
        <v>4</v>
      </c>
      <c r="C56" s="301"/>
      <c r="D56" s="303"/>
      <c r="E56" s="149">
        <f>C56+D56</f>
        <v>0</v>
      </c>
    </row>
    <row r="57" spans="1:5" ht="13.5" thickBot="1">
      <c r="A57" s="80" t="s">
        <v>10</v>
      </c>
      <c r="B57" s="97" t="s">
        <v>417</v>
      </c>
      <c r="C57" s="302">
        <f>+C45+C51+C56</f>
        <v>0</v>
      </c>
      <c r="D57" s="299">
        <f>+D45+D51+D56</f>
        <v>0</v>
      </c>
      <c r="E57" s="152">
        <f>+E45+E51+E56</f>
        <v>0</v>
      </c>
    </row>
    <row r="58" spans="1:5" ht="15" customHeight="1" thickBot="1">
      <c r="C58" s="153"/>
      <c r="E58" s="153"/>
    </row>
    <row r="59" spans="1:5" ht="14.25" customHeight="1" thickBot="1">
      <c r="A59" s="100" t="s">
        <v>408</v>
      </c>
      <c r="B59" s="101"/>
      <c r="C59" s="297"/>
      <c r="D59" s="297"/>
      <c r="E59" s="313">
        <f>C59+D59</f>
        <v>0</v>
      </c>
    </row>
    <row r="60" spans="1:5" ht="13.5" thickBot="1">
      <c r="A60" s="100" t="s">
        <v>125</v>
      </c>
      <c r="B60" s="101"/>
      <c r="C60" s="297"/>
      <c r="D60" s="297"/>
      <c r="E60" s="313">
        <f>C60+D60</f>
        <v>0</v>
      </c>
    </row>
  </sheetData>
  <sheetProtection sheet="1" objects="1" scenarios="1" formatCells="0"/>
  <customSheetViews>
    <customSheetView guid="{89611CC9-506E-48A8-A101-09FDE75231D6}" scale="145" state="hidden">
      <selection activeCell="B6" sqref="B6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205C45B3-5796-43E4-ADF6-EB819BC78C16}" scale="145" state="hidden">
      <selection activeCell="B6" sqref="B6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mergeCells count="4">
    <mergeCell ref="B2:D2"/>
    <mergeCell ref="B3:D3"/>
    <mergeCell ref="A7:E7"/>
    <mergeCell ref="A44:E44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Munka26">
    <tabColor rgb="FF92D050"/>
  </sheetPr>
  <dimension ref="A1:E60"/>
  <sheetViews>
    <sheetView zoomScale="145" zoomScaleNormal="145" workbookViewId="0">
      <selection activeCell="B10" sqref="B10"/>
    </sheetView>
  </sheetViews>
  <sheetFormatPr defaultRowHeight="12.75"/>
  <cols>
    <col min="1" max="1" width="13.83203125" style="98" customWidth="1"/>
    <col min="2" max="2" width="54.5" style="99" customWidth="1"/>
    <col min="3" max="5" width="15.83203125" style="99" customWidth="1"/>
    <col min="6" max="16384" width="9.33203125" style="99"/>
  </cols>
  <sheetData>
    <row r="1" spans="1:5" s="85" customFormat="1" ht="16.5" thickBot="1">
      <c r="A1" s="84"/>
      <c r="B1" s="86"/>
      <c r="C1" s="1"/>
      <c r="D1" s="1"/>
      <c r="E1" s="288" t="s">
        <v>502</v>
      </c>
    </row>
    <row r="2" spans="1:5" s="219" customFormat="1" ht="25.5" customHeight="1" thickBot="1">
      <c r="A2" s="77" t="s">
        <v>446</v>
      </c>
      <c r="B2" s="379" t="s">
        <v>499</v>
      </c>
      <c r="C2" s="380"/>
      <c r="D2" s="381"/>
      <c r="E2" s="300" t="s">
        <v>44</v>
      </c>
    </row>
    <row r="3" spans="1:5" s="219" customFormat="1" ht="24.75" thickBot="1">
      <c r="A3" s="77" t="s">
        <v>123</v>
      </c>
      <c r="B3" s="379" t="s">
        <v>418</v>
      </c>
      <c r="C3" s="380"/>
      <c r="D3" s="381"/>
      <c r="E3" s="300" t="s">
        <v>331</v>
      </c>
    </row>
    <row r="4" spans="1:5" s="220" customFormat="1" ht="15.95" customHeight="1" thickBot="1">
      <c r="A4" s="87"/>
      <c r="B4" s="87"/>
      <c r="C4" s="88"/>
      <c r="D4" s="54"/>
      <c r="E4" s="88" t="s">
        <v>39</v>
      </c>
    </row>
    <row r="5" spans="1:5" ht="24.75" thickBot="1">
      <c r="A5" s="175" t="s">
        <v>124</v>
      </c>
      <c r="B5" s="89" t="s">
        <v>503</v>
      </c>
      <c r="C5" s="330" t="s">
        <v>421</v>
      </c>
      <c r="D5" s="330" t="s">
        <v>480</v>
      </c>
      <c r="E5" s="331" t="str">
        <f ca="1">+CONCATENATE(LEFT(ÖSSZEFÜGGÉSEK!A7,4),"……….",CHAR(10),"Módosítás utáni")</f>
        <v>……….
Módosítás utáni</v>
      </c>
    </row>
    <row r="6" spans="1:5" s="221" customFormat="1" ht="12.95" customHeight="1" thickBot="1">
      <c r="A6" s="78" t="s">
        <v>387</v>
      </c>
      <c r="B6" s="79" t="s">
        <v>388</v>
      </c>
      <c r="C6" s="79" t="s">
        <v>389</v>
      </c>
      <c r="D6" s="292" t="s">
        <v>391</v>
      </c>
      <c r="E6" s="341" t="s">
        <v>495</v>
      </c>
    </row>
    <row r="7" spans="1:5" s="221" customFormat="1" ht="15.95" customHeight="1" thickBot="1">
      <c r="A7" s="375" t="s">
        <v>40</v>
      </c>
      <c r="B7" s="376"/>
      <c r="C7" s="376"/>
      <c r="D7" s="376"/>
      <c r="E7" s="377"/>
    </row>
    <row r="8" spans="1:5" s="154" customFormat="1" ht="12" customHeight="1" thickBot="1">
      <c r="A8" s="78" t="s">
        <v>7</v>
      </c>
      <c r="B8" s="90" t="s">
        <v>409</v>
      </c>
      <c r="C8" s="114">
        <f>SUM(C9:C19)</f>
        <v>0</v>
      </c>
      <c r="D8" s="114">
        <f>SUM(D9:D19)</f>
        <v>0</v>
      </c>
      <c r="E8" s="149">
        <f>SUM(E9:E19)</f>
        <v>0</v>
      </c>
    </row>
    <row r="9" spans="1:5" s="154" customFormat="1" ht="12" customHeight="1">
      <c r="A9" s="214" t="s">
        <v>65</v>
      </c>
      <c r="B9" s="8" t="s">
        <v>176</v>
      </c>
      <c r="C9" s="277"/>
      <c r="D9" s="277"/>
      <c r="E9" s="332">
        <f>C9+D9</f>
        <v>0</v>
      </c>
    </row>
    <row r="10" spans="1:5" s="154" customFormat="1" ht="12" customHeight="1">
      <c r="A10" s="215" t="s">
        <v>66</v>
      </c>
      <c r="B10" s="6" t="s">
        <v>177</v>
      </c>
      <c r="C10" s="111"/>
      <c r="D10" s="267"/>
      <c r="E10" s="323">
        <f t="shared" ref="E10:E25" si="0">C10+D10</f>
        <v>0</v>
      </c>
    </row>
    <row r="11" spans="1:5" s="154" customFormat="1" ht="12" customHeight="1">
      <c r="A11" s="215" t="s">
        <v>67</v>
      </c>
      <c r="B11" s="6" t="s">
        <v>178</v>
      </c>
      <c r="C11" s="111"/>
      <c r="D11" s="267"/>
      <c r="E11" s="323">
        <f t="shared" si="0"/>
        <v>0</v>
      </c>
    </row>
    <row r="12" spans="1:5" s="154" customFormat="1" ht="12" customHeight="1">
      <c r="A12" s="215" t="s">
        <v>68</v>
      </c>
      <c r="B12" s="6" t="s">
        <v>179</v>
      </c>
      <c r="C12" s="111"/>
      <c r="D12" s="267"/>
      <c r="E12" s="323">
        <f t="shared" si="0"/>
        <v>0</v>
      </c>
    </row>
    <row r="13" spans="1:5" s="154" customFormat="1" ht="12" customHeight="1">
      <c r="A13" s="215" t="s">
        <v>85</v>
      </c>
      <c r="B13" s="6" t="s">
        <v>180</v>
      </c>
      <c r="C13" s="111"/>
      <c r="D13" s="267"/>
      <c r="E13" s="323">
        <f t="shared" si="0"/>
        <v>0</v>
      </c>
    </row>
    <row r="14" spans="1:5" s="154" customFormat="1" ht="12" customHeight="1">
      <c r="A14" s="215" t="s">
        <v>69</v>
      </c>
      <c r="B14" s="6" t="s">
        <v>303</v>
      </c>
      <c r="C14" s="111"/>
      <c r="D14" s="267"/>
      <c r="E14" s="323">
        <f t="shared" si="0"/>
        <v>0</v>
      </c>
    </row>
    <row r="15" spans="1:5" s="154" customFormat="1" ht="12" customHeight="1">
      <c r="A15" s="215" t="s">
        <v>70</v>
      </c>
      <c r="B15" s="5" t="s">
        <v>304</v>
      </c>
      <c r="C15" s="111"/>
      <c r="D15" s="267"/>
      <c r="E15" s="323">
        <f t="shared" si="0"/>
        <v>0</v>
      </c>
    </row>
    <row r="16" spans="1:5" s="154" customFormat="1" ht="12" customHeight="1">
      <c r="A16" s="215" t="s">
        <v>77</v>
      </c>
      <c r="B16" s="6" t="s">
        <v>183</v>
      </c>
      <c r="C16" s="275"/>
      <c r="D16" s="304"/>
      <c r="E16" s="324">
        <f t="shared" si="0"/>
        <v>0</v>
      </c>
    </row>
    <row r="17" spans="1:5" s="222" customFormat="1" ht="12" customHeight="1">
      <c r="A17" s="215" t="s">
        <v>78</v>
      </c>
      <c r="B17" s="6" t="s">
        <v>184</v>
      </c>
      <c r="C17" s="111"/>
      <c r="D17" s="267"/>
      <c r="E17" s="323">
        <f t="shared" si="0"/>
        <v>0</v>
      </c>
    </row>
    <row r="18" spans="1:5" s="222" customFormat="1" ht="12" customHeight="1">
      <c r="A18" s="215" t="s">
        <v>79</v>
      </c>
      <c r="B18" s="6" t="s">
        <v>336</v>
      </c>
      <c r="C18" s="113"/>
      <c r="D18" s="268"/>
      <c r="E18" s="333">
        <f t="shared" si="0"/>
        <v>0</v>
      </c>
    </row>
    <row r="19" spans="1:5" s="222" customFormat="1" ht="12" customHeight="1" thickBot="1">
      <c r="A19" s="215" t="s">
        <v>80</v>
      </c>
      <c r="B19" s="5" t="s">
        <v>185</v>
      </c>
      <c r="C19" s="113"/>
      <c r="D19" s="268"/>
      <c r="E19" s="333">
        <f t="shared" si="0"/>
        <v>0</v>
      </c>
    </row>
    <row r="20" spans="1:5" s="154" customFormat="1" ht="12" customHeight="1" thickBot="1">
      <c r="A20" s="78" t="s">
        <v>8</v>
      </c>
      <c r="B20" s="90" t="s">
        <v>305</v>
      </c>
      <c r="C20" s="114">
        <f>SUM(C21:C23)</f>
        <v>0</v>
      </c>
      <c r="D20" s="269">
        <f>SUM(D21:D23)</f>
        <v>0</v>
      </c>
      <c r="E20" s="149">
        <f>SUM(E21:E23)</f>
        <v>0</v>
      </c>
    </row>
    <row r="21" spans="1:5" s="222" customFormat="1" ht="12" customHeight="1">
      <c r="A21" s="215" t="s">
        <v>71</v>
      </c>
      <c r="B21" s="7" t="s">
        <v>158</v>
      </c>
      <c r="C21" s="111"/>
      <c r="D21" s="267"/>
      <c r="E21" s="323">
        <f t="shared" si="0"/>
        <v>0</v>
      </c>
    </row>
    <row r="22" spans="1:5" s="222" customFormat="1" ht="12" customHeight="1">
      <c r="A22" s="215" t="s">
        <v>72</v>
      </c>
      <c r="B22" s="6" t="s">
        <v>306</v>
      </c>
      <c r="C22" s="111"/>
      <c r="D22" s="267"/>
      <c r="E22" s="323">
        <f t="shared" si="0"/>
        <v>0</v>
      </c>
    </row>
    <row r="23" spans="1:5" s="222" customFormat="1" ht="12" customHeight="1">
      <c r="A23" s="215" t="s">
        <v>73</v>
      </c>
      <c r="B23" s="6" t="s">
        <v>307</v>
      </c>
      <c r="C23" s="111"/>
      <c r="D23" s="267"/>
      <c r="E23" s="323">
        <f t="shared" si="0"/>
        <v>0</v>
      </c>
    </row>
    <row r="24" spans="1:5" s="222" customFormat="1" ht="12" customHeight="1" thickBot="1">
      <c r="A24" s="215" t="s">
        <v>74</v>
      </c>
      <c r="B24" s="6" t="s">
        <v>414</v>
      </c>
      <c r="C24" s="111"/>
      <c r="D24" s="267"/>
      <c r="E24" s="323">
        <f t="shared" si="0"/>
        <v>0</v>
      </c>
    </row>
    <row r="25" spans="1:5" s="222" customFormat="1" ht="12" customHeight="1" thickBot="1">
      <c r="A25" s="80" t="s">
        <v>9</v>
      </c>
      <c r="B25" s="61" t="s">
        <v>101</v>
      </c>
      <c r="C25" s="301"/>
      <c r="D25" s="303"/>
      <c r="E25" s="149">
        <f t="shared" si="0"/>
        <v>0</v>
      </c>
    </row>
    <row r="26" spans="1:5" s="222" customFormat="1" ht="12" customHeight="1" thickBot="1">
      <c r="A26" s="80" t="s">
        <v>10</v>
      </c>
      <c r="B26" s="61" t="s">
        <v>308</v>
      </c>
      <c r="C26" s="114">
        <f>+C27+C28</f>
        <v>0</v>
      </c>
      <c r="D26" s="269">
        <f>+D27+D28</f>
        <v>0</v>
      </c>
      <c r="E26" s="149">
        <f>+E27+E28+E29</f>
        <v>0</v>
      </c>
    </row>
    <row r="27" spans="1:5" s="222" customFormat="1" ht="12" customHeight="1">
      <c r="A27" s="216" t="s">
        <v>167</v>
      </c>
      <c r="B27" s="217" t="s">
        <v>306</v>
      </c>
      <c r="C27" s="276"/>
      <c r="D27" s="63"/>
      <c r="E27" s="325">
        <f>C27+D27</f>
        <v>0</v>
      </c>
    </row>
    <row r="28" spans="1:5" s="222" customFormat="1" ht="12" customHeight="1">
      <c r="A28" s="216" t="s">
        <v>168</v>
      </c>
      <c r="B28" s="218" t="s">
        <v>309</v>
      </c>
      <c r="C28" s="115"/>
      <c r="D28" s="270"/>
      <c r="E28" s="323">
        <f>C28+D28</f>
        <v>0</v>
      </c>
    </row>
    <row r="29" spans="1:5" s="222" customFormat="1" ht="12" customHeight="1" thickBot="1">
      <c r="A29" s="215" t="s">
        <v>169</v>
      </c>
      <c r="B29" s="66" t="s">
        <v>415</v>
      </c>
      <c r="C29" s="52"/>
      <c r="D29" s="305"/>
      <c r="E29" s="333">
        <f>C29+D29</f>
        <v>0</v>
      </c>
    </row>
    <row r="30" spans="1:5" s="222" customFormat="1" ht="12" customHeight="1" thickBot="1">
      <c r="A30" s="80" t="s">
        <v>11</v>
      </c>
      <c r="B30" s="61" t="s">
        <v>310</v>
      </c>
      <c r="C30" s="114">
        <f>+C31+C32+C33</f>
        <v>0</v>
      </c>
      <c r="D30" s="269">
        <f>+D31+D32+D33</f>
        <v>0</v>
      </c>
      <c r="E30" s="337">
        <f>C30+D30</f>
        <v>0</v>
      </c>
    </row>
    <row r="31" spans="1:5" s="222" customFormat="1" ht="12" customHeight="1">
      <c r="A31" s="216" t="s">
        <v>58</v>
      </c>
      <c r="B31" s="217" t="s">
        <v>190</v>
      </c>
      <c r="C31" s="276"/>
      <c r="D31" s="63"/>
      <c r="E31" s="338">
        <f>+E32+E33+E34</f>
        <v>0</v>
      </c>
    </row>
    <row r="32" spans="1:5" s="222" customFormat="1" ht="12" customHeight="1">
      <c r="A32" s="216" t="s">
        <v>59</v>
      </c>
      <c r="B32" s="218" t="s">
        <v>191</v>
      </c>
      <c r="C32" s="115"/>
      <c r="D32" s="270"/>
      <c r="E32" s="325">
        <f>C32+D32</f>
        <v>0</v>
      </c>
    </row>
    <row r="33" spans="1:5" s="222" customFormat="1" ht="12" customHeight="1" thickBot="1">
      <c r="A33" s="215" t="s">
        <v>60</v>
      </c>
      <c r="B33" s="66" t="s">
        <v>192</v>
      </c>
      <c r="C33" s="52"/>
      <c r="D33" s="305"/>
      <c r="E33" s="320">
        <f>C33+D33</f>
        <v>0</v>
      </c>
    </row>
    <row r="34" spans="1:5" s="154" customFormat="1" ht="12" customHeight="1" thickBot="1">
      <c r="A34" s="80" t="s">
        <v>12</v>
      </c>
      <c r="B34" s="61" t="s">
        <v>278</v>
      </c>
      <c r="C34" s="301"/>
      <c r="D34" s="303"/>
      <c r="E34" s="339">
        <f>C34+D34</f>
        <v>0</v>
      </c>
    </row>
    <row r="35" spans="1:5" s="154" customFormat="1" ht="12" customHeight="1" thickBot="1">
      <c r="A35" s="80" t="s">
        <v>13</v>
      </c>
      <c r="B35" s="61" t="s">
        <v>311</v>
      </c>
      <c r="C35" s="301"/>
      <c r="D35" s="303"/>
      <c r="E35" s="149">
        <f>C35+D35</f>
        <v>0</v>
      </c>
    </row>
    <row r="36" spans="1:5" s="154" customFormat="1" ht="12" customHeight="1" thickBot="1">
      <c r="A36" s="78" t="s">
        <v>14</v>
      </c>
      <c r="B36" s="61" t="s">
        <v>416</v>
      </c>
      <c r="C36" s="114">
        <f>+C8+C20+C25+C26+C30+C34+C35</f>
        <v>0</v>
      </c>
      <c r="D36" s="269">
        <f>+D8+D20+D25+D26+D30+D34+D35</f>
        <v>0</v>
      </c>
      <c r="E36" s="149">
        <f>C36+D36</f>
        <v>0</v>
      </c>
    </row>
    <row r="37" spans="1:5" s="154" customFormat="1" ht="12" customHeight="1" thickBot="1">
      <c r="A37" s="91" t="s">
        <v>15</v>
      </c>
      <c r="B37" s="61" t="s">
        <v>313</v>
      </c>
      <c r="C37" s="114">
        <f>+C38+C39+C40</f>
        <v>0</v>
      </c>
      <c r="D37" s="269">
        <f>+D38+D39+D40</f>
        <v>0</v>
      </c>
      <c r="E37" s="149">
        <f>+E8+E20+E25+E26+E31+E35+E36</f>
        <v>0</v>
      </c>
    </row>
    <row r="38" spans="1:5" s="154" customFormat="1" ht="12" customHeight="1">
      <c r="A38" s="216" t="s">
        <v>314</v>
      </c>
      <c r="B38" s="217" t="s">
        <v>140</v>
      </c>
      <c r="C38" s="276"/>
      <c r="D38" s="63"/>
      <c r="E38" s="338">
        <f>+E39+E40+E41</f>
        <v>0</v>
      </c>
    </row>
    <row r="39" spans="1:5" s="154" customFormat="1" ht="12" customHeight="1">
      <c r="A39" s="216" t="s">
        <v>315</v>
      </c>
      <c r="B39" s="218" t="s">
        <v>2</v>
      </c>
      <c r="C39" s="115"/>
      <c r="D39" s="270"/>
      <c r="E39" s="325">
        <f>C39+D39</f>
        <v>0</v>
      </c>
    </row>
    <row r="40" spans="1:5" s="222" customFormat="1" ht="12" customHeight="1" thickBot="1">
      <c r="A40" s="215" t="s">
        <v>316</v>
      </c>
      <c r="B40" s="66" t="s">
        <v>317</v>
      </c>
      <c r="C40" s="52"/>
      <c r="D40" s="305"/>
      <c r="E40" s="320">
        <f>C40+D40</f>
        <v>0</v>
      </c>
    </row>
    <row r="41" spans="1:5" s="222" customFormat="1" ht="15" customHeight="1" thickBot="1">
      <c r="A41" s="91" t="s">
        <v>16</v>
      </c>
      <c r="B41" s="92" t="s">
        <v>318</v>
      </c>
      <c r="C41" s="302">
        <f>+C36+C37</f>
        <v>0</v>
      </c>
      <c r="D41" s="299">
        <f>+D36+D37</f>
        <v>0</v>
      </c>
      <c r="E41" s="339">
        <f>C41+D41</f>
        <v>0</v>
      </c>
    </row>
    <row r="42" spans="1:5" s="222" customFormat="1" ht="15" customHeight="1">
      <c r="A42" s="93"/>
      <c r="B42" s="94"/>
      <c r="C42" s="150"/>
    </row>
    <row r="43" spans="1:5" ht="13.5" thickBot="1">
      <c r="A43" s="95"/>
      <c r="B43" s="96"/>
      <c r="C43" s="151"/>
    </row>
    <row r="44" spans="1:5" s="221" customFormat="1" ht="16.5" customHeight="1" thickBot="1">
      <c r="A44" s="375" t="s">
        <v>41</v>
      </c>
      <c r="B44" s="376"/>
      <c r="C44" s="376"/>
      <c r="D44" s="376"/>
      <c r="E44" s="377"/>
    </row>
    <row r="45" spans="1:5" s="223" customFormat="1" ht="12" customHeight="1" thickBot="1">
      <c r="A45" s="80" t="s">
        <v>7</v>
      </c>
      <c r="B45" s="61" t="s">
        <v>319</v>
      </c>
      <c r="C45" s="114">
        <f>SUM(C46:C50)</f>
        <v>0</v>
      </c>
      <c r="D45" s="269">
        <f>SUM(D46:D50)</f>
        <v>0</v>
      </c>
      <c r="E45" s="149">
        <f>SUM(E46:E50)</f>
        <v>0</v>
      </c>
    </row>
    <row r="46" spans="1:5" ht="12" customHeight="1">
      <c r="A46" s="215" t="s">
        <v>65</v>
      </c>
      <c r="B46" s="7" t="s">
        <v>36</v>
      </c>
      <c r="C46" s="276"/>
      <c r="D46" s="63"/>
      <c r="E46" s="325">
        <f>C46+D46</f>
        <v>0</v>
      </c>
    </row>
    <row r="47" spans="1:5" ht="12" customHeight="1">
      <c r="A47" s="215" t="s">
        <v>66</v>
      </c>
      <c r="B47" s="6" t="s">
        <v>110</v>
      </c>
      <c r="C47" s="51"/>
      <c r="D47" s="64"/>
      <c r="E47" s="321">
        <f>C47+D47</f>
        <v>0</v>
      </c>
    </row>
    <row r="48" spans="1:5" ht="12" customHeight="1">
      <c r="A48" s="215" t="s">
        <v>67</v>
      </c>
      <c r="B48" s="6" t="s">
        <v>84</v>
      </c>
      <c r="C48" s="51"/>
      <c r="D48" s="64"/>
      <c r="E48" s="321">
        <f>C48+D48</f>
        <v>0</v>
      </c>
    </row>
    <row r="49" spans="1:5" ht="12" customHeight="1">
      <c r="A49" s="215" t="s">
        <v>68</v>
      </c>
      <c r="B49" s="6" t="s">
        <v>111</v>
      </c>
      <c r="C49" s="51"/>
      <c r="D49" s="64"/>
      <c r="E49" s="321">
        <f>C49+D49</f>
        <v>0</v>
      </c>
    </row>
    <row r="50" spans="1:5" ht="12" customHeight="1" thickBot="1">
      <c r="A50" s="215" t="s">
        <v>85</v>
      </c>
      <c r="B50" s="6" t="s">
        <v>112</v>
      </c>
      <c r="C50" s="51"/>
      <c r="D50" s="64"/>
      <c r="E50" s="321">
        <f>C50+D50</f>
        <v>0</v>
      </c>
    </row>
    <row r="51" spans="1:5" ht="12" customHeight="1" thickBot="1">
      <c r="A51" s="80" t="s">
        <v>8</v>
      </c>
      <c r="B51" s="61" t="s">
        <v>320</v>
      </c>
      <c r="C51" s="114">
        <f>SUM(C52:C54)</f>
        <v>0</v>
      </c>
      <c r="D51" s="269">
        <f>SUM(D52:D54)</f>
        <v>0</v>
      </c>
      <c r="E51" s="149">
        <f>SUM(E52:E54)</f>
        <v>0</v>
      </c>
    </row>
    <row r="52" spans="1:5" s="223" customFormat="1" ht="12" customHeight="1">
      <c r="A52" s="215" t="s">
        <v>71</v>
      </c>
      <c r="B52" s="7" t="s">
        <v>130</v>
      </c>
      <c r="C52" s="276"/>
      <c r="D52" s="63"/>
      <c r="E52" s="325">
        <f>C52+D52</f>
        <v>0</v>
      </c>
    </row>
    <row r="53" spans="1:5" ht="12" customHeight="1">
      <c r="A53" s="215" t="s">
        <v>72</v>
      </c>
      <c r="B53" s="6" t="s">
        <v>114</v>
      </c>
      <c r="C53" s="51"/>
      <c r="D53" s="64"/>
      <c r="E53" s="321">
        <f>C53+D53</f>
        <v>0</v>
      </c>
    </row>
    <row r="54" spans="1:5" ht="12" customHeight="1">
      <c r="A54" s="215" t="s">
        <v>73</v>
      </c>
      <c r="B54" s="6" t="s">
        <v>42</v>
      </c>
      <c r="C54" s="51"/>
      <c r="D54" s="64"/>
      <c r="E54" s="321">
        <f>C54+D54</f>
        <v>0</v>
      </c>
    </row>
    <row r="55" spans="1:5" ht="12" customHeight="1" thickBot="1">
      <c r="A55" s="215" t="s">
        <v>74</v>
      </c>
      <c r="B55" s="6" t="s">
        <v>413</v>
      </c>
      <c r="C55" s="51"/>
      <c r="D55" s="64"/>
      <c r="E55" s="321">
        <f>C55+D55</f>
        <v>0</v>
      </c>
    </row>
    <row r="56" spans="1:5" ht="15" customHeight="1" thickBot="1">
      <c r="A56" s="80" t="s">
        <v>9</v>
      </c>
      <c r="B56" s="61" t="s">
        <v>4</v>
      </c>
      <c r="C56" s="301"/>
      <c r="D56" s="303"/>
      <c r="E56" s="149">
        <f>C56+D56</f>
        <v>0</v>
      </c>
    </row>
    <row r="57" spans="1:5" ht="13.5" thickBot="1">
      <c r="A57" s="80" t="s">
        <v>10</v>
      </c>
      <c r="B57" s="97" t="s">
        <v>417</v>
      </c>
      <c r="C57" s="302">
        <f>+C45+C51+C56</f>
        <v>0</v>
      </c>
      <c r="D57" s="299">
        <f>+D45+D51+D56</f>
        <v>0</v>
      </c>
      <c r="E57" s="152">
        <f>+E45+E51+E56</f>
        <v>0</v>
      </c>
    </row>
    <row r="58" spans="1:5" ht="15" customHeight="1" thickBot="1">
      <c r="C58" s="153"/>
      <c r="E58" s="153"/>
    </row>
    <row r="59" spans="1:5" ht="14.25" customHeight="1" thickBot="1">
      <c r="A59" s="100" t="s">
        <v>408</v>
      </c>
      <c r="B59" s="101"/>
      <c r="C59" s="297"/>
      <c r="D59" s="297"/>
      <c r="E59" s="313">
        <f>C59+D59</f>
        <v>0</v>
      </c>
    </row>
    <row r="60" spans="1:5" ht="13.5" thickBot="1">
      <c r="A60" s="100" t="s">
        <v>125</v>
      </c>
      <c r="B60" s="101"/>
      <c r="C60" s="297"/>
      <c r="D60" s="297"/>
      <c r="E60" s="313">
        <f>C60+D60</f>
        <v>0</v>
      </c>
    </row>
  </sheetData>
  <sheetProtection sheet="1" objects="1" scenarios="1" formatCells="0"/>
  <customSheetViews>
    <customSheetView guid="{89611CC9-506E-48A8-A101-09FDE75231D6}" scale="145" state="hidden">
      <selection activeCell="B10" sqref="B10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205C45B3-5796-43E4-ADF6-EB819BC78C16}" scale="145" state="hidden">
      <selection activeCell="B10" sqref="B10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mergeCells count="4">
    <mergeCell ref="B2:D2"/>
    <mergeCell ref="B3:D3"/>
    <mergeCell ref="A7:E7"/>
    <mergeCell ref="A44:E44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Munka27"/>
  <dimension ref="A1"/>
  <sheetViews>
    <sheetView topLeftCell="A10" workbookViewId="0">
      <selection activeCell="Q38" sqref="Q38"/>
    </sheetView>
  </sheetViews>
  <sheetFormatPr defaultRowHeight="12.75"/>
  <sheetData/>
  <customSheetViews>
    <customSheetView guid="{89611CC9-506E-48A8-A101-09FDE75231D6}" topLeftCell="A10">
      <selection activeCell="Q38" sqref="Q38"/>
      <pageMargins left="0.7" right="0.7" top="0.75" bottom="0.75" header="0.3" footer="0.3"/>
    </customSheetView>
    <customSheetView guid="{205C45B3-5796-43E4-ADF6-EB819BC78C16}" topLeftCell="A10">
      <selection activeCell="Q38" sqref="Q38"/>
      <pageMargins left="0.7" right="0.7" top="0.75" bottom="0.75" header="0.3" footer="0.3"/>
    </customSheetView>
  </customSheetViews>
  <phoneticPr fontId="25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 codeName="Munka28"/>
  <dimension ref="A1"/>
  <sheetViews>
    <sheetView workbookViewId="0"/>
  </sheetViews>
  <sheetFormatPr defaultRowHeight="12.75"/>
  <sheetData/>
  <customSheetViews>
    <customSheetView guid="{89611CC9-506E-48A8-A101-09FDE75231D6}">
      <pageMargins left="0.7" right="0.7" top="0.75" bottom="0.75" header="0.3" footer="0.3"/>
    </customSheetView>
    <customSheetView guid="{205C45B3-5796-43E4-ADF6-EB819BC78C16}">
      <pageMargins left="0.7" right="0.7" top="0.75" bottom="0.75" header="0.3" footer="0.3"/>
    </customSheetView>
  </customSheetViews>
  <phoneticPr fontId="2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rgb="FF92D050"/>
  </sheetPr>
  <dimension ref="A1:I161"/>
  <sheetViews>
    <sheetView zoomScale="130" zoomScaleNormal="130" zoomScaleSheetLayoutView="100" workbookViewId="0">
      <selection activeCell="I9" sqref="I9"/>
    </sheetView>
  </sheetViews>
  <sheetFormatPr defaultRowHeight="15.75"/>
  <cols>
    <col min="1" max="1" width="9.5" style="156" customWidth="1"/>
    <col min="2" max="2" width="59.6640625" style="156" customWidth="1"/>
    <col min="3" max="3" width="17.33203125" style="157" customWidth="1"/>
    <col min="4" max="5" width="17.33203125" style="179" customWidth="1"/>
    <col min="6" max="16384" width="9.33203125" style="179"/>
  </cols>
  <sheetData>
    <row r="1" spans="1:5" ht="15.95" customHeight="1">
      <c r="A1" s="368" t="s">
        <v>5</v>
      </c>
      <c r="B1" s="368"/>
      <c r="C1" s="368"/>
      <c r="D1" s="368"/>
      <c r="E1" s="368"/>
    </row>
    <row r="2" spans="1:5" ht="15.95" customHeight="1" thickBot="1">
      <c r="A2" s="359" t="s">
        <v>88</v>
      </c>
      <c r="B2" s="359"/>
      <c r="C2" s="251"/>
      <c r="E2" s="251" t="s">
        <v>131</v>
      </c>
    </row>
    <row r="3" spans="1:5">
      <c r="A3" s="360" t="s">
        <v>53</v>
      </c>
      <c r="B3" s="362" t="s">
        <v>6</v>
      </c>
      <c r="C3" s="364" t="str">
        <f ca="1">+CONCATENATE(LEFT(ÖSSZEFÜGGÉSEK!A6,4),". évi")</f>
        <v>2016. évi</v>
      </c>
      <c r="D3" s="365"/>
      <c r="E3" s="366"/>
    </row>
    <row r="4" spans="1:5" ht="24.75" thickBot="1">
      <c r="A4" s="361"/>
      <c r="B4" s="363"/>
      <c r="C4" s="254" t="s">
        <v>421</v>
      </c>
      <c r="D4" s="252" t="s">
        <v>480</v>
      </c>
      <c r="E4" s="253" t="str">
        <f ca="1">+CONCATENATE(LEFT(ÖSSZEFÜGGÉSEK!A6,4),"……….",CHAR(10),"Módosítás utáni")</f>
        <v>2016……….
Módosítás utáni</v>
      </c>
    </row>
    <row r="5" spans="1:5" s="180" customFormat="1" ht="12" customHeight="1" thickBot="1">
      <c r="A5" s="176" t="s">
        <v>387</v>
      </c>
      <c r="B5" s="177" t="s">
        <v>388</v>
      </c>
      <c r="C5" s="177" t="s">
        <v>389</v>
      </c>
      <c r="D5" s="177" t="s">
        <v>391</v>
      </c>
      <c r="E5" s="341" t="s">
        <v>495</v>
      </c>
    </row>
    <row r="6" spans="1:5" s="181" customFormat="1" ht="12" customHeight="1" thickBot="1">
      <c r="A6" s="18" t="s">
        <v>7</v>
      </c>
      <c r="B6" s="19" t="s">
        <v>152</v>
      </c>
      <c r="C6" s="168">
        <f>+C7+C8+C9+C10+C11+C12</f>
        <v>0</v>
      </c>
      <c r="D6" s="168">
        <f>+D7+D8+D9+D10+D11+D12</f>
        <v>0</v>
      </c>
      <c r="E6" s="103">
        <f>+E7+E8+E9+E10+E11+E12</f>
        <v>0</v>
      </c>
    </row>
    <row r="7" spans="1:5" s="181" customFormat="1" ht="12" customHeight="1">
      <c r="A7" s="13" t="s">
        <v>65</v>
      </c>
      <c r="B7" s="182" t="s">
        <v>153</v>
      </c>
      <c r="C7" s="170"/>
      <c r="D7" s="170"/>
      <c r="E7" s="212">
        <f>C7+D7</f>
        <v>0</v>
      </c>
    </row>
    <row r="8" spans="1:5" s="181" customFormat="1" ht="12" customHeight="1">
      <c r="A8" s="12" t="s">
        <v>66</v>
      </c>
      <c r="B8" s="183" t="s">
        <v>154</v>
      </c>
      <c r="C8" s="169"/>
      <c r="D8" s="169"/>
      <c r="E8" s="212">
        <f t="shared" ref="E8:E62" si="0">C8+D8</f>
        <v>0</v>
      </c>
    </row>
    <row r="9" spans="1:5" s="181" customFormat="1" ht="12" customHeight="1">
      <c r="A9" s="12" t="s">
        <v>67</v>
      </c>
      <c r="B9" s="183" t="s">
        <v>155</v>
      </c>
      <c r="C9" s="169"/>
      <c r="D9" s="169"/>
      <c r="E9" s="212">
        <f t="shared" si="0"/>
        <v>0</v>
      </c>
    </row>
    <row r="10" spans="1:5" s="181" customFormat="1" ht="12" customHeight="1">
      <c r="A10" s="12" t="s">
        <v>68</v>
      </c>
      <c r="B10" s="183" t="s">
        <v>156</v>
      </c>
      <c r="C10" s="169"/>
      <c r="D10" s="169"/>
      <c r="E10" s="212">
        <f t="shared" si="0"/>
        <v>0</v>
      </c>
    </row>
    <row r="11" spans="1:5" s="181" customFormat="1" ht="12" customHeight="1">
      <c r="A11" s="12" t="s">
        <v>85</v>
      </c>
      <c r="B11" s="105" t="s">
        <v>332</v>
      </c>
      <c r="C11" s="169"/>
      <c r="D11" s="169"/>
      <c r="E11" s="212">
        <f t="shared" si="0"/>
        <v>0</v>
      </c>
    </row>
    <row r="12" spans="1:5" s="181" customFormat="1" ht="12" customHeight="1" thickBot="1">
      <c r="A12" s="14" t="s">
        <v>69</v>
      </c>
      <c r="B12" s="106" t="s">
        <v>333</v>
      </c>
      <c r="C12" s="169"/>
      <c r="D12" s="169"/>
      <c r="E12" s="212">
        <f t="shared" si="0"/>
        <v>0</v>
      </c>
    </row>
    <row r="13" spans="1:5" s="181" customFormat="1" ht="12" customHeight="1" thickBot="1">
      <c r="A13" s="18" t="s">
        <v>8</v>
      </c>
      <c r="B13" s="104" t="s">
        <v>157</v>
      </c>
      <c r="C13" s="168">
        <f>+C14+C15+C16+C17+C18</f>
        <v>0</v>
      </c>
      <c r="D13" s="168">
        <f>+D14+D15+D16+D17+D18</f>
        <v>0</v>
      </c>
      <c r="E13" s="103">
        <f>+E14+E15+E16+E17+E18</f>
        <v>0</v>
      </c>
    </row>
    <row r="14" spans="1:5" s="181" customFormat="1" ht="12" customHeight="1">
      <c r="A14" s="13" t="s">
        <v>71</v>
      </c>
      <c r="B14" s="182" t="s">
        <v>158</v>
      </c>
      <c r="C14" s="170"/>
      <c r="D14" s="170"/>
      <c r="E14" s="212">
        <f t="shared" si="0"/>
        <v>0</v>
      </c>
    </row>
    <row r="15" spans="1:5" s="181" customFormat="1" ht="12" customHeight="1">
      <c r="A15" s="12" t="s">
        <v>72</v>
      </c>
      <c r="B15" s="183" t="s">
        <v>159</v>
      </c>
      <c r="C15" s="169"/>
      <c r="D15" s="169"/>
      <c r="E15" s="212">
        <f t="shared" si="0"/>
        <v>0</v>
      </c>
    </row>
    <row r="16" spans="1:5" s="181" customFormat="1" ht="12" customHeight="1">
      <c r="A16" s="12" t="s">
        <v>73</v>
      </c>
      <c r="B16" s="183" t="s">
        <v>324</v>
      </c>
      <c r="C16" s="169"/>
      <c r="D16" s="169"/>
      <c r="E16" s="212">
        <f t="shared" si="0"/>
        <v>0</v>
      </c>
    </row>
    <row r="17" spans="1:5" s="181" customFormat="1" ht="12" customHeight="1">
      <c r="A17" s="12" t="s">
        <v>74</v>
      </c>
      <c r="B17" s="183" t="s">
        <v>325</v>
      </c>
      <c r="C17" s="169"/>
      <c r="D17" s="169"/>
      <c r="E17" s="212">
        <f t="shared" si="0"/>
        <v>0</v>
      </c>
    </row>
    <row r="18" spans="1:5" s="181" customFormat="1" ht="12" customHeight="1">
      <c r="A18" s="12" t="s">
        <v>75</v>
      </c>
      <c r="B18" s="183" t="s">
        <v>160</v>
      </c>
      <c r="C18" s="169"/>
      <c r="D18" s="169"/>
      <c r="E18" s="212">
        <f t="shared" si="0"/>
        <v>0</v>
      </c>
    </row>
    <row r="19" spans="1:5" s="181" customFormat="1" ht="12" customHeight="1" thickBot="1">
      <c r="A19" s="14" t="s">
        <v>81</v>
      </c>
      <c r="B19" s="106" t="s">
        <v>161</v>
      </c>
      <c r="C19" s="171"/>
      <c r="D19" s="171"/>
      <c r="E19" s="212">
        <f t="shared" si="0"/>
        <v>0</v>
      </c>
    </row>
    <row r="20" spans="1:5" s="181" customFormat="1" ht="12" customHeight="1" thickBot="1">
      <c r="A20" s="18" t="s">
        <v>9</v>
      </c>
      <c r="B20" s="19" t="s">
        <v>162</v>
      </c>
      <c r="C20" s="168">
        <f>+C21+C22+C23+C24+C25</f>
        <v>0</v>
      </c>
      <c r="D20" s="168">
        <f>+D21+D22+D23+D24+D25</f>
        <v>0</v>
      </c>
      <c r="E20" s="103">
        <f>+E21+E22+E23+E24+E25</f>
        <v>0</v>
      </c>
    </row>
    <row r="21" spans="1:5" s="181" customFormat="1" ht="12" customHeight="1">
      <c r="A21" s="13" t="s">
        <v>54</v>
      </c>
      <c r="B21" s="182" t="s">
        <v>163</v>
      </c>
      <c r="C21" s="170"/>
      <c r="D21" s="170"/>
      <c r="E21" s="212">
        <f t="shared" si="0"/>
        <v>0</v>
      </c>
    </row>
    <row r="22" spans="1:5" s="181" customFormat="1" ht="12" customHeight="1">
      <c r="A22" s="12" t="s">
        <v>55</v>
      </c>
      <c r="B22" s="183" t="s">
        <v>164</v>
      </c>
      <c r="C22" s="169"/>
      <c r="D22" s="169"/>
      <c r="E22" s="212">
        <f t="shared" si="0"/>
        <v>0</v>
      </c>
    </row>
    <row r="23" spans="1:5" s="181" customFormat="1" ht="12" customHeight="1">
      <c r="A23" s="12" t="s">
        <v>56</v>
      </c>
      <c r="B23" s="183" t="s">
        <v>326</v>
      </c>
      <c r="C23" s="169"/>
      <c r="D23" s="169"/>
      <c r="E23" s="212">
        <f t="shared" si="0"/>
        <v>0</v>
      </c>
    </row>
    <row r="24" spans="1:5" s="181" customFormat="1" ht="12" customHeight="1">
      <c r="A24" s="12" t="s">
        <v>57</v>
      </c>
      <c r="B24" s="183" t="s">
        <v>327</v>
      </c>
      <c r="C24" s="169"/>
      <c r="D24" s="169"/>
      <c r="E24" s="212">
        <f t="shared" si="0"/>
        <v>0</v>
      </c>
    </row>
    <row r="25" spans="1:5" s="181" customFormat="1" ht="12" customHeight="1">
      <c r="A25" s="12" t="s">
        <v>98</v>
      </c>
      <c r="B25" s="183" t="s">
        <v>165</v>
      </c>
      <c r="C25" s="169"/>
      <c r="D25" s="169"/>
      <c r="E25" s="212">
        <f t="shared" si="0"/>
        <v>0</v>
      </c>
    </row>
    <row r="26" spans="1:5" s="181" customFormat="1" ht="12" customHeight="1" thickBot="1">
      <c r="A26" s="14" t="s">
        <v>99</v>
      </c>
      <c r="B26" s="184" t="s">
        <v>166</v>
      </c>
      <c r="C26" s="171"/>
      <c r="D26" s="171"/>
      <c r="E26" s="212">
        <f t="shared" si="0"/>
        <v>0</v>
      </c>
    </row>
    <row r="27" spans="1:5" s="181" customFormat="1" ht="12" customHeight="1" thickBot="1">
      <c r="A27" s="18" t="s">
        <v>100</v>
      </c>
      <c r="B27" s="19" t="s">
        <v>476</v>
      </c>
      <c r="C27" s="174">
        <f>+C28+C29+C30+C31+C32+C33+C34</f>
        <v>0</v>
      </c>
      <c r="D27" s="174">
        <f>+D28+D29+D30+D31+D32+D33+D34</f>
        <v>0</v>
      </c>
      <c r="E27" s="211">
        <f>+E28+E29+E30+E31+E32+E33+E34</f>
        <v>0</v>
      </c>
    </row>
    <row r="28" spans="1:5" s="181" customFormat="1" ht="12" customHeight="1">
      <c r="A28" s="13" t="s">
        <v>167</v>
      </c>
      <c r="B28" s="182" t="s">
        <v>469</v>
      </c>
      <c r="C28" s="213"/>
      <c r="D28" s="213">
        <f>+D29+D30+D31</f>
        <v>0</v>
      </c>
      <c r="E28" s="212">
        <f t="shared" si="0"/>
        <v>0</v>
      </c>
    </row>
    <row r="29" spans="1:5" s="181" customFormat="1" ht="12" customHeight="1">
      <c r="A29" s="12" t="s">
        <v>168</v>
      </c>
      <c r="B29" s="183" t="s">
        <v>470</v>
      </c>
      <c r="C29" s="169"/>
      <c r="D29" s="169"/>
      <c r="E29" s="212">
        <f t="shared" si="0"/>
        <v>0</v>
      </c>
    </row>
    <row r="30" spans="1:5" s="181" customFormat="1" ht="12" customHeight="1">
      <c r="A30" s="12" t="s">
        <v>169</v>
      </c>
      <c r="B30" s="183" t="s">
        <v>471</v>
      </c>
      <c r="C30" s="169"/>
      <c r="D30" s="169"/>
      <c r="E30" s="212">
        <f t="shared" si="0"/>
        <v>0</v>
      </c>
    </row>
    <row r="31" spans="1:5" s="181" customFormat="1" ht="12" customHeight="1">
      <c r="A31" s="12" t="s">
        <v>170</v>
      </c>
      <c r="B31" s="183" t="s">
        <v>472</v>
      </c>
      <c r="C31" s="169"/>
      <c r="D31" s="169"/>
      <c r="E31" s="212">
        <f t="shared" si="0"/>
        <v>0</v>
      </c>
    </row>
    <row r="32" spans="1:5" s="181" customFormat="1" ht="12" customHeight="1">
      <c r="A32" s="12" t="s">
        <v>473</v>
      </c>
      <c r="B32" s="183" t="s">
        <v>171</v>
      </c>
      <c r="C32" s="169"/>
      <c r="D32" s="169"/>
      <c r="E32" s="212">
        <f t="shared" si="0"/>
        <v>0</v>
      </c>
    </row>
    <row r="33" spans="1:5" s="181" customFormat="1" ht="12" customHeight="1">
      <c r="A33" s="12" t="s">
        <v>474</v>
      </c>
      <c r="B33" s="183" t="s">
        <v>172</v>
      </c>
      <c r="C33" s="169"/>
      <c r="D33" s="169"/>
      <c r="E33" s="212">
        <f t="shared" si="0"/>
        <v>0</v>
      </c>
    </row>
    <row r="34" spans="1:5" s="181" customFormat="1" ht="12" customHeight="1" thickBot="1">
      <c r="A34" s="14" t="s">
        <v>475</v>
      </c>
      <c r="B34" s="184" t="s">
        <v>173</v>
      </c>
      <c r="C34" s="171"/>
      <c r="D34" s="171"/>
      <c r="E34" s="212">
        <f t="shared" si="0"/>
        <v>0</v>
      </c>
    </row>
    <row r="35" spans="1:5" s="181" customFormat="1" ht="12" customHeight="1" thickBot="1">
      <c r="A35" s="18" t="s">
        <v>11</v>
      </c>
      <c r="B35" s="19" t="s">
        <v>334</v>
      </c>
      <c r="C35" s="168">
        <f>SUM(C36:C46)</f>
        <v>0</v>
      </c>
      <c r="D35" s="168">
        <f>SUM(D36:D46)</f>
        <v>0</v>
      </c>
      <c r="E35" s="103">
        <f>SUM(E36:E46)</f>
        <v>0</v>
      </c>
    </row>
    <row r="36" spans="1:5" s="181" customFormat="1" ht="12" customHeight="1">
      <c r="A36" s="13" t="s">
        <v>58</v>
      </c>
      <c r="B36" s="182" t="s">
        <v>176</v>
      </c>
      <c r="C36" s="170"/>
      <c r="D36" s="170"/>
      <c r="E36" s="212">
        <f t="shared" si="0"/>
        <v>0</v>
      </c>
    </row>
    <row r="37" spans="1:5" s="181" customFormat="1" ht="12" customHeight="1">
      <c r="A37" s="12" t="s">
        <v>59</v>
      </c>
      <c r="B37" s="183" t="s">
        <v>177</v>
      </c>
      <c r="C37" s="169"/>
      <c r="D37" s="169"/>
      <c r="E37" s="212">
        <f t="shared" si="0"/>
        <v>0</v>
      </c>
    </row>
    <row r="38" spans="1:5" s="181" customFormat="1" ht="12" customHeight="1">
      <c r="A38" s="12" t="s">
        <v>60</v>
      </c>
      <c r="B38" s="183" t="s">
        <v>178</v>
      </c>
      <c r="C38" s="169"/>
      <c r="D38" s="169"/>
      <c r="E38" s="212">
        <f t="shared" si="0"/>
        <v>0</v>
      </c>
    </row>
    <row r="39" spans="1:5" s="181" customFormat="1" ht="12" customHeight="1">
      <c r="A39" s="12" t="s">
        <v>102</v>
      </c>
      <c r="B39" s="183" t="s">
        <v>179</v>
      </c>
      <c r="C39" s="169"/>
      <c r="D39" s="169"/>
      <c r="E39" s="212">
        <f t="shared" si="0"/>
        <v>0</v>
      </c>
    </row>
    <row r="40" spans="1:5" s="181" customFormat="1" ht="12" customHeight="1">
      <c r="A40" s="12" t="s">
        <v>103</v>
      </c>
      <c r="B40" s="183" t="s">
        <v>180</v>
      </c>
      <c r="C40" s="169"/>
      <c r="D40" s="169"/>
      <c r="E40" s="212">
        <f t="shared" si="0"/>
        <v>0</v>
      </c>
    </row>
    <row r="41" spans="1:5" s="181" customFormat="1" ht="12" customHeight="1">
      <c r="A41" s="12" t="s">
        <v>104</v>
      </c>
      <c r="B41" s="183" t="s">
        <v>181</v>
      </c>
      <c r="C41" s="169"/>
      <c r="D41" s="169"/>
      <c r="E41" s="212">
        <f t="shared" si="0"/>
        <v>0</v>
      </c>
    </row>
    <row r="42" spans="1:5" s="181" customFormat="1" ht="12" customHeight="1">
      <c r="A42" s="12" t="s">
        <v>105</v>
      </c>
      <c r="B42" s="183" t="s">
        <v>182</v>
      </c>
      <c r="C42" s="169"/>
      <c r="D42" s="169"/>
      <c r="E42" s="212">
        <f t="shared" si="0"/>
        <v>0</v>
      </c>
    </row>
    <row r="43" spans="1:5" s="181" customFormat="1" ht="12" customHeight="1">
      <c r="A43" s="12" t="s">
        <v>106</v>
      </c>
      <c r="B43" s="183" t="s">
        <v>183</v>
      </c>
      <c r="C43" s="169"/>
      <c r="D43" s="169"/>
      <c r="E43" s="212">
        <f t="shared" si="0"/>
        <v>0</v>
      </c>
    </row>
    <row r="44" spans="1:5" s="181" customFormat="1" ht="12" customHeight="1">
      <c r="A44" s="12" t="s">
        <v>174</v>
      </c>
      <c r="B44" s="183" t="s">
        <v>184</v>
      </c>
      <c r="C44" s="172"/>
      <c r="D44" s="172"/>
      <c r="E44" s="212">
        <f t="shared" si="0"/>
        <v>0</v>
      </c>
    </row>
    <row r="45" spans="1:5" s="181" customFormat="1" ht="12" customHeight="1">
      <c r="A45" s="14" t="s">
        <v>175</v>
      </c>
      <c r="B45" s="184" t="s">
        <v>336</v>
      </c>
      <c r="C45" s="173"/>
      <c r="D45" s="173"/>
      <c r="E45" s="212">
        <f t="shared" si="0"/>
        <v>0</v>
      </c>
    </row>
    <row r="46" spans="1:5" s="181" customFormat="1" ht="12" customHeight="1" thickBot="1">
      <c r="A46" s="14" t="s">
        <v>335</v>
      </c>
      <c r="B46" s="106" t="s">
        <v>185</v>
      </c>
      <c r="C46" s="173"/>
      <c r="D46" s="173"/>
      <c r="E46" s="212">
        <f t="shared" si="0"/>
        <v>0</v>
      </c>
    </row>
    <row r="47" spans="1:5" s="181" customFormat="1" ht="12" customHeight="1" thickBot="1">
      <c r="A47" s="18" t="s">
        <v>12</v>
      </c>
      <c r="B47" s="19" t="s">
        <v>186</v>
      </c>
      <c r="C47" s="168">
        <f>SUM(C48:C52)</f>
        <v>0</v>
      </c>
      <c r="D47" s="168">
        <f>SUM(D48:D52)</f>
        <v>0</v>
      </c>
      <c r="E47" s="103">
        <f>SUM(E48:E52)</f>
        <v>0</v>
      </c>
    </row>
    <row r="48" spans="1:5" s="181" customFormat="1" ht="12" customHeight="1">
      <c r="A48" s="13" t="s">
        <v>61</v>
      </c>
      <c r="B48" s="182" t="s">
        <v>190</v>
      </c>
      <c r="C48" s="224"/>
      <c r="D48" s="224"/>
      <c r="E48" s="310">
        <f t="shared" si="0"/>
        <v>0</v>
      </c>
    </row>
    <row r="49" spans="1:5" s="181" customFormat="1" ht="12" customHeight="1">
      <c r="A49" s="12" t="s">
        <v>62</v>
      </c>
      <c r="B49" s="183" t="s">
        <v>191</v>
      </c>
      <c r="C49" s="172"/>
      <c r="D49" s="172"/>
      <c r="E49" s="310">
        <f t="shared" si="0"/>
        <v>0</v>
      </c>
    </row>
    <row r="50" spans="1:5" s="181" customFormat="1" ht="12" customHeight="1">
      <c r="A50" s="12" t="s">
        <v>187</v>
      </c>
      <c r="B50" s="183" t="s">
        <v>192</v>
      </c>
      <c r="C50" s="172"/>
      <c r="D50" s="172"/>
      <c r="E50" s="310">
        <f t="shared" si="0"/>
        <v>0</v>
      </c>
    </row>
    <row r="51" spans="1:5" s="181" customFormat="1" ht="12" customHeight="1">
      <c r="A51" s="12" t="s">
        <v>188</v>
      </c>
      <c r="B51" s="183" t="s">
        <v>193</v>
      </c>
      <c r="C51" s="172"/>
      <c r="D51" s="172"/>
      <c r="E51" s="310">
        <f t="shared" si="0"/>
        <v>0</v>
      </c>
    </row>
    <row r="52" spans="1:5" s="181" customFormat="1" ht="12" customHeight="1" thickBot="1">
      <c r="A52" s="14" t="s">
        <v>189</v>
      </c>
      <c r="B52" s="106" t="s">
        <v>194</v>
      </c>
      <c r="C52" s="173"/>
      <c r="D52" s="173"/>
      <c r="E52" s="310">
        <f t="shared" si="0"/>
        <v>0</v>
      </c>
    </row>
    <row r="53" spans="1:5" s="181" customFormat="1" ht="12" customHeight="1" thickBot="1">
      <c r="A53" s="18" t="s">
        <v>107</v>
      </c>
      <c r="B53" s="19" t="s">
        <v>195</v>
      </c>
      <c r="C53" s="168">
        <f>SUM(C54:C56)</f>
        <v>0</v>
      </c>
      <c r="D53" s="168">
        <f>SUM(D54:D56)</f>
        <v>0</v>
      </c>
      <c r="E53" s="103">
        <f>SUM(E54:E56)</f>
        <v>0</v>
      </c>
    </row>
    <row r="54" spans="1:5" s="181" customFormat="1" ht="12" customHeight="1">
      <c r="A54" s="13" t="s">
        <v>63</v>
      </c>
      <c r="B54" s="182" t="s">
        <v>196</v>
      </c>
      <c r="C54" s="170"/>
      <c r="D54" s="170"/>
      <c r="E54" s="212">
        <f t="shared" si="0"/>
        <v>0</v>
      </c>
    </row>
    <row r="55" spans="1:5" s="181" customFormat="1" ht="12" customHeight="1">
      <c r="A55" s="12" t="s">
        <v>64</v>
      </c>
      <c r="B55" s="183" t="s">
        <v>328</v>
      </c>
      <c r="C55" s="169"/>
      <c r="D55" s="169"/>
      <c r="E55" s="212">
        <f t="shared" si="0"/>
        <v>0</v>
      </c>
    </row>
    <row r="56" spans="1:5" s="181" customFormat="1" ht="12" customHeight="1">
      <c r="A56" s="12" t="s">
        <v>199</v>
      </c>
      <c r="B56" s="183" t="s">
        <v>197</v>
      </c>
      <c r="C56" s="169"/>
      <c r="D56" s="169"/>
      <c r="E56" s="212">
        <f t="shared" si="0"/>
        <v>0</v>
      </c>
    </row>
    <row r="57" spans="1:5" s="181" customFormat="1" ht="12" customHeight="1" thickBot="1">
      <c r="A57" s="14" t="s">
        <v>200</v>
      </c>
      <c r="B57" s="106" t="s">
        <v>198</v>
      </c>
      <c r="C57" s="171"/>
      <c r="D57" s="171"/>
      <c r="E57" s="212">
        <f t="shared" si="0"/>
        <v>0</v>
      </c>
    </row>
    <row r="58" spans="1:5" s="181" customFormat="1" ht="12" customHeight="1" thickBot="1">
      <c r="A58" s="18" t="s">
        <v>14</v>
      </c>
      <c r="B58" s="104" t="s">
        <v>201</v>
      </c>
      <c r="C58" s="168">
        <f>SUM(C59:C61)</f>
        <v>0</v>
      </c>
      <c r="D58" s="168">
        <f>SUM(D59:D61)</f>
        <v>0</v>
      </c>
      <c r="E58" s="103">
        <f>SUM(E59:E61)</f>
        <v>0</v>
      </c>
    </row>
    <row r="59" spans="1:5" s="181" customFormat="1" ht="12" customHeight="1">
      <c r="A59" s="13" t="s">
        <v>108</v>
      </c>
      <c r="B59" s="182" t="s">
        <v>203</v>
      </c>
      <c r="C59" s="172"/>
      <c r="D59" s="172"/>
      <c r="E59" s="308">
        <f t="shared" si="0"/>
        <v>0</v>
      </c>
    </row>
    <row r="60" spans="1:5" s="181" customFormat="1" ht="12" customHeight="1">
      <c r="A60" s="12" t="s">
        <v>109</v>
      </c>
      <c r="B60" s="183" t="s">
        <v>329</v>
      </c>
      <c r="C60" s="172"/>
      <c r="D60" s="172"/>
      <c r="E60" s="308">
        <f t="shared" si="0"/>
        <v>0</v>
      </c>
    </row>
    <row r="61" spans="1:5" s="181" customFormat="1" ht="12" customHeight="1">
      <c r="A61" s="12" t="s">
        <v>132</v>
      </c>
      <c r="B61" s="183" t="s">
        <v>204</v>
      </c>
      <c r="C61" s="172"/>
      <c r="D61" s="172"/>
      <c r="E61" s="308">
        <f t="shared" si="0"/>
        <v>0</v>
      </c>
    </row>
    <row r="62" spans="1:5" s="181" customFormat="1" ht="12" customHeight="1" thickBot="1">
      <c r="A62" s="14" t="s">
        <v>202</v>
      </c>
      <c r="B62" s="106" t="s">
        <v>205</v>
      </c>
      <c r="C62" s="172"/>
      <c r="D62" s="172"/>
      <c r="E62" s="308">
        <f t="shared" si="0"/>
        <v>0</v>
      </c>
    </row>
    <row r="63" spans="1:5" s="181" customFormat="1" ht="12" customHeight="1" thickBot="1">
      <c r="A63" s="238" t="s">
        <v>376</v>
      </c>
      <c r="B63" s="19" t="s">
        <v>206</v>
      </c>
      <c r="C63" s="174">
        <f>+C6+C13+C20+C27+C35+C47+C53+C58</f>
        <v>0</v>
      </c>
      <c r="D63" s="174">
        <f>+D6+D13+D20+D27+D35+D47+D53+D58</f>
        <v>0</v>
      </c>
      <c r="E63" s="211">
        <f>+E6+E13+E20+E27+E35+E47+E53+E58</f>
        <v>0</v>
      </c>
    </row>
    <row r="64" spans="1:5" s="181" customFormat="1" ht="12" customHeight="1" thickBot="1">
      <c r="A64" s="225" t="s">
        <v>207</v>
      </c>
      <c r="B64" s="104" t="s">
        <v>208</v>
      </c>
      <c r="C64" s="168">
        <f>SUM(C65:C67)</f>
        <v>0</v>
      </c>
      <c r="D64" s="168">
        <f>SUM(D65:D67)</f>
        <v>0</v>
      </c>
      <c r="E64" s="103">
        <f>SUM(E65:E67)</f>
        <v>0</v>
      </c>
    </row>
    <row r="65" spans="1:5" s="181" customFormat="1" ht="12" customHeight="1">
      <c r="A65" s="13" t="s">
        <v>239</v>
      </c>
      <c r="B65" s="182" t="s">
        <v>209</v>
      </c>
      <c r="C65" s="172"/>
      <c r="D65" s="172"/>
      <c r="E65" s="308">
        <f t="shared" ref="E65:E86" si="1">C65+D65</f>
        <v>0</v>
      </c>
    </row>
    <row r="66" spans="1:5" s="181" customFormat="1" ht="12" customHeight="1">
      <c r="A66" s="12" t="s">
        <v>248</v>
      </c>
      <c r="B66" s="183" t="s">
        <v>210</v>
      </c>
      <c r="C66" s="172"/>
      <c r="D66" s="172"/>
      <c r="E66" s="308">
        <f t="shared" si="1"/>
        <v>0</v>
      </c>
    </row>
    <row r="67" spans="1:5" s="181" customFormat="1" ht="12" customHeight="1" thickBot="1">
      <c r="A67" s="14" t="s">
        <v>249</v>
      </c>
      <c r="B67" s="234" t="s">
        <v>361</v>
      </c>
      <c r="C67" s="172"/>
      <c r="D67" s="172"/>
      <c r="E67" s="308">
        <f t="shared" si="1"/>
        <v>0</v>
      </c>
    </row>
    <row r="68" spans="1:5" s="181" customFormat="1" ht="12" customHeight="1" thickBot="1">
      <c r="A68" s="225" t="s">
        <v>212</v>
      </c>
      <c r="B68" s="104" t="s">
        <v>213</v>
      </c>
      <c r="C68" s="168">
        <f>SUM(C69:C72)</f>
        <v>0</v>
      </c>
      <c r="D68" s="168">
        <f>SUM(D69:D72)</f>
        <v>0</v>
      </c>
      <c r="E68" s="103">
        <f>SUM(E69:E72)</f>
        <v>0</v>
      </c>
    </row>
    <row r="69" spans="1:5" s="181" customFormat="1" ht="12" customHeight="1">
      <c r="A69" s="13" t="s">
        <v>86</v>
      </c>
      <c r="B69" s="182" t="s">
        <v>214</v>
      </c>
      <c r="C69" s="172"/>
      <c r="D69" s="172"/>
      <c r="E69" s="308">
        <f t="shared" si="1"/>
        <v>0</v>
      </c>
    </row>
    <row r="70" spans="1:5" s="181" customFormat="1" ht="12" customHeight="1">
      <c r="A70" s="12" t="s">
        <v>87</v>
      </c>
      <c r="B70" s="183" t="s">
        <v>215</v>
      </c>
      <c r="C70" s="172"/>
      <c r="D70" s="172"/>
      <c r="E70" s="308">
        <f t="shared" si="1"/>
        <v>0</v>
      </c>
    </row>
    <row r="71" spans="1:5" s="181" customFormat="1" ht="12" customHeight="1">
      <c r="A71" s="12" t="s">
        <v>240</v>
      </c>
      <c r="B71" s="183" t="s">
        <v>216</v>
      </c>
      <c r="C71" s="172"/>
      <c r="D71" s="172"/>
      <c r="E71" s="308">
        <f t="shared" si="1"/>
        <v>0</v>
      </c>
    </row>
    <row r="72" spans="1:5" s="181" customFormat="1" ht="12" customHeight="1" thickBot="1">
      <c r="A72" s="14" t="s">
        <v>241</v>
      </c>
      <c r="B72" s="106" t="s">
        <v>217</v>
      </c>
      <c r="C72" s="172"/>
      <c r="D72" s="172"/>
      <c r="E72" s="308">
        <f t="shared" si="1"/>
        <v>0</v>
      </c>
    </row>
    <row r="73" spans="1:5" s="181" customFormat="1" ht="12" customHeight="1" thickBot="1">
      <c r="A73" s="225" t="s">
        <v>218</v>
      </c>
      <c r="B73" s="104" t="s">
        <v>219</v>
      </c>
      <c r="C73" s="168">
        <f>SUM(C74:C75)</f>
        <v>0</v>
      </c>
      <c r="D73" s="168">
        <f>SUM(D74:D75)</f>
        <v>0</v>
      </c>
      <c r="E73" s="103">
        <f>SUM(E74:E75)</f>
        <v>0</v>
      </c>
    </row>
    <row r="74" spans="1:5" s="181" customFormat="1" ht="12" customHeight="1">
      <c r="A74" s="13" t="s">
        <v>242</v>
      </c>
      <c r="B74" s="182" t="s">
        <v>220</v>
      </c>
      <c r="C74" s="172"/>
      <c r="D74" s="172"/>
      <c r="E74" s="308">
        <f t="shared" si="1"/>
        <v>0</v>
      </c>
    </row>
    <row r="75" spans="1:5" s="181" customFormat="1" ht="12" customHeight="1" thickBot="1">
      <c r="A75" s="14" t="s">
        <v>243</v>
      </c>
      <c r="B75" s="106" t="s">
        <v>221</v>
      </c>
      <c r="C75" s="172"/>
      <c r="D75" s="172"/>
      <c r="E75" s="308">
        <f t="shared" si="1"/>
        <v>0</v>
      </c>
    </row>
    <row r="76" spans="1:5" s="181" customFormat="1" ht="12" customHeight="1" thickBot="1">
      <c r="A76" s="225" t="s">
        <v>222</v>
      </c>
      <c r="B76" s="104" t="s">
        <v>223</v>
      </c>
      <c r="C76" s="168">
        <f>SUM(C77:C79)</f>
        <v>0</v>
      </c>
      <c r="D76" s="168">
        <f>SUM(D77:D79)</f>
        <v>0</v>
      </c>
      <c r="E76" s="103">
        <f>SUM(E77:E79)</f>
        <v>0</v>
      </c>
    </row>
    <row r="77" spans="1:5" s="181" customFormat="1" ht="12" customHeight="1">
      <c r="A77" s="13" t="s">
        <v>244</v>
      </c>
      <c r="B77" s="182" t="s">
        <v>224</v>
      </c>
      <c r="C77" s="172"/>
      <c r="D77" s="172"/>
      <c r="E77" s="308">
        <f t="shared" si="1"/>
        <v>0</v>
      </c>
    </row>
    <row r="78" spans="1:5" s="181" customFormat="1" ht="12" customHeight="1">
      <c r="A78" s="12" t="s">
        <v>245</v>
      </c>
      <c r="B78" s="183" t="s">
        <v>225</v>
      </c>
      <c r="C78" s="172"/>
      <c r="D78" s="172"/>
      <c r="E78" s="308">
        <f t="shared" si="1"/>
        <v>0</v>
      </c>
    </row>
    <row r="79" spans="1:5" s="181" customFormat="1" ht="12" customHeight="1" thickBot="1">
      <c r="A79" s="14" t="s">
        <v>246</v>
      </c>
      <c r="B79" s="106" t="s">
        <v>226</v>
      </c>
      <c r="C79" s="172"/>
      <c r="D79" s="172"/>
      <c r="E79" s="308">
        <f t="shared" si="1"/>
        <v>0</v>
      </c>
    </row>
    <row r="80" spans="1:5" s="181" customFormat="1" ht="12" customHeight="1" thickBot="1">
      <c r="A80" s="225" t="s">
        <v>227</v>
      </c>
      <c r="B80" s="104" t="s">
        <v>247</v>
      </c>
      <c r="C80" s="168">
        <f>SUM(C81:C84)</f>
        <v>0</v>
      </c>
      <c r="D80" s="168">
        <f>SUM(D81:D84)</f>
        <v>0</v>
      </c>
      <c r="E80" s="103">
        <f>SUM(E81:E84)</f>
        <v>0</v>
      </c>
    </row>
    <row r="81" spans="1:5" s="181" customFormat="1" ht="12" customHeight="1">
      <c r="A81" s="186" t="s">
        <v>228</v>
      </c>
      <c r="B81" s="182" t="s">
        <v>229</v>
      </c>
      <c r="C81" s="172"/>
      <c r="D81" s="172"/>
      <c r="E81" s="308">
        <f t="shared" si="1"/>
        <v>0</v>
      </c>
    </row>
    <row r="82" spans="1:5" s="181" customFormat="1" ht="12" customHeight="1">
      <c r="A82" s="187" t="s">
        <v>230</v>
      </c>
      <c r="B82" s="183" t="s">
        <v>231</v>
      </c>
      <c r="C82" s="172"/>
      <c r="D82" s="172"/>
      <c r="E82" s="308">
        <f t="shared" si="1"/>
        <v>0</v>
      </c>
    </row>
    <row r="83" spans="1:5" s="181" customFormat="1" ht="12" customHeight="1">
      <c r="A83" s="187" t="s">
        <v>232</v>
      </c>
      <c r="B83" s="183" t="s">
        <v>233</v>
      </c>
      <c r="C83" s="172"/>
      <c r="D83" s="172"/>
      <c r="E83" s="308">
        <f t="shared" si="1"/>
        <v>0</v>
      </c>
    </row>
    <row r="84" spans="1:5" s="181" customFormat="1" ht="12" customHeight="1" thickBot="1">
      <c r="A84" s="188" t="s">
        <v>234</v>
      </c>
      <c r="B84" s="106" t="s">
        <v>235</v>
      </c>
      <c r="C84" s="172"/>
      <c r="D84" s="172"/>
      <c r="E84" s="308">
        <f t="shared" si="1"/>
        <v>0</v>
      </c>
    </row>
    <row r="85" spans="1:5" s="181" customFormat="1" ht="12" customHeight="1" thickBot="1">
      <c r="A85" s="225" t="s">
        <v>236</v>
      </c>
      <c r="B85" s="104" t="s">
        <v>375</v>
      </c>
      <c r="C85" s="227"/>
      <c r="D85" s="227"/>
      <c r="E85" s="103">
        <f t="shared" si="1"/>
        <v>0</v>
      </c>
    </row>
    <row r="86" spans="1:5" s="181" customFormat="1" ht="13.5" customHeight="1" thickBot="1">
      <c r="A86" s="225" t="s">
        <v>238</v>
      </c>
      <c r="B86" s="104" t="s">
        <v>237</v>
      </c>
      <c r="C86" s="227"/>
      <c r="D86" s="227"/>
      <c r="E86" s="103">
        <f t="shared" si="1"/>
        <v>0</v>
      </c>
    </row>
    <row r="87" spans="1:5" s="181" customFormat="1" ht="15.75" customHeight="1" thickBot="1">
      <c r="A87" s="225" t="s">
        <v>250</v>
      </c>
      <c r="B87" s="189" t="s">
        <v>378</v>
      </c>
      <c r="C87" s="174">
        <f>+C64+C68+C73+C76+C80+C86+C85</f>
        <v>0</v>
      </c>
      <c r="D87" s="174">
        <f>+D64+D68+D73+D76+D80+D86+D85</f>
        <v>0</v>
      </c>
      <c r="E87" s="211">
        <f>+E64+E68+E73+E76+E80+E86+E85</f>
        <v>0</v>
      </c>
    </row>
    <row r="88" spans="1:5" s="181" customFormat="1" ht="25.5" customHeight="1" thickBot="1">
      <c r="A88" s="226" t="s">
        <v>377</v>
      </c>
      <c r="B88" s="190" t="s">
        <v>379</v>
      </c>
      <c r="C88" s="174">
        <f>+C63+C87</f>
        <v>0</v>
      </c>
      <c r="D88" s="174">
        <f>+D63+D87</f>
        <v>0</v>
      </c>
      <c r="E88" s="211">
        <f>+E63+E87</f>
        <v>0</v>
      </c>
    </row>
    <row r="89" spans="1:5" s="181" customFormat="1" ht="83.25" customHeight="1">
      <c r="A89" s="3"/>
      <c r="B89" s="4"/>
      <c r="C89" s="108"/>
    </row>
    <row r="90" spans="1:5" ht="16.5" customHeight="1">
      <c r="A90" s="368" t="s">
        <v>35</v>
      </c>
      <c r="B90" s="368"/>
      <c r="C90" s="368"/>
      <c r="D90" s="368"/>
      <c r="E90" s="368"/>
    </row>
    <row r="91" spans="1:5" s="191" customFormat="1" ht="16.5" customHeight="1" thickBot="1">
      <c r="A91" s="369" t="s">
        <v>89</v>
      </c>
      <c r="B91" s="369"/>
      <c r="C91" s="65"/>
      <c r="E91" s="65" t="s">
        <v>131</v>
      </c>
    </row>
    <row r="92" spans="1:5">
      <c r="A92" s="360" t="s">
        <v>53</v>
      </c>
      <c r="B92" s="362" t="s">
        <v>422</v>
      </c>
      <c r="C92" s="364" t="str">
        <f ca="1">+CONCATENATE(LEFT(ÖSSZEFÜGGÉSEK!A6,4),". évi")</f>
        <v>2016. évi</v>
      </c>
      <c r="D92" s="365"/>
      <c r="E92" s="366"/>
    </row>
    <row r="93" spans="1:5" ht="24.75" thickBot="1">
      <c r="A93" s="361"/>
      <c r="B93" s="363"/>
      <c r="C93" s="254" t="s">
        <v>421</v>
      </c>
      <c r="D93" s="252" t="s">
        <v>480</v>
      </c>
      <c r="E93" s="253" t="str">
        <f ca="1">+CONCATENATE(LEFT(ÖSSZEFÜGGÉSEK!A6,4),". ….",CHAR(10),"Módosítás utáni")</f>
        <v>2016. ….
Módosítás utáni</v>
      </c>
    </row>
    <row r="94" spans="1:5" s="180" customFormat="1" ht="12" customHeight="1" thickBot="1">
      <c r="A94" s="25" t="s">
        <v>387</v>
      </c>
      <c r="B94" s="26" t="s">
        <v>388</v>
      </c>
      <c r="C94" s="26" t="s">
        <v>389</v>
      </c>
      <c r="D94" s="26" t="s">
        <v>391</v>
      </c>
      <c r="E94" s="326" t="s">
        <v>495</v>
      </c>
    </row>
    <row r="95" spans="1:5" ht="12" customHeight="1" thickBot="1">
      <c r="A95" s="20" t="s">
        <v>7</v>
      </c>
      <c r="B95" s="24" t="s">
        <v>337</v>
      </c>
      <c r="C95" s="167">
        <f>C96+C97+C98+C99+C100+C113</f>
        <v>0</v>
      </c>
      <c r="D95" s="167">
        <f>D96+D97+D98+D99+D100+D113</f>
        <v>0</v>
      </c>
      <c r="E95" s="241">
        <f>E96+E97+E98+E99+E100+E113</f>
        <v>0</v>
      </c>
    </row>
    <row r="96" spans="1:5" ht="12" customHeight="1">
      <c r="A96" s="15" t="s">
        <v>65</v>
      </c>
      <c r="B96" s="8" t="s">
        <v>36</v>
      </c>
      <c r="C96" s="245"/>
      <c r="D96" s="245"/>
      <c r="E96" s="311">
        <f t="shared" ref="E96:E129" si="2">C96+D96</f>
        <v>0</v>
      </c>
    </row>
    <row r="97" spans="1:5" ht="12" customHeight="1">
      <c r="A97" s="12" t="s">
        <v>66</v>
      </c>
      <c r="B97" s="6" t="s">
        <v>110</v>
      </c>
      <c r="C97" s="169"/>
      <c r="D97" s="169"/>
      <c r="E97" s="306">
        <f t="shared" si="2"/>
        <v>0</v>
      </c>
    </row>
    <row r="98" spans="1:5" ht="12" customHeight="1">
      <c r="A98" s="12" t="s">
        <v>67</v>
      </c>
      <c r="B98" s="6" t="s">
        <v>84</v>
      </c>
      <c r="C98" s="171"/>
      <c r="D98" s="171"/>
      <c r="E98" s="307">
        <f t="shared" si="2"/>
        <v>0</v>
      </c>
    </row>
    <row r="99" spans="1:5" ht="12" customHeight="1">
      <c r="A99" s="12" t="s">
        <v>68</v>
      </c>
      <c r="B99" s="9" t="s">
        <v>111</v>
      </c>
      <c r="C99" s="171"/>
      <c r="D99" s="171"/>
      <c r="E99" s="307">
        <f t="shared" si="2"/>
        <v>0</v>
      </c>
    </row>
    <row r="100" spans="1:5" ht="12" customHeight="1">
      <c r="A100" s="12" t="s">
        <v>76</v>
      </c>
      <c r="B100" s="17" t="s">
        <v>112</v>
      </c>
      <c r="C100" s="171"/>
      <c r="D100" s="171"/>
      <c r="E100" s="307">
        <f t="shared" si="2"/>
        <v>0</v>
      </c>
    </row>
    <row r="101" spans="1:5" ht="12" customHeight="1">
      <c r="A101" s="12" t="s">
        <v>69</v>
      </c>
      <c r="B101" s="6" t="s">
        <v>342</v>
      </c>
      <c r="C101" s="171"/>
      <c r="D101" s="171"/>
      <c r="E101" s="307">
        <f t="shared" si="2"/>
        <v>0</v>
      </c>
    </row>
    <row r="102" spans="1:5" ht="12" customHeight="1">
      <c r="A102" s="12" t="s">
        <v>70</v>
      </c>
      <c r="B102" s="69" t="s">
        <v>341</v>
      </c>
      <c r="C102" s="171"/>
      <c r="D102" s="171"/>
      <c r="E102" s="307">
        <f t="shared" si="2"/>
        <v>0</v>
      </c>
    </row>
    <row r="103" spans="1:5" ht="12" customHeight="1">
      <c r="A103" s="12" t="s">
        <v>77</v>
      </c>
      <c r="B103" s="69" t="s">
        <v>340</v>
      </c>
      <c r="C103" s="171"/>
      <c r="D103" s="171"/>
      <c r="E103" s="307">
        <f t="shared" si="2"/>
        <v>0</v>
      </c>
    </row>
    <row r="104" spans="1:5" ht="12" customHeight="1">
      <c r="A104" s="12" t="s">
        <v>78</v>
      </c>
      <c r="B104" s="67" t="s">
        <v>253</v>
      </c>
      <c r="C104" s="171"/>
      <c r="D104" s="171"/>
      <c r="E104" s="307">
        <f t="shared" si="2"/>
        <v>0</v>
      </c>
    </row>
    <row r="105" spans="1:5" ht="12" customHeight="1">
      <c r="A105" s="12" t="s">
        <v>79</v>
      </c>
      <c r="B105" s="68" t="s">
        <v>254</v>
      </c>
      <c r="C105" s="171"/>
      <c r="D105" s="171"/>
      <c r="E105" s="307">
        <f t="shared" si="2"/>
        <v>0</v>
      </c>
    </row>
    <row r="106" spans="1:5" ht="12" customHeight="1">
      <c r="A106" s="12" t="s">
        <v>80</v>
      </c>
      <c r="B106" s="68" t="s">
        <v>255</v>
      </c>
      <c r="C106" s="171"/>
      <c r="D106" s="171"/>
      <c r="E106" s="307">
        <f t="shared" si="2"/>
        <v>0</v>
      </c>
    </row>
    <row r="107" spans="1:5" ht="12" customHeight="1">
      <c r="A107" s="12" t="s">
        <v>82</v>
      </c>
      <c r="B107" s="67" t="s">
        <v>256</v>
      </c>
      <c r="C107" s="171"/>
      <c r="D107" s="171"/>
      <c r="E107" s="307">
        <f t="shared" si="2"/>
        <v>0</v>
      </c>
    </row>
    <row r="108" spans="1:5" ht="12" customHeight="1">
      <c r="A108" s="12" t="s">
        <v>113</v>
      </c>
      <c r="B108" s="67" t="s">
        <v>257</v>
      </c>
      <c r="C108" s="171"/>
      <c r="D108" s="171"/>
      <c r="E108" s="307">
        <f t="shared" si="2"/>
        <v>0</v>
      </c>
    </row>
    <row r="109" spans="1:5" ht="12" customHeight="1">
      <c r="A109" s="12" t="s">
        <v>251</v>
      </c>
      <c r="B109" s="68" t="s">
        <v>258</v>
      </c>
      <c r="C109" s="171"/>
      <c r="D109" s="171"/>
      <c r="E109" s="307">
        <f t="shared" si="2"/>
        <v>0</v>
      </c>
    </row>
    <row r="110" spans="1:5" ht="12" customHeight="1">
      <c r="A110" s="11" t="s">
        <v>252</v>
      </c>
      <c r="B110" s="69" t="s">
        <v>259</v>
      </c>
      <c r="C110" s="171"/>
      <c r="D110" s="171"/>
      <c r="E110" s="307">
        <f t="shared" si="2"/>
        <v>0</v>
      </c>
    </row>
    <row r="111" spans="1:5" ht="12" customHeight="1">
      <c r="A111" s="12" t="s">
        <v>338</v>
      </c>
      <c r="B111" s="69" t="s">
        <v>260</v>
      </c>
      <c r="C111" s="171"/>
      <c r="D111" s="171"/>
      <c r="E111" s="307">
        <f t="shared" si="2"/>
        <v>0</v>
      </c>
    </row>
    <row r="112" spans="1:5" ht="12" customHeight="1">
      <c r="A112" s="14" t="s">
        <v>339</v>
      </c>
      <c r="B112" s="69" t="s">
        <v>261</v>
      </c>
      <c r="C112" s="171"/>
      <c r="D112" s="171"/>
      <c r="E112" s="307">
        <f t="shared" si="2"/>
        <v>0</v>
      </c>
    </row>
    <row r="113" spans="1:5" ht="12" customHeight="1">
      <c r="A113" s="12" t="s">
        <v>343</v>
      </c>
      <c r="B113" s="9" t="s">
        <v>37</v>
      </c>
      <c r="C113" s="169"/>
      <c r="D113" s="169"/>
      <c r="E113" s="306">
        <f t="shared" si="2"/>
        <v>0</v>
      </c>
    </row>
    <row r="114" spans="1:5" ht="12" customHeight="1">
      <c r="A114" s="12" t="s">
        <v>344</v>
      </c>
      <c r="B114" s="6" t="s">
        <v>346</v>
      </c>
      <c r="C114" s="169"/>
      <c r="D114" s="169"/>
      <c r="E114" s="306">
        <f t="shared" si="2"/>
        <v>0</v>
      </c>
    </row>
    <row r="115" spans="1:5" ht="12" customHeight="1" thickBot="1">
      <c r="A115" s="16" t="s">
        <v>345</v>
      </c>
      <c r="B115" s="237" t="s">
        <v>347</v>
      </c>
      <c r="C115" s="246"/>
      <c r="D115" s="246"/>
      <c r="E115" s="312">
        <f t="shared" si="2"/>
        <v>0</v>
      </c>
    </row>
    <row r="116" spans="1:5" ht="12" customHeight="1" thickBot="1">
      <c r="A116" s="235" t="s">
        <v>8</v>
      </c>
      <c r="B116" s="236" t="s">
        <v>262</v>
      </c>
      <c r="C116" s="247">
        <f>+C117+C119+C121</f>
        <v>0</v>
      </c>
      <c r="D116" s="168">
        <f>+D117+D119+D121</f>
        <v>0</v>
      </c>
      <c r="E116" s="242">
        <f>+E117+E119+E121</f>
        <v>0</v>
      </c>
    </row>
    <row r="117" spans="1:5" ht="12" customHeight="1">
      <c r="A117" s="13" t="s">
        <v>71</v>
      </c>
      <c r="B117" s="6" t="s">
        <v>130</v>
      </c>
      <c r="C117" s="170"/>
      <c r="D117" s="257"/>
      <c r="E117" s="212">
        <f t="shared" si="2"/>
        <v>0</v>
      </c>
    </row>
    <row r="118" spans="1:5" ht="12" customHeight="1">
      <c r="A118" s="13" t="s">
        <v>72</v>
      </c>
      <c r="B118" s="10" t="s">
        <v>266</v>
      </c>
      <c r="C118" s="170"/>
      <c r="D118" s="257"/>
      <c r="E118" s="212">
        <f t="shared" si="2"/>
        <v>0</v>
      </c>
    </row>
    <row r="119" spans="1:5" ht="12" customHeight="1">
      <c r="A119" s="13" t="s">
        <v>73</v>
      </c>
      <c r="B119" s="10" t="s">
        <v>114</v>
      </c>
      <c r="C119" s="169"/>
      <c r="D119" s="258"/>
      <c r="E119" s="306">
        <f t="shared" si="2"/>
        <v>0</v>
      </c>
    </row>
    <row r="120" spans="1:5" ht="12" customHeight="1">
      <c r="A120" s="13" t="s">
        <v>74</v>
      </c>
      <c r="B120" s="10" t="s">
        <v>267</v>
      </c>
      <c r="C120" s="169"/>
      <c r="D120" s="258"/>
      <c r="E120" s="306">
        <f t="shared" si="2"/>
        <v>0</v>
      </c>
    </row>
    <row r="121" spans="1:5" ht="12" customHeight="1">
      <c r="A121" s="13" t="s">
        <v>75</v>
      </c>
      <c r="B121" s="106" t="s">
        <v>133</v>
      </c>
      <c r="C121" s="169"/>
      <c r="D121" s="258"/>
      <c r="E121" s="306">
        <f t="shared" si="2"/>
        <v>0</v>
      </c>
    </row>
    <row r="122" spans="1:5" ht="12" customHeight="1">
      <c r="A122" s="13" t="s">
        <v>81</v>
      </c>
      <c r="B122" s="105" t="s">
        <v>330</v>
      </c>
      <c r="C122" s="169"/>
      <c r="D122" s="258"/>
      <c r="E122" s="306">
        <f t="shared" si="2"/>
        <v>0</v>
      </c>
    </row>
    <row r="123" spans="1:5" ht="12" customHeight="1">
      <c r="A123" s="13" t="s">
        <v>83</v>
      </c>
      <c r="B123" s="178" t="s">
        <v>272</v>
      </c>
      <c r="C123" s="169"/>
      <c r="D123" s="258"/>
      <c r="E123" s="306">
        <f t="shared" si="2"/>
        <v>0</v>
      </c>
    </row>
    <row r="124" spans="1:5" ht="22.5">
      <c r="A124" s="13" t="s">
        <v>115</v>
      </c>
      <c r="B124" s="68" t="s">
        <v>255</v>
      </c>
      <c r="C124" s="169"/>
      <c r="D124" s="258"/>
      <c r="E124" s="306">
        <f t="shared" si="2"/>
        <v>0</v>
      </c>
    </row>
    <row r="125" spans="1:5" ht="12" customHeight="1">
      <c r="A125" s="13" t="s">
        <v>116</v>
      </c>
      <c r="B125" s="68" t="s">
        <v>271</v>
      </c>
      <c r="C125" s="169"/>
      <c r="D125" s="258"/>
      <c r="E125" s="306">
        <f t="shared" si="2"/>
        <v>0</v>
      </c>
    </row>
    <row r="126" spans="1:5" ht="12" customHeight="1">
      <c r="A126" s="13" t="s">
        <v>117</v>
      </c>
      <c r="B126" s="68" t="s">
        <v>270</v>
      </c>
      <c r="C126" s="169"/>
      <c r="D126" s="258"/>
      <c r="E126" s="306">
        <f t="shared" si="2"/>
        <v>0</v>
      </c>
    </row>
    <row r="127" spans="1:5" ht="12" customHeight="1">
      <c r="A127" s="13" t="s">
        <v>263</v>
      </c>
      <c r="B127" s="68" t="s">
        <v>258</v>
      </c>
      <c r="C127" s="169"/>
      <c r="D127" s="258"/>
      <c r="E127" s="306">
        <f t="shared" si="2"/>
        <v>0</v>
      </c>
    </row>
    <row r="128" spans="1:5" ht="12" customHeight="1">
      <c r="A128" s="13" t="s">
        <v>264</v>
      </c>
      <c r="B128" s="68" t="s">
        <v>269</v>
      </c>
      <c r="C128" s="169"/>
      <c r="D128" s="258"/>
      <c r="E128" s="306">
        <f t="shared" si="2"/>
        <v>0</v>
      </c>
    </row>
    <row r="129" spans="1:5" ht="23.25" thickBot="1">
      <c r="A129" s="11" t="s">
        <v>265</v>
      </c>
      <c r="B129" s="68" t="s">
        <v>268</v>
      </c>
      <c r="C129" s="171"/>
      <c r="D129" s="259"/>
      <c r="E129" s="307">
        <f t="shared" si="2"/>
        <v>0</v>
      </c>
    </row>
    <row r="130" spans="1:5" ht="12" customHeight="1" thickBot="1">
      <c r="A130" s="18" t="s">
        <v>9</v>
      </c>
      <c r="B130" s="61" t="s">
        <v>348</v>
      </c>
      <c r="C130" s="168">
        <f>+C95+C116</f>
        <v>0</v>
      </c>
      <c r="D130" s="256">
        <f>+D95+D116</f>
        <v>0</v>
      </c>
      <c r="E130" s="103">
        <f>+E95+E116</f>
        <v>0</v>
      </c>
    </row>
    <row r="131" spans="1:5" ht="12" customHeight="1" thickBot="1">
      <c r="A131" s="18" t="s">
        <v>10</v>
      </c>
      <c r="B131" s="61" t="s">
        <v>423</v>
      </c>
      <c r="C131" s="168">
        <f>+C132+C133+C134</f>
        <v>0</v>
      </c>
      <c r="D131" s="256">
        <f>+D132+D133+D134</f>
        <v>0</v>
      </c>
      <c r="E131" s="103">
        <f>+E132+E133+E134</f>
        <v>0</v>
      </c>
    </row>
    <row r="132" spans="1:5" ht="12" customHeight="1">
      <c r="A132" s="13" t="s">
        <v>167</v>
      </c>
      <c r="B132" s="10" t="s">
        <v>356</v>
      </c>
      <c r="C132" s="169"/>
      <c r="D132" s="258"/>
      <c r="E132" s="306">
        <f t="shared" ref="E132:E154" si="3">C132+D132</f>
        <v>0</v>
      </c>
    </row>
    <row r="133" spans="1:5" ht="12" customHeight="1">
      <c r="A133" s="13" t="s">
        <v>168</v>
      </c>
      <c r="B133" s="10" t="s">
        <v>357</v>
      </c>
      <c r="C133" s="169"/>
      <c r="D133" s="258"/>
      <c r="E133" s="306">
        <f t="shared" si="3"/>
        <v>0</v>
      </c>
    </row>
    <row r="134" spans="1:5" ht="12" customHeight="1" thickBot="1">
      <c r="A134" s="11" t="s">
        <v>169</v>
      </c>
      <c r="B134" s="10" t="s">
        <v>358</v>
      </c>
      <c r="C134" s="169"/>
      <c r="D134" s="258"/>
      <c r="E134" s="306">
        <f t="shared" si="3"/>
        <v>0</v>
      </c>
    </row>
    <row r="135" spans="1:5" ht="12" customHeight="1" thickBot="1">
      <c r="A135" s="18" t="s">
        <v>11</v>
      </c>
      <c r="B135" s="61" t="s">
        <v>350</v>
      </c>
      <c r="C135" s="168">
        <f>SUM(C136:C141)</f>
        <v>0</v>
      </c>
      <c r="D135" s="256">
        <f>SUM(D136:D141)</f>
        <v>0</v>
      </c>
      <c r="E135" s="103">
        <f>SUM(E136:E141)</f>
        <v>0</v>
      </c>
    </row>
    <row r="136" spans="1:5" ht="12" customHeight="1">
      <c r="A136" s="13" t="s">
        <v>58</v>
      </c>
      <c r="B136" s="7" t="s">
        <v>359</v>
      </c>
      <c r="C136" s="169"/>
      <c r="D136" s="258"/>
      <c r="E136" s="306">
        <f t="shared" si="3"/>
        <v>0</v>
      </c>
    </row>
    <row r="137" spans="1:5" ht="12" customHeight="1">
      <c r="A137" s="13" t="s">
        <v>59</v>
      </c>
      <c r="B137" s="7" t="s">
        <v>351</v>
      </c>
      <c r="C137" s="169"/>
      <c r="D137" s="258"/>
      <c r="E137" s="306">
        <f t="shared" si="3"/>
        <v>0</v>
      </c>
    </row>
    <row r="138" spans="1:5" ht="12" customHeight="1">
      <c r="A138" s="13" t="s">
        <v>60</v>
      </c>
      <c r="B138" s="7" t="s">
        <v>352</v>
      </c>
      <c r="C138" s="169"/>
      <c r="D138" s="258"/>
      <c r="E138" s="306">
        <f t="shared" si="3"/>
        <v>0</v>
      </c>
    </row>
    <row r="139" spans="1:5" ht="12" customHeight="1">
      <c r="A139" s="13" t="s">
        <v>102</v>
      </c>
      <c r="B139" s="7" t="s">
        <v>353</v>
      </c>
      <c r="C139" s="169"/>
      <c r="D139" s="258"/>
      <c r="E139" s="306">
        <f t="shared" si="3"/>
        <v>0</v>
      </c>
    </row>
    <row r="140" spans="1:5" ht="12" customHeight="1">
      <c r="A140" s="13" t="s">
        <v>103</v>
      </c>
      <c r="B140" s="7" t="s">
        <v>354</v>
      </c>
      <c r="C140" s="169"/>
      <c r="D140" s="258"/>
      <c r="E140" s="306">
        <f t="shared" si="3"/>
        <v>0</v>
      </c>
    </row>
    <row r="141" spans="1:5" ht="12" customHeight="1" thickBot="1">
      <c r="A141" s="11" t="s">
        <v>104</v>
      </c>
      <c r="B141" s="7" t="s">
        <v>355</v>
      </c>
      <c r="C141" s="169"/>
      <c r="D141" s="258"/>
      <c r="E141" s="306">
        <f t="shared" si="3"/>
        <v>0</v>
      </c>
    </row>
    <row r="142" spans="1:5" ht="12" customHeight="1" thickBot="1">
      <c r="A142" s="18" t="s">
        <v>12</v>
      </c>
      <c r="B142" s="61" t="s">
        <v>363</v>
      </c>
      <c r="C142" s="174">
        <f>+C143+C144+C145+C146</f>
        <v>0</v>
      </c>
      <c r="D142" s="260">
        <f>+D143+D144+D145+D146</f>
        <v>0</v>
      </c>
      <c r="E142" s="211">
        <f>+E143+E144+E145+E146</f>
        <v>0</v>
      </c>
    </row>
    <row r="143" spans="1:5" ht="12" customHeight="1">
      <c r="A143" s="13" t="s">
        <v>61</v>
      </c>
      <c r="B143" s="7" t="s">
        <v>273</v>
      </c>
      <c r="C143" s="169"/>
      <c r="D143" s="258"/>
      <c r="E143" s="306">
        <f t="shared" si="3"/>
        <v>0</v>
      </c>
    </row>
    <row r="144" spans="1:5" ht="12" customHeight="1">
      <c r="A144" s="13" t="s">
        <v>62</v>
      </c>
      <c r="B144" s="7" t="s">
        <v>274</v>
      </c>
      <c r="C144" s="169"/>
      <c r="D144" s="258"/>
      <c r="E144" s="306">
        <f t="shared" si="3"/>
        <v>0</v>
      </c>
    </row>
    <row r="145" spans="1:9" ht="12" customHeight="1">
      <c r="A145" s="13" t="s">
        <v>187</v>
      </c>
      <c r="B145" s="7" t="s">
        <v>364</v>
      </c>
      <c r="C145" s="169"/>
      <c r="D145" s="258"/>
      <c r="E145" s="306">
        <f t="shared" si="3"/>
        <v>0</v>
      </c>
    </row>
    <row r="146" spans="1:9" ht="12" customHeight="1" thickBot="1">
      <c r="A146" s="11" t="s">
        <v>188</v>
      </c>
      <c r="B146" s="5" t="s">
        <v>293</v>
      </c>
      <c r="C146" s="169"/>
      <c r="D146" s="258"/>
      <c r="E146" s="306">
        <f t="shared" si="3"/>
        <v>0</v>
      </c>
    </row>
    <row r="147" spans="1:9" ht="12" customHeight="1" thickBot="1">
      <c r="A147" s="18" t="s">
        <v>13</v>
      </c>
      <c r="B147" s="61" t="s">
        <v>365</v>
      </c>
      <c r="C147" s="248">
        <f>SUM(C148:C152)</f>
        <v>0</v>
      </c>
      <c r="D147" s="261">
        <f>SUM(D148:D152)</f>
        <v>0</v>
      </c>
      <c r="E147" s="243">
        <f>SUM(E148:E152)</f>
        <v>0</v>
      </c>
    </row>
    <row r="148" spans="1:9" ht="12" customHeight="1">
      <c r="A148" s="13" t="s">
        <v>63</v>
      </c>
      <c r="B148" s="7" t="s">
        <v>360</v>
      </c>
      <c r="C148" s="169"/>
      <c r="D148" s="258"/>
      <c r="E148" s="306">
        <f t="shared" si="3"/>
        <v>0</v>
      </c>
    </row>
    <row r="149" spans="1:9" ht="12" customHeight="1">
      <c r="A149" s="13" t="s">
        <v>64</v>
      </c>
      <c r="B149" s="7" t="s">
        <v>367</v>
      </c>
      <c r="C149" s="169"/>
      <c r="D149" s="258"/>
      <c r="E149" s="306">
        <f t="shared" si="3"/>
        <v>0</v>
      </c>
    </row>
    <row r="150" spans="1:9" ht="12" customHeight="1">
      <c r="A150" s="13" t="s">
        <v>199</v>
      </c>
      <c r="B150" s="7" t="s">
        <v>362</v>
      </c>
      <c r="C150" s="169"/>
      <c r="D150" s="258"/>
      <c r="E150" s="306">
        <f t="shared" si="3"/>
        <v>0</v>
      </c>
    </row>
    <row r="151" spans="1:9" ht="12" customHeight="1">
      <c r="A151" s="13" t="s">
        <v>200</v>
      </c>
      <c r="B151" s="7" t="s">
        <v>368</v>
      </c>
      <c r="C151" s="169"/>
      <c r="D151" s="258"/>
      <c r="E151" s="306">
        <f t="shared" si="3"/>
        <v>0</v>
      </c>
    </row>
    <row r="152" spans="1:9" ht="12" customHeight="1" thickBot="1">
      <c r="A152" s="13" t="s">
        <v>366</v>
      </c>
      <c r="B152" s="7" t="s">
        <v>369</v>
      </c>
      <c r="C152" s="169"/>
      <c r="D152" s="258"/>
      <c r="E152" s="307">
        <f t="shared" si="3"/>
        <v>0</v>
      </c>
    </row>
    <row r="153" spans="1:9" ht="12" customHeight="1" thickBot="1">
      <c r="A153" s="18" t="s">
        <v>14</v>
      </c>
      <c r="B153" s="61" t="s">
        <v>370</v>
      </c>
      <c r="C153" s="249"/>
      <c r="D153" s="262"/>
      <c r="E153" s="314">
        <f t="shared" si="3"/>
        <v>0</v>
      </c>
    </row>
    <row r="154" spans="1:9" ht="12" customHeight="1" thickBot="1">
      <c r="A154" s="18" t="s">
        <v>15</v>
      </c>
      <c r="B154" s="61" t="s">
        <v>371</v>
      </c>
      <c r="C154" s="249"/>
      <c r="D154" s="262"/>
      <c r="E154" s="212">
        <f t="shared" si="3"/>
        <v>0</v>
      </c>
    </row>
    <row r="155" spans="1:9" ht="15" customHeight="1" thickBot="1">
      <c r="A155" s="18" t="s">
        <v>16</v>
      </c>
      <c r="B155" s="61" t="s">
        <v>373</v>
      </c>
      <c r="C155" s="250">
        <f>+C131+C135+C142+C147+C153+C154</f>
        <v>0</v>
      </c>
      <c r="D155" s="263">
        <f>+D131+D135+D142+D147+D153+D154</f>
        <v>0</v>
      </c>
      <c r="E155" s="244">
        <f>+E131+E135+E142+E147+E153+E154</f>
        <v>0</v>
      </c>
      <c r="F155" s="192"/>
      <c r="G155" s="193"/>
      <c r="H155" s="193"/>
      <c r="I155" s="193"/>
    </row>
    <row r="156" spans="1:9" s="181" customFormat="1" ht="12.95" customHeight="1" thickBot="1">
      <c r="A156" s="107" t="s">
        <v>17</v>
      </c>
      <c r="B156" s="155" t="s">
        <v>372</v>
      </c>
      <c r="C156" s="250">
        <f>+C130+C155</f>
        <v>0</v>
      </c>
      <c r="D156" s="263">
        <f>+D130+D155</f>
        <v>0</v>
      </c>
      <c r="E156" s="244">
        <f>+E130+E155</f>
        <v>0</v>
      </c>
    </row>
    <row r="157" spans="1:9" ht="7.5" customHeight="1"/>
    <row r="158" spans="1:9">
      <c r="A158" s="367" t="s">
        <v>275</v>
      </c>
      <c r="B158" s="367"/>
      <c r="C158" s="367"/>
      <c r="D158" s="367"/>
      <c r="E158" s="367"/>
    </row>
    <row r="159" spans="1:9" ht="15" customHeight="1" thickBot="1">
      <c r="A159" s="359" t="s">
        <v>90</v>
      </c>
      <c r="B159" s="359"/>
      <c r="C159" s="109"/>
      <c r="E159" s="109" t="s">
        <v>131</v>
      </c>
    </row>
    <row r="160" spans="1:9" ht="25.5" customHeight="1" thickBot="1">
      <c r="A160" s="18">
        <v>1</v>
      </c>
      <c r="B160" s="23" t="s">
        <v>374</v>
      </c>
      <c r="C160" s="255">
        <f>+C63-C130</f>
        <v>0</v>
      </c>
      <c r="D160" s="168">
        <f>+D63-D130</f>
        <v>0</v>
      </c>
      <c r="E160" s="103">
        <f>+E63-E130</f>
        <v>0</v>
      </c>
    </row>
    <row r="161" spans="1:5" ht="32.25" customHeight="1" thickBot="1">
      <c r="A161" s="18" t="s">
        <v>8</v>
      </c>
      <c r="B161" s="23" t="s">
        <v>380</v>
      </c>
      <c r="C161" s="168">
        <f>+C87-C155</f>
        <v>0</v>
      </c>
      <c r="D161" s="168">
        <f>+D87-D155</f>
        <v>0</v>
      </c>
      <c r="E161" s="103">
        <f>+E87-E155</f>
        <v>0</v>
      </c>
    </row>
  </sheetData>
  <sheetProtection sheet="1"/>
  <customSheetViews>
    <customSheetView guid="{89611CC9-506E-48A8-A101-09FDE75231D6}" scale="130" topLeftCell="A76">
      <selection activeCell="I9" sqref="I9"/>
      <rowBreaks count="2" manualBreakCount="2">
        <brk id="75" max="4" man="1"/>
        <brk id="89" max="4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 xml:space="preserve">&amp;C&amp;"Times New Roman CE,Félkövér"&amp;12
..............................Önkormányzat
2016. ÉVI KÖLTSÉGVETÉS
KÖTELEZŐ FELADATAINAK MÓDOSÍTOTT MÉRLEGE&amp;10
&amp;R&amp;"Times New Roman CE,Félkövér dőlt"&amp;11 1.2. melléklet </oddHeader>
      </headerFooter>
    </customSheetView>
    <customSheetView guid="{205C45B3-5796-43E4-ADF6-EB819BC78C16}" scale="130">
      <selection activeCell="I9" sqref="I9"/>
      <rowBreaks count="2" manualBreakCount="2">
        <brk id="75" max="4" man="1"/>
        <brk id="89" max="4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2"/>
      <headerFooter alignWithMargins="0">
        <oddHeader xml:space="preserve">&amp;C&amp;"Times New Roman CE,Félkövér"&amp;12
..............................Önkormányzat
2016. ÉVI KÖLTSÉGVETÉS
KÖTELEZŐ FELADATAINAK MÓDOSÍTOTT MÉRLEGE&amp;10
&amp;R&amp;"Times New Roman CE,Félkövér dőlt"&amp;11 1.2. melléklet </oddHeader>
      </headerFooter>
    </customSheetView>
  </customSheetViews>
  <mergeCells count="12">
    <mergeCell ref="A92:A93"/>
    <mergeCell ref="B92:B93"/>
    <mergeCell ref="C92:E92"/>
    <mergeCell ref="A158:E158"/>
    <mergeCell ref="A1:E1"/>
    <mergeCell ref="A90:E90"/>
    <mergeCell ref="A159:B159"/>
    <mergeCell ref="A2:B2"/>
    <mergeCell ref="A3:A4"/>
    <mergeCell ref="B3:B4"/>
    <mergeCell ref="C3:E3"/>
    <mergeCell ref="A91:B91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3"/>
  <headerFooter alignWithMargins="0">
    <oddHeader xml:space="preserve">&amp;C&amp;"Times New Roman CE,Félkövér"&amp;12
..............................Önkormányzat
2016. ÉVI KÖLTSÉGVETÉS
KÖTELEZŐ FELADATAINAK MÓDOSÍTOTT MÉRLEGE&amp;10
&amp;R&amp;"Times New Roman CE,Félkövér dőlt"&amp;11 1.2. melléklet </oddHeader>
  </headerFooter>
  <rowBreaks count="2" manualBreakCount="2">
    <brk id="75" max="4" man="1"/>
    <brk id="8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5">
    <tabColor rgb="FF92D050"/>
  </sheetPr>
  <dimension ref="A1:I161"/>
  <sheetViews>
    <sheetView topLeftCell="A19" zoomScale="130" zoomScaleNormal="130" zoomScaleSheetLayoutView="100" workbookViewId="0">
      <selection activeCell="B23" sqref="B23"/>
    </sheetView>
  </sheetViews>
  <sheetFormatPr defaultRowHeight="15.75"/>
  <cols>
    <col min="1" max="1" width="9.5" style="156" customWidth="1"/>
    <col min="2" max="2" width="59.6640625" style="156" customWidth="1"/>
    <col min="3" max="3" width="17.33203125" style="157" customWidth="1"/>
    <col min="4" max="5" width="17.33203125" style="179" customWidth="1"/>
    <col min="6" max="16384" width="9.33203125" style="179"/>
  </cols>
  <sheetData>
    <row r="1" spans="1:5" ht="15.95" customHeight="1">
      <c r="A1" s="368" t="s">
        <v>5</v>
      </c>
      <c r="B1" s="368"/>
      <c r="C1" s="368"/>
      <c r="D1" s="368"/>
      <c r="E1" s="368"/>
    </row>
    <row r="2" spans="1:5" ht="15.95" customHeight="1" thickBot="1">
      <c r="A2" s="359" t="s">
        <v>88</v>
      </c>
      <c r="B2" s="359"/>
      <c r="C2" s="251"/>
      <c r="E2" s="251" t="s">
        <v>131</v>
      </c>
    </row>
    <row r="3" spans="1:5">
      <c r="A3" s="360" t="s">
        <v>53</v>
      </c>
      <c r="B3" s="362" t="s">
        <v>6</v>
      </c>
      <c r="C3" s="364" t="str">
        <f ca="1">+CONCATENATE(LEFT(ÖSSZEFÜGGÉSEK!A6,4),". évi")</f>
        <v>2016. évi</v>
      </c>
      <c r="D3" s="365"/>
      <c r="E3" s="366"/>
    </row>
    <row r="4" spans="1:5" ht="24.75" thickBot="1">
      <c r="A4" s="361"/>
      <c r="B4" s="363"/>
      <c r="C4" s="254" t="s">
        <v>421</v>
      </c>
      <c r="D4" s="252" t="s">
        <v>480</v>
      </c>
      <c r="E4" s="253" t="str">
        <f ca="1">+CONCATENATE(LEFT(ÖSSZEFÜGGÉSEK!A6,4),"……….",CHAR(10),"Módosítás utáni")</f>
        <v>2016……….
Módosítás utáni</v>
      </c>
    </row>
    <row r="5" spans="1:5" s="180" customFormat="1" ht="12" customHeight="1" thickBot="1">
      <c r="A5" s="176" t="s">
        <v>387</v>
      </c>
      <c r="B5" s="177" t="s">
        <v>388</v>
      </c>
      <c r="C5" s="177" t="s">
        <v>389</v>
      </c>
      <c r="D5" s="177" t="s">
        <v>391</v>
      </c>
      <c r="E5" s="341" t="s">
        <v>495</v>
      </c>
    </row>
    <row r="6" spans="1:5" s="181" customFormat="1" ht="12" customHeight="1" thickBot="1">
      <c r="A6" s="18" t="s">
        <v>7</v>
      </c>
      <c r="B6" s="19" t="s">
        <v>152</v>
      </c>
      <c r="C6" s="168">
        <f>+C7+C8+C9+C10+C11+C12</f>
        <v>0</v>
      </c>
      <c r="D6" s="168">
        <f>+D7+D8+D9+D10+D11+D12</f>
        <v>0</v>
      </c>
      <c r="E6" s="103">
        <f>+E7+E8+E9+E10+E11+E12</f>
        <v>0</v>
      </c>
    </row>
    <row r="7" spans="1:5" s="181" customFormat="1" ht="12" customHeight="1">
      <c r="A7" s="13" t="s">
        <v>65</v>
      </c>
      <c r="B7" s="182" t="s">
        <v>153</v>
      </c>
      <c r="C7" s="170"/>
      <c r="D7" s="170"/>
      <c r="E7" s="212">
        <f>C7+D7</f>
        <v>0</v>
      </c>
    </row>
    <row r="8" spans="1:5" s="181" customFormat="1" ht="12" customHeight="1">
      <c r="A8" s="12" t="s">
        <v>66</v>
      </c>
      <c r="B8" s="183" t="s">
        <v>154</v>
      </c>
      <c r="C8" s="169"/>
      <c r="D8" s="169"/>
      <c r="E8" s="212">
        <f t="shared" ref="E8:E62" si="0">C8+D8</f>
        <v>0</v>
      </c>
    </row>
    <row r="9" spans="1:5" s="181" customFormat="1" ht="12" customHeight="1">
      <c r="A9" s="12" t="s">
        <v>67</v>
      </c>
      <c r="B9" s="183" t="s">
        <v>155</v>
      </c>
      <c r="C9" s="169"/>
      <c r="D9" s="169"/>
      <c r="E9" s="212">
        <f t="shared" si="0"/>
        <v>0</v>
      </c>
    </row>
    <row r="10" spans="1:5" s="181" customFormat="1" ht="12" customHeight="1">
      <c r="A10" s="12" t="s">
        <v>68</v>
      </c>
      <c r="B10" s="183" t="s">
        <v>156</v>
      </c>
      <c r="C10" s="169"/>
      <c r="D10" s="169"/>
      <c r="E10" s="212">
        <f t="shared" si="0"/>
        <v>0</v>
      </c>
    </row>
    <row r="11" spans="1:5" s="181" customFormat="1" ht="12" customHeight="1">
      <c r="A11" s="12" t="s">
        <v>85</v>
      </c>
      <c r="B11" s="105" t="s">
        <v>332</v>
      </c>
      <c r="C11" s="169"/>
      <c r="D11" s="169"/>
      <c r="E11" s="212">
        <f t="shared" si="0"/>
        <v>0</v>
      </c>
    </row>
    <row r="12" spans="1:5" s="181" customFormat="1" ht="12" customHeight="1" thickBot="1">
      <c r="A12" s="14" t="s">
        <v>69</v>
      </c>
      <c r="B12" s="106" t="s">
        <v>333</v>
      </c>
      <c r="C12" s="169"/>
      <c r="D12" s="169"/>
      <c r="E12" s="212">
        <f t="shared" si="0"/>
        <v>0</v>
      </c>
    </row>
    <row r="13" spans="1:5" s="181" customFormat="1" ht="12" customHeight="1" thickBot="1">
      <c r="A13" s="18" t="s">
        <v>8</v>
      </c>
      <c r="B13" s="104" t="s">
        <v>157</v>
      </c>
      <c r="C13" s="168">
        <f>+C14+C15+C16+C17+C18</f>
        <v>0</v>
      </c>
      <c r="D13" s="168">
        <f>+D14+D15+D16+D17+D18</f>
        <v>0</v>
      </c>
      <c r="E13" s="103">
        <f>+E14+E15+E16+E17+E18</f>
        <v>0</v>
      </c>
    </row>
    <row r="14" spans="1:5" s="181" customFormat="1" ht="12" customHeight="1">
      <c r="A14" s="13" t="s">
        <v>71</v>
      </c>
      <c r="B14" s="182" t="s">
        <v>158</v>
      </c>
      <c r="C14" s="170"/>
      <c r="D14" s="170"/>
      <c r="E14" s="212">
        <f t="shared" si="0"/>
        <v>0</v>
      </c>
    </row>
    <row r="15" spans="1:5" s="181" customFormat="1" ht="12" customHeight="1">
      <c r="A15" s="12" t="s">
        <v>72</v>
      </c>
      <c r="B15" s="183" t="s">
        <v>159</v>
      </c>
      <c r="C15" s="169"/>
      <c r="D15" s="169"/>
      <c r="E15" s="212">
        <f t="shared" si="0"/>
        <v>0</v>
      </c>
    </row>
    <row r="16" spans="1:5" s="181" customFormat="1" ht="12" customHeight="1">
      <c r="A16" s="12" t="s">
        <v>73</v>
      </c>
      <c r="B16" s="183" t="s">
        <v>324</v>
      </c>
      <c r="C16" s="169"/>
      <c r="D16" s="169"/>
      <c r="E16" s="212">
        <f t="shared" si="0"/>
        <v>0</v>
      </c>
    </row>
    <row r="17" spans="1:5" s="181" customFormat="1" ht="12" customHeight="1">
      <c r="A17" s="12" t="s">
        <v>74</v>
      </c>
      <c r="B17" s="183" t="s">
        <v>325</v>
      </c>
      <c r="C17" s="169"/>
      <c r="D17" s="169"/>
      <c r="E17" s="212">
        <f t="shared" si="0"/>
        <v>0</v>
      </c>
    </row>
    <row r="18" spans="1:5" s="181" customFormat="1" ht="12" customHeight="1">
      <c r="A18" s="12" t="s">
        <v>75</v>
      </c>
      <c r="B18" s="183" t="s">
        <v>160</v>
      </c>
      <c r="C18" s="169"/>
      <c r="D18" s="169"/>
      <c r="E18" s="212">
        <f t="shared" si="0"/>
        <v>0</v>
      </c>
    </row>
    <row r="19" spans="1:5" s="181" customFormat="1" ht="12" customHeight="1" thickBot="1">
      <c r="A19" s="14" t="s">
        <v>81</v>
      </c>
      <c r="B19" s="106" t="s">
        <v>161</v>
      </c>
      <c r="C19" s="171"/>
      <c r="D19" s="171"/>
      <c r="E19" s="212">
        <f t="shared" si="0"/>
        <v>0</v>
      </c>
    </row>
    <row r="20" spans="1:5" s="181" customFormat="1" ht="12" customHeight="1" thickBot="1">
      <c r="A20" s="18" t="s">
        <v>9</v>
      </c>
      <c r="B20" s="19" t="s">
        <v>162</v>
      </c>
      <c r="C20" s="168">
        <f>+C21+C22+C23+C24+C25</f>
        <v>0</v>
      </c>
      <c r="D20" s="168">
        <f>+D21+D22+D23+D24+D25</f>
        <v>0</v>
      </c>
      <c r="E20" s="103">
        <f>+E21+E22+E23+E24+E25</f>
        <v>0</v>
      </c>
    </row>
    <row r="21" spans="1:5" s="181" customFormat="1" ht="12" customHeight="1">
      <c r="A21" s="13" t="s">
        <v>54</v>
      </c>
      <c r="B21" s="182" t="s">
        <v>163</v>
      </c>
      <c r="C21" s="170"/>
      <c r="D21" s="170"/>
      <c r="E21" s="212">
        <f t="shared" si="0"/>
        <v>0</v>
      </c>
    </row>
    <row r="22" spans="1:5" s="181" customFormat="1" ht="12" customHeight="1">
      <c r="A22" s="12" t="s">
        <v>55</v>
      </c>
      <c r="B22" s="183" t="s">
        <v>164</v>
      </c>
      <c r="C22" s="169"/>
      <c r="D22" s="169"/>
      <c r="E22" s="212">
        <f t="shared" si="0"/>
        <v>0</v>
      </c>
    </row>
    <row r="23" spans="1:5" s="181" customFormat="1" ht="12" customHeight="1">
      <c r="A23" s="12" t="s">
        <v>56</v>
      </c>
      <c r="B23" s="183" t="s">
        <v>326</v>
      </c>
      <c r="C23" s="169"/>
      <c r="D23" s="169"/>
      <c r="E23" s="212">
        <f t="shared" si="0"/>
        <v>0</v>
      </c>
    </row>
    <row r="24" spans="1:5" s="181" customFormat="1" ht="12" customHeight="1">
      <c r="A24" s="12" t="s">
        <v>57</v>
      </c>
      <c r="B24" s="183" t="s">
        <v>327</v>
      </c>
      <c r="C24" s="169"/>
      <c r="D24" s="169"/>
      <c r="E24" s="212">
        <f t="shared" si="0"/>
        <v>0</v>
      </c>
    </row>
    <row r="25" spans="1:5" s="181" customFormat="1" ht="12" customHeight="1">
      <c r="A25" s="12" t="s">
        <v>98</v>
      </c>
      <c r="B25" s="183" t="s">
        <v>165</v>
      </c>
      <c r="C25" s="169"/>
      <c r="D25" s="169"/>
      <c r="E25" s="212">
        <f t="shared" si="0"/>
        <v>0</v>
      </c>
    </row>
    <row r="26" spans="1:5" s="181" customFormat="1" ht="12" customHeight="1" thickBot="1">
      <c r="A26" s="14" t="s">
        <v>99</v>
      </c>
      <c r="B26" s="184" t="s">
        <v>166</v>
      </c>
      <c r="C26" s="171"/>
      <c r="D26" s="171"/>
      <c r="E26" s="212">
        <f t="shared" si="0"/>
        <v>0</v>
      </c>
    </row>
    <row r="27" spans="1:5" s="181" customFormat="1" ht="12" customHeight="1" thickBot="1">
      <c r="A27" s="18" t="s">
        <v>100</v>
      </c>
      <c r="B27" s="19" t="s">
        <v>476</v>
      </c>
      <c r="C27" s="174">
        <f>+C28+C29+C30+C31+C32+C33+C34</f>
        <v>0</v>
      </c>
      <c r="D27" s="174">
        <f>+D28+D29+D30+D31+D32+D33+D34</f>
        <v>0</v>
      </c>
      <c r="E27" s="211">
        <f>+E28+E29+E30+E31+E32+E33+E34</f>
        <v>0</v>
      </c>
    </row>
    <row r="28" spans="1:5" s="181" customFormat="1" ht="12" customHeight="1">
      <c r="A28" s="13" t="s">
        <v>167</v>
      </c>
      <c r="B28" s="182" t="s">
        <v>469</v>
      </c>
      <c r="C28" s="213"/>
      <c r="D28" s="213">
        <f>+D29+D30+D31</f>
        <v>0</v>
      </c>
      <c r="E28" s="212">
        <f t="shared" si="0"/>
        <v>0</v>
      </c>
    </row>
    <row r="29" spans="1:5" s="181" customFormat="1" ht="12" customHeight="1">
      <c r="A29" s="12" t="s">
        <v>168</v>
      </c>
      <c r="B29" s="183" t="s">
        <v>470</v>
      </c>
      <c r="C29" s="169"/>
      <c r="D29" s="169"/>
      <c r="E29" s="212">
        <f t="shared" si="0"/>
        <v>0</v>
      </c>
    </row>
    <row r="30" spans="1:5" s="181" customFormat="1" ht="12" customHeight="1">
      <c r="A30" s="12" t="s">
        <v>169</v>
      </c>
      <c r="B30" s="183" t="s">
        <v>471</v>
      </c>
      <c r="C30" s="169"/>
      <c r="D30" s="169"/>
      <c r="E30" s="212">
        <f t="shared" si="0"/>
        <v>0</v>
      </c>
    </row>
    <row r="31" spans="1:5" s="181" customFormat="1" ht="12" customHeight="1">
      <c r="A31" s="12" t="s">
        <v>170</v>
      </c>
      <c r="B31" s="183" t="s">
        <v>472</v>
      </c>
      <c r="C31" s="169"/>
      <c r="D31" s="169"/>
      <c r="E31" s="212">
        <f t="shared" si="0"/>
        <v>0</v>
      </c>
    </row>
    <row r="32" spans="1:5" s="181" customFormat="1" ht="12" customHeight="1">
      <c r="A32" s="12" t="s">
        <v>473</v>
      </c>
      <c r="B32" s="183" t="s">
        <v>171</v>
      </c>
      <c r="C32" s="169"/>
      <c r="D32" s="169"/>
      <c r="E32" s="212">
        <f t="shared" si="0"/>
        <v>0</v>
      </c>
    </row>
    <row r="33" spans="1:5" s="181" customFormat="1" ht="12" customHeight="1">
      <c r="A33" s="12" t="s">
        <v>474</v>
      </c>
      <c r="B33" s="183" t="s">
        <v>172</v>
      </c>
      <c r="C33" s="169"/>
      <c r="D33" s="169"/>
      <c r="E33" s="212">
        <f t="shared" si="0"/>
        <v>0</v>
      </c>
    </row>
    <row r="34" spans="1:5" s="181" customFormat="1" ht="12" customHeight="1" thickBot="1">
      <c r="A34" s="14" t="s">
        <v>475</v>
      </c>
      <c r="B34" s="184" t="s">
        <v>173</v>
      </c>
      <c r="C34" s="171"/>
      <c r="D34" s="171"/>
      <c r="E34" s="212">
        <f t="shared" si="0"/>
        <v>0</v>
      </c>
    </row>
    <row r="35" spans="1:5" s="181" customFormat="1" ht="12" customHeight="1" thickBot="1">
      <c r="A35" s="18" t="s">
        <v>11</v>
      </c>
      <c r="B35" s="19" t="s">
        <v>334</v>
      </c>
      <c r="C35" s="168">
        <f>SUM(C36:C46)</f>
        <v>0</v>
      </c>
      <c r="D35" s="168">
        <f>SUM(D36:D46)</f>
        <v>0</v>
      </c>
      <c r="E35" s="103">
        <f>SUM(E36:E46)</f>
        <v>0</v>
      </c>
    </row>
    <row r="36" spans="1:5" s="181" customFormat="1" ht="12" customHeight="1">
      <c r="A36" s="13" t="s">
        <v>58</v>
      </c>
      <c r="B36" s="182" t="s">
        <v>176</v>
      </c>
      <c r="C36" s="170"/>
      <c r="D36" s="170"/>
      <c r="E36" s="212">
        <f t="shared" si="0"/>
        <v>0</v>
      </c>
    </row>
    <row r="37" spans="1:5" s="181" customFormat="1" ht="12" customHeight="1">
      <c r="A37" s="12" t="s">
        <v>59</v>
      </c>
      <c r="B37" s="183" t="s">
        <v>177</v>
      </c>
      <c r="C37" s="169"/>
      <c r="D37" s="169"/>
      <c r="E37" s="212">
        <f t="shared" si="0"/>
        <v>0</v>
      </c>
    </row>
    <row r="38" spans="1:5" s="181" customFormat="1" ht="12" customHeight="1">
      <c r="A38" s="12" t="s">
        <v>60</v>
      </c>
      <c r="B38" s="183" t="s">
        <v>178</v>
      </c>
      <c r="C38" s="169"/>
      <c r="D38" s="169"/>
      <c r="E38" s="212">
        <f t="shared" si="0"/>
        <v>0</v>
      </c>
    </row>
    <row r="39" spans="1:5" s="181" customFormat="1" ht="12" customHeight="1">
      <c r="A39" s="12" t="s">
        <v>102</v>
      </c>
      <c r="B39" s="183" t="s">
        <v>179</v>
      </c>
      <c r="C39" s="169"/>
      <c r="D39" s="169"/>
      <c r="E39" s="212">
        <f t="shared" si="0"/>
        <v>0</v>
      </c>
    </row>
    <row r="40" spans="1:5" s="181" customFormat="1" ht="12" customHeight="1">
      <c r="A40" s="12" t="s">
        <v>103</v>
      </c>
      <c r="B40" s="183" t="s">
        <v>180</v>
      </c>
      <c r="C40" s="169"/>
      <c r="D40" s="169"/>
      <c r="E40" s="212">
        <f t="shared" si="0"/>
        <v>0</v>
      </c>
    </row>
    <row r="41" spans="1:5" s="181" customFormat="1" ht="12" customHeight="1">
      <c r="A41" s="12" t="s">
        <v>104</v>
      </c>
      <c r="B41" s="183" t="s">
        <v>181</v>
      </c>
      <c r="C41" s="169"/>
      <c r="D41" s="169"/>
      <c r="E41" s="212">
        <f t="shared" si="0"/>
        <v>0</v>
      </c>
    </row>
    <row r="42" spans="1:5" s="181" customFormat="1" ht="12" customHeight="1">
      <c r="A42" s="12" t="s">
        <v>105</v>
      </c>
      <c r="B42" s="183" t="s">
        <v>182</v>
      </c>
      <c r="C42" s="169"/>
      <c r="D42" s="169"/>
      <c r="E42" s="212">
        <f t="shared" si="0"/>
        <v>0</v>
      </c>
    </row>
    <row r="43" spans="1:5" s="181" customFormat="1" ht="12" customHeight="1">
      <c r="A43" s="12" t="s">
        <v>106</v>
      </c>
      <c r="B43" s="183" t="s">
        <v>183</v>
      </c>
      <c r="C43" s="169"/>
      <c r="D43" s="169"/>
      <c r="E43" s="212">
        <f t="shared" si="0"/>
        <v>0</v>
      </c>
    </row>
    <row r="44" spans="1:5" s="181" customFormat="1" ht="12" customHeight="1">
      <c r="A44" s="12" t="s">
        <v>174</v>
      </c>
      <c r="B44" s="183" t="s">
        <v>184</v>
      </c>
      <c r="C44" s="172"/>
      <c r="D44" s="172"/>
      <c r="E44" s="212">
        <f t="shared" si="0"/>
        <v>0</v>
      </c>
    </row>
    <row r="45" spans="1:5" s="181" customFormat="1" ht="12" customHeight="1">
      <c r="A45" s="14" t="s">
        <v>175</v>
      </c>
      <c r="B45" s="184" t="s">
        <v>336</v>
      </c>
      <c r="C45" s="173"/>
      <c r="D45" s="173"/>
      <c r="E45" s="212">
        <f t="shared" si="0"/>
        <v>0</v>
      </c>
    </row>
    <row r="46" spans="1:5" s="181" customFormat="1" ht="12" customHeight="1" thickBot="1">
      <c r="A46" s="14" t="s">
        <v>335</v>
      </c>
      <c r="B46" s="106" t="s">
        <v>185</v>
      </c>
      <c r="C46" s="173"/>
      <c r="D46" s="173"/>
      <c r="E46" s="212">
        <f t="shared" si="0"/>
        <v>0</v>
      </c>
    </row>
    <row r="47" spans="1:5" s="181" customFormat="1" ht="12" customHeight="1" thickBot="1">
      <c r="A47" s="18" t="s">
        <v>12</v>
      </c>
      <c r="B47" s="19" t="s">
        <v>186</v>
      </c>
      <c r="C47" s="168">
        <f>SUM(C48:C52)</f>
        <v>0</v>
      </c>
      <c r="D47" s="168">
        <f>SUM(D48:D52)</f>
        <v>0</v>
      </c>
      <c r="E47" s="103">
        <f>SUM(E48:E52)</f>
        <v>0</v>
      </c>
    </row>
    <row r="48" spans="1:5" s="181" customFormat="1" ht="12" customHeight="1">
      <c r="A48" s="13" t="s">
        <v>61</v>
      </c>
      <c r="B48" s="182" t="s">
        <v>190</v>
      </c>
      <c r="C48" s="224"/>
      <c r="D48" s="224"/>
      <c r="E48" s="310">
        <f t="shared" si="0"/>
        <v>0</v>
      </c>
    </row>
    <row r="49" spans="1:5" s="181" customFormat="1" ht="12" customHeight="1">
      <c r="A49" s="12" t="s">
        <v>62</v>
      </c>
      <c r="B49" s="183" t="s">
        <v>191</v>
      </c>
      <c r="C49" s="172"/>
      <c r="D49" s="172"/>
      <c r="E49" s="310">
        <f t="shared" si="0"/>
        <v>0</v>
      </c>
    </row>
    <row r="50" spans="1:5" s="181" customFormat="1" ht="12" customHeight="1">
      <c r="A50" s="12" t="s">
        <v>187</v>
      </c>
      <c r="B50" s="183" t="s">
        <v>192</v>
      </c>
      <c r="C50" s="172"/>
      <c r="D50" s="172"/>
      <c r="E50" s="310">
        <f t="shared" si="0"/>
        <v>0</v>
      </c>
    </row>
    <row r="51" spans="1:5" s="181" customFormat="1" ht="12" customHeight="1">
      <c r="A51" s="12" t="s">
        <v>188</v>
      </c>
      <c r="B51" s="183" t="s">
        <v>193</v>
      </c>
      <c r="C51" s="172"/>
      <c r="D51" s="172"/>
      <c r="E51" s="310">
        <f t="shared" si="0"/>
        <v>0</v>
      </c>
    </row>
    <row r="52" spans="1:5" s="181" customFormat="1" ht="12" customHeight="1" thickBot="1">
      <c r="A52" s="14" t="s">
        <v>189</v>
      </c>
      <c r="B52" s="106" t="s">
        <v>194</v>
      </c>
      <c r="C52" s="173"/>
      <c r="D52" s="173"/>
      <c r="E52" s="310">
        <f t="shared" si="0"/>
        <v>0</v>
      </c>
    </row>
    <row r="53" spans="1:5" s="181" customFormat="1" ht="12" customHeight="1" thickBot="1">
      <c r="A53" s="18" t="s">
        <v>107</v>
      </c>
      <c r="B53" s="19" t="s">
        <v>195</v>
      </c>
      <c r="C53" s="168">
        <f>SUM(C54:C56)</f>
        <v>0</v>
      </c>
      <c r="D53" s="168">
        <f>SUM(D54:D56)</f>
        <v>0</v>
      </c>
      <c r="E53" s="103">
        <f>SUM(E54:E56)</f>
        <v>0</v>
      </c>
    </row>
    <row r="54" spans="1:5" s="181" customFormat="1" ht="12" customHeight="1">
      <c r="A54" s="13" t="s">
        <v>63</v>
      </c>
      <c r="B54" s="182" t="s">
        <v>196</v>
      </c>
      <c r="C54" s="170"/>
      <c r="D54" s="170"/>
      <c r="E54" s="212">
        <f t="shared" si="0"/>
        <v>0</v>
      </c>
    </row>
    <row r="55" spans="1:5" s="181" customFormat="1" ht="12" customHeight="1">
      <c r="A55" s="12" t="s">
        <v>64</v>
      </c>
      <c r="B55" s="183" t="s">
        <v>328</v>
      </c>
      <c r="C55" s="169"/>
      <c r="D55" s="169"/>
      <c r="E55" s="212">
        <f t="shared" si="0"/>
        <v>0</v>
      </c>
    </row>
    <row r="56" spans="1:5" s="181" customFormat="1" ht="12" customHeight="1">
      <c r="A56" s="12" t="s">
        <v>199</v>
      </c>
      <c r="B56" s="183" t="s">
        <v>197</v>
      </c>
      <c r="C56" s="169"/>
      <c r="D56" s="169"/>
      <c r="E56" s="212">
        <f t="shared" si="0"/>
        <v>0</v>
      </c>
    </row>
    <row r="57" spans="1:5" s="181" customFormat="1" ht="12" customHeight="1" thickBot="1">
      <c r="A57" s="14" t="s">
        <v>200</v>
      </c>
      <c r="B57" s="106" t="s">
        <v>198</v>
      </c>
      <c r="C57" s="171"/>
      <c r="D57" s="171"/>
      <c r="E57" s="212">
        <f t="shared" si="0"/>
        <v>0</v>
      </c>
    </row>
    <row r="58" spans="1:5" s="181" customFormat="1" ht="12" customHeight="1" thickBot="1">
      <c r="A58" s="18" t="s">
        <v>14</v>
      </c>
      <c r="B58" s="104" t="s">
        <v>201</v>
      </c>
      <c r="C58" s="168">
        <f>SUM(C59:C61)</f>
        <v>0</v>
      </c>
      <c r="D58" s="168">
        <f>SUM(D59:D61)</f>
        <v>0</v>
      </c>
      <c r="E58" s="103">
        <f>SUM(E59:E61)</f>
        <v>0</v>
      </c>
    </row>
    <row r="59" spans="1:5" s="181" customFormat="1" ht="12" customHeight="1">
      <c r="A59" s="13" t="s">
        <v>108</v>
      </c>
      <c r="B59" s="182" t="s">
        <v>203</v>
      </c>
      <c r="C59" s="172"/>
      <c r="D59" s="172"/>
      <c r="E59" s="308">
        <f t="shared" si="0"/>
        <v>0</v>
      </c>
    </row>
    <row r="60" spans="1:5" s="181" customFormat="1" ht="12" customHeight="1">
      <c r="A60" s="12" t="s">
        <v>109</v>
      </c>
      <c r="B60" s="183" t="s">
        <v>329</v>
      </c>
      <c r="C60" s="172"/>
      <c r="D60" s="172"/>
      <c r="E60" s="308">
        <f t="shared" si="0"/>
        <v>0</v>
      </c>
    </row>
    <row r="61" spans="1:5" s="181" customFormat="1" ht="12" customHeight="1">
      <c r="A61" s="12" t="s">
        <v>132</v>
      </c>
      <c r="B61" s="183" t="s">
        <v>204</v>
      </c>
      <c r="C61" s="172"/>
      <c r="D61" s="172"/>
      <c r="E61" s="308">
        <f t="shared" si="0"/>
        <v>0</v>
      </c>
    </row>
    <row r="62" spans="1:5" s="181" customFormat="1" ht="12" customHeight="1" thickBot="1">
      <c r="A62" s="14" t="s">
        <v>202</v>
      </c>
      <c r="B62" s="106" t="s">
        <v>205</v>
      </c>
      <c r="C62" s="172"/>
      <c r="D62" s="172"/>
      <c r="E62" s="308">
        <f t="shared" si="0"/>
        <v>0</v>
      </c>
    </row>
    <row r="63" spans="1:5" s="181" customFormat="1" ht="12" customHeight="1" thickBot="1">
      <c r="A63" s="238" t="s">
        <v>376</v>
      </c>
      <c r="B63" s="19" t="s">
        <v>206</v>
      </c>
      <c r="C63" s="174">
        <f>+C6+C13+C20+C27+C35+C47+C53+C58</f>
        <v>0</v>
      </c>
      <c r="D63" s="174">
        <f>+D6+D13+D20+D27+D35+D47+D53+D58</f>
        <v>0</v>
      </c>
      <c r="E63" s="211">
        <f>+E6+E13+E20+E27+E35+E47+E53+E58</f>
        <v>0</v>
      </c>
    </row>
    <row r="64" spans="1:5" s="181" customFormat="1" ht="12" customHeight="1" thickBot="1">
      <c r="A64" s="225" t="s">
        <v>207</v>
      </c>
      <c r="B64" s="104" t="s">
        <v>208</v>
      </c>
      <c r="C64" s="168">
        <f>SUM(C65:C67)</f>
        <v>0</v>
      </c>
      <c r="D64" s="168">
        <f>SUM(D65:D67)</f>
        <v>0</v>
      </c>
      <c r="E64" s="103">
        <f>SUM(E65:E67)</f>
        <v>0</v>
      </c>
    </row>
    <row r="65" spans="1:5" s="181" customFormat="1" ht="12" customHeight="1">
      <c r="A65" s="13" t="s">
        <v>239</v>
      </c>
      <c r="B65" s="182" t="s">
        <v>209</v>
      </c>
      <c r="C65" s="172"/>
      <c r="D65" s="172"/>
      <c r="E65" s="308">
        <f t="shared" ref="E65:E86" si="1">C65+D65</f>
        <v>0</v>
      </c>
    </row>
    <row r="66" spans="1:5" s="181" customFormat="1" ht="12" customHeight="1">
      <c r="A66" s="12" t="s">
        <v>248</v>
      </c>
      <c r="B66" s="183" t="s">
        <v>210</v>
      </c>
      <c r="C66" s="172"/>
      <c r="D66" s="172"/>
      <c r="E66" s="308">
        <f t="shared" si="1"/>
        <v>0</v>
      </c>
    </row>
    <row r="67" spans="1:5" s="181" customFormat="1" ht="12" customHeight="1" thickBot="1">
      <c r="A67" s="14" t="s">
        <v>249</v>
      </c>
      <c r="B67" s="234" t="s">
        <v>361</v>
      </c>
      <c r="C67" s="172"/>
      <c r="D67" s="172"/>
      <c r="E67" s="308">
        <f t="shared" si="1"/>
        <v>0</v>
      </c>
    </row>
    <row r="68" spans="1:5" s="181" customFormat="1" ht="12" customHeight="1" thickBot="1">
      <c r="A68" s="225" t="s">
        <v>212</v>
      </c>
      <c r="B68" s="104" t="s">
        <v>213</v>
      </c>
      <c r="C68" s="168">
        <f>SUM(C69:C72)</f>
        <v>0</v>
      </c>
      <c r="D68" s="168">
        <f>SUM(D69:D72)</f>
        <v>0</v>
      </c>
      <c r="E68" s="103">
        <f>SUM(E69:E72)</f>
        <v>0</v>
      </c>
    </row>
    <row r="69" spans="1:5" s="181" customFormat="1" ht="12" customHeight="1">
      <c r="A69" s="13" t="s">
        <v>86</v>
      </c>
      <c r="B69" s="182" t="s">
        <v>214</v>
      </c>
      <c r="C69" s="172"/>
      <c r="D69" s="172"/>
      <c r="E69" s="308">
        <f t="shared" si="1"/>
        <v>0</v>
      </c>
    </row>
    <row r="70" spans="1:5" s="181" customFormat="1" ht="12" customHeight="1">
      <c r="A70" s="12" t="s">
        <v>87</v>
      </c>
      <c r="B70" s="183" t="s">
        <v>215</v>
      </c>
      <c r="C70" s="172"/>
      <c r="D70" s="172"/>
      <c r="E70" s="308">
        <f t="shared" si="1"/>
        <v>0</v>
      </c>
    </row>
    <row r="71" spans="1:5" s="181" customFormat="1" ht="12" customHeight="1">
      <c r="A71" s="12" t="s">
        <v>240</v>
      </c>
      <c r="B71" s="183" t="s">
        <v>216</v>
      </c>
      <c r="C71" s="172"/>
      <c r="D71" s="172"/>
      <c r="E71" s="308">
        <f t="shared" si="1"/>
        <v>0</v>
      </c>
    </row>
    <row r="72" spans="1:5" s="181" customFormat="1" ht="12" customHeight="1" thickBot="1">
      <c r="A72" s="14" t="s">
        <v>241</v>
      </c>
      <c r="B72" s="106" t="s">
        <v>217</v>
      </c>
      <c r="C72" s="172"/>
      <c r="D72" s="172"/>
      <c r="E72" s="308">
        <f t="shared" si="1"/>
        <v>0</v>
      </c>
    </row>
    <row r="73" spans="1:5" s="181" customFormat="1" ht="12" customHeight="1" thickBot="1">
      <c r="A73" s="225" t="s">
        <v>218</v>
      </c>
      <c r="B73" s="104" t="s">
        <v>219</v>
      </c>
      <c r="C73" s="168">
        <f>SUM(C74:C75)</f>
        <v>0</v>
      </c>
      <c r="D73" s="168">
        <f>SUM(D74:D75)</f>
        <v>0</v>
      </c>
      <c r="E73" s="103">
        <f>SUM(E74:E75)</f>
        <v>0</v>
      </c>
    </row>
    <row r="74" spans="1:5" s="181" customFormat="1" ht="12" customHeight="1">
      <c r="A74" s="13" t="s">
        <v>242</v>
      </c>
      <c r="B74" s="182" t="s">
        <v>220</v>
      </c>
      <c r="C74" s="172"/>
      <c r="D74" s="172"/>
      <c r="E74" s="308">
        <f t="shared" si="1"/>
        <v>0</v>
      </c>
    </row>
    <row r="75" spans="1:5" s="181" customFormat="1" ht="12" customHeight="1" thickBot="1">
      <c r="A75" s="14" t="s">
        <v>243</v>
      </c>
      <c r="B75" s="106" t="s">
        <v>221</v>
      </c>
      <c r="C75" s="172"/>
      <c r="D75" s="172"/>
      <c r="E75" s="308">
        <f t="shared" si="1"/>
        <v>0</v>
      </c>
    </row>
    <row r="76" spans="1:5" s="181" customFormat="1" ht="12" customHeight="1" thickBot="1">
      <c r="A76" s="225" t="s">
        <v>222</v>
      </c>
      <c r="B76" s="104" t="s">
        <v>223</v>
      </c>
      <c r="C76" s="168">
        <f>SUM(C77:C79)</f>
        <v>0</v>
      </c>
      <c r="D76" s="168">
        <f>SUM(D77:D79)</f>
        <v>0</v>
      </c>
      <c r="E76" s="103">
        <f>SUM(E77:E79)</f>
        <v>0</v>
      </c>
    </row>
    <row r="77" spans="1:5" s="181" customFormat="1" ht="12" customHeight="1">
      <c r="A77" s="13" t="s">
        <v>244</v>
      </c>
      <c r="B77" s="182" t="s">
        <v>224</v>
      </c>
      <c r="C77" s="172"/>
      <c r="D77" s="172"/>
      <c r="E77" s="308">
        <f t="shared" si="1"/>
        <v>0</v>
      </c>
    </row>
    <row r="78" spans="1:5" s="181" customFormat="1" ht="12" customHeight="1">
      <c r="A78" s="12" t="s">
        <v>245</v>
      </c>
      <c r="B78" s="183" t="s">
        <v>225</v>
      </c>
      <c r="C78" s="172"/>
      <c r="D78" s="172"/>
      <c r="E78" s="308">
        <f t="shared" si="1"/>
        <v>0</v>
      </c>
    </row>
    <row r="79" spans="1:5" s="181" customFormat="1" ht="12" customHeight="1" thickBot="1">
      <c r="A79" s="14" t="s">
        <v>246</v>
      </c>
      <c r="B79" s="106" t="s">
        <v>226</v>
      </c>
      <c r="C79" s="172"/>
      <c r="D79" s="172"/>
      <c r="E79" s="308">
        <f t="shared" si="1"/>
        <v>0</v>
      </c>
    </row>
    <row r="80" spans="1:5" s="181" customFormat="1" ht="12" customHeight="1" thickBot="1">
      <c r="A80" s="225" t="s">
        <v>227</v>
      </c>
      <c r="B80" s="104" t="s">
        <v>247</v>
      </c>
      <c r="C80" s="168">
        <f>SUM(C81:C84)</f>
        <v>0</v>
      </c>
      <c r="D80" s="168">
        <f>SUM(D81:D84)</f>
        <v>0</v>
      </c>
      <c r="E80" s="103">
        <f>SUM(E81:E84)</f>
        <v>0</v>
      </c>
    </row>
    <row r="81" spans="1:5" s="181" customFormat="1" ht="12" customHeight="1">
      <c r="A81" s="186" t="s">
        <v>228</v>
      </c>
      <c r="B81" s="182" t="s">
        <v>229</v>
      </c>
      <c r="C81" s="172"/>
      <c r="D81" s="172"/>
      <c r="E81" s="308">
        <f t="shared" si="1"/>
        <v>0</v>
      </c>
    </row>
    <row r="82" spans="1:5" s="181" customFormat="1" ht="12" customHeight="1">
      <c r="A82" s="187" t="s">
        <v>230</v>
      </c>
      <c r="B82" s="183" t="s">
        <v>231</v>
      </c>
      <c r="C82" s="172"/>
      <c r="D82" s="172"/>
      <c r="E82" s="308">
        <f t="shared" si="1"/>
        <v>0</v>
      </c>
    </row>
    <row r="83" spans="1:5" s="181" customFormat="1" ht="12" customHeight="1">
      <c r="A83" s="187" t="s">
        <v>232</v>
      </c>
      <c r="B83" s="183" t="s">
        <v>233</v>
      </c>
      <c r="C83" s="172"/>
      <c r="D83" s="172"/>
      <c r="E83" s="308">
        <f t="shared" si="1"/>
        <v>0</v>
      </c>
    </row>
    <row r="84" spans="1:5" s="181" customFormat="1" ht="12" customHeight="1" thickBot="1">
      <c r="A84" s="188" t="s">
        <v>234</v>
      </c>
      <c r="B84" s="106" t="s">
        <v>235</v>
      </c>
      <c r="C84" s="172"/>
      <c r="D84" s="172"/>
      <c r="E84" s="308">
        <f t="shared" si="1"/>
        <v>0</v>
      </c>
    </row>
    <row r="85" spans="1:5" s="181" customFormat="1" ht="12" customHeight="1" thickBot="1">
      <c r="A85" s="225" t="s">
        <v>236</v>
      </c>
      <c r="B85" s="104" t="s">
        <v>375</v>
      </c>
      <c r="C85" s="227"/>
      <c r="D85" s="227"/>
      <c r="E85" s="103">
        <f t="shared" si="1"/>
        <v>0</v>
      </c>
    </row>
    <row r="86" spans="1:5" s="181" customFormat="1" ht="13.5" customHeight="1" thickBot="1">
      <c r="A86" s="225" t="s">
        <v>238</v>
      </c>
      <c r="B86" s="104" t="s">
        <v>237</v>
      </c>
      <c r="C86" s="227"/>
      <c r="D86" s="227"/>
      <c r="E86" s="103">
        <f t="shared" si="1"/>
        <v>0</v>
      </c>
    </row>
    <row r="87" spans="1:5" s="181" customFormat="1" ht="15.75" customHeight="1" thickBot="1">
      <c r="A87" s="225" t="s">
        <v>250</v>
      </c>
      <c r="B87" s="189" t="s">
        <v>378</v>
      </c>
      <c r="C87" s="174">
        <f>+C64+C68+C73+C76+C80+C86+C85</f>
        <v>0</v>
      </c>
      <c r="D87" s="174">
        <f>+D64+D68+D73+D76+D80+D86+D85</f>
        <v>0</v>
      </c>
      <c r="E87" s="211">
        <f>+E64+E68+E73+E76+E80+E86+E85</f>
        <v>0</v>
      </c>
    </row>
    <row r="88" spans="1:5" s="181" customFormat="1" ht="25.5" customHeight="1" thickBot="1">
      <c r="A88" s="226" t="s">
        <v>377</v>
      </c>
      <c r="B88" s="190" t="s">
        <v>379</v>
      </c>
      <c r="C88" s="174">
        <f>+C63+C87</f>
        <v>0</v>
      </c>
      <c r="D88" s="174">
        <f>+D63+D87</f>
        <v>0</v>
      </c>
      <c r="E88" s="211">
        <f>+E63+E87</f>
        <v>0</v>
      </c>
    </row>
    <row r="89" spans="1:5" s="181" customFormat="1" ht="83.25" customHeight="1">
      <c r="A89" s="3"/>
      <c r="B89" s="4"/>
      <c r="C89" s="108"/>
    </row>
    <row r="90" spans="1:5" ht="16.5" customHeight="1">
      <c r="A90" s="368" t="s">
        <v>35</v>
      </c>
      <c r="B90" s="368"/>
      <c r="C90" s="368"/>
      <c r="D90" s="368"/>
      <c r="E90" s="368"/>
    </row>
    <row r="91" spans="1:5" s="191" customFormat="1" ht="16.5" customHeight="1" thickBot="1">
      <c r="A91" s="369" t="s">
        <v>89</v>
      </c>
      <c r="B91" s="369"/>
      <c r="C91" s="65"/>
      <c r="E91" s="65" t="s">
        <v>131</v>
      </c>
    </row>
    <row r="92" spans="1:5">
      <c r="A92" s="360" t="s">
        <v>53</v>
      </c>
      <c r="B92" s="362" t="s">
        <v>422</v>
      </c>
      <c r="C92" s="364" t="str">
        <f ca="1">+CONCATENATE(LEFT(ÖSSZEFÜGGÉSEK!A6,4),". évi")</f>
        <v>2016. évi</v>
      </c>
      <c r="D92" s="365"/>
      <c r="E92" s="366"/>
    </row>
    <row r="93" spans="1:5" ht="24.75" thickBot="1">
      <c r="A93" s="361"/>
      <c r="B93" s="363"/>
      <c r="C93" s="254" t="s">
        <v>421</v>
      </c>
      <c r="D93" s="252" t="s">
        <v>480</v>
      </c>
      <c r="E93" s="253" t="str">
        <f ca="1">+CONCATENATE(LEFT(ÖSSZEFÜGGÉSEK!A6,4),". ….",CHAR(10),"Módosítás utáni")</f>
        <v>2016. ….
Módosítás utáni</v>
      </c>
    </row>
    <row r="94" spans="1:5" s="180" customFormat="1" ht="12" customHeight="1" thickBot="1">
      <c r="A94" s="25" t="s">
        <v>387</v>
      </c>
      <c r="B94" s="26" t="s">
        <v>388</v>
      </c>
      <c r="C94" s="26" t="s">
        <v>389</v>
      </c>
      <c r="D94" s="26" t="s">
        <v>391</v>
      </c>
      <c r="E94" s="326" t="s">
        <v>495</v>
      </c>
    </row>
    <row r="95" spans="1:5" ht="12" customHeight="1" thickBot="1">
      <c r="A95" s="20" t="s">
        <v>7</v>
      </c>
      <c r="B95" s="24" t="s">
        <v>337</v>
      </c>
      <c r="C95" s="167">
        <f>C96+C97+C98+C99+C100+C113</f>
        <v>0</v>
      </c>
      <c r="D95" s="167">
        <f>D96+D97+D98+D99+D100+D113</f>
        <v>0</v>
      </c>
      <c r="E95" s="241">
        <f>E96+E97+E98+E99+E100+E113</f>
        <v>0</v>
      </c>
    </row>
    <row r="96" spans="1:5" ht="12" customHeight="1">
      <c r="A96" s="15" t="s">
        <v>65</v>
      </c>
      <c r="B96" s="8" t="s">
        <v>36</v>
      </c>
      <c r="C96" s="245"/>
      <c r="D96" s="245"/>
      <c r="E96" s="311">
        <f t="shared" ref="E96:E129" si="2">C96+D96</f>
        <v>0</v>
      </c>
    </row>
    <row r="97" spans="1:5" ht="12" customHeight="1">
      <c r="A97" s="12" t="s">
        <v>66</v>
      </c>
      <c r="B97" s="6" t="s">
        <v>110</v>
      </c>
      <c r="C97" s="169"/>
      <c r="D97" s="169"/>
      <c r="E97" s="306">
        <f t="shared" si="2"/>
        <v>0</v>
      </c>
    </row>
    <row r="98" spans="1:5" ht="12" customHeight="1">
      <c r="A98" s="12" t="s">
        <v>67</v>
      </c>
      <c r="B98" s="6" t="s">
        <v>84</v>
      </c>
      <c r="C98" s="171"/>
      <c r="D98" s="171"/>
      <c r="E98" s="307">
        <f t="shared" si="2"/>
        <v>0</v>
      </c>
    </row>
    <row r="99" spans="1:5" ht="12" customHeight="1">
      <c r="A99" s="12" t="s">
        <v>68</v>
      </c>
      <c r="B99" s="9" t="s">
        <v>111</v>
      </c>
      <c r="C99" s="171"/>
      <c r="D99" s="171"/>
      <c r="E99" s="307">
        <f t="shared" si="2"/>
        <v>0</v>
      </c>
    </row>
    <row r="100" spans="1:5" ht="12" customHeight="1">
      <c r="A100" s="12" t="s">
        <v>76</v>
      </c>
      <c r="B100" s="17" t="s">
        <v>112</v>
      </c>
      <c r="C100" s="171"/>
      <c r="D100" s="171"/>
      <c r="E100" s="307">
        <f t="shared" si="2"/>
        <v>0</v>
      </c>
    </row>
    <row r="101" spans="1:5" ht="12" customHeight="1">
      <c r="A101" s="12" t="s">
        <v>69</v>
      </c>
      <c r="B101" s="6" t="s">
        <v>342</v>
      </c>
      <c r="C101" s="171"/>
      <c r="D101" s="171"/>
      <c r="E101" s="307">
        <f t="shared" si="2"/>
        <v>0</v>
      </c>
    </row>
    <row r="102" spans="1:5" ht="12" customHeight="1">
      <c r="A102" s="12" t="s">
        <v>70</v>
      </c>
      <c r="B102" s="69" t="s">
        <v>341</v>
      </c>
      <c r="C102" s="171"/>
      <c r="D102" s="171"/>
      <c r="E102" s="307">
        <f t="shared" si="2"/>
        <v>0</v>
      </c>
    </row>
    <row r="103" spans="1:5" ht="12" customHeight="1">
      <c r="A103" s="12" t="s">
        <v>77</v>
      </c>
      <c r="B103" s="69" t="s">
        <v>340</v>
      </c>
      <c r="C103" s="171"/>
      <c r="D103" s="171"/>
      <c r="E103" s="307">
        <f t="shared" si="2"/>
        <v>0</v>
      </c>
    </row>
    <row r="104" spans="1:5" ht="12" customHeight="1">
      <c r="A104" s="12" t="s">
        <v>78</v>
      </c>
      <c r="B104" s="67" t="s">
        <v>253</v>
      </c>
      <c r="C104" s="171"/>
      <c r="D104" s="171"/>
      <c r="E104" s="307">
        <f t="shared" si="2"/>
        <v>0</v>
      </c>
    </row>
    <row r="105" spans="1:5" ht="12" customHeight="1">
      <c r="A105" s="12" t="s">
        <v>79</v>
      </c>
      <c r="B105" s="68" t="s">
        <v>254</v>
      </c>
      <c r="C105" s="171"/>
      <c r="D105" s="171"/>
      <c r="E105" s="307">
        <f t="shared" si="2"/>
        <v>0</v>
      </c>
    </row>
    <row r="106" spans="1:5" ht="12" customHeight="1">
      <c r="A106" s="12" t="s">
        <v>80</v>
      </c>
      <c r="B106" s="68" t="s">
        <v>255</v>
      </c>
      <c r="C106" s="171"/>
      <c r="D106" s="171"/>
      <c r="E106" s="307">
        <f t="shared" si="2"/>
        <v>0</v>
      </c>
    </row>
    <row r="107" spans="1:5" ht="12" customHeight="1">
      <c r="A107" s="12" t="s">
        <v>82</v>
      </c>
      <c r="B107" s="67" t="s">
        <v>256</v>
      </c>
      <c r="C107" s="171"/>
      <c r="D107" s="171"/>
      <c r="E107" s="307">
        <f t="shared" si="2"/>
        <v>0</v>
      </c>
    </row>
    <row r="108" spans="1:5" ht="12" customHeight="1">
      <c r="A108" s="12" t="s">
        <v>113</v>
      </c>
      <c r="B108" s="67" t="s">
        <v>257</v>
      </c>
      <c r="C108" s="171"/>
      <c r="D108" s="171"/>
      <c r="E108" s="307">
        <f t="shared" si="2"/>
        <v>0</v>
      </c>
    </row>
    <row r="109" spans="1:5" ht="12" customHeight="1">
      <c r="A109" s="12" t="s">
        <v>251</v>
      </c>
      <c r="B109" s="68" t="s">
        <v>258</v>
      </c>
      <c r="C109" s="171"/>
      <c r="D109" s="171"/>
      <c r="E109" s="307">
        <f t="shared" si="2"/>
        <v>0</v>
      </c>
    </row>
    <row r="110" spans="1:5" ht="12" customHeight="1">
      <c r="A110" s="11" t="s">
        <v>252</v>
      </c>
      <c r="B110" s="69" t="s">
        <v>259</v>
      </c>
      <c r="C110" s="171"/>
      <c r="D110" s="171"/>
      <c r="E110" s="307">
        <f t="shared" si="2"/>
        <v>0</v>
      </c>
    </row>
    <row r="111" spans="1:5" ht="12" customHeight="1">
      <c r="A111" s="12" t="s">
        <v>338</v>
      </c>
      <c r="B111" s="69" t="s">
        <v>260</v>
      </c>
      <c r="C111" s="171"/>
      <c r="D111" s="171"/>
      <c r="E111" s="307">
        <f t="shared" si="2"/>
        <v>0</v>
      </c>
    </row>
    <row r="112" spans="1:5" ht="12" customHeight="1">
      <c r="A112" s="14" t="s">
        <v>339</v>
      </c>
      <c r="B112" s="69" t="s">
        <v>261</v>
      </c>
      <c r="C112" s="171"/>
      <c r="D112" s="171"/>
      <c r="E112" s="307">
        <f t="shared" si="2"/>
        <v>0</v>
      </c>
    </row>
    <row r="113" spans="1:5" ht="12" customHeight="1">
      <c r="A113" s="12" t="s">
        <v>343</v>
      </c>
      <c r="B113" s="9" t="s">
        <v>37</v>
      </c>
      <c r="C113" s="169"/>
      <c r="D113" s="169"/>
      <c r="E113" s="306">
        <f t="shared" si="2"/>
        <v>0</v>
      </c>
    </row>
    <row r="114" spans="1:5" ht="12" customHeight="1">
      <c r="A114" s="12" t="s">
        <v>344</v>
      </c>
      <c r="B114" s="6" t="s">
        <v>346</v>
      </c>
      <c r="C114" s="169"/>
      <c r="D114" s="169"/>
      <c r="E114" s="306">
        <f t="shared" si="2"/>
        <v>0</v>
      </c>
    </row>
    <row r="115" spans="1:5" ht="12" customHeight="1" thickBot="1">
      <c r="A115" s="16" t="s">
        <v>345</v>
      </c>
      <c r="B115" s="237" t="s">
        <v>347</v>
      </c>
      <c r="C115" s="246"/>
      <c r="D115" s="246"/>
      <c r="E115" s="312">
        <f t="shared" si="2"/>
        <v>0</v>
      </c>
    </row>
    <row r="116" spans="1:5" ht="12" customHeight="1" thickBot="1">
      <c r="A116" s="235" t="s">
        <v>8</v>
      </c>
      <c r="B116" s="236" t="s">
        <v>262</v>
      </c>
      <c r="C116" s="247">
        <f>+C117+C119+C121</f>
        <v>0</v>
      </c>
      <c r="D116" s="168">
        <f>+D117+D119+D121</f>
        <v>0</v>
      </c>
      <c r="E116" s="242">
        <f>+E117+E119+E121</f>
        <v>0</v>
      </c>
    </row>
    <row r="117" spans="1:5" ht="12" customHeight="1">
      <c r="A117" s="13" t="s">
        <v>71</v>
      </c>
      <c r="B117" s="6" t="s">
        <v>130</v>
      </c>
      <c r="C117" s="170"/>
      <c r="D117" s="257"/>
      <c r="E117" s="212">
        <f t="shared" si="2"/>
        <v>0</v>
      </c>
    </row>
    <row r="118" spans="1:5" ht="12" customHeight="1">
      <c r="A118" s="13" t="s">
        <v>72</v>
      </c>
      <c r="B118" s="10" t="s">
        <v>266</v>
      </c>
      <c r="C118" s="170"/>
      <c r="D118" s="257"/>
      <c r="E118" s="212">
        <f t="shared" si="2"/>
        <v>0</v>
      </c>
    </row>
    <row r="119" spans="1:5" ht="12" customHeight="1">
      <c r="A119" s="13" t="s">
        <v>73</v>
      </c>
      <c r="B119" s="10" t="s">
        <v>114</v>
      </c>
      <c r="C119" s="169"/>
      <c r="D119" s="258"/>
      <c r="E119" s="306">
        <f t="shared" si="2"/>
        <v>0</v>
      </c>
    </row>
    <row r="120" spans="1:5" ht="12" customHeight="1">
      <c r="A120" s="13" t="s">
        <v>74</v>
      </c>
      <c r="B120" s="10" t="s">
        <v>267</v>
      </c>
      <c r="C120" s="169"/>
      <c r="D120" s="258"/>
      <c r="E120" s="306">
        <f t="shared" si="2"/>
        <v>0</v>
      </c>
    </row>
    <row r="121" spans="1:5" ht="12" customHeight="1">
      <c r="A121" s="13" t="s">
        <v>75</v>
      </c>
      <c r="B121" s="106" t="s">
        <v>133</v>
      </c>
      <c r="C121" s="169"/>
      <c r="D121" s="258"/>
      <c r="E121" s="306">
        <f t="shared" si="2"/>
        <v>0</v>
      </c>
    </row>
    <row r="122" spans="1:5" ht="12" customHeight="1">
      <c r="A122" s="13" t="s">
        <v>81</v>
      </c>
      <c r="B122" s="105" t="s">
        <v>330</v>
      </c>
      <c r="C122" s="169"/>
      <c r="D122" s="258"/>
      <c r="E122" s="306">
        <f t="shared" si="2"/>
        <v>0</v>
      </c>
    </row>
    <row r="123" spans="1:5" ht="12" customHeight="1">
      <c r="A123" s="13" t="s">
        <v>83</v>
      </c>
      <c r="B123" s="178" t="s">
        <v>272</v>
      </c>
      <c r="C123" s="169"/>
      <c r="D123" s="258"/>
      <c r="E123" s="306">
        <f t="shared" si="2"/>
        <v>0</v>
      </c>
    </row>
    <row r="124" spans="1:5" ht="22.5">
      <c r="A124" s="13" t="s">
        <v>115</v>
      </c>
      <c r="B124" s="68" t="s">
        <v>255</v>
      </c>
      <c r="C124" s="169"/>
      <c r="D124" s="258"/>
      <c r="E124" s="306">
        <f t="shared" si="2"/>
        <v>0</v>
      </c>
    </row>
    <row r="125" spans="1:5" ht="12" customHeight="1">
      <c r="A125" s="13" t="s">
        <v>116</v>
      </c>
      <c r="B125" s="68" t="s">
        <v>271</v>
      </c>
      <c r="C125" s="169"/>
      <c r="D125" s="258"/>
      <c r="E125" s="306">
        <f t="shared" si="2"/>
        <v>0</v>
      </c>
    </row>
    <row r="126" spans="1:5" ht="12" customHeight="1">
      <c r="A126" s="13" t="s">
        <v>117</v>
      </c>
      <c r="B126" s="68" t="s">
        <v>270</v>
      </c>
      <c r="C126" s="169"/>
      <c r="D126" s="258"/>
      <c r="E126" s="306">
        <f t="shared" si="2"/>
        <v>0</v>
      </c>
    </row>
    <row r="127" spans="1:5" ht="12" customHeight="1">
      <c r="A127" s="13" t="s">
        <v>263</v>
      </c>
      <c r="B127" s="68" t="s">
        <v>258</v>
      </c>
      <c r="C127" s="169"/>
      <c r="D127" s="258"/>
      <c r="E127" s="306">
        <f t="shared" si="2"/>
        <v>0</v>
      </c>
    </row>
    <row r="128" spans="1:5" ht="12" customHeight="1">
      <c r="A128" s="13" t="s">
        <v>264</v>
      </c>
      <c r="B128" s="68" t="s">
        <v>269</v>
      </c>
      <c r="C128" s="169"/>
      <c r="D128" s="258"/>
      <c r="E128" s="306">
        <f t="shared" si="2"/>
        <v>0</v>
      </c>
    </row>
    <row r="129" spans="1:5" ht="23.25" thickBot="1">
      <c r="A129" s="11" t="s">
        <v>265</v>
      </c>
      <c r="B129" s="68" t="s">
        <v>268</v>
      </c>
      <c r="C129" s="171"/>
      <c r="D129" s="259"/>
      <c r="E129" s="307">
        <f t="shared" si="2"/>
        <v>0</v>
      </c>
    </row>
    <row r="130" spans="1:5" ht="12" customHeight="1" thickBot="1">
      <c r="A130" s="18" t="s">
        <v>9</v>
      </c>
      <c r="B130" s="61" t="s">
        <v>348</v>
      </c>
      <c r="C130" s="168">
        <f>+C95+C116</f>
        <v>0</v>
      </c>
      <c r="D130" s="256">
        <f>+D95+D116</f>
        <v>0</v>
      </c>
      <c r="E130" s="103">
        <f>+E95+E116</f>
        <v>0</v>
      </c>
    </row>
    <row r="131" spans="1:5" ht="12" customHeight="1" thickBot="1">
      <c r="A131" s="18" t="s">
        <v>10</v>
      </c>
      <c r="B131" s="61" t="s">
        <v>423</v>
      </c>
      <c r="C131" s="168">
        <f>+C132+C133+C134</f>
        <v>0</v>
      </c>
      <c r="D131" s="256">
        <f>+D132+D133+D134</f>
        <v>0</v>
      </c>
      <c r="E131" s="103">
        <f>+E132+E133+E134</f>
        <v>0</v>
      </c>
    </row>
    <row r="132" spans="1:5" ht="12" customHeight="1">
      <c r="A132" s="13" t="s">
        <v>167</v>
      </c>
      <c r="B132" s="10" t="s">
        <v>356</v>
      </c>
      <c r="C132" s="169"/>
      <c r="D132" s="258"/>
      <c r="E132" s="306">
        <f t="shared" ref="E132:E154" si="3">C132+D132</f>
        <v>0</v>
      </c>
    </row>
    <row r="133" spans="1:5" ht="12" customHeight="1">
      <c r="A133" s="13" t="s">
        <v>168</v>
      </c>
      <c r="B133" s="10" t="s">
        <v>357</v>
      </c>
      <c r="C133" s="169"/>
      <c r="D133" s="258"/>
      <c r="E133" s="306">
        <f t="shared" si="3"/>
        <v>0</v>
      </c>
    </row>
    <row r="134" spans="1:5" ht="12" customHeight="1" thickBot="1">
      <c r="A134" s="11" t="s">
        <v>169</v>
      </c>
      <c r="B134" s="10" t="s">
        <v>358</v>
      </c>
      <c r="C134" s="169"/>
      <c r="D134" s="258"/>
      <c r="E134" s="306">
        <f t="shared" si="3"/>
        <v>0</v>
      </c>
    </row>
    <row r="135" spans="1:5" ht="12" customHeight="1" thickBot="1">
      <c r="A135" s="18" t="s">
        <v>11</v>
      </c>
      <c r="B135" s="61" t="s">
        <v>350</v>
      </c>
      <c r="C135" s="168">
        <f>SUM(C136:C141)</f>
        <v>0</v>
      </c>
      <c r="D135" s="256">
        <f>SUM(D136:D141)</f>
        <v>0</v>
      </c>
      <c r="E135" s="103">
        <f>SUM(E136:E141)</f>
        <v>0</v>
      </c>
    </row>
    <row r="136" spans="1:5" ht="12" customHeight="1">
      <c r="A136" s="13" t="s">
        <v>58</v>
      </c>
      <c r="B136" s="7" t="s">
        <v>359</v>
      </c>
      <c r="C136" s="169"/>
      <c r="D136" s="258"/>
      <c r="E136" s="306">
        <f t="shared" si="3"/>
        <v>0</v>
      </c>
    </row>
    <row r="137" spans="1:5" ht="12" customHeight="1">
      <c r="A137" s="13" t="s">
        <v>59</v>
      </c>
      <c r="B137" s="7" t="s">
        <v>351</v>
      </c>
      <c r="C137" s="169"/>
      <c r="D137" s="258"/>
      <c r="E137" s="306">
        <f t="shared" si="3"/>
        <v>0</v>
      </c>
    </row>
    <row r="138" spans="1:5" ht="12" customHeight="1">
      <c r="A138" s="13" t="s">
        <v>60</v>
      </c>
      <c r="B138" s="7" t="s">
        <v>352</v>
      </c>
      <c r="C138" s="169"/>
      <c r="D138" s="258"/>
      <c r="E138" s="306">
        <f t="shared" si="3"/>
        <v>0</v>
      </c>
    </row>
    <row r="139" spans="1:5" ht="12" customHeight="1">
      <c r="A139" s="13" t="s">
        <v>102</v>
      </c>
      <c r="B139" s="7" t="s">
        <v>353</v>
      </c>
      <c r="C139" s="169"/>
      <c r="D139" s="258"/>
      <c r="E139" s="306">
        <f t="shared" si="3"/>
        <v>0</v>
      </c>
    </row>
    <row r="140" spans="1:5" ht="12" customHeight="1">
      <c r="A140" s="13" t="s">
        <v>103</v>
      </c>
      <c r="B140" s="7" t="s">
        <v>354</v>
      </c>
      <c r="C140" s="169"/>
      <c r="D140" s="258"/>
      <c r="E140" s="306">
        <f t="shared" si="3"/>
        <v>0</v>
      </c>
    </row>
    <row r="141" spans="1:5" ht="12" customHeight="1" thickBot="1">
      <c r="A141" s="11" t="s">
        <v>104</v>
      </c>
      <c r="B141" s="7" t="s">
        <v>355</v>
      </c>
      <c r="C141" s="169"/>
      <c r="D141" s="258"/>
      <c r="E141" s="306">
        <f t="shared" si="3"/>
        <v>0</v>
      </c>
    </row>
    <row r="142" spans="1:5" ht="12" customHeight="1" thickBot="1">
      <c r="A142" s="18" t="s">
        <v>12</v>
      </c>
      <c r="B142" s="61" t="s">
        <v>363</v>
      </c>
      <c r="C142" s="174">
        <f>+C143+C144+C145+C146</f>
        <v>0</v>
      </c>
      <c r="D142" s="260">
        <f>+D143+D144+D145+D146</f>
        <v>0</v>
      </c>
      <c r="E142" s="211">
        <f>+E143+E144+E145+E146</f>
        <v>0</v>
      </c>
    </row>
    <row r="143" spans="1:5" ht="12" customHeight="1">
      <c r="A143" s="13" t="s">
        <v>61</v>
      </c>
      <c r="B143" s="7" t="s">
        <v>273</v>
      </c>
      <c r="C143" s="169"/>
      <c r="D143" s="258"/>
      <c r="E143" s="306">
        <f t="shared" si="3"/>
        <v>0</v>
      </c>
    </row>
    <row r="144" spans="1:5" ht="12" customHeight="1">
      <c r="A144" s="13" t="s">
        <v>62</v>
      </c>
      <c r="B144" s="7" t="s">
        <v>274</v>
      </c>
      <c r="C144" s="169"/>
      <c r="D144" s="258"/>
      <c r="E144" s="306">
        <f t="shared" si="3"/>
        <v>0</v>
      </c>
    </row>
    <row r="145" spans="1:9" ht="12" customHeight="1">
      <c r="A145" s="13" t="s">
        <v>187</v>
      </c>
      <c r="B145" s="7" t="s">
        <v>364</v>
      </c>
      <c r="C145" s="169"/>
      <c r="D145" s="258"/>
      <c r="E145" s="306">
        <f t="shared" si="3"/>
        <v>0</v>
      </c>
    </row>
    <row r="146" spans="1:9" ht="12" customHeight="1" thickBot="1">
      <c r="A146" s="11" t="s">
        <v>188</v>
      </c>
      <c r="B146" s="5" t="s">
        <v>293</v>
      </c>
      <c r="C146" s="169"/>
      <c r="D146" s="258"/>
      <c r="E146" s="306">
        <f t="shared" si="3"/>
        <v>0</v>
      </c>
    </row>
    <row r="147" spans="1:9" ht="12" customHeight="1" thickBot="1">
      <c r="A147" s="18" t="s">
        <v>13</v>
      </c>
      <c r="B147" s="61" t="s">
        <v>365</v>
      </c>
      <c r="C147" s="248">
        <f>SUM(C148:C152)</f>
        <v>0</v>
      </c>
      <c r="D147" s="261">
        <f>SUM(D148:D152)</f>
        <v>0</v>
      </c>
      <c r="E147" s="243">
        <f>SUM(E148:E152)</f>
        <v>0</v>
      </c>
    </row>
    <row r="148" spans="1:9" ht="12" customHeight="1">
      <c r="A148" s="13" t="s">
        <v>63</v>
      </c>
      <c r="B148" s="7" t="s">
        <v>360</v>
      </c>
      <c r="C148" s="169"/>
      <c r="D148" s="258"/>
      <c r="E148" s="306">
        <f t="shared" si="3"/>
        <v>0</v>
      </c>
    </row>
    <row r="149" spans="1:9" ht="12" customHeight="1">
      <c r="A149" s="13" t="s">
        <v>64</v>
      </c>
      <c r="B149" s="7" t="s">
        <v>367</v>
      </c>
      <c r="C149" s="169"/>
      <c r="D149" s="258"/>
      <c r="E149" s="306">
        <f t="shared" si="3"/>
        <v>0</v>
      </c>
    </row>
    <row r="150" spans="1:9" ht="12" customHeight="1">
      <c r="A150" s="13" t="s">
        <v>199</v>
      </c>
      <c r="B150" s="7" t="s">
        <v>362</v>
      </c>
      <c r="C150" s="169"/>
      <c r="D150" s="258"/>
      <c r="E150" s="306">
        <f t="shared" si="3"/>
        <v>0</v>
      </c>
    </row>
    <row r="151" spans="1:9" ht="12" customHeight="1">
      <c r="A151" s="13" t="s">
        <v>200</v>
      </c>
      <c r="B151" s="7" t="s">
        <v>368</v>
      </c>
      <c r="C151" s="169"/>
      <c r="D151" s="258"/>
      <c r="E151" s="306">
        <f t="shared" si="3"/>
        <v>0</v>
      </c>
    </row>
    <row r="152" spans="1:9" ht="12" customHeight="1" thickBot="1">
      <c r="A152" s="13" t="s">
        <v>366</v>
      </c>
      <c r="B152" s="7" t="s">
        <v>369</v>
      </c>
      <c r="C152" s="169"/>
      <c r="D152" s="258"/>
      <c r="E152" s="307">
        <f t="shared" si="3"/>
        <v>0</v>
      </c>
    </row>
    <row r="153" spans="1:9" ht="12" customHeight="1" thickBot="1">
      <c r="A153" s="18" t="s">
        <v>14</v>
      </c>
      <c r="B153" s="61" t="s">
        <v>370</v>
      </c>
      <c r="C153" s="249"/>
      <c r="D153" s="262"/>
      <c r="E153" s="314">
        <f t="shared" si="3"/>
        <v>0</v>
      </c>
    </row>
    <row r="154" spans="1:9" ht="12" customHeight="1" thickBot="1">
      <c r="A154" s="18" t="s">
        <v>15</v>
      </c>
      <c r="B154" s="61" t="s">
        <v>371</v>
      </c>
      <c r="C154" s="249"/>
      <c r="D154" s="262"/>
      <c r="E154" s="212">
        <f t="shared" si="3"/>
        <v>0</v>
      </c>
    </row>
    <row r="155" spans="1:9" ht="15" customHeight="1" thickBot="1">
      <c r="A155" s="18" t="s">
        <v>16</v>
      </c>
      <c r="B155" s="61" t="s">
        <v>373</v>
      </c>
      <c r="C155" s="250">
        <f>+C131+C135+C142+C147+C153+C154</f>
        <v>0</v>
      </c>
      <c r="D155" s="263">
        <f>+D131+D135+D142+D147+D153+D154</f>
        <v>0</v>
      </c>
      <c r="E155" s="244">
        <f>+E131+E135+E142+E147+E153+E154</f>
        <v>0</v>
      </c>
      <c r="F155" s="192"/>
      <c r="G155" s="193"/>
      <c r="H155" s="193"/>
      <c r="I155" s="193"/>
    </row>
    <row r="156" spans="1:9" s="181" customFormat="1" ht="12.95" customHeight="1" thickBot="1">
      <c r="A156" s="107" t="s">
        <v>17</v>
      </c>
      <c r="B156" s="155" t="s">
        <v>372</v>
      </c>
      <c r="C156" s="250">
        <f>+C130+C155</f>
        <v>0</v>
      </c>
      <c r="D156" s="263">
        <f>+D130+D155</f>
        <v>0</v>
      </c>
      <c r="E156" s="244">
        <f>+E130+E155</f>
        <v>0</v>
      </c>
    </row>
    <row r="157" spans="1:9" ht="7.5" customHeight="1"/>
    <row r="158" spans="1:9">
      <c r="A158" s="367" t="s">
        <v>275</v>
      </c>
      <c r="B158" s="367"/>
      <c r="C158" s="367"/>
      <c r="D158" s="367"/>
      <c r="E158" s="367"/>
    </row>
    <row r="159" spans="1:9" ht="15" customHeight="1" thickBot="1">
      <c r="A159" s="359" t="s">
        <v>90</v>
      </c>
      <c r="B159" s="359"/>
      <c r="C159" s="109"/>
      <c r="E159" s="109" t="s">
        <v>131</v>
      </c>
    </row>
    <row r="160" spans="1:9" ht="25.5" customHeight="1" thickBot="1">
      <c r="A160" s="18">
        <v>1</v>
      </c>
      <c r="B160" s="23" t="s">
        <v>374</v>
      </c>
      <c r="C160" s="255">
        <f>+C63-C130</f>
        <v>0</v>
      </c>
      <c r="D160" s="168">
        <f>+D63-D130</f>
        <v>0</v>
      </c>
      <c r="E160" s="103">
        <f>+E63-E130</f>
        <v>0</v>
      </c>
    </row>
    <row r="161" spans="1:5" ht="32.25" customHeight="1" thickBot="1">
      <c r="A161" s="18" t="s">
        <v>8</v>
      </c>
      <c r="B161" s="23" t="s">
        <v>380</v>
      </c>
      <c r="C161" s="168">
        <f>+C87-C155</f>
        <v>0</v>
      </c>
      <c r="D161" s="168">
        <f>+D87-D155</f>
        <v>0</v>
      </c>
      <c r="E161" s="103">
        <f>+E87-E155</f>
        <v>0</v>
      </c>
    </row>
  </sheetData>
  <sheetProtection sheet="1"/>
  <customSheetViews>
    <customSheetView guid="{89611CC9-506E-48A8-A101-09FDE75231D6}" scale="130" topLeftCell="A31">
      <selection activeCell="B23" sqref="B23"/>
      <rowBreaks count="2" manualBreakCount="2">
        <brk id="75" max="4" man="1"/>
        <brk id="89" max="4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 xml:space="preserve">&amp;C&amp;"Times New Roman CE,Félkövér"&amp;12
..............................Önkormányzat
2016. ÉVI KÖLTSÉGVETÉS
ÖNKÉNT VÁLLALT FELADATAINAK MÓDOSÍTOTT MÉRLEGE&amp;10
&amp;R&amp;"Times New Roman CE,Félkövér dőlt"&amp;11 1.3. melléklet </oddHeader>
      </headerFooter>
    </customSheetView>
    <customSheetView guid="{205C45B3-5796-43E4-ADF6-EB819BC78C16}" scale="130" topLeftCell="A19">
      <selection activeCell="B23" sqref="B23"/>
      <rowBreaks count="2" manualBreakCount="2">
        <brk id="75" max="4" man="1"/>
        <brk id="89" max="4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2"/>
      <headerFooter alignWithMargins="0">
        <oddHeader xml:space="preserve">&amp;C&amp;"Times New Roman CE,Félkövér"&amp;12
..............................Önkormányzat
2016. ÉVI KÖLTSÉGVETÉS
ÖNKÉNT VÁLLALT FELADATAINAK MÓDOSÍTOTT MÉRLEGE&amp;10
&amp;R&amp;"Times New Roman CE,Félkövér dőlt"&amp;11 1.3. melléklet </oddHeader>
      </headerFooter>
    </customSheetView>
  </customSheetViews>
  <mergeCells count="12">
    <mergeCell ref="A92:A93"/>
    <mergeCell ref="B92:B93"/>
    <mergeCell ref="C92:E92"/>
    <mergeCell ref="A158:E158"/>
    <mergeCell ref="A1:E1"/>
    <mergeCell ref="A90:E90"/>
    <mergeCell ref="A159:B159"/>
    <mergeCell ref="A2:B2"/>
    <mergeCell ref="A3:A4"/>
    <mergeCell ref="B3:B4"/>
    <mergeCell ref="C3:E3"/>
    <mergeCell ref="A91:B91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3"/>
  <headerFooter alignWithMargins="0">
    <oddHeader xml:space="preserve">&amp;C&amp;"Times New Roman CE,Félkövér"&amp;12
..............................Önkormányzat
2016. ÉVI KÖLTSÉGVETÉS
ÖNKÉNT VÁLLALT FELADATAINAK MÓDOSÍTOTT MÉRLEGE&amp;10
&amp;R&amp;"Times New Roman CE,Félkövér dőlt"&amp;11 1.3. melléklet </oddHeader>
  </headerFooter>
  <rowBreaks count="2" manualBreakCount="2">
    <brk id="75" max="4" man="1"/>
    <brk id="89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6">
    <tabColor rgb="FF92D050"/>
  </sheetPr>
  <dimension ref="A1:I161"/>
  <sheetViews>
    <sheetView zoomScale="130" zoomScaleNormal="130" zoomScaleSheetLayoutView="100" workbookViewId="0">
      <selection activeCell="E12" sqref="E12"/>
    </sheetView>
  </sheetViews>
  <sheetFormatPr defaultRowHeight="15.75"/>
  <cols>
    <col min="1" max="1" width="9.5" style="156" customWidth="1"/>
    <col min="2" max="2" width="59.6640625" style="156" customWidth="1"/>
    <col min="3" max="3" width="17.33203125" style="157" customWidth="1"/>
    <col min="4" max="5" width="17.33203125" style="179" customWidth="1"/>
    <col min="6" max="16384" width="9.33203125" style="179"/>
  </cols>
  <sheetData>
    <row r="1" spans="1:5" ht="15.95" customHeight="1">
      <c r="A1" s="368" t="s">
        <v>5</v>
      </c>
      <c r="B1" s="368"/>
      <c r="C1" s="368"/>
      <c r="D1" s="368"/>
      <c r="E1" s="368"/>
    </row>
    <row r="2" spans="1:5" ht="15.95" customHeight="1" thickBot="1">
      <c r="A2" s="359" t="s">
        <v>88</v>
      </c>
      <c r="B2" s="359"/>
      <c r="C2" s="251"/>
      <c r="E2" s="251" t="s">
        <v>131</v>
      </c>
    </row>
    <row r="3" spans="1:5">
      <c r="A3" s="360" t="s">
        <v>53</v>
      </c>
      <c r="B3" s="362" t="s">
        <v>6</v>
      </c>
      <c r="C3" s="364" t="str">
        <f ca="1">+CONCATENATE(LEFT(ÖSSZEFÜGGÉSEK!A6,4),". évi")</f>
        <v>2016. évi</v>
      </c>
      <c r="D3" s="365"/>
      <c r="E3" s="366"/>
    </row>
    <row r="4" spans="1:5" ht="24.75" thickBot="1">
      <c r="A4" s="361"/>
      <c r="B4" s="363"/>
      <c r="C4" s="254" t="s">
        <v>421</v>
      </c>
      <c r="D4" s="252" t="s">
        <v>480</v>
      </c>
      <c r="E4" s="253" t="str">
        <f ca="1">+CONCATENATE(LEFT(ÖSSZEFÜGGÉSEK!A6,4),"……….",CHAR(10),"Módosítás utáni")</f>
        <v>2016……….
Módosítás utáni</v>
      </c>
    </row>
    <row r="5" spans="1:5" s="180" customFormat="1" ht="12" customHeight="1" thickBot="1">
      <c r="A5" s="176" t="s">
        <v>387</v>
      </c>
      <c r="B5" s="177" t="s">
        <v>388</v>
      </c>
      <c r="C5" s="177" t="s">
        <v>389</v>
      </c>
      <c r="D5" s="177" t="s">
        <v>391</v>
      </c>
      <c r="E5" s="341" t="s">
        <v>495</v>
      </c>
    </row>
    <row r="6" spans="1:5" s="181" customFormat="1" ht="12" customHeight="1" thickBot="1">
      <c r="A6" s="18" t="s">
        <v>7</v>
      </c>
      <c r="B6" s="19" t="s">
        <v>152</v>
      </c>
      <c r="C6" s="168">
        <f>+C7+C8+C9+C10+C11+C12</f>
        <v>0</v>
      </c>
      <c r="D6" s="168">
        <f>+D7+D8+D9+D10+D11+D12</f>
        <v>0</v>
      </c>
      <c r="E6" s="103">
        <f>+E7+E8+E9+E10+E11+E12</f>
        <v>0</v>
      </c>
    </row>
    <row r="7" spans="1:5" s="181" customFormat="1" ht="12" customHeight="1">
      <c r="A7" s="13" t="s">
        <v>65</v>
      </c>
      <c r="B7" s="182" t="s">
        <v>153</v>
      </c>
      <c r="C7" s="170"/>
      <c r="D7" s="170"/>
      <c r="E7" s="212">
        <f>C7+D7</f>
        <v>0</v>
      </c>
    </row>
    <row r="8" spans="1:5" s="181" customFormat="1" ht="12" customHeight="1">
      <c r="A8" s="12" t="s">
        <v>66</v>
      </c>
      <c r="B8" s="183" t="s">
        <v>154</v>
      </c>
      <c r="C8" s="169"/>
      <c r="D8" s="169"/>
      <c r="E8" s="212">
        <f t="shared" ref="E8:E62" si="0">C8+D8</f>
        <v>0</v>
      </c>
    </row>
    <row r="9" spans="1:5" s="181" customFormat="1" ht="12" customHeight="1">
      <c r="A9" s="12" t="s">
        <v>67</v>
      </c>
      <c r="B9" s="183" t="s">
        <v>155</v>
      </c>
      <c r="C9" s="169"/>
      <c r="D9" s="169"/>
      <c r="E9" s="212">
        <f t="shared" si="0"/>
        <v>0</v>
      </c>
    </row>
    <row r="10" spans="1:5" s="181" customFormat="1" ht="12" customHeight="1">
      <c r="A10" s="12" t="s">
        <v>68</v>
      </c>
      <c r="B10" s="183" t="s">
        <v>156</v>
      </c>
      <c r="C10" s="169"/>
      <c r="D10" s="169"/>
      <c r="E10" s="212">
        <f t="shared" si="0"/>
        <v>0</v>
      </c>
    </row>
    <row r="11" spans="1:5" s="181" customFormat="1" ht="12" customHeight="1">
      <c r="A11" s="12" t="s">
        <v>85</v>
      </c>
      <c r="B11" s="105" t="s">
        <v>332</v>
      </c>
      <c r="C11" s="169"/>
      <c r="D11" s="169"/>
      <c r="E11" s="212">
        <f t="shared" si="0"/>
        <v>0</v>
      </c>
    </row>
    <row r="12" spans="1:5" s="181" customFormat="1" ht="12" customHeight="1" thickBot="1">
      <c r="A12" s="14" t="s">
        <v>69</v>
      </c>
      <c r="B12" s="106" t="s">
        <v>333</v>
      </c>
      <c r="C12" s="169"/>
      <c r="D12" s="169"/>
      <c r="E12" s="212">
        <f t="shared" si="0"/>
        <v>0</v>
      </c>
    </row>
    <row r="13" spans="1:5" s="181" customFormat="1" ht="12" customHeight="1" thickBot="1">
      <c r="A13" s="18" t="s">
        <v>8</v>
      </c>
      <c r="B13" s="104" t="s">
        <v>157</v>
      </c>
      <c r="C13" s="168">
        <f>+C14+C15+C16+C17+C18</f>
        <v>0</v>
      </c>
      <c r="D13" s="168">
        <f>+D14+D15+D16+D17+D18</f>
        <v>0</v>
      </c>
      <c r="E13" s="103">
        <f>+E14+E15+E16+E17+E18</f>
        <v>0</v>
      </c>
    </row>
    <row r="14" spans="1:5" s="181" customFormat="1" ht="12" customHeight="1">
      <c r="A14" s="13" t="s">
        <v>71</v>
      </c>
      <c r="B14" s="182" t="s">
        <v>158</v>
      </c>
      <c r="C14" s="170"/>
      <c r="D14" s="170"/>
      <c r="E14" s="212">
        <f t="shared" si="0"/>
        <v>0</v>
      </c>
    </row>
    <row r="15" spans="1:5" s="181" customFormat="1" ht="12" customHeight="1">
      <c r="A15" s="12" t="s">
        <v>72</v>
      </c>
      <c r="B15" s="183" t="s">
        <v>159</v>
      </c>
      <c r="C15" s="169"/>
      <c r="D15" s="169"/>
      <c r="E15" s="212">
        <f t="shared" si="0"/>
        <v>0</v>
      </c>
    </row>
    <row r="16" spans="1:5" s="181" customFormat="1" ht="12" customHeight="1">
      <c r="A16" s="12" t="s">
        <v>73</v>
      </c>
      <c r="B16" s="183" t="s">
        <v>324</v>
      </c>
      <c r="C16" s="169"/>
      <c r="D16" s="169"/>
      <c r="E16" s="212">
        <f t="shared" si="0"/>
        <v>0</v>
      </c>
    </row>
    <row r="17" spans="1:5" s="181" customFormat="1" ht="12" customHeight="1">
      <c r="A17" s="12" t="s">
        <v>74</v>
      </c>
      <c r="B17" s="183" t="s">
        <v>325</v>
      </c>
      <c r="C17" s="169"/>
      <c r="D17" s="169"/>
      <c r="E17" s="212">
        <f t="shared" si="0"/>
        <v>0</v>
      </c>
    </row>
    <row r="18" spans="1:5" s="181" customFormat="1" ht="12" customHeight="1">
      <c r="A18" s="12" t="s">
        <v>75</v>
      </c>
      <c r="B18" s="183" t="s">
        <v>160</v>
      </c>
      <c r="C18" s="169"/>
      <c r="D18" s="169"/>
      <c r="E18" s="212">
        <f t="shared" si="0"/>
        <v>0</v>
      </c>
    </row>
    <row r="19" spans="1:5" s="181" customFormat="1" ht="12" customHeight="1" thickBot="1">
      <c r="A19" s="14" t="s">
        <v>81</v>
      </c>
      <c r="B19" s="106" t="s">
        <v>161</v>
      </c>
      <c r="C19" s="171"/>
      <c r="D19" s="171"/>
      <c r="E19" s="212">
        <f t="shared" si="0"/>
        <v>0</v>
      </c>
    </row>
    <row r="20" spans="1:5" s="181" customFormat="1" ht="12" customHeight="1" thickBot="1">
      <c r="A20" s="18" t="s">
        <v>9</v>
      </c>
      <c r="B20" s="19" t="s">
        <v>162</v>
      </c>
      <c r="C20" s="168">
        <f>+C21+C22+C23+C24+C25</f>
        <v>0</v>
      </c>
      <c r="D20" s="168">
        <f>+D21+D22+D23+D24+D25</f>
        <v>0</v>
      </c>
      <c r="E20" s="103">
        <f>+E21+E22+E23+E24+E25</f>
        <v>0</v>
      </c>
    </row>
    <row r="21" spans="1:5" s="181" customFormat="1" ht="12" customHeight="1">
      <c r="A21" s="13" t="s">
        <v>54</v>
      </c>
      <c r="B21" s="182" t="s">
        <v>163</v>
      </c>
      <c r="C21" s="170"/>
      <c r="D21" s="170"/>
      <c r="E21" s="212">
        <f t="shared" si="0"/>
        <v>0</v>
      </c>
    </row>
    <row r="22" spans="1:5" s="181" customFormat="1" ht="12" customHeight="1">
      <c r="A22" s="12" t="s">
        <v>55</v>
      </c>
      <c r="B22" s="183" t="s">
        <v>164</v>
      </c>
      <c r="C22" s="169"/>
      <c r="D22" s="169"/>
      <c r="E22" s="212">
        <f t="shared" si="0"/>
        <v>0</v>
      </c>
    </row>
    <row r="23" spans="1:5" s="181" customFormat="1" ht="12" customHeight="1">
      <c r="A23" s="12" t="s">
        <v>56</v>
      </c>
      <c r="B23" s="183" t="s">
        <v>326</v>
      </c>
      <c r="C23" s="169"/>
      <c r="D23" s="169"/>
      <c r="E23" s="212">
        <f t="shared" si="0"/>
        <v>0</v>
      </c>
    </row>
    <row r="24" spans="1:5" s="181" customFormat="1" ht="12" customHeight="1">
      <c r="A24" s="12" t="s">
        <v>57</v>
      </c>
      <c r="B24" s="183" t="s">
        <v>327</v>
      </c>
      <c r="C24" s="169"/>
      <c r="D24" s="169"/>
      <c r="E24" s="212">
        <f t="shared" si="0"/>
        <v>0</v>
      </c>
    </row>
    <row r="25" spans="1:5" s="181" customFormat="1" ht="12" customHeight="1">
      <c r="A25" s="12" t="s">
        <v>98</v>
      </c>
      <c r="B25" s="183" t="s">
        <v>165</v>
      </c>
      <c r="C25" s="169"/>
      <c r="D25" s="169"/>
      <c r="E25" s="212">
        <f t="shared" si="0"/>
        <v>0</v>
      </c>
    </row>
    <row r="26" spans="1:5" s="181" customFormat="1" ht="12" customHeight="1" thickBot="1">
      <c r="A26" s="14" t="s">
        <v>99</v>
      </c>
      <c r="B26" s="184" t="s">
        <v>166</v>
      </c>
      <c r="C26" s="171"/>
      <c r="D26" s="171"/>
      <c r="E26" s="212">
        <f t="shared" si="0"/>
        <v>0</v>
      </c>
    </row>
    <row r="27" spans="1:5" s="181" customFormat="1" ht="12" customHeight="1" thickBot="1">
      <c r="A27" s="18" t="s">
        <v>100</v>
      </c>
      <c r="B27" s="19" t="s">
        <v>476</v>
      </c>
      <c r="C27" s="174">
        <f>+C28+C29+C30+C31+C32+C33+C34</f>
        <v>0</v>
      </c>
      <c r="D27" s="174">
        <f>+D28+D29+D30+D31+D32+D33+D34</f>
        <v>0</v>
      </c>
      <c r="E27" s="211">
        <f>+E28+E29+E30+E31+E32+E33+E34</f>
        <v>0</v>
      </c>
    </row>
    <row r="28" spans="1:5" s="181" customFormat="1" ht="12" customHeight="1">
      <c r="A28" s="13" t="s">
        <v>167</v>
      </c>
      <c r="B28" s="182" t="s">
        <v>469</v>
      </c>
      <c r="C28" s="213"/>
      <c r="D28" s="213">
        <f>+D29+D30+D31</f>
        <v>0</v>
      </c>
      <c r="E28" s="212">
        <f t="shared" si="0"/>
        <v>0</v>
      </c>
    </row>
    <row r="29" spans="1:5" s="181" customFormat="1" ht="12" customHeight="1">
      <c r="A29" s="12" t="s">
        <v>168</v>
      </c>
      <c r="B29" s="183" t="s">
        <v>470</v>
      </c>
      <c r="C29" s="169"/>
      <c r="D29" s="169"/>
      <c r="E29" s="212">
        <f t="shared" si="0"/>
        <v>0</v>
      </c>
    </row>
    <row r="30" spans="1:5" s="181" customFormat="1" ht="12" customHeight="1">
      <c r="A30" s="12" t="s">
        <v>169</v>
      </c>
      <c r="B30" s="183" t="s">
        <v>471</v>
      </c>
      <c r="C30" s="169"/>
      <c r="D30" s="169"/>
      <c r="E30" s="212">
        <f t="shared" si="0"/>
        <v>0</v>
      </c>
    </row>
    <row r="31" spans="1:5" s="181" customFormat="1" ht="12" customHeight="1">
      <c r="A31" s="12" t="s">
        <v>170</v>
      </c>
      <c r="B31" s="183" t="s">
        <v>472</v>
      </c>
      <c r="C31" s="169"/>
      <c r="D31" s="169"/>
      <c r="E31" s="212">
        <f t="shared" si="0"/>
        <v>0</v>
      </c>
    </row>
    <row r="32" spans="1:5" s="181" customFormat="1" ht="12" customHeight="1">
      <c r="A32" s="12" t="s">
        <v>473</v>
      </c>
      <c r="B32" s="183" t="s">
        <v>171</v>
      </c>
      <c r="C32" s="169"/>
      <c r="D32" s="169"/>
      <c r="E32" s="212">
        <f t="shared" si="0"/>
        <v>0</v>
      </c>
    </row>
    <row r="33" spans="1:5" s="181" customFormat="1" ht="12" customHeight="1">
      <c r="A33" s="12" t="s">
        <v>474</v>
      </c>
      <c r="B33" s="183" t="s">
        <v>172</v>
      </c>
      <c r="C33" s="169"/>
      <c r="D33" s="169"/>
      <c r="E33" s="212">
        <f t="shared" si="0"/>
        <v>0</v>
      </c>
    </row>
    <row r="34" spans="1:5" s="181" customFormat="1" ht="12" customHeight="1" thickBot="1">
      <c r="A34" s="14" t="s">
        <v>475</v>
      </c>
      <c r="B34" s="184" t="s">
        <v>173</v>
      </c>
      <c r="C34" s="171"/>
      <c r="D34" s="171"/>
      <c r="E34" s="212">
        <f t="shared" si="0"/>
        <v>0</v>
      </c>
    </row>
    <row r="35" spans="1:5" s="181" customFormat="1" ht="12" customHeight="1" thickBot="1">
      <c r="A35" s="18" t="s">
        <v>11</v>
      </c>
      <c r="B35" s="19" t="s">
        <v>334</v>
      </c>
      <c r="C35" s="168">
        <f>SUM(C36:C46)</f>
        <v>0</v>
      </c>
      <c r="D35" s="168">
        <f>SUM(D36:D46)</f>
        <v>0</v>
      </c>
      <c r="E35" s="103">
        <f>SUM(E36:E46)</f>
        <v>0</v>
      </c>
    </row>
    <row r="36" spans="1:5" s="181" customFormat="1" ht="12" customHeight="1">
      <c r="A36" s="13" t="s">
        <v>58</v>
      </c>
      <c r="B36" s="182" t="s">
        <v>176</v>
      </c>
      <c r="C36" s="170"/>
      <c r="D36" s="170"/>
      <c r="E36" s="212">
        <f t="shared" si="0"/>
        <v>0</v>
      </c>
    </row>
    <row r="37" spans="1:5" s="181" customFormat="1" ht="12" customHeight="1">
      <c r="A37" s="12" t="s">
        <v>59</v>
      </c>
      <c r="B37" s="183" t="s">
        <v>177</v>
      </c>
      <c r="C37" s="169"/>
      <c r="D37" s="169"/>
      <c r="E37" s="212">
        <f t="shared" si="0"/>
        <v>0</v>
      </c>
    </row>
    <row r="38" spans="1:5" s="181" customFormat="1" ht="12" customHeight="1">
      <c r="A38" s="12" t="s">
        <v>60</v>
      </c>
      <c r="B38" s="183" t="s">
        <v>178</v>
      </c>
      <c r="C38" s="169"/>
      <c r="D38" s="169"/>
      <c r="E38" s="212">
        <f t="shared" si="0"/>
        <v>0</v>
      </c>
    </row>
    <row r="39" spans="1:5" s="181" customFormat="1" ht="12" customHeight="1">
      <c r="A39" s="12" t="s">
        <v>102</v>
      </c>
      <c r="B39" s="183" t="s">
        <v>179</v>
      </c>
      <c r="C39" s="169"/>
      <c r="D39" s="169"/>
      <c r="E39" s="212">
        <f t="shared" si="0"/>
        <v>0</v>
      </c>
    </row>
    <row r="40" spans="1:5" s="181" customFormat="1" ht="12" customHeight="1">
      <c r="A40" s="12" t="s">
        <v>103</v>
      </c>
      <c r="B40" s="183" t="s">
        <v>180</v>
      </c>
      <c r="C40" s="169"/>
      <c r="D40" s="169"/>
      <c r="E40" s="212">
        <f t="shared" si="0"/>
        <v>0</v>
      </c>
    </row>
    <row r="41" spans="1:5" s="181" customFormat="1" ht="12" customHeight="1">
      <c r="A41" s="12" t="s">
        <v>104</v>
      </c>
      <c r="B41" s="183" t="s">
        <v>181</v>
      </c>
      <c r="C41" s="169"/>
      <c r="D41" s="169"/>
      <c r="E41" s="212">
        <f t="shared" si="0"/>
        <v>0</v>
      </c>
    </row>
    <row r="42" spans="1:5" s="181" customFormat="1" ht="12" customHeight="1">
      <c r="A42" s="12" t="s">
        <v>105</v>
      </c>
      <c r="B42" s="183" t="s">
        <v>182</v>
      </c>
      <c r="C42" s="169"/>
      <c r="D42" s="169"/>
      <c r="E42" s="212">
        <f t="shared" si="0"/>
        <v>0</v>
      </c>
    </row>
    <row r="43" spans="1:5" s="181" customFormat="1" ht="12" customHeight="1">
      <c r="A43" s="12" t="s">
        <v>106</v>
      </c>
      <c r="B43" s="183" t="s">
        <v>183</v>
      </c>
      <c r="C43" s="169"/>
      <c r="D43" s="169"/>
      <c r="E43" s="212">
        <f t="shared" si="0"/>
        <v>0</v>
      </c>
    </row>
    <row r="44" spans="1:5" s="181" customFormat="1" ht="12" customHeight="1">
      <c r="A44" s="12" t="s">
        <v>174</v>
      </c>
      <c r="B44" s="183" t="s">
        <v>184</v>
      </c>
      <c r="C44" s="172"/>
      <c r="D44" s="172"/>
      <c r="E44" s="212">
        <f t="shared" si="0"/>
        <v>0</v>
      </c>
    </row>
    <row r="45" spans="1:5" s="181" customFormat="1" ht="12" customHeight="1">
      <c r="A45" s="14" t="s">
        <v>175</v>
      </c>
      <c r="B45" s="184" t="s">
        <v>336</v>
      </c>
      <c r="C45" s="173"/>
      <c r="D45" s="173"/>
      <c r="E45" s="212">
        <f t="shared" si="0"/>
        <v>0</v>
      </c>
    </row>
    <row r="46" spans="1:5" s="181" customFormat="1" ht="12" customHeight="1" thickBot="1">
      <c r="A46" s="14" t="s">
        <v>335</v>
      </c>
      <c r="B46" s="106" t="s">
        <v>185</v>
      </c>
      <c r="C46" s="173"/>
      <c r="D46" s="173"/>
      <c r="E46" s="212">
        <f t="shared" si="0"/>
        <v>0</v>
      </c>
    </row>
    <row r="47" spans="1:5" s="181" customFormat="1" ht="12" customHeight="1" thickBot="1">
      <c r="A47" s="18" t="s">
        <v>12</v>
      </c>
      <c r="B47" s="19" t="s">
        <v>186</v>
      </c>
      <c r="C47" s="168">
        <f>SUM(C48:C52)</f>
        <v>0</v>
      </c>
      <c r="D47" s="168">
        <f>SUM(D48:D52)</f>
        <v>0</v>
      </c>
      <c r="E47" s="103">
        <f>SUM(E48:E52)</f>
        <v>0</v>
      </c>
    </row>
    <row r="48" spans="1:5" s="181" customFormat="1" ht="12" customHeight="1">
      <c r="A48" s="13" t="s">
        <v>61</v>
      </c>
      <c r="B48" s="182" t="s">
        <v>190</v>
      </c>
      <c r="C48" s="224"/>
      <c r="D48" s="224"/>
      <c r="E48" s="310">
        <f t="shared" si="0"/>
        <v>0</v>
      </c>
    </row>
    <row r="49" spans="1:5" s="181" customFormat="1" ht="12" customHeight="1">
      <c r="A49" s="12" t="s">
        <v>62</v>
      </c>
      <c r="B49" s="183" t="s">
        <v>191</v>
      </c>
      <c r="C49" s="172"/>
      <c r="D49" s="172"/>
      <c r="E49" s="310">
        <f t="shared" si="0"/>
        <v>0</v>
      </c>
    </row>
    <row r="50" spans="1:5" s="181" customFormat="1" ht="12" customHeight="1">
      <c r="A50" s="12" t="s">
        <v>187</v>
      </c>
      <c r="B50" s="183" t="s">
        <v>192</v>
      </c>
      <c r="C50" s="172"/>
      <c r="D50" s="172"/>
      <c r="E50" s="310">
        <f t="shared" si="0"/>
        <v>0</v>
      </c>
    </row>
    <row r="51" spans="1:5" s="181" customFormat="1" ht="12" customHeight="1">
      <c r="A51" s="12" t="s">
        <v>188</v>
      </c>
      <c r="B51" s="183" t="s">
        <v>193</v>
      </c>
      <c r="C51" s="172"/>
      <c r="D51" s="172"/>
      <c r="E51" s="310">
        <f t="shared" si="0"/>
        <v>0</v>
      </c>
    </row>
    <row r="52" spans="1:5" s="181" customFormat="1" ht="12" customHeight="1" thickBot="1">
      <c r="A52" s="14" t="s">
        <v>189</v>
      </c>
      <c r="B52" s="106" t="s">
        <v>194</v>
      </c>
      <c r="C52" s="173"/>
      <c r="D52" s="173"/>
      <c r="E52" s="310">
        <f t="shared" si="0"/>
        <v>0</v>
      </c>
    </row>
    <row r="53" spans="1:5" s="181" customFormat="1" ht="12" customHeight="1" thickBot="1">
      <c r="A53" s="18" t="s">
        <v>107</v>
      </c>
      <c r="B53" s="19" t="s">
        <v>195</v>
      </c>
      <c r="C53" s="168">
        <f>SUM(C54:C56)</f>
        <v>0</v>
      </c>
      <c r="D53" s="168">
        <f>SUM(D54:D56)</f>
        <v>0</v>
      </c>
      <c r="E53" s="103">
        <f>SUM(E54:E56)</f>
        <v>0</v>
      </c>
    </row>
    <row r="54" spans="1:5" s="181" customFormat="1" ht="12" customHeight="1">
      <c r="A54" s="13" t="s">
        <v>63</v>
      </c>
      <c r="B54" s="182" t="s">
        <v>196</v>
      </c>
      <c r="C54" s="170"/>
      <c r="D54" s="170"/>
      <c r="E54" s="212">
        <f t="shared" si="0"/>
        <v>0</v>
      </c>
    </row>
    <row r="55" spans="1:5" s="181" customFormat="1" ht="12" customHeight="1">
      <c r="A55" s="12" t="s">
        <v>64</v>
      </c>
      <c r="B55" s="183" t="s">
        <v>328</v>
      </c>
      <c r="C55" s="169"/>
      <c r="D55" s="169"/>
      <c r="E55" s="212">
        <f t="shared" si="0"/>
        <v>0</v>
      </c>
    </row>
    <row r="56" spans="1:5" s="181" customFormat="1" ht="12" customHeight="1">
      <c r="A56" s="12" t="s">
        <v>199</v>
      </c>
      <c r="B56" s="183" t="s">
        <v>197</v>
      </c>
      <c r="C56" s="169"/>
      <c r="D56" s="169"/>
      <c r="E56" s="212">
        <f t="shared" si="0"/>
        <v>0</v>
      </c>
    </row>
    <row r="57" spans="1:5" s="181" customFormat="1" ht="12" customHeight="1" thickBot="1">
      <c r="A57" s="14" t="s">
        <v>200</v>
      </c>
      <c r="B57" s="106" t="s">
        <v>198</v>
      </c>
      <c r="C57" s="171"/>
      <c r="D57" s="171"/>
      <c r="E57" s="212">
        <f t="shared" si="0"/>
        <v>0</v>
      </c>
    </row>
    <row r="58" spans="1:5" s="181" customFormat="1" ht="12" customHeight="1" thickBot="1">
      <c r="A58" s="18" t="s">
        <v>14</v>
      </c>
      <c r="B58" s="104" t="s">
        <v>201</v>
      </c>
      <c r="C58" s="168">
        <f>SUM(C59:C61)</f>
        <v>0</v>
      </c>
      <c r="D58" s="168">
        <f>SUM(D59:D61)</f>
        <v>0</v>
      </c>
      <c r="E58" s="103">
        <f>SUM(E59:E61)</f>
        <v>0</v>
      </c>
    </row>
    <row r="59" spans="1:5" s="181" customFormat="1" ht="12" customHeight="1">
      <c r="A59" s="13" t="s">
        <v>108</v>
      </c>
      <c r="B59" s="182" t="s">
        <v>203</v>
      </c>
      <c r="C59" s="172"/>
      <c r="D59" s="172"/>
      <c r="E59" s="308">
        <f t="shared" si="0"/>
        <v>0</v>
      </c>
    </row>
    <row r="60" spans="1:5" s="181" customFormat="1" ht="12" customHeight="1">
      <c r="A60" s="12" t="s">
        <v>109</v>
      </c>
      <c r="B60" s="183" t="s">
        <v>329</v>
      </c>
      <c r="C60" s="172"/>
      <c r="D60" s="172"/>
      <c r="E60" s="308">
        <f t="shared" si="0"/>
        <v>0</v>
      </c>
    </row>
    <row r="61" spans="1:5" s="181" customFormat="1" ht="12" customHeight="1">
      <c r="A61" s="12" t="s">
        <v>132</v>
      </c>
      <c r="B61" s="183" t="s">
        <v>204</v>
      </c>
      <c r="C61" s="172"/>
      <c r="D61" s="172"/>
      <c r="E61" s="308">
        <f t="shared" si="0"/>
        <v>0</v>
      </c>
    </row>
    <row r="62" spans="1:5" s="181" customFormat="1" ht="12" customHeight="1" thickBot="1">
      <c r="A62" s="14" t="s">
        <v>202</v>
      </c>
      <c r="B62" s="106" t="s">
        <v>205</v>
      </c>
      <c r="C62" s="172"/>
      <c r="D62" s="172"/>
      <c r="E62" s="308">
        <f t="shared" si="0"/>
        <v>0</v>
      </c>
    </row>
    <row r="63" spans="1:5" s="181" customFormat="1" ht="12" customHeight="1" thickBot="1">
      <c r="A63" s="238" t="s">
        <v>376</v>
      </c>
      <c r="B63" s="19" t="s">
        <v>206</v>
      </c>
      <c r="C63" s="174">
        <f>+C6+C13+C20+C27+C35+C47+C53+C58</f>
        <v>0</v>
      </c>
      <c r="D63" s="174">
        <f>+D6+D13+D20+D27+D35+D47+D53+D58</f>
        <v>0</v>
      </c>
      <c r="E63" s="211">
        <f>+E6+E13+E20+E27+E35+E47+E53+E58</f>
        <v>0</v>
      </c>
    </row>
    <row r="64" spans="1:5" s="181" customFormat="1" ht="12" customHeight="1" thickBot="1">
      <c r="A64" s="225" t="s">
        <v>207</v>
      </c>
      <c r="B64" s="104" t="s">
        <v>208</v>
      </c>
      <c r="C64" s="168">
        <f>SUM(C65:C67)</f>
        <v>0</v>
      </c>
      <c r="D64" s="168">
        <f>SUM(D65:D67)</f>
        <v>0</v>
      </c>
      <c r="E64" s="103">
        <f>SUM(E65:E67)</f>
        <v>0</v>
      </c>
    </row>
    <row r="65" spans="1:5" s="181" customFormat="1" ht="12" customHeight="1">
      <c r="A65" s="13" t="s">
        <v>239</v>
      </c>
      <c r="B65" s="182" t="s">
        <v>209</v>
      </c>
      <c r="C65" s="172"/>
      <c r="D65" s="172"/>
      <c r="E65" s="308">
        <f t="shared" ref="E65:E86" si="1">C65+D65</f>
        <v>0</v>
      </c>
    </row>
    <row r="66" spans="1:5" s="181" customFormat="1" ht="12" customHeight="1">
      <c r="A66" s="12" t="s">
        <v>248</v>
      </c>
      <c r="B66" s="183" t="s">
        <v>210</v>
      </c>
      <c r="C66" s="172"/>
      <c r="D66" s="172"/>
      <c r="E66" s="308">
        <f t="shared" si="1"/>
        <v>0</v>
      </c>
    </row>
    <row r="67" spans="1:5" s="181" customFormat="1" ht="12" customHeight="1" thickBot="1">
      <c r="A67" s="14" t="s">
        <v>249</v>
      </c>
      <c r="B67" s="234" t="s">
        <v>361</v>
      </c>
      <c r="C67" s="172"/>
      <c r="D67" s="172"/>
      <c r="E67" s="308">
        <f t="shared" si="1"/>
        <v>0</v>
      </c>
    </row>
    <row r="68" spans="1:5" s="181" customFormat="1" ht="12" customHeight="1" thickBot="1">
      <c r="A68" s="225" t="s">
        <v>212</v>
      </c>
      <c r="B68" s="104" t="s">
        <v>213</v>
      </c>
      <c r="C68" s="168">
        <f>SUM(C69:C72)</f>
        <v>0</v>
      </c>
      <c r="D68" s="168">
        <f>SUM(D69:D72)</f>
        <v>0</v>
      </c>
      <c r="E68" s="103">
        <f>SUM(E69:E72)</f>
        <v>0</v>
      </c>
    </row>
    <row r="69" spans="1:5" s="181" customFormat="1" ht="12" customHeight="1">
      <c r="A69" s="13" t="s">
        <v>86</v>
      </c>
      <c r="B69" s="182" t="s">
        <v>214</v>
      </c>
      <c r="C69" s="172"/>
      <c r="D69" s="172"/>
      <c r="E69" s="308">
        <f t="shared" si="1"/>
        <v>0</v>
      </c>
    </row>
    <row r="70" spans="1:5" s="181" customFormat="1" ht="12" customHeight="1">
      <c r="A70" s="12" t="s">
        <v>87</v>
      </c>
      <c r="B70" s="183" t="s">
        <v>215</v>
      </c>
      <c r="C70" s="172"/>
      <c r="D70" s="172"/>
      <c r="E70" s="308">
        <f t="shared" si="1"/>
        <v>0</v>
      </c>
    </row>
    <row r="71" spans="1:5" s="181" customFormat="1" ht="12" customHeight="1">
      <c r="A71" s="12" t="s">
        <v>240</v>
      </c>
      <c r="B71" s="183" t="s">
        <v>216</v>
      </c>
      <c r="C71" s="172"/>
      <c r="D71" s="172"/>
      <c r="E71" s="308">
        <f t="shared" si="1"/>
        <v>0</v>
      </c>
    </row>
    <row r="72" spans="1:5" s="181" customFormat="1" ht="12" customHeight="1" thickBot="1">
      <c r="A72" s="14" t="s">
        <v>241</v>
      </c>
      <c r="B72" s="106" t="s">
        <v>217</v>
      </c>
      <c r="C72" s="172"/>
      <c r="D72" s="172"/>
      <c r="E72" s="308">
        <f t="shared" si="1"/>
        <v>0</v>
      </c>
    </row>
    <row r="73" spans="1:5" s="181" customFormat="1" ht="12" customHeight="1" thickBot="1">
      <c r="A73" s="225" t="s">
        <v>218</v>
      </c>
      <c r="B73" s="104" t="s">
        <v>219</v>
      </c>
      <c r="C73" s="168">
        <f>SUM(C74:C75)</f>
        <v>0</v>
      </c>
      <c r="D73" s="168">
        <f>SUM(D74:D75)</f>
        <v>0</v>
      </c>
      <c r="E73" s="103">
        <f>SUM(E74:E75)</f>
        <v>0</v>
      </c>
    </row>
    <row r="74" spans="1:5" s="181" customFormat="1" ht="12" customHeight="1">
      <c r="A74" s="13" t="s">
        <v>242</v>
      </c>
      <c r="B74" s="182" t="s">
        <v>220</v>
      </c>
      <c r="C74" s="172"/>
      <c r="D74" s="172"/>
      <c r="E74" s="308">
        <f t="shared" si="1"/>
        <v>0</v>
      </c>
    </row>
    <row r="75" spans="1:5" s="181" customFormat="1" ht="12" customHeight="1" thickBot="1">
      <c r="A75" s="14" t="s">
        <v>243</v>
      </c>
      <c r="B75" s="106" t="s">
        <v>221</v>
      </c>
      <c r="C75" s="172"/>
      <c r="D75" s="172"/>
      <c r="E75" s="308">
        <f t="shared" si="1"/>
        <v>0</v>
      </c>
    </row>
    <row r="76" spans="1:5" s="181" customFormat="1" ht="12" customHeight="1" thickBot="1">
      <c r="A76" s="225" t="s">
        <v>222</v>
      </c>
      <c r="B76" s="104" t="s">
        <v>223</v>
      </c>
      <c r="C76" s="168">
        <f>SUM(C77:C79)</f>
        <v>0</v>
      </c>
      <c r="D76" s="168">
        <f>SUM(D77:D79)</f>
        <v>0</v>
      </c>
      <c r="E76" s="103">
        <f>SUM(E77:E79)</f>
        <v>0</v>
      </c>
    </row>
    <row r="77" spans="1:5" s="181" customFormat="1" ht="12" customHeight="1">
      <c r="A77" s="13" t="s">
        <v>244</v>
      </c>
      <c r="B77" s="182" t="s">
        <v>224</v>
      </c>
      <c r="C77" s="172"/>
      <c r="D77" s="172"/>
      <c r="E77" s="308">
        <f t="shared" si="1"/>
        <v>0</v>
      </c>
    </row>
    <row r="78" spans="1:5" s="181" customFormat="1" ht="12" customHeight="1">
      <c r="A78" s="12" t="s">
        <v>245</v>
      </c>
      <c r="B78" s="183" t="s">
        <v>225</v>
      </c>
      <c r="C78" s="172"/>
      <c r="D78" s="172"/>
      <c r="E78" s="308">
        <f t="shared" si="1"/>
        <v>0</v>
      </c>
    </row>
    <row r="79" spans="1:5" s="181" customFormat="1" ht="12" customHeight="1" thickBot="1">
      <c r="A79" s="14" t="s">
        <v>246</v>
      </c>
      <c r="B79" s="106" t="s">
        <v>226</v>
      </c>
      <c r="C79" s="172"/>
      <c r="D79" s="172"/>
      <c r="E79" s="308">
        <f t="shared" si="1"/>
        <v>0</v>
      </c>
    </row>
    <row r="80" spans="1:5" s="181" customFormat="1" ht="12" customHeight="1" thickBot="1">
      <c r="A80" s="225" t="s">
        <v>227</v>
      </c>
      <c r="B80" s="104" t="s">
        <v>247</v>
      </c>
      <c r="C80" s="168">
        <f>SUM(C81:C84)</f>
        <v>0</v>
      </c>
      <c r="D80" s="168">
        <f>SUM(D81:D84)</f>
        <v>0</v>
      </c>
      <c r="E80" s="103">
        <f>SUM(E81:E84)</f>
        <v>0</v>
      </c>
    </row>
    <row r="81" spans="1:5" s="181" customFormat="1" ht="12" customHeight="1">
      <c r="A81" s="186" t="s">
        <v>228</v>
      </c>
      <c r="B81" s="182" t="s">
        <v>229</v>
      </c>
      <c r="C81" s="172"/>
      <c r="D81" s="172"/>
      <c r="E81" s="308">
        <f t="shared" si="1"/>
        <v>0</v>
      </c>
    </row>
    <row r="82" spans="1:5" s="181" customFormat="1" ht="12" customHeight="1">
      <c r="A82" s="187" t="s">
        <v>230</v>
      </c>
      <c r="B82" s="183" t="s">
        <v>231</v>
      </c>
      <c r="C82" s="172"/>
      <c r="D82" s="172"/>
      <c r="E82" s="308">
        <f t="shared" si="1"/>
        <v>0</v>
      </c>
    </row>
    <row r="83" spans="1:5" s="181" customFormat="1" ht="12" customHeight="1">
      <c r="A83" s="187" t="s">
        <v>232</v>
      </c>
      <c r="B83" s="183" t="s">
        <v>233</v>
      </c>
      <c r="C83" s="172"/>
      <c r="D83" s="172"/>
      <c r="E83" s="308">
        <f t="shared" si="1"/>
        <v>0</v>
      </c>
    </row>
    <row r="84" spans="1:5" s="181" customFormat="1" ht="12" customHeight="1" thickBot="1">
      <c r="A84" s="188" t="s">
        <v>234</v>
      </c>
      <c r="B84" s="106" t="s">
        <v>235</v>
      </c>
      <c r="C84" s="172"/>
      <c r="D84" s="172"/>
      <c r="E84" s="308">
        <f t="shared" si="1"/>
        <v>0</v>
      </c>
    </row>
    <row r="85" spans="1:5" s="181" customFormat="1" ht="12" customHeight="1" thickBot="1">
      <c r="A85" s="225" t="s">
        <v>236</v>
      </c>
      <c r="B85" s="104" t="s">
        <v>375</v>
      </c>
      <c r="C85" s="227"/>
      <c r="D85" s="227"/>
      <c r="E85" s="103">
        <f t="shared" si="1"/>
        <v>0</v>
      </c>
    </row>
    <row r="86" spans="1:5" s="181" customFormat="1" ht="13.5" customHeight="1" thickBot="1">
      <c r="A86" s="225" t="s">
        <v>238</v>
      </c>
      <c r="B86" s="104" t="s">
        <v>237</v>
      </c>
      <c r="C86" s="227"/>
      <c r="D86" s="227"/>
      <c r="E86" s="103">
        <f t="shared" si="1"/>
        <v>0</v>
      </c>
    </row>
    <row r="87" spans="1:5" s="181" customFormat="1" ht="15.75" customHeight="1" thickBot="1">
      <c r="A87" s="225" t="s">
        <v>250</v>
      </c>
      <c r="B87" s="189" t="s">
        <v>378</v>
      </c>
      <c r="C87" s="174">
        <f>+C64+C68+C73+C76+C80+C86+C85</f>
        <v>0</v>
      </c>
      <c r="D87" s="174">
        <f>+D64+D68+D73+D76+D80+D86+D85</f>
        <v>0</v>
      </c>
      <c r="E87" s="211">
        <f>+E64+E68+E73+E76+E80+E86+E85</f>
        <v>0</v>
      </c>
    </row>
    <row r="88" spans="1:5" s="181" customFormat="1" ht="25.5" customHeight="1" thickBot="1">
      <c r="A88" s="226" t="s">
        <v>377</v>
      </c>
      <c r="B88" s="190" t="s">
        <v>379</v>
      </c>
      <c r="C88" s="174">
        <f>+C63+C87</f>
        <v>0</v>
      </c>
      <c r="D88" s="174">
        <f>+D63+D87</f>
        <v>0</v>
      </c>
      <c r="E88" s="211">
        <f>+E63+E87</f>
        <v>0</v>
      </c>
    </row>
    <row r="89" spans="1:5" s="181" customFormat="1" ht="83.25" customHeight="1">
      <c r="A89" s="3"/>
      <c r="B89" s="4"/>
      <c r="C89" s="108"/>
    </row>
    <row r="90" spans="1:5" ht="16.5" customHeight="1">
      <c r="A90" s="368" t="s">
        <v>35</v>
      </c>
      <c r="B90" s="368"/>
      <c r="C90" s="368"/>
      <c r="D90" s="368"/>
      <c r="E90" s="368"/>
    </row>
    <row r="91" spans="1:5" s="191" customFormat="1" ht="16.5" customHeight="1" thickBot="1">
      <c r="A91" s="369" t="s">
        <v>89</v>
      </c>
      <c r="B91" s="369"/>
      <c r="C91" s="65"/>
      <c r="E91" s="65" t="s">
        <v>131</v>
      </c>
    </row>
    <row r="92" spans="1:5">
      <c r="A92" s="360" t="s">
        <v>53</v>
      </c>
      <c r="B92" s="362" t="s">
        <v>422</v>
      </c>
      <c r="C92" s="364" t="str">
        <f ca="1">+CONCATENATE(LEFT(ÖSSZEFÜGGÉSEK!A6,4),". évi")</f>
        <v>2016. évi</v>
      </c>
      <c r="D92" s="365"/>
      <c r="E92" s="366"/>
    </row>
    <row r="93" spans="1:5" ht="24.75" thickBot="1">
      <c r="A93" s="361"/>
      <c r="B93" s="363"/>
      <c r="C93" s="254" t="s">
        <v>421</v>
      </c>
      <c r="D93" s="252" t="s">
        <v>480</v>
      </c>
      <c r="E93" s="253" t="str">
        <f ca="1">+CONCATENATE(LEFT(ÖSSZEFÜGGÉSEK!A6,4),". ….",CHAR(10),"Módosítás utáni")</f>
        <v>2016. ….
Módosítás utáni</v>
      </c>
    </row>
    <row r="94" spans="1:5" s="180" customFormat="1" ht="12" customHeight="1" thickBot="1">
      <c r="A94" s="25" t="s">
        <v>387</v>
      </c>
      <c r="B94" s="26" t="s">
        <v>388</v>
      </c>
      <c r="C94" s="26" t="s">
        <v>389</v>
      </c>
      <c r="D94" s="26" t="s">
        <v>391</v>
      </c>
      <c r="E94" s="326" t="s">
        <v>495</v>
      </c>
    </row>
    <row r="95" spans="1:5" ht="12" customHeight="1" thickBot="1">
      <c r="A95" s="20" t="s">
        <v>7</v>
      </c>
      <c r="B95" s="24" t="s">
        <v>337</v>
      </c>
      <c r="C95" s="167">
        <f>C96+C97+C98+C99+C100+C113</f>
        <v>0</v>
      </c>
      <c r="D95" s="167">
        <f>D96+D97+D98+D99+D100+D113</f>
        <v>0</v>
      </c>
      <c r="E95" s="241">
        <f>E96+E97+E98+E99+E100+E113</f>
        <v>0</v>
      </c>
    </row>
    <row r="96" spans="1:5" ht="12" customHeight="1">
      <c r="A96" s="15" t="s">
        <v>65</v>
      </c>
      <c r="B96" s="8" t="s">
        <v>36</v>
      </c>
      <c r="C96" s="245"/>
      <c r="D96" s="245"/>
      <c r="E96" s="311">
        <f t="shared" ref="E96:E129" si="2">C96+D96</f>
        <v>0</v>
      </c>
    </row>
    <row r="97" spans="1:5" ht="12" customHeight="1">
      <c r="A97" s="12" t="s">
        <v>66</v>
      </c>
      <c r="B97" s="6" t="s">
        <v>110</v>
      </c>
      <c r="C97" s="169"/>
      <c r="D97" s="169"/>
      <c r="E97" s="306">
        <f t="shared" si="2"/>
        <v>0</v>
      </c>
    </row>
    <row r="98" spans="1:5" ht="12" customHeight="1">
      <c r="A98" s="12" t="s">
        <v>67</v>
      </c>
      <c r="B98" s="6" t="s">
        <v>84</v>
      </c>
      <c r="C98" s="171"/>
      <c r="D98" s="171"/>
      <c r="E98" s="307">
        <f t="shared" si="2"/>
        <v>0</v>
      </c>
    </row>
    <row r="99" spans="1:5" ht="12" customHeight="1">
      <c r="A99" s="12" t="s">
        <v>68</v>
      </c>
      <c r="B99" s="9" t="s">
        <v>111</v>
      </c>
      <c r="C99" s="171"/>
      <c r="D99" s="171"/>
      <c r="E99" s="307">
        <f t="shared" si="2"/>
        <v>0</v>
      </c>
    </row>
    <row r="100" spans="1:5" ht="12" customHeight="1">
      <c r="A100" s="12" t="s">
        <v>76</v>
      </c>
      <c r="B100" s="17" t="s">
        <v>112</v>
      </c>
      <c r="C100" s="171"/>
      <c r="D100" s="171"/>
      <c r="E100" s="307">
        <f t="shared" si="2"/>
        <v>0</v>
      </c>
    </row>
    <row r="101" spans="1:5" ht="12" customHeight="1">
      <c r="A101" s="12" t="s">
        <v>69</v>
      </c>
      <c r="B101" s="6" t="s">
        <v>342</v>
      </c>
      <c r="C101" s="171"/>
      <c r="D101" s="171"/>
      <c r="E101" s="307">
        <f t="shared" si="2"/>
        <v>0</v>
      </c>
    </row>
    <row r="102" spans="1:5" ht="12" customHeight="1">
      <c r="A102" s="12" t="s">
        <v>70</v>
      </c>
      <c r="B102" s="69" t="s">
        <v>341</v>
      </c>
      <c r="C102" s="171"/>
      <c r="D102" s="171"/>
      <c r="E102" s="307">
        <f t="shared" si="2"/>
        <v>0</v>
      </c>
    </row>
    <row r="103" spans="1:5" ht="12" customHeight="1">
      <c r="A103" s="12" t="s">
        <v>77</v>
      </c>
      <c r="B103" s="69" t="s">
        <v>340</v>
      </c>
      <c r="C103" s="171"/>
      <c r="D103" s="171"/>
      <c r="E103" s="307">
        <f t="shared" si="2"/>
        <v>0</v>
      </c>
    </row>
    <row r="104" spans="1:5" ht="12" customHeight="1">
      <c r="A104" s="12" t="s">
        <v>78</v>
      </c>
      <c r="B104" s="67" t="s">
        <v>253</v>
      </c>
      <c r="C104" s="171"/>
      <c r="D104" s="171"/>
      <c r="E104" s="307">
        <f t="shared" si="2"/>
        <v>0</v>
      </c>
    </row>
    <row r="105" spans="1:5" ht="12" customHeight="1">
      <c r="A105" s="12" t="s">
        <v>79</v>
      </c>
      <c r="B105" s="68" t="s">
        <v>254</v>
      </c>
      <c r="C105" s="171"/>
      <c r="D105" s="171"/>
      <c r="E105" s="307">
        <f t="shared" si="2"/>
        <v>0</v>
      </c>
    </row>
    <row r="106" spans="1:5" ht="12" customHeight="1">
      <c r="A106" s="12" t="s">
        <v>80</v>
      </c>
      <c r="B106" s="68" t="s">
        <v>255</v>
      </c>
      <c r="C106" s="171"/>
      <c r="D106" s="171"/>
      <c r="E106" s="307">
        <f t="shared" si="2"/>
        <v>0</v>
      </c>
    </row>
    <row r="107" spans="1:5" ht="12" customHeight="1">
      <c r="A107" s="12" t="s">
        <v>82</v>
      </c>
      <c r="B107" s="67" t="s">
        <v>256</v>
      </c>
      <c r="C107" s="171"/>
      <c r="D107" s="171"/>
      <c r="E107" s="307">
        <f t="shared" si="2"/>
        <v>0</v>
      </c>
    </row>
    <row r="108" spans="1:5" ht="12" customHeight="1">
      <c r="A108" s="12" t="s">
        <v>113</v>
      </c>
      <c r="B108" s="67" t="s">
        <v>257</v>
      </c>
      <c r="C108" s="171"/>
      <c r="D108" s="171"/>
      <c r="E108" s="307">
        <f t="shared" si="2"/>
        <v>0</v>
      </c>
    </row>
    <row r="109" spans="1:5" ht="12" customHeight="1">
      <c r="A109" s="12" t="s">
        <v>251</v>
      </c>
      <c r="B109" s="68" t="s">
        <v>258</v>
      </c>
      <c r="C109" s="171"/>
      <c r="D109" s="171"/>
      <c r="E109" s="307">
        <f t="shared" si="2"/>
        <v>0</v>
      </c>
    </row>
    <row r="110" spans="1:5" ht="12" customHeight="1">
      <c r="A110" s="11" t="s">
        <v>252</v>
      </c>
      <c r="B110" s="69" t="s">
        <v>259</v>
      </c>
      <c r="C110" s="171"/>
      <c r="D110" s="171"/>
      <c r="E110" s="307">
        <f t="shared" si="2"/>
        <v>0</v>
      </c>
    </row>
    <row r="111" spans="1:5" ht="12" customHeight="1">
      <c r="A111" s="12" t="s">
        <v>338</v>
      </c>
      <c r="B111" s="69" t="s">
        <v>260</v>
      </c>
      <c r="C111" s="171"/>
      <c r="D111" s="171"/>
      <c r="E111" s="307">
        <f t="shared" si="2"/>
        <v>0</v>
      </c>
    </row>
    <row r="112" spans="1:5" ht="12" customHeight="1">
      <c r="A112" s="14" t="s">
        <v>339</v>
      </c>
      <c r="B112" s="69" t="s">
        <v>261</v>
      </c>
      <c r="C112" s="171"/>
      <c r="D112" s="171"/>
      <c r="E112" s="307">
        <f t="shared" si="2"/>
        <v>0</v>
      </c>
    </row>
    <row r="113" spans="1:5" ht="12" customHeight="1">
      <c r="A113" s="12" t="s">
        <v>343</v>
      </c>
      <c r="B113" s="9" t="s">
        <v>37</v>
      </c>
      <c r="C113" s="169"/>
      <c r="D113" s="169"/>
      <c r="E113" s="306">
        <f t="shared" si="2"/>
        <v>0</v>
      </c>
    </row>
    <row r="114" spans="1:5" ht="12" customHeight="1">
      <c r="A114" s="12" t="s">
        <v>344</v>
      </c>
      <c r="B114" s="6" t="s">
        <v>346</v>
      </c>
      <c r="C114" s="169"/>
      <c r="D114" s="169"/>
      <c r="E114" s="306">
        <f t="shared" si="2"/>
        <v>0</v>
      </c>
    </row>
    <row r="115" spans="1:5" ht="12" customHeight="1" thickBot="1">
      <c r="A115" s="16" t="s">
        <v>345</v>
      </c>
      <c r="B115" s="237" t="s">
        <v>347</v>
      </c>
      <c r="C115" s="246"/>
      <c r="D115" s="246"/>
      <c r="E115" s="312">
        <f t="shared" si="2"/>
        <v>0</v>
      </c>
    </row>
    <row r="116" spans="1:5" ht="12" customHeight="1" thickBot="1">
      <c r="A116" s="235" t="s">
        <v>8</v>
      </c>
      <c r="B116" s="236" t="s">
        <v>262</v>
      </c>
      <c r="C116" s="247">
        <f>+C117+C119+C121</f>
        <v>0</v>
      </c>
      <c r="D116" s="168">
        <f>+D117+D119+D121</f>
        <v>0</v>
      </c>
      <c r="E116" s="242">
        <f>+E117+E119+E121</f>
        <v>0</v>
      </c>
    </row>
    <row r="117" spans="1:5" ht="12" customHeight="1">
      <c r="A117" s="13" t="s">
        <v>71</v>
      </c>
      <c r="B117" s="6" t="s">
        <v>130</v>
      </c>
      <c r="C117" s="170"/>
      <c r="D117" s="257"/>
      <c r="E117" s="212">
        <f t="shared" si="2"/>
        <v>0</v>
      </c>
    </row>
    <row r="118" spans="1:5" ht="12" customHeight="1">
      <c r="A118" s="13" t="s">
        <v>72</v>
      </c>
      <c r="B118" s="10" t="s">
        <v>266</v>
      </c>
      <c r="C118" s="170"/>
      <c r="D118" s="257"/>
      <c r="E118" s="212">
        <f t="shared" si="2"/>
        <v>0</v>
      </c>
    </row>
    <row r="119" spans="1:5" ht="12" customHeight="1">
      <c r="A119" s="13" t="s">
        <v>73</v>
      </c>
      <c r="B119" s="10" t="s">
        <v>114</v>
      </c>
      <c r="C119" s="169"/>
      <c r="D119" s="258"/>
      <c r="E119" s="306">
        <f t="shared" si="2"/>
        <v>0</v>
      </c>
    </row>
    <row r="120" spans="1:5" ht="12" customHeight="1">
      <c r="A120" s="13" t="s">
        <v>74</v>
      </c>
      <c r="B120" s="10" t="s">
        <v>267</v>
      </c>
      <c r="C120" s="169"/>
      <c r="D120" s="258"/>
      <c r="E120" s="306">
        <f t="shared" si="2"/>
        <v>0</v>
      </c>
    </row>
    <row r="121" spans="1:5" ht="12" customHeight="1">
      <c r="A121" s="13" t="s">
        <v>75</v>
      </c>
      <c r="B121" s="106" t="s">
        <v>133</v>
      </c>
      <c r="C121" s="169"/>
      <c r="D121" s="258"/>
      <c r="E121" s="306">
        <f t="shared" si="2"/>
        <v>0</v>
      </c>
    </row>
    <row r="122" spans="1:5" ht="12" customHeight="1">
      <c r="A122" s="13" t="s">
        <v>81</v>
      </c>
      <c r="B122" s="105" t="s">
        <v>330</v>
      </c>
      <c r="C122" s="169"/>
      <c r="D122" s="258"/>
      <c r="E122" s="306">
        <f t="shared" si="2"/>
        <v>0</v>
      </c>
    </row>
    <row r="123" spans="1:5" ht="12" customHeight="1">
      <c r="A123" s="13" t="s">
        <v>83</v>
      </c>
      <c r="B123" s="178" t="s">
        <v>272</v>
      </c>
      <c r="C123" s="169"/>
      <c r="D123" s="258"/>
      <c r="E123" s="306">
        <f t="shared" si="2"/>
        <v>0</v>
      </c>
    </row>
    <row r="124" spans="1:5" ht="22.5">
      <c r="A124" s="13" t="s">
        <v>115</v>
      </c>
      <c r="B124" s="68" t="s">
        <v>255</v>
      </c>
      <c r="C124" s="169"/>
      <c r="D124" s="258"/>
      <c r="E124" s="306">
        <f t="shared" si="2"/>
        <v>0</v>
      </c>
    </row>
    <row r="125" spans="1:5" ht="12" customHeight="1">
      <c r="A125" s="13" t="s">
        <v>116</v>
      </c>
      <c r="B125" s="68" t="s">
        <v>271</v>
      </c>
      <c r="C125" s="169"/>
      <c r="D125" s="258"/>
      <c r="E125" s="306">
        <f t="shared" si="2"/>
        <v>0</v>
      </c>
    </row>
    <row r="126" spans="1:5" ht="12" customHeight="1">
      <c r="A126" s="13" t="s">
        <v>117</v>
      </c>
      <c r="B126" s="68" t="s">
        <v>270</v>
      </c>
      <c r="C126" s="169"/>
      <c r="D126" s="258"/>
      <c r="E126" s="306">
        <f t="shared" si="2"/>
        <v>0</v>
      </c>
    </row>
    <row r="127" spans="1:5" ht="12" customHeight="1">
      <c r="A127" s="13" t="s">
        <v>263</v>
      </c>
      <c r="B127" s="68" t="s">
        <v>258</v>
      </c>
      <c r="C127" s="169"/>
      <c r="D127" s="258"/>
      <c r="E127" s="306">
        <f t="shared" si="2"/>
        <v>0</v>
      </c>
    </row>
    <row r="128" spans="1:5" ht="12" customHeight="1">
      <c r="A128" s="13" t="s">
        <v>264</v>
      </c>
      <c r="B128" s="68" t="s">
        <v>269</v>
      </c>
      <c r="C128" s="169"/>
      <c r="D128" s="258"/>
      <c r="E128" s="306">
        <f t="shared" si="2"/>
        <v>0</v>
      </c>
    </row>
    <row r="129" spans="1:5" ht="23.25" thickBot="1">
      <c r="A129" s="11" t="s">
        <v>265</v>
      </c>
      <c r="B129" s="68" t="s">
        <v>268</v>
      </c>
      <c r="C129" s="171"/>
      <c r="D129" s="259"/>
      <c r="E129" s="307">
        <f t="shared" si="2"/>
        <v>0</v>
      </c>
    </row>
    <row r="130" spans="1:5" ht="12" customHeight="1" thickBot="1">
      <c r="A130" s="18" t="s">
        <v>9</v>
      </c>
      <c r="B130" s="61" t="s">
        <v>348</v>
      </c>
      <c r="C130" s="168">
        <f>+C95+C116</f>
        <v>0</v>
      </c>
      <c r="D130" s="256">
        <f>+D95+D116</f>
        <v>0</v>
      </c>
      <c r="E130" s="103">
        <f>+E95+E116</f>
        <v>0</v>
      </c>
    </row>
    <row r="131" spans="1:5" ht="12" customHeight="1" thickBot="1">
      <c r="A131" s="18" t="s">
        <v>10</v>
      </c>
      <c r="B131" s="61" t="s">
        <v>423</v>
      </c>
      <c r="C131" s="168">
        <f>+C132+C133+C134</f>
        <v>0</v>
      </c>
      <c r="D131" s="256">
        <f>+D132+D133+D134</f>
        <v>0</v>
      </c>
      <c r="E131" s="103">
        <f>+E132+E133+E134</f>
        <v>0</v>
      </c>
    </row>
    <row r="132" spans="1:5" ht="12" customHeight="1">
      <c r="A132" s="13" t="s">
        <v>167</v>
      </c>
      <c r="B132" s="10" t="s">
        <v>356</v>
      </c>
      <c r="C132" s="169"/>
      <c r="D132" s="258"/>
      <c r="E132" s="306">
        <f t="shared" ref="E132:E154" si="3">C132+D132</f>
        <v>0</v>
      </c>
    </row>
    <row r="133" spans="1:5" ht="12" customHeight="1">
      <c r="A133" s="13" t="s">
        <v>168</v>
      </c>
      <c r="B133" s="10" t="s">
        <v>357</v>
      </c>
      <c r="C133" s="169"/>
      <c r="D133" s="258"/>
      <c r="E133" s="306">
        <f t="shared" si="3"/>
        <v>0</v>
      </c>
    </row>
    <row r="134" spans="1:5" ht="12" customHeight="1" thickBot="1">
      <c r="A134" s="11" t="s">
        <v>169</v>
      </c>
      <c r="B134" s="10" t="s">
        <v>358</v>
      </c>
      <c r="C134" s="169"/>
      <c r="D134" s="258"/>
      <c r="E134" s="306">
        <f t="shared" si="3"/>
        <v>0</v>
      </c>
    </row>
    <row r="135" spans="1:5" ht="12" customHeight="1" thickBot="1">
      <c r="A135" s="18" t="s">
        <v>11</v>
      </c>
      <c r="B135" s="61" t="s">
        <v>350</v>
      </c>
      <c r="C135" s="168">
        <f>SUM(C136:C141)</f>
        <v>0</v>
      </c>
      <c r="D135" s="256">
        <f>SUM(D136:D141)</f>
        <v>0</v>
      </c>
      <c r="E135" s="103">
        <f>SUM(E136:E141)</f>
        <v>0</v>
      </c>
    </row>
    <row r="136" spans="1:5" ht="12" customHeight="1">
      <c r="A136" s="13" t="s">
        <v>58</v>
      </c>
      <c r="B136" s="7" t="s">
        <v>359</v>
      </c>
      <c r="C136" s="169"/>
      <c r="D136" s="258"/>
      <c r="E136" s="306">
        <f t="shared" si="3"/>
        <v>0</v>
      </c>
    </row>
    <row r="137" spans="1:5" ht="12" customHeight="1">
      <c r="A137" s="13" t="s">
        <v>59</v>
      </c>
      <c r="B137" s="7" t="s">
        <v>351</v>
      </c>
      <c r="C137" s="169"/>
      <c r="D137" s="258"/>
      <c r="E137" s="306">
        <f t="shared" si="3"/>
        <v>0</v>
      </c>
    </row>
    <row r="138" spans="1:5" ht="12" customHeight="1">
      <c r="A138" s="13" t="s">
        <v>60</v>
      </c>
      <c r="B138" s="7" t="s">
        <v>352</v>
      </c>
      <c r="C138" s="169"/>
      <c r="D138" s="258"/>
      <c r="E138" s="306">
        <f t="shared" si="3"/>
        <v>0</v>
      </c>
    </row>
    <row r="139" spans="1:5" ht="12" customHeight="1">
      <c r="A139" s="13" t="s">
        <v>102</v>
      </c>
      <c r="B139" s="7" t="s">
        <v>353</v>
      </c>
      <c r="C139" s="169"/>
      <c r="D139" s="258"/>
      <c r="E139" s="306">
        <f t="shared" si="3"/>
        <v>0</v>
      </c>
    </row>
    <row r="140" spans="1:5" ht="12" customHeight="1">
      <c r="A140" s="13" t="s">
        <v>103</v>
      </c>
      <c r="B140" s="7" t="s">
        <v>354</v>
      </c>
      <c r="C140" s="169"/>
      <c r="D140" s="258"/>
      <c r="E140" s="306">
        <f t="shared" si="3"/>
        <v>0</v>
      </c>
    </row>
    <row r="141" spans="1:5" ht="12" customHeight="1" thickBot="1">
      <c r="A141" s="11" t="s">
        <v>104</v>
      </c>
      <c r="B141" s="7" t="s">
        <v>355</v>
      </c>
      <c r="C141" s="169"/>
      <c r="D141" s="258"/>
      <c r="E141" s="306">
        <f t="shared" si="3"/>
        <v>0</v>
      </c>
    </row>
    <row r="142" spans="1:5" ht="12" customHeight="1" thickBot="1">
      <c r="A142" s="18" t="s">
        <v>12</v>
      </c>
      <c r="B142" s="61" t="s">
        <v>363</v>
      </c>
      <c r="C142" s="174">
        <f>+C143+C144+C145+C146</f>
        <v>0</v>
      </c>
      <c r="D142" s="260">
        <f>+D143+D144+D145+D146</f>
        <v>0</v>
      </c>
      <c r="E142" s="211">
        <f>+E143+E144+E145+E146</f>
        <v>0</v>
      </c>
    </row>
    <row r="143" spans="1:5" ht="12" customHeight="1">
      <c r="A143" s="13" t="s">
        <v>61</v>
      </c>
      <c r="B143" s="7" t="s">
        <v>273</v>
      </c>
      <c r="C143" s="169"/>
      <c r="D143" s="258"/>
      <c r="E143" s="306">
        <f t="shared" si="3"/>
        <v>0</v>
      </c>
    </row>
    <row r="144" spans="1:5" ht="12" customHeight="1">
      <c r="A144" s="13" t="s">
        <v>62</v>
      </c>
      <c r="B144" s="7" t="s">
        <v>274</v>
      </c>
      <c r="C144" s="169"/>
      <c r="D144" s="258"/>
      <c r="E144" s="306">
        <f t="shared" si="3"/>
        <v>0</v>
      </c>
    </row>
    <row r="145" spans="1:9" ht="12" customHeight="1">
      <c r="A145" s="13" t="s">
        <v>187</v>
      </c>
      <c r="B145" s="7" t="s">
        <v>364</v>
      </c>
      <c r="C145" s="169"/>
      <c r="D145" s="258"/>
      <c r="E145" s="306">
        <f t="shared" si="3"/>
        <v>0</v>
      </c>
    </row>
    <row r="146" spans="1:9" ht="12" customHeight="1" thickBot="1">
      <c r="A146" s="11" t="s">
        <v>188</v>
      </c>
      <c r="B146" s="5" t="s">
        <v>293</v>
      </c>
      <c r="C146" s="169"/>
      <c r="D146" s="258"/>
      <c r="E146" s="306">
        <f t="shared" si="3"/>
        <v>0</v>
      </c>
    </row>
    <row r="147" spans="1:9" ht="12" customHeight="1" thickBot="1">
      <c r="A147" s="18" t="s">
        <v>13</v>
      </c>
      <c r="B147" s="61" t="s">
        <v>365</v>
      </c>
      <c r="C147" s="248">
        <f>SUM(C148:C152)</f>
        <v>0</v>
      </c>
      <c r="D147" s="261">
        <f>SUM(D148:D152)</f>
        <v>0</v>
      </c>
      <c r="E147" s="243">
        <f>SUM(E148:E152)</f>
        <v>0</v>
      </c>
    </row>
    <row r="148" spans="1:9" ht="12" customHeight="1">
      <c r="A148" s="13" t="s">
        <v>63</v>
      </c>
      <c r="B148" s="7" t="s">
        <v>360</v>
      </c>
      <c r="C148" s="169"/>
      <c r="D148" s="258"/>
      <c r="E148" s="306">
        <f t="shared" si="3"/>
        <v>0</v>
      </c>
    </row>
    <row r="149" spans="1:9" ht="12" customHeight="1">
      <c r="A149" s="13" t="s">
        <v>64</v>
      </c>
      <c r="B149" s="7" t="s">
        <v>367</v>
      </c>
      <c r="C149" s="169"/>
      <c r="D149" s="258"/>
      <c r="E149" s="306">
        <f t="shared" si="3"/>
        <v>0</v>
      </c>
    </row>
    <row r="150" spans="1:9" ht="12" customHeight="1">
      <c r="A150" s="13" t="s">
        <v>199</v>
      </c>
      <c r="B150" s="7" t="s">
        <v>362</v>
      </c>
      <c r="C150" s="169"/>
      <c r="D150" s="258"/>
      <c r="E150" s="306">
        <f t="shared" si="3"/>
        <v>0</v>
      </c>
    </row>
    <row r="151" spans="1:9" ht="12" customHeight="1">
      <c r="A151" s="13" t="s">
        <v>200</v>
      </c>
      <c r="B151" s="7" t="s">
        <v>368</v>
      </c>
      <c r="C151" s="169"/>
      <c r="D151" s="258"/>
      <c r="E151" s="306">
        <f t="shared" si="3"/>
        <v>0</v>
      </c>
    </row>
    <row r="152" spans="1:9" ht="12" customHeight="1" thickBot="1">
      <c r="A152" s="13" t="s">
        <v>366</v>
      </c>
      <c r="B152" s="7" t="s">
        <v>369</v>
      </c>
      <c r="C152" s="169"/>
      <c r="D152" s="258"/>
      <c r="E152" s="307">
        <f t="shared" si="3"/>
        <v>0</v>
      </c>
    </row>
    <row r="153" spans="1:9" ht="12" customHeight="1" thickBot="1">
      <c r="A153" s="18" t="s">
        <v>14</v>
      </c>
      <c r="B153" s="61" t="s">
        <v>370</v>
      </c>
      <c r="C153" s="249"/>
      <c r="D153" s="262"/>
      <c r="E153" s="314">
        <f t="shared" si="3"/>
        <v>0</v>
      </c>
    </row>
    <row r="154" spans="1:9" ht="12" customHeight="1" thickBot="1">
      <c r="A154" s="18" t="s">
        <v>15</v>
      </c>
      <c r="B154" s="61" t="s">
        <v>371</v>
      </c>
      <c r="C154" s="249"/>
      <c r="D154" s="262"/>
      <c r="E154" s="212">
        <f t="shared" si="3"/>
        <v>0</v>
      </c>
    </row>
    <row r="155" spans="1:9" ht="15" customHeight="1" thickBot="1">
      <c r="A155" s="18" t="s">
        <v>16</v>
      </c>
      <c r="B155" s="61" t="s">
        <v>373</v>
      </c>
      <c r="C155" s="250">
        <f>+C131+C135+C142+C147+C153+C154</f>
        <v>0</v>
      </c>
      <c r="D155" s="263">
        <f>+D131+D135+D142+D147+D153+D154</f>
        <v>0</v>
      </c>
      <c r="E155" s="244">
        <f>+E131+E135+E142+E147+E153+E154</f>
        <v>0</v>
      </c>
      <c r="F155" s="192"/>
      <c r="G155" s="193"/>
      <c r="H155" s="193"/>
      <c r="I155" s="193"/>
    </row>
    <row r="156" spans="1:9" s="181" customFormat="1" ht="12.95" customHeight="1" thickBot="1">
      <c r="A156" s="107" t="s">
        <v>17</v>
      </c>
      <c r="B156" s="155" t="s">
        <v>372</v>
      </c>
      <c r="C156" s="250">
        <f>+C130+C155</f>
        <v>0</v>
      </c>
      <c r="D156" s="263">
        <f>+D130+D155</f>
        <v>0</v>
      </c>
      <c r="E156" s="244">
        <f>+E130+E155</f>
        <v>0</v>
      </c>
    </row>
    <row r="157" spans="1:9" ht="7.5" customHeight="1"/>
    <row r="158" spans="1:9">
      <c r="A158" s="367" t="s">
        <v>275</v>
      </c>
      <c r="B158" s="367"/>
      <c r="C158" s="367"/>
      <c r="D158" s="367"/>
      <c r="E158" s="367"/>
    </row>
    <row r="159" spans="1:9" ht="15" customHeight="1" thickBot="1">
      <c r="A159" s="359" t="s">
        <v>90</v>
      </c>
      <c r="B159" s="359"/>
      <c r="C159" s="109"/>
      <c r="E159" s="109" t="s">
        <v>131</v>
      </c>
    </row>
    <row r="160" spans="1:9" ht="25.5" customHeight="1" thickBot="1">
      <c r="A160" s="18">
        <v>1</v>
      </c>
      <c r="B160" s="23" t="s">
        <v>374</v>
      </c>
      <c r="C160" s="255">
        <f>+C63-C130</f>
        <v>0</v>
      </c>
      <c r="D160" s="168">
        <f>+D63-D130</f>
        <v>0</v>
      </c>
      <c r="E160" s="103">
        <f>+E63-E130</f>
        <v>0</v>
      </c>
    </row>
    <row r="161" spans="1:5" ht="32.25" customHeight="1" thickBot="1">
      <c r="A161" s="18" t="s">
        <v>8</v>
      </c>
      <c r="B161" s="23" t="s">
        <v>380</v>
      </c>
      <c r="C161" s="168">
        <f>+C87-C155</f>
        <v>0</v>
      </c>
      <c r="D161" s="168">
        <f>+D87-D155</f>
        <v>0</v>
      </c>
      <c r="E161" s="103">
        <f>+E87-E155</f>
        <v>0</v>
      </c>
    </row>
  </sheetData>
  <sheetProtection sheet="1"/>
  <customSheetViews>
    <customSheetView guid="{89611CC9-506E-48A8-A101-09FDE75231D6}" scale="130">
      <selection activeCell="E12" sqref="E12"/>
      <rowBreaks count="2" manualBreakCount="2">
        <brk id="75" max="4" man="1"/>
        <brk id="89" max="4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 xml:space="preserve">&amp;C&amp;"Times New Roman CE,Félkövér"&amp;12
..............................Önkormányzat
2016. ÉVI KÖLTSÉGVETÉS 
ÁLLAMIGAZGATÁSI FELADATOK MÓDOSÍTOTT MÉRLEGE&amp;10
&amp;R&amp;"Times New Roman CE,Félkövér dőlt"&amp;11 1.4. melléklet </oddHeader>
      </headerFooter>
    </customSheetView>
    <customSheetView guid="{205C45B3-5796-43E4-ADF6-EB819BC78C16}" scale="130">
      <selection activeCell="E12" sqref="E12"/>
      <rowBreaks count="2" manualBreakCount="2">
        <brk id="75" max="4" man="1"/>
        <brk id="89" max="4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2"/>
      <headerFooter alignWithMargins="0">
        <oddHeader xml:space="preserve">&amp;C&amp;"Times New Roman CE,Félkövér"&amp;12
..............................Önkormányzat
2016. ÉVI KÖLTSÉGVETÉS 
ÁLLAMIGAZGATÁSI FELADATOK MÓDOSÍTOTT MÉRLEGE&amp;10
&amp;R&amp;"Times New Roman CE,Félkövér dőlt"&amp;11 1.4. melléklet </oddHeader>
      </headerFooter>
    </customSheetView>
  </customSheetViews>
  <mergeCells count="12">
    <mergeCell ref="A92:A93"/>
    <mergeCell ref="B92:B93"/>
    <mergeCell ref="C92:E92"/>
    <mergeCell ref="A158:E158"/>
    <mergeCell ref="A1:E1"/>
    <mergeCell ref="A90:E90"/>
    <mergeCell ref="A159:B159"/>
    <mergeCell ref="A2:B2"/>
    <mergeCell ref="A3:A4"/>
    <mergeCell ref="B3:B4"/>
    <mergeCell ref="C3:E3"/>
    <mergeCell ref="A91:B91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3"/>
  <headerFooter alignWithMargins="0">
    <oddHeader xml:space="preserve">&amp;C&amp;"Times New Roman CE,Félkövér"&amp;12
..............................Önkormányzat
2016. ÉVI KÖLTSÉGVETÉS 
ÁLLAMIGAZGATÁSI FELADATOK MÓDOSÍTOTT MÉRLEGE&amp;10
&amp;R&amp;"Times New Roman CE,Félkövér dőlt"&amp;11 1.4. melléklet </oddHeader>
  </headerFooter>
  <rowBreaks count="2" manualBreakCount="2">
    <brk id="75" max="4" man="1"/>
    <brk id="8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7">
    <tabColor rgb="FF92D050"/>
  </sheetPr>
  <dimension ref="A1:L33"/>
  <sheetViews>
    <sheetView topLeftCell="C13" zoomScale="115" zoomScaleNormal="115" zoomScaleSheetLayoutView="100" workbookViewId="0">
      <selection activeCell="G26" sqref="G26"/>
    </sheetView>
  </sheetViews>
  <sheetFormatPr defaultRowHeight="12.75"/>
  <cols>
    <col min="1" max="1" width="6.83203125" style="36" customWidth="1"/>
    <col min="2" max="2" width="48" style="72" customWidth="1"/>
    <col min="3" max="6" width="15.5" style="36" customWidth="1"/>
    <col min="7" max="7" width="45.6640625" style="36" customWidth="1"/>
    <col min="8" max="8" width="13.83203125" style="36" customWidth="1"/>
    <col min="9" max="11" width="15.5" style="36" customWidth="1"/>
    <col min="12" max="12" width="4.83203125" style="36" customWidth="1"/>
    <col min="13" max="16384" width="9.33203125" style="36"/>
  </cols>
  <sheetData>
    <row r="1" spans="1:12" ht="39.75" customHeight="1">
      <c r="B1" s="116" t="s">
        <v>94</v>
      </c>
      <c r="C1" s="117"/>
      <c r="D1" s="117"/>
      <c r="E1" s="117"/>
      <c r="F1" s="117"/>
      <c r="G1" s="117"/>
      <c r="H1" s="117"/>
      <c r="I1" s="117"/>
      <c r="J1" s="117"/>
      <c r="K1" s="117"/>
      <c r="L1" s="372" t="s">
        <v>424</v>
      </c>
    </row>
    <row r="2" spans="1:12" ht="14.25" thickBot="1">
      <c r="H2" s="118"/>
      <c r="I2" s="118"/>
      <c r="J2" s="118"/>
      <c r="K2" s="118" t="s">
        <v>45</v>
      </c>
      <c r="L2" s="372"/>
    </row>
    <row r="3" spans="1:12" ht="18" customHeight="1" thickBot="1">
      <c r="A3" s="370" t="s">
        <v>53</v>
      </c>
      <c r="B3" s="119" t="s">
        <v>40</v>
      </c>
      <c r="C3" s="120"/>
      <c r="D3" s="264"/>
      <c r="E3" s="264"/>
      <c r="F3" s="264"/>
      <c r="G3" s="119" t="s">
        <v>41</v>
      </c>
      <c r="H3" s="121"/>
      <c r="I3" s="271"/>
      <c r="J3" s="271"/>
      <c r="K3" s="272"/>
      <c r="L3" s="372"/>
    </row>
    <row r="4" spans="1:12" s="122" customFormat="1" ht="35.25" customHeight="1" thickBot="1">
      <c r="A4" s="371"/>
      <c r="B4" s="73" t="s">
        <v>46</v>
      </c>
      <c r="C4" s="74" t="str">
        <f ca="1">+CONCATENATE('1.1.sz.mell.'!C3," eredeti előirányzat")</f>
        <v>2016. évi eredeti előirányzat</v>
      </c>
      <c r="D4" s="265" t="str">
        <f ca="1">+CONCATENATE('1.1.sz.mell.'!C3," 1. sz. módosítás (±)")</f>
        <v>2016. évi 1. sz. módosítás (±)</v>
      </c>
      <c r="E4" s="265" t="str">
        <f ca="1">+CONCATENATE('1.1.sz.mell.'!D3," 2. sz. módosítás (±)")</f>
        <v xml:space="preserve"> 2. sz. módosítás (±)</v>
      </c>
      <c r="F4" s="265" t="str">
        <f ca="1">+CONCATENATE(LEFT('1.1.sz.mell.'!C3,4),". …….. Módisítás után" )</f>
        <v>2016. …….. Módisítás után</v>
      </c>
      <c r="G4" s="73" t="s">
        <v>46</v>
      </c>
      <c r="H4" s="74" t="str">
        <f>+C4</f>
        <v>2016. évi eredeti előirányzat</v>
      </c>
      <c r="I4" s="74" t="str">
        <f>+D4</f>
        <v>2016. évi 1. sz. módosítás (±)</v>
      </c>
      <c r="J4" s="74" t="str">
        <f>+E4</f>
        <v xml:space="preserve"> 2. sz. módosítás (±)</v>
      </c>
      <c r="K4" s="274" t="str">
        <f>+F4</f>
        <v>2016. …….. Módisítás után</v>
      </c>
      <c r="L4" s="372"/>
    </row>
    <row r="5" spans="1:12" s="126" customFormat="1" ht="12" customHeight="1" thickBot="1">
      <c r="A5" s="123" t="s">
        <v>387</v>
      </c>
      <c r="B5" s="124" t="s">
        <v>388</v>
      </c>
      <c r="C5" s="125" t="s">
        <v>389</v>
      </c>
      <c r="D5" s="266" t="s">
        <v>391</v>
      </c>
      <c r="E5" s="266"/>
      <c r="F5" s="266" t="s">
        <v>495</v>
      </c>
      <c r="G5" s="124" t="s">
        <v>425</v>
      </c>
      <c r="H5" s="125" t="s">
        <v>393</v>
      </c>
      <c r="I5" s="125" t="s">
        <v>394</v>
      </c>
      <c r="J5" s="125" t="s">
        <v>394</v>
      </c>
      <c r="K5" s="342" t="s">
        <v>496</v>
      </c>
      <c r="L5" s="372"/>
    </row>
    <row r="6" spans="1:12" ht="12.95" customHeight="1">
      <c r="A6" s="127" t="s">
        <v>7</v>
      </c>
      <c r="B6" s="128" t="s">
        <v>276</v>
      </c>
      <c r="C6" s="110">
        <v>52242</v>
      </c>
      <c r="D6" s="110"/>
      <c r="E6" s="110">
        <v>4022</v>
      </c>
      <c r="F6" s="315">
        <f>C6+D6+E6</f>
        <v>56264</v>
      </c>
      <c r="G6" s="128" t="s">
        <v>47</v>
      </c>
      <c r="H6" s="245">
        <v>13517</v>
      </c>
      <c r="I6" s="349">
        <v>975</v>
      </c>
      <c r="J6" s="349">
        <v>1437</v>
      </c>
      <c r="K6" s="319">
        <f>H6+I6+J6</f>
        <v>15929</v>
      </c>
      <c r="L6" s="372"/>
    </row>
    <row r="7" spans="1:12" ht="12.95" customHeight="1">
      <c r="A7" s="129" t="s">
        <v>8</v>
      </c>
      <c r="B7" s="130" t="s">
        <v>277</v>
      </c>
      <c r="C7" s="111">
        <v>4540</v>
      </c>
      <c r="D7" s="111">
        <v>0</v>
      </c>
      <c r="E7" s="110">
        <v>730</v>
      </c>
      <c r="F7" s="315">
        <f>C7+D7+E7</f>
        <v>5270</v>
      </c>
      <c r="G7" s="130" t="s">
        <v>110</v>
      </c>
      <c r="H7" s="169">
        <v>3146</v>
      </c>
      <c r="I7" s="258">
        <v>263</v>
      </c>
      <c r="J7" s="258">
        <v>179</v>
      </c>
      <c r="K7" s="319">
        <f>H7+I7+J7</f>
        <v>3588</v>
      </c>
      <c r="L7" s="372"/>
    </row>
    <row r="8" spans="1:12" ht="12.95" customHeight="1">
      <c r="A8" s="129" t="s">
        <v>9</v>
      </c>
      <c r="B8" s="130" t="s">
        <v>298</v>
      </c>
      <c r="C8" s="111"/>
      <c r="D8" s="111"/>
      <c r="E8" s="110"/>
      <c r="F8" s="315">
        <f t="shared" ref="F8:F16" si="0">C8+D8</f>
        <v>0</v>
      </c>
      <c r="G8" s="130" t="s">
        <v>136</v>
      </c>
      <c r="H8" s="171">
        <v>38030</v>
      </c>
      <c r="I8" s="267"/>
      <c r="J8" s="267">
        <v>8982</v>
      </c>
      <c r="K8" s="319">
        <f>H8+I8+J8</f>
        <v>47012</v>
      </c>
      <c r="L8" s="372"/>
    </row>
    <row r="9" spans="1:12" ht="12.95" customHeight="1">
      <c r="A9" s="129" t="s">
        <v>10</v>
      </c>
      <c r="B9" s="130" t="s">
        <v>101</v>
      </c>
      <c r="C9" s="111">
        <v>39640</v>
      </c>
      <c r="D9" s="111"/>
      <c r="E9" s="110">
        <v>3853</v>
      </c>
      <c r="F9" s="315">
        <f>C9+D9+E9</f>
        <v>43493</v>
      </c>
      <c r="G9" s="130" t="s">
        <v>111</v>
      </c>
      <c r="H9" s="171">
        <v>6510</v>
      </c>
      <c r="I9" s="267"/>
      <c r="J9" s="267">
        <v>1010</v>
      </c>
      <c r="K9" s="319">
        <f>H9+I9+J9</f>
        <v>7520</v>
      </c>
      <c r="L9" s="372"/>
    </row>
    <row r="10" spans="1:12" ht="12.95" customHeight="1">
      <c r="A10" s="129" t="s">
        <v>11</v>
      </c>
      <c r="B10" s="131" t="s">
        <v>323</v>
      </c>
      <c r="C10" s="111">
        <v>5199</v>
      </c>
      <c r="D10" s="111"/>
      <c r="E10" s="110">
        <v>1169</v>
      </c>
      <c r="F10" s="315">
        <f>C10+D10+E10</f>
        <v>6368</v>
      </c>
      <c r="G10" s="130" t="s">
        <v>112</v>
      </c>
      <c r="H10" s="169">
        <v>2728</v>
      </c>
      <c r="I10" s="267">
        <v>2000</v>
      </c>
      <c r="J10" s="267">
        <v>1783</v>
      </c>
      <c r="K10" s="319">
        <f>H10+I10+J10</f>
        <v>6511</v>
      </c>
      <c r="L10" s="372"/>
    </row>
    <row r="11" spans="1:12" ht="12.95" customHeight="1">
      <c r="A11" s="129" t="s">
        <v>12</v>
      </c>
      <c r="B11" s="130" t="s">
        <v>278</v>
      </c>
      <c r="C11" s="112"/>
      <c r="D11" s="112">
        <v>2000</v>
      </c>
      <c r="E11" s="352"/>
      <c r="F11" s="315">
        <f t="shared" si="0"/>
        <v>2000</v>
      </c>
      <c r="G11" s="130" t="s">
        <v>37</v>
      </c>
      <c r="H11" s="111"/>
      <c r="I11" s="111"/>
      <c r="J11" s="111"/>
      <c r="K11" s="319">
        <f t="shared" ref="K11:K17" si="1">H11+I11</f>
        <v>0</v>
      </c>
      <c r="L11" s="372"/>
    </row>
    <row r="12" spans="1:12" ht="12.95" customHeight="1">
      <c r="A12" s="129" t="s">
        <v>13</v>
      </c>
      <c r="B12" s="130" t="s">
        <v>381</v>
      </c>
      <c r="C12" s="111"/>
      <c r="D12" s="111"/>
      <c r="E12" s="110"/>
      <c r="F12" s="315">
        <f t="shared" si="0"/>
        <v>0</v>
      </c>
      <c r="G12" s="30"/>
      <c r="H12" s="111"/>
      <c r="I12" s="111"/>
      <c r="J12" s="111"/>
      <c r="K12" s="319">
        <f t="shared" si="1"/>
        <v>0</v>
      </c>
      <c r="L12" s="372"/>
    </row>
    <row r="13" spans="1:12" ht="12.95" customHeight="1">
      <c r="A13" s="129" t="s">
        <v>14</v>
      </c>
      <c r="B13" s="30"/>
      <c r="C13" s="111"/>
      <c r="D13" s="111"/>
      <c r="E13" s="110"/>
      <c r="F13" s="315">
        <f t="shared" si="0"/>
        <v>0</v>
      </c>
      <c r="G13" s="30"/>
      <c r="H13" s="111"/>
      <c r="I13" s="111"/>
      <c r="J13" s="111"/>
      <c r="K13" s="319">
        <f t="shared" si="1"/>
        <v>0</v>
      </c>
      <c r="L13" s="372"/>
    </row>
    <row r="14" spans="1:12" ht="12.95" customHeight="1">
      <c r="A14" s="129" t="s">
        <v>15</v>
      </c>
      <c r="B14" s="194"/>
      <c r="C14" s="112"/>
      <c r="D14" s="112"/>
      <c r="E14" s="352"/>
      <c r="F14" s="315">
        <f t="shared" si="0"/>
        <v>0</v>
      </c>
      <c r="G14" s="30"/>
      <c r="H14" s="111"/>
      <c r="I14" s="111"/>
      <c r="J14" s="111"/>
      <c r="K14" s="319">
        <f t="shared" si="1"/>
        <v>0</v>
      </c>
      <c r="L14" s="372"/>
    </row>
    <row r="15" spans="1:12" ht="12.95" customHeight="1">
      <c r="A15" s="129" t="s">
        <v>16</v>
      </c>
      <c r="B15" s="30"/>
      <c r="C15" s="111"/>
      <c r="D15" s="111"/>
      <c r="E15" s="110"/>
      <c r="F15" s="315">
        <f t="shared" si="0"/>
        <v>0</v>
      </c>
      <c r="G15" s="30"/>
      <c r="H15" s="111"/>
      <c r="I15" s="111"/>
      <c r="J15" s="111"/>
      <c r="K15" s="319">
        <f t="shared" si="1"/>
        <v>0</v>
      </c>
      <c r="L15" s="372"/>
    </row>
    <row r="16" spans="1:12" ht="12.95" customHeight="1">
      <c r="A16" s="129" t="s">
        <v>17</v>
      </c>
      <c r="B16" s="30"/>
      <c r="C16" s="111"/>
      <c r="D16" s="111"/>
      <c r="E16" s="110"/>
      <c r="F16" s="315">
        <f t="shared" si="0"/>
        <v>0</v>
      </c>
      <c r="G16" s="30"/>
      <c r="H16" s="111"/>
      <c r="I16" s="111"/>
      <c r="J16" s="111"/>
      <c r="K16" s="319">
        <f t="shared" si="1"/>
        <v>0</v>
      </c>
      <c r="L16" s="372"/>
    </row>
    <row r="17" spans="1:12" ht="12.95" customHeight="1" thickBot="1">
      <c r="A17" s="129" t="s">
        <v>18</v>
      </c>
      <c r="B17" s="38"/>
      <c r="C17" s="113"/>
      <c r="D17" s="113"/>
      <c r="E17" s="113"/>
      <c r="F17" s="316"/>
      <c r="G17" s="30"/>
      <c r="H17" s="113"/>
      <c r="I17" s="113"/>
      <c r="J17" s="113"/>
      <c r="K17" s="319">
        <f t="shared" si="1"/>
        <v>0</v>
      </c>
      <c r="L17" s="372"/>
    </row>
    <row r="18" spans="1:12" ht="21.75" thickBot="1">
      <c r="A18" s="132" t="s">
        <v>19</v>
      </c>
      <c r="B18" s="62" t="s">
        <v>382</v>
      </c>
      <c r="C18" s="114">
        <f>SUM(C6:C17)</f>
        <v>101621</v>
      </c>
      <c r="D18" s="114">
        <f>SUM(D6:D17)</f>
        <v>2000</v>
      </c>
      <c r="E18" s="114">
        <f>SUM(E6:E17)</f>
        <v>9774</v>
      </c>
      <c r="F18" s="114">
        <f>SUM(F6:F17)</f>
        <v>113395</v>
      </c>
      <c r="G18" s="62" t="s">
        <v>284</v>
      </c>
      <c r="H18" s="114">
        <f>SUM(H6:H17)</f>
        <v>63931</v>
      </c>
      <c r="I18" s="114">
        <f>SUM(I6:I17)</f>
        <v>3238</v>
      </c>
      <c r="J18" s="114">
        <f>SUM(J6:J17)</f>
        <v>13391</v>
      </c>
      <c r="K18" s="149">
        <f>SUM(K6:K17)</f>
        <v>80560</v>
      </c>
      <c r="L18" s="372"/>
    </row>
    <row r="19" spans="1:12" ht="12.95" customHeight="1">
      <c r="A19" s="133" t="s">
        <v>20</v>
      </c>
      <c r="B19" s="134" t="s">
        <v>281</v>
      </c>
      <c r="C19" s="239">
        <f>+C20+C21+C22+C23</f>
        <v>0</v>
      </c>
      <c r="D19" s="239">
        <f>+D20+D21+D22+D23</f>
        <v>0</v>
      </c>
      <c r="E19" s="239"/>
      <c r="F19" s="239">
        <f>+F20+F21+F22+F23</f>
        <v>0</v>
      </c>
      <c r="G19" s="135" t="s">
        <v>118</v>
      </c>
      <c r="H19" s="115"/>
      <c r="I19" s="115"/>
      <c r="J19" s="115"/>
      <c r="K19" s="320">
        <f>H19+I19</f>
        <v>0</v>
      </c>
      <c r="L19" s="372"/>
    </row>
    <row r="20" spans="1:12" ht="12.95" customHeight="1">
      <c r="A20" s="136" t="s">
        <v>21</v>
      </c>
      <c r="B20" s="135" t="s">
        <v>128</v>
      </c>
      <c r="C20" s="51"/>
      <c r="D20" s="51"/>
      <c r="E20" s="51"/>
      <c r="F20" s="317">
        <f>C20+D20</f>
        <v>0</v>
      </c>
      <c r="G20" s="135" t="s">
        <v>283</v>
      </c>
      <c r="H20" s="51"/>
      <c r="I20" s="51"/>
      <c r="J20" s="51"/>
      <c r="K20" s="321">
        <f t="shared" ref="K20:K28" si="2">H20+I20</f>
        <v>0</v>
      </c>
      <c r="L20" s="372"/>
    </row>
    <row r="21" spans="1:12" ht="12.95" customHeight="1">
      <c r="A21" s="136" t="s">
        <v>22</v>
      </c>
      <c r="B21" s="135" t="s">
        <v>129</v>
      </c>
      <c r="C21" s="51"/>
      <c r="D21" s="51"/>
      <c r="E21" s="51"/>
      <c r="F21" s="317">
        <f>C21+D21</f>
        <v>0</v>
      </c>
      <c r="G21" s="135" t="s">
        <v>92</v>
      </c>
      <c r="H21" s="51"/>
      <c r="I21" s="51"/>
      <c r="J21" s="51"/>
      <c r="K21" s="321">
        <f t="shared" si="2"/>
        <v>0</v>
      </c>
      <c r="L21" s="372"/>
    </row>
    <row r="22" spans="1:12" ht="12.95" customHeight="1">
      <c r="A22" s="136" t="s">
        <v>23</v>
      </c>
      <c r="B22" s="135" t="s">
        <v>134</v>
      </c>
      <c r="C22" s="51"/>
      <c r="D22" s="51"/>
      <c r="E22" s="51"/>
      <c r="F22" s="317">
        <f>C22+D22</f>
        <v>0</v>
      </c>
      <c r="G22" s="135" t="s">
        <v>93</v>
      </c>
      <c r="H22" s="51"/>
      <c r="I22" s="51"/>
      <c r="J22" s="51"/>
      <c r="K22" s="321">
        <f t="shared" si="2"/>
        <v>0</v>
      </c>
      <c r="L22" s="372"/>
    </row>
    <row r="23" spans="1:12" ht="12.95" customHeight="1">
      <c r="A23" s="136" t="s">
        <v>24</v>
      </c>
      <c r="B23" s="135" t="s">
        <v>135</v>
      </c>
      <c r="C23" s="51"/>
      <c r="D23" s="51"/>
      <c r="E23" s="51"/>
      <c r="F23" s="317">
        <f>C23+D23</f>
        <v>0</v>
      </c>
      <c r="G23" s="134" t="s">
        <v>137</v>
      </c>
      <c r="H23" s="51"/>
      <c r="I23" s="51"/>
      <c r="J23" s="51"/>
      <c r="K23" s="321">
        <f t="shared" si="2"/>
        <v>0</v>
      </c>
      <c r="L23" s="372"/>
    </row>
    <row r="24" spans="1:12" ht="12.95" customHeight="1">
      <c r="A24" s="136" t="s">
        <v>25</v>
      </c>
      <c r="B24" s="135" t="s">
        <v>282</v>
      </c>
      <c r="C24" s="137">
        <f>+C25+C26</f>
        <v>0</v>
      </c>
      <c r="D24" s="137">
        <f>+D25+D26</f>
        <v>0</v>
      </c>
      <c r="E24" s="137"/>
      <c r="F24" s="137">
        <f>+F25+F26</f>
        <v>0</v>
      </c>
      <c r="G24" s="135" t="s">
        <v>119</v>
      </c>
      <c r="H24" s="51"/>
      <c r="I24" s="51"/>
      <c r="J24" s="51"/>
      <c r="K24" s="321">
        <f t="shared" si="2"/>
        <v>0</v>
      </c>
      <c r="L24" s="372"/>
    </row>
    <row r="25" spans="1:12" ht="12.95" customHeight="1">
      <c r="A25" s="133" t="s">
        <v>26</v>
      </c>
      <c r="B25" s="134" t="s">
        <v>279</v>
      </c>
      <c r="C25" s="115"/>
      <c r="D25" s="115"/>
      <c r="E25" s="115"/>
      <c r="F25" s="318">
        <f>C25+D25</f>
        <v>0</v>
      </c>
      <c r="G25" s="128" t="s">
        <v>364</v>
      </c>
      <c r="H25" s="115"/>
      <c r="I25" s="115"/>
      <c r="J25" s="115"/>
      <c r="K25" s="320">
        <f t="shared" si="2"/>
        <v>0</v>
      </c>
      <c r="L25" s="372"/>
    </row>
    <row r="26" spans="1:12" ht="12.95" customHeight="1">
      <c r="A26" s="136" t="s">
        <v>27</v>
      </c>
      <c r="B26" s="135" t="s">
        <v>280</v>
      </c>
      <c r="C26" s="51"/>
      <c r="D26" s="51"/>
      <c r="E26" s="51"/>
      <c r="F26" s="317">
        <f>C26+D26</f>
        <v>0</v>
      </c>
      <c r="G26" s="130" t="s">
        <v>506</v>
      </c>
      <c r="H26" s="51">
        <v>1838</v>
      </c>
      <c r="I26" s="64"/>
      <c r="J26" s="51">
        <v>1685</v>
      </c>
      <c r="K26" s="321">
        <f>H26+I26+J26</f>
        <v>3523</v>
      </c>
      <c r="L26" s="372"/>
    </row>
    <row r="27" spans="1:12" ht="12.95" customHeight="1">
      <c r="A27" s="129" t="s">
        <v>28</v>
      </c>
      <c r="B27" s="135" t="s">
        <v>515</v>
      </c>
      <c r="C27" s="51"/>
      <c r="D27" s="51"/>
      <c r="E27" s="51">
        <v>3726</v>
      </c>
      <c r="F27" s="317">
        <f>C27+D27+E27</f>
        <v>3726</v>
      </c>
      <c r="G27" s="130" t="s">
        <v>507</v>
      </c>
      <c r="H27" s="51">
        <v>20592</v>
      </c>
      <c r="I27" s="64"/>
      <c r="J27" s="51">
        <v>-274</v>
      </c>
      <c r="K27" s="321">
        <f>H27+I27+J27</f>
        <v>20318</v>
      </c>
      <c r="L27" s="372"/>
    </row>
    <row r="28" spans="1:12" ht="12.95" customHeight="1" thickBot="1">
      <c r="A28" s="164" t="s">
        <v>29</v>
      </c>
      <c r="B28" s="134" t="s">
        <v>237</v>
      </c>
      <c r="C28" s="115"/>
      <c r="D28" s="115"/>
      <c r="E28" s="115"/>
      <c r="F28" s="318">
        <f>C28+D28</f>
        <v>0</v>
      </c>
      <c r="G28" s="196"/>
      <c r="H28" s="115"/>
      <c r="I28" s="115"/>
      <c r="J28" s="115"/>
      <c r="K28" s="320">
        <f t="shared" si="2"/>
        <v>0</v>
      </c>
      <c r="L28" s="372"/>
    </row>
    <row r="29" spans="1:12" ht="24" customHeight="1" thickBot="1">
      <c r="A29" s="132" t="s">
        <v>30</v>
      </c>
      <c r="B29" s="62" t="s">
        <v>383</v>
      </c>
      <c r="C29" s="114">
        <f>+C19+C24+C27+C28</f>
        <v>0</v>
      </c>
      <c r="D29" s="114">
        <f>+D19+D24+D27+D28</f>
        <v>0</v>
      </c>
      <c r="E29" s="269"/>
      <c r="F29" s="269">
        <f>+F19+F24+F27+F28</f>
        <v>3726</v>
      </c>
      <c r="G29" s="62" t="s">
        <v>385</v>
      </c>
      <c r="H29" s="114">
        <f>SUM(H19:H28)</f>
        <v>22430</v>
      </c>
      <c r="I29" s="114">
        <f>SUM(I19:I28)</f>
        <v>0</v>
      </c>
      <c r="J29" s="114">
        <f>SUM(J19:J28)</f>
        <v>1411</v>
      </c>
      <c r="K29" s="149">
        <f>SUM(K19:K28)</f>
        <v>23841</v>
      </c>
      <c r="L29" s="372"/>
    </row>
    <row r="30" spans="1:12" ht="13.5" thickBot="1">
      <c r="A30" s="132" t="s">
        <v>31</v>
      </c>
      <c r="B30" s="138" t="s">
        <v>384</v>
      </c>
      <c r="C30" s="273">
        <f>+C18+C29</f>
        <v>101621</v>
      </c>
      <c r="D30" s="273">
        <f>+D18+D29</f>
        <v>2000</v>
      </c>
      <c r="E30" s="273">
        <v>3726</v>
      </c>
      <c r="F30" s="139">
        <f>+F18+F29</f>
        <v>117121</v>
      </c>
      <c r="G30" s="138" t="s">
        <v>386</v>
      </c>
      <c r="H30" s="273">
        <f>+H18+H29</f>
        <v>86361</v>
      </c>
      <c r="I30" s="273">
        <f>+I18+I29</f>
        <v>3238</v>
      </c>
      <c r="J30" s="273">
        <f>+J18+J29</f>
        <v>14802</v>
      </c>
      <c r="K30" s="139">
        <f>+K18+K29</f>
        <v>104401</v>
      </c>
      <c r="L30" s="372"/>
    </row>
    <row r="31" spans="1:12" ht="13.5" thickBot="1">
      <c r="A31" s="132" t="s">
        <v>32</v>
      </c>
      <c r="B31" s="138" t="s">
        <v>96</v>
      </c>
      <c r="C31" s="273" t="str">
        <f>IF(C18-H18&lt;0,H18-C18,"-")</f>
        <v>-</v>
      </c>
      <c r="D31" s="273">
        <f>IF(D18-I18&lt;0,I18-D18,"-")</f>
        <v>1238</v>
      </c>
      <c r="E31" s="273">
        <v>10265</v>
      </c>
      <c r="F31" s="139" t="str">
        <f>IF(F18-K18&lt;0,K18-F18,"-")</f>
        <v>-</v>
      </c>
      <c r="G31" s="138" t="s">
        <v>97</v>
      </c>
      <c r="H31" s="273">
        <f>IF(C18-H18&gt;0,C18-H18,"-")</f>
        <v>37690</v>
      </c>
      <c r="I31" s="273" t="str">
        <f>IF(D18-I18&gt;0,D18-I18,"-")</f>
        <v>-</v>
      </c>
      <c r="J31" s="273" t="str">
        <f>IF(E18-J18&gt;0,E18-J18,"-")</f>
        <v>-</v>
      </c>
      <c r="K31" s="139">
        <f>IF(F18-K18&gt;0,F18-K18,"-")</f>
        <v>32835</v>
      </c>
      <c r="L31" s="372"/>
    </row>
    <row r="32" spans="1:12" ht="13.5" thickBot="1">
      <c r="A32" s="132" t="s">
        <v>33</v>
      </c>
      <c r="B32" s="138" t="s">
        <v>138</v>
      </c>
      <c r="C32" s="273" t="str">
        <f>IF(C18+C29-H30&lt;0,H30-(C18+C29),"-")</f>
        <v>-</v>
      </c>
      <c r="D32" s="273">
        <f>IF(D18+D29-I30&lt;0,I30-(D18+D29),"-")</f>
        <v>1238</v>
      </c>
      <c r="E32" s="273">
        <v>10265</v>
      </c>
      <c r="F32" s="139" t="str">
        <f>IF(F18+F29-K30&lt;0,K30-(F18+F29),"-")</f>
        <v>-</v>
      </c>
      <c r="G32" s="138" t="s">
        <v>139</v>
      </c>
      <c r="H32" s="273">
        <f>IF(C18+C29-H30&gt;0,C18+C29-H30,"-")</f>
        <v>15260</v>
      </c>
      <c r="I32" s="273" t="str">
        <f>IF(D18+D29-I30&gt;0,D18+D29-I30,"-")</f>
        <v>-</v>
      </c>
      <c r="J32" s="273" t="str">
        <f>IF(E18+E29-J30&gt;0,E18+E29-J30,"-")</f>
        <v>-</v>
      </c>
      <c r="K32" s="139">
        <f>IF(F18+F29-K30&gt;0,F18+F29-K30,"-")</f>
        <v>12720</v>
      </c>
      <c r="L32" s="372"/>
    </row>
    <row r="33" spans="2:7" ht="18.75">
      <c r="B33" s="373"/>
      <c r="C33" s="373"/>
      <c r="D33" s="373"/>
      <c r="E33" s="373"/>
      <c r="F33" s="373"/>
      <c r="G33" s="373"/>
    </row>
  </sheetData>
  <customSheetViews>
    <customSheetView guid="{89611CC9-506E-48A8-A101-09FDE75231D6}" scale="115">
      <selection activeCell="M23" sqref="M23"/>
      <pageMargins left="0.33" right="0.48" top="0.9055118110236221" bottom="0.5" header="0.6692913385826772" footer="0.28000000000000003"/>
      <printOptions horizontalCentered="1"/>
      <pageSetup paperSize="9" scale="72" orientation="landscape" verticalDpi="300" r:id="rId1"/>
      <headerFooter alignWithMargins="0">
        <oddHeader xml:space="preserve">&amp;R&amp;"Times New Roman CE,Félkövér dőlt"&amp;11 </oddHeader>
      </headerFooter>
    </customSheetView>
    <customSheetView guid="{205C45B3-5796-43E4-ADF6-EB819BC78C16}" scale="115" showPageBreaks="1" topLeftCell="C13">
      <selection activeCell="G26" sqref="G26"/>
      <pageMargins left="0.33" right="0.48" top="0.9055118110236221" bottom="0.5" header="0.6692913385826772" footer="0.28000000000000003"/>
      <printOptions horizontalCentered="1"/>
      <pageSetup paperSize="9" scale="72" orientation="landscape" verticalDpi="300" r:id="rId2"/>
      <headerFooter alignWithMargins="0">
        <oddHeader xml:space="preserve">&amp;R&amp;"Times New Roman CE,Félkövér dőlt"&amp;11 </oddHeader>
      </headerFooter>
    </customSheetView>
  </customSheetViews>
  <mergeCells count="3">
    <mergeCell ref="A3:A4"/>
    <mergeCell ref="L1:L32"/>
    <mergeCell ref="B33:G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3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8">
    <tabColor rgb="FF92D050"/>
  </sheetPr>
  <dimension ref="A1:L33"/>
  <sheetViews>
    <sheetView zoomScaleNormal="100" zoomScaleSheetLayoutView="115" workbookViewId="0">
      <selection activeCell="F32" sqref="F32"/>
    </sheetView>
  </sheetViews>
  <sheetFormatPr defaultRowHeight="12.75"/>
  <cols>
    <col min="1" max="1" width="4.6640625" style="36" customWidth="1"/>
    <col min="2" max="2" width="42.5" style="72" customWidth="1"/>
    <col min="3" max="3" width="16.33203125" style="36" customWidth="1"/>
    <col min="4" max="4" width="15.5" style="36" customWidth="1"/>
    <col min="5" max="5" width="14.5" style="36" customWidth="1"/>
    <col min="6" max="6" width="15.5" style="36" customWidth="1"/>
    <col min="7" max="7" width="45" style="36" customWidth="1"/>
    <col min="8" max="11" width="15.5" style="36" customWidth="1"/>
    <col min="12" max="12" width="4.83203125" style="36" customWidth="1"/>
    <col min="13" max="16384" width="9.33203125" style="36"/>
  </cols>
  <sheetData>
    <row r="1" spans="1:12" ht="31.5">
      <c r="B1" s="116" t="s">
        <v>95</v>
      </c>
      <c r="C1" s="117"/>
      <c r="D1" s="117"/>
      <c r="E1" s="117"/>
      <c r="F1" s="117"/>
      <c r="G1" s="117"/>
      <c r="H1" s="117"/>
      <c r="I1" s="117"/>
      <c r="J1" s="117"/>
      <c r="K1" s="117"/>
      <c r="L1" s="372" t="s">
        <v>426</v>
      </c>
    </row>
    <row r="2" spans="1:12" ht="14.25" thickBot="1">
      <c r="H2" s="118" t="s">
        <v>45</v>
      </c>
      <c r="I2" s="118"/>
      <c r="J2" s="118"/>
      <c r="K2" s="118"/>
      <c r="L2" s="372"/>
    </row>
    <row r="3" spans="1:12" ht="13.5" customHeight="1" thickBot="1">
      <c r="A3" s="370" t="s">
        <v>53</v>
      </c>
      <c r="B3" s="119" t="s">
        <v>40</v>
      </c>
      <c r="C3" s="120"/>
      <c r="D3" s="264"/>
      <c r="E3" s="264"/>
      <c r="F3" s="264"/>
      <c r="G3" s="119" t="s">
        <v>41</v>
      </c>
      <c r="H3" s="121"/>
      <c r="I3" s="271"/>
      <c r="J3" s="271"/>
      <c r="K3" s="272"/>
      <c r="L3" s="372"/>
    </row>
    <row r="4" spans="1:12" s="122" customFormat="1" ht="24.75" thickBot="1">
      <c r="A4" s="371"/>
      <c r="B4" s="73" t="s">
        <v>46</v>
      </c>
      <c r="C4" s="74" t="str">
        <f ca="1">+CONCATENATE('1.1.sz.mell.'!C3," eredeti előirányzat")</f>
        <v>2016. évi eredeti előirányzat</v>
      </c>
      <c r="D4" s="265" t="str">
        <f ca="1">+CONCATENATE('1.1.sz.mell.'!C3," 1. sz. módosítás (±)")</f>
        <v>2016. évi 1. sz. módosítás (±)</v>
      </c>
      <c r="E4" s="265" t="str">
        <f ca="1">+CONCATENATE('1.1.sz.mell.'!D3," 2. sz. módosítás (±)")</f>
        <v xml:space="preserve"> 2. sz. módosítás (±)</v>
      </c>
      <c r="F4" s="265" t="str">
        <f ca="1">+CONCATENATE(LEFT('1.1.sz.mell.'!C3,4),". …….. Módisítás után" )</f>
        <v>2016. …….. Módisítás után</v>
      </c>
      <c r="G4" s="73" t="s">
        <v>46</v>
      </c>
      <c r="H4" s="74" t="str">
        <f>+C4</f>
        <v>2016. évi eredeti előirányzat</v>
      </c>
      <c r="I4" s="74" t="str">
        <f>+D4</f>
        <v>2016. évi 1. sz. módosítás (±)</v>
      </c>
      <c r="J4" s="74" t="str">
        <f>+E4</f>
        <v xml:space="preserve"> 2. sz. módosítás (±)</v>
      </c>
      <c r="K4" s="274" t="str">
        <f>+F4</f>
        <v>2016. …….. Módisítás után</v>
      </c>
      <c r="L4" s="372"/>
    </row>
    <row r="5" spans="1:12" s="122" customFormat="1" ht="13.5" thickBot="1">
      <c r="A5" s="123" t="s">
        <v>387</v>
      </c>
      <c r="B5" s="124" t="s">
        <v>388</v>
      </c>
      <c r="C5" s="125" t="s">
        <v>389</v>
      </c>
      <c r="D5" s="266" t="s">
        <v>391</v>
      </c>
      <c r="E5" s="266"/>
      <c r="F5" s="266" t="s">
        <v>495</v>
      </c>
      <c r="G5" s="124" t="s">
        <v>425</v>
      </c>
      <c r="H5" s="125" t="s">
        <v>393</v>
      </c>
      <c r="I5" s="125" t="s">
        <v>394</v>
      </c>
      <c r="J5" s="125" t="s">
        <v>394</v>
      </c>
      <c r="K5" s="342" t="s">
        <v>496</v>
      </c>
      <c r="L5" s="372"/>
    </row>
    <row r="6" spans="1:12" ht="12.95" customHeight="1">
      <c r="A6" s="127" t="s">
        <v>7</v>
      </c>
      <c r="B6" s="128" t="s">
        <v>285</v>
      </c>
      <c r="C6" s="110"/>
      <c r="D6" s="110"/>
      <c r="E6" s="110"/>
      <c r="F6" s="315">
        <f>C6+D6</f>
        <v>0</v>
      </c>
      <c r="G6" s="128" t="s">
        <v>130</v>
      </c>
      <c r="H6" s="245">
        <v>1000</v>
      </c>
      <c r="I6" s="353"/>
      <c r="J6" s="277">
        <v>15</v>
      </c>
      <c r="K6" s="322">
        <f>H6+I6+J6</f>
        <v>1015</v>
      </c>
      <c r="L6" s="372"/>
    </row>
    <row r="7" spans="1:12">
      <c r="A7" s="129" t="s">
        <v>8</v>
      </c>
      <c r="B7" s="130" t="s">
        <v>286</v>
      </c>
      <c r="C7" s="111"/>
      <c r="D7" s="111"/>
      <c r="E7" s="110"/>
      <c r="F7" s="315">
        <f t="shared" ref="F7:F16" si="0">C7+D7</f>
        <v>0</v>
      </c>
      <c r="G7" s="130" t="s">
        <v>291</v>
      </c>
      <c r="H7" s="170"/>
      <c r="I7" s="267"/>
      <c r="J7" s="111"/>
      <c r="K7" s="323">
        <f t="shared" ref="K7:K29" si="1">H7+I7</f>
        <v>0</v>
      </c>
      <c r="L7" s="372"/>
    </row>
    <row r="8" spans="1:12" ht="12.95" customHeight="1">
      <c r="A8" s="129" t="s">
        <v>9</v>
      </c>
      <c r="B8" s="130" t="s">
        <v>3</v>
      </c>
      <c r="C8" s="111"/>
      <c r="D8" s="111">
        <v>5000</v>
      </c>
      <c r="E8" s="110">
        <v>29896</v>
      </c>
      <c r="F8" s="315">
        <f>C8+D8+E8</f>
        <v>34896</v>
      </c>
      <c r="G8" s="130" t="s">
        <v>114</v>
      </c>
      <c r="H8" s="169">
        <v>14260</v>
      </c>
      <c r="I8" s="258">
        <v>12555</v>
      </c>
      <c r="J8" s="258">
        <v>100176</v>
      </c>
      <c r="K8" s="323">
        <f>H8+I8+J8</f>
        <v>126991</v>
      </c>
      <c r="L8" s="372"/>
    </row>
    <row r="9" spans="1:12" ht="12.95" customHeight="1">
      <c r="A9" s="129" t="s">
        <v>10</v>
      </c>
      <c r="B9" s="130" t="s">
        <v>287</v>
      </c>
      <c r="C9" s="111"/>
      <c r="D9" s="111"/>
      <c r="E9" s="110"/>
      <c r="F9" s="315">
        <f t="shared" si="0"/>
        <v>0</v>
      </c>
      <c r="G9" s="130" t="s">
        <v>292</v>
      </c>
      <c r="H9" s="111"/>
      <c r="I9" s="111"/>
      <c r="J9" s="111"/>
      <c r="K9" s="323">
        <f t="shared" si="1"/>
        <v>0</v>
      </c>
      <c r="L9" s="372"/>
    </row>
    <row r="10" spans="1:12" ht="12.75" customHeight="1">
      <c r="A10" s="129" t="s">
        <v>11</v>
      </c>
      <c r="B10" s="130" t="s">
        <v>288</v>
      </c>
      <c r="C10" s="111"/>
      <c r="D10" s="111"/>
      <c r="E10" s="110"/>
      <c r="F10" s="315">
        <f t="shared" si="0"/>
        <v>0</v>
      </c>
      <c r="G10" s="130" t="s">
        <v>133</v>
      </c>
      <c r="H10" s="111"/>
      <c r="I10" s="111"/>
      <c r="J10" s="111"/>
      <c r="K10" s="323">
        <f t="shared" si="1"/>
        <v>0</v>
      </c>
      <c r="L10" s="372"/>
    </row>
    <row r="11" spans="1:12" ht="12.95" customHeight="1">
      <c r="A11" s="129" t="s">
        <v>12</v>
      </c>
      <c r="B11" s="130" t="s">
        <v>289</v>
      </c>
      <c r="C11" s="112"/>
      <c r="D11" s="112"/>
      <c r="E11" s="352"/>
      <c r="F11" s="315">
        <f t="shared" si="0"/>
        <v>0</v>
      </c>
      <c r="G11" s="197"/>
      <c r="H11" s="111"/>
      <c r="I11" s="111"/>
      <c r="J11" s="111"/>
      <c r="K11" s="323">
        <f t="shared" si="1"/>
        <v>0</v>
      </c>
      <c r="L11" s="372"/>
    </row>
    <row r="12" spans="1:12" ht="12.95" customHeight="1">
      <c r="A12" s="129" t="s">
        <v>13</v>
      </c>
      <c r="B12" s="30"/>
      <c r="C12" s="111"/>
      <c r="D12" s="111"/>
      <c r="E12" s="110"/>
      <c r="F12" s="315">
        <f t="shared" si="0"/>
        <v>0</v>
      </c>
      <c r="G12" s="197"/>
      <c r="H12" s="111"/>
      <c r="I12" s="111"/>
      <c r="J12" s="111"/>
      <c r="K12" s="323">
        <f t="shared" si="1"/>
        <v>0</v>
      </c>
      <c r="L12" s="372"/>
    </row>
    <row r="13" spans="1:12" ht="12.95" customHeight="1">
      <c r="A13" s="129" t="s">
        <v>14</v>
      </c>
      <c r="B13" s="30"/>
      <c r="C13" s="111"/>
      <c r="D13" s="111"/>
      <c r="E13" s="110"/>
      <c r="F13" s="315">
        <f t="shared" si="0"/>
        <v>0</v>
      </c>
      <c r="G13" s="198"/>
      <c r="H13" s="111"/>
      <c r="I13" s="111"/>
      <c r="J13" s="111"/>
      <c r="K13" s="323">
        <f t="shared" si="1"/>
        <v>0</v>
      </c>
      <c r="L13" s="372"/>
    </row>
    <row r="14" spans="1:12" ht="12.95" customHeight="1">
      <c r="A14" s="129" t="s">
        <v>15</v>
      </c>
      <c r="B14" s="195"/>
      <c r="C14" s="112"/>
      <c r="D14" s="112"/>
      <c r="E14" s="352"/>
      <c r="F14" s="315">
        <f t="shared" si="0"/>
        <v>0</v>
      </c>
      <c r="G14" s="197"/>
      <c r="H14" s="111"/>
      <c r="I14" s="111"/>
      <c r="J14" s="111"/>
      <c r="K14" s="323">
        <f t="shared" si="1"/>
        <v>0</v>
      </c>
      <c r="L14" s="372"/>
    </row>
    <row r="15" spans="1:12" ht="25.5">
      <c r="A15" s="129" t="s">
        <v>16</v>
      </c>
      <c r="B15" s="30"/>
      <c r="C15" s="112"/>
      <c r="D15" s="112"/>
      <c r="E15" s="352"/>
      <c r="F15" s="315">
        <f t="shared" si="0"/>
        <v>0</v>
      </c>
      <c r="G15" s="197"/>
      <c r="H15" s="111"/>
      <c r="I15" s="111"/>
      <c r="J15" s="111"/>
      <c r="K15" s="323">
        <f t="shared" si="1"/>
        <v>0</v>
      </c>
      <c r="L15" s="372"/>
    </row>
    <row r="16" spans="1:12" ht="12.95" customHeight="1" thickBot="1">
      <c r="A16" s="164" t="s">
        <v>17</v>
      </c>
      <c r="B16" s="196"/>
      <c r="C16" s="166"/>
      <c r="D16" s="166"/>
      <c r="E16" s="166"/>
      <c r="F16" s="315">
        <f t="shared" si="0"/>
        <v>0</v>
      </c>
      <c r="G16" s="165" t="s">
        <v>37</v>
      </c>
      <c r="H16" s="275"/>
      <c r="I16" s="275"/>
      <c r="J16" s="275"/>
      <c r="K16" s="324">
        <f t="shared" si="1"/>
        <v>0</v>
      </c>
      <c r="L16" s="372"/>
    </row>
    <row r="17" spans="1:12" ht="15.95" customHeight="1" thickBot="1">
      <c r="A17" s="132" t="s">
        <v>18</v>
      </c>
      <c r="B17" s="62" t="s">
        <v>299</v>
      </c>
      <c r="C17" s="114">
        <f>+C6+C8+C9+C11+C12+C13+C14+C15+C16</f>
        <v>0</v>
      </c>
      <c r="D17" s="114">
        <f>+D6+D8+D9+D11+D12+D13+D14+D15+D16</f>
        <v>5000</v>
      </c>
      <c r="E17" s="114">
        <f>SUM(E8:E16)</f>
        <v>29896</v>
      </c>
      <c r="F17" s="114">
        <f>+F6+F8+F9+F11+F12+F13+F14+F15+F16</f>
        <v>34896</v>
      </c>
      <c r="G17" s="62" t="s">
        <v>300</v>
      </c>
      <c r="H17" s="114">
        <f>+H6+H8+H10+H11+H12+H13+H14+H15+H16</f>
        <v>15260</v>
      </c>
      <c r="I17" s="114">
        <f>+I6+I8+I10+I11+I12+I13+I14+I15+I16</f>
        <v>12555</v>
      </c>
      <c r="J17" s="114">
        <f>+J6+J8+J10+J11+J12+J13+J14+J15+J16</f>
        <v>100191</v>
      </c>
      <c r="K17" s="149">
        <f>+K6+K8+K10+K11+K12+K13+K14+K15+K16</f>
        <v>128006</v>
      </c>
      <c r="L17" s="372"/>
    </row>
    <row r="18" spans="1:12" ht="12.95" customHeight="1">
      <c r="A18" s="127" t="s">
        <v>19</v>
      </c>
      <c r="B18" s="141" t="s">
        <v>151</v>
      </c>
      <c r="C18" s="148">
        <f>+C19+C20+C21+C22+C23</f>
        <v>0</v>
      </c>
      <c r="D18" s="148">
        <f>+D19+D20+D21+D22+D23</f>
        <v>8793</v>
      </c>
      <c r="E18" s="148">
        <v>71597</v>
      </c>
      <c r="F18" s="148">
        <f>+F19+F20+F21+F22+F23</f>
        <v>80390</v>
      </c>
      <c r="G18" s="135" t="s">
        <v>118</v>
      </c>
      <c r="H18" s="276"/>
      <c r="I18" s="276"/>
      <c r="J18" s="276"/>
      <c r="K18" s="325">
        <f t="shared" si="1"/>
        <v>0</v>
      </c>
      <c r="L18" s="372"/>
    </row>
    <row r="19" spans="1:12" ht="12.95" customHeight="1">
      <c r="A19" s="129" t="s">
        <v>20</v>
      </c>
      <c r="B19" s="142" t="s">
        <v>140</v>
      </c>
      <c r="C19" s="51"/>
      <c r="D19" s="51">
        <v>8793</v>
      </c>
      <c r="E19" s="51">
        <v>71597</v>
      </c>
      <c r="F19" s="317">
        <f>C19+D19+E19</f>
        <v>80390</v>
      </c>
      <c r="G19" s="135" t="s">
        <v>121</v>
      </c>
      <c r="H19" s="51"/>
      <c r="I19" s="51"/>
      <c r="J19" s="51"/>
      <c r="K19" s="321">
        <f t="shared" si="1"/>
        <v>0</v>
      </c>
      <c r="L19" s="372"/>
    </row>
    <row r="20" spans="1:12" ht="12.95" customHeight="1">
      <c r="A20" s="127" t="s">
        <v>21</v>
      </c>
      <c r="B20" s="142" t="s">
        <v>141</v>
      </c>
      <c r="C20" s="51"/>
      <c r="D20" s="51"/>
      <c r="E20" s="51"/>
      <c r="F20" s="317">
        <f t="shared" ref="F20:F29" si="2">C20+D20</f>
        <v>0</v>
      </c>
      <c r="G20" s="135" t="s">
        <v>92</v>
      </c>
      <c r="H20" s="51"/>
      <c r="I20" s="51"/>
      <c r="J20" s="51"/>
      <c r="K20" s="321">
        <f t="shared" si="1"/>
        <v>0</v>
      </c>
      <c r="L20" s="372"/>
    </row>
    <row r="21" spans="1:12" ht="12.95" customHeight="1">
      <c r="A21" s="129" t="s">
        <v>22</v>
      </c>
      <c r="B21" s="142" t="s">
        <v>142</v>
      </c>
      <c r="C21" s="51"/>
      <c r="D21" s="51"/>
      <c r="E21" s="51"/>
      <c r="F21" s="317">
        <f t="shared" si="2"/>
        <v>0</v>
      </c>
      <c r="G21" s="135" t="s">
        <v>93</v>
      </c>
      <c r="H21" s="51"/>
      <c r="I21" s="51"/>
      <c r="J21" s="51"/>
      <c r="K21" s="321">
        <f t="shared" si="1"/>
        <v>0</v>
      </c>
      <c r="L21" s="372"/>
    </row>
    <row r="22" spans="1:12" ht="12.95" customHeight="1">
      <c r="A22" s="127" t="s">
        <v>23</v>
      </c>
      <c r="B22" s="142" t="s">
        <v>143</v>
      </c>
      <c r="C22" s="51"/>
      <c r="D22" s="51"/>
      <c r="E22" s="51"/>
      <c r="F22" s="317">
        <f t="shared" si="2"/>
        <v>0</v>
      </c>
      <c r="G22" s="134" t="s">
        <v>137</v>
      </c>
      <c r="H22" s="51"/>
      <c r="I22" s="51"/>
      <c r="J22" s="51"/>
      <c r="K22" s="321">
        <f t="shared" si="1"/>
        <v>0</v>
      </c>
      <c r="L22" s="372"/>
    </row>
    <row r="23" spans="1:12" ht="12.95" customHeight="1">
      <c r="A23" s="129" t="s">
        <v>24</v>
      </c>
      <c r="B23" s="143" t="s">
        <v>144</v>
      </c>
      <c r="C23" s="51"/>
      <c r="D23" s="51"/>
      <c r="E23" s="51"/>
      <c r="F23" s="317">
        <f t="shared" si="2"/>
        <v>0</v>
      </c>
      <c r="G23" s="135" t="s">
        <v>122</v>
      </c>
      <c r="H23" s="51"/>
      <c r="I23" s="51"/>
      <c r="J23" s="51"/>
      <c r="K23" s="321">
        <f t="shared" si="1"/>
        <v>0</v>
      </c>
      <c r="L23" s="372"/>
    </row>
    <row r="24" spans="1:12" ht="12.95" customHeight="1">
      <c r="A24" s="127" t="s">
        <v>25</v>
      </c>
      <c r="B24" s="144" t="s">
        <v>145</v>
      </c>
      <c r="C24" s="137">
        <f>+C25+C26+C27+C28+C29</f>
        <v>0</v>
      </c>
      <c r="D24" s="137">
        <f>+D25+D26+D27+D28+D29</f>
        <v>0</v>
      </c>
      <c r="E24" s="137"/>
      <c r="F24" s="137">
        <f>+F25+F26+F27+F28+F29</f>
        <v>0</v>
      </c>
      <c r="G24" s="145" t="s">
        <v>120</v>
      </c>
      <c r="H24" s="51"/>
      <c r="I24" s="51"/>
      <c r="J24" s="51"/>
      <c r="K24" s="321">
        <f t="shared" si="1"/>
        <v>0</v>
      </c>
      <c r="L24" s="372"/>
    </row>
    <row r="25" spans="1:12" ht="12.95" customHeight="1">
      <c r="A25" s="129" t="s">
        <v>26</v>
      </c>
      <c r="B25" s="143" t="s">
        <v>146</v>
      </c>
      <c r="C25" s="51"/>
      <c r="D25" s="51"/>
      <c r="E25" s="51"/>
      <c r="F25" s="317">
        <f t="shared" si="2"/>
        <v>0</v>
      </c>
      <c r="G25" s="145" t="s">
        <v>293</v>
      </c>
      <c r="H25" s="51"/>
      <c r="I25" s="51"/>
      <c r="J25" s="51"/>
      <c r="K25" s="321">
        <f t="shared" si="1"/>
        <v>0</v>
      </c>
      <c r="L25" s="372"/>
    </row>
    <row r="26" spans="1:12" ht="12.95" customHeight="1">
      <c r="A26" s="127" t="s">
        <v>27</v>
      </c>
      <c r="B26" s="143" t="s">
        <v>147</v>
      </c>
      <c r="C26" s="51"/>
      <c r="D26" s="51"/>
      <c r="E26" s="51"/>
      <c r="F26" s="317">
        <f t="shared" si="2"/>
        <v>0</v>
      </c>
      <c r="G26" s="140"/>
      <c r="H26" s="51"/>
      <c r="I26" s="51"/>
      <c r="J26" s="51"/>
      <c r="K26" s="321">
        <f t="shared" si="1"/>
        <v>0</v>
      </c>
      <c r="L26" s="372"/>
    </row>
    <row r="27" spans="1:12" ht="12.95" customHeight="1">
      <c r="A27" s="129" t="s">
        <v>28</v>
      </c>
      <c r="B27" s="142" t="s">
        <v>148</v>
      </c>
      <c r="C27" s="51"/>
      <c r="D27" s="51"/>
      <c r="E27" s="51"/>
      <c r="F27" s="317">
        <f t="shared" si="2"/>
        <v>0</v>
      </c>
      <c r="G27" s="60"/>
      <c r="H27" s="51"/>
      <c r="I27" s="51"/>
      <c r="J27" s="51"/>
      <c r="K27" s="321">
        <f t="shared" si="1"/>
        <v>0</v>
      </c>
      <c r="L27" s="372"/>
    </row>
    <row r="28" spans="1:12" ht="12.95" customHeight="1">
      <c r="A28" s="127" t="s">
        <v>29</v>
      </c>
      <c r="B28" s="146" t="s">
        <v>149</v>
      </c>
      <c r="C28" s="51"/>
      <c r="D28" s="51"/>
      <c r="E28" s="51"/>
      <c r="F28" s="317">
        <f t="shared" si="2"/>
        <v>0</v>
      </c>
      <c r="G28" s="30"/>
      <c r="H28" s="51"/>
      <c r="I28" s="51"/>
      <c r="J28" s="51"/>
      <c r="K28" s="321">
        <f t="shared" si="1"/>
        <v>0</v>
      </c>
      <c r="L28" s="372"/>
    </row>
    <row r="29" spans="1:12" ht="12.95" customHeight="1" thickBot="1">
      <c r="A29" s="129" t="s">
        <v>30</v>
      </c>
      <c r="B29" s="147" t="s">
        <v>150</v>
      </c>
      <c r="C29" s="51"/>
      <c r="D29" s="51"/>
      <c r="E29" s="51"/>
      <c r="F29" s="317">
        <f t="shared" si="2"/>
        <v>0</v>
      </c>
      <c r="G29" s="60"/>
      <c r="H29" s="51"/>
      <c r="I29" s="51"/>
      <c r="J29" s="51"/>
      <c r="K29" s="321">
        <f t="shared" si="1"/>
        <v>0</v>
      </c>
      <c r="L29" s="372"/>
    </row>
    <row r="30" spans="1:12" ht="21.75" customHeight="1" thickBot="1">
      <c r="A30" s="132" t="s">
        <v>31</v>
      </c>
      <c r="B30" s="62" t="s">
        <v>290</v>
      </c>
      <c r="C30" s="114">
        <f>+C18+C24</f>
        <v>0</v>
      </c>
      <c r="D30" s="114">
        <f>+D18+D24</f>
        <v>8793</v>
      </c>
      <c r="E30" s="114">
        <v>71597</v>
      </c>
      <c r="F30" s="269">
        <f>+F18+F24</f>
        <v>80390</v>
      </c>
      <c r="G30" s="62" t="s">
        <v>294</v>
      </c>
      <c r="H30" s="114">
        <f>SUM(H18:H29)</f>
        <v>0</v>
      </c>
      <c r="I30" s="114">
        <f>SUM(I18:I29)</f>
        <v>0</v>
      </c>
      <c r="J30" s="114">
        <f>SUM(J18:J29)</f>
        <v>0</v>
      </c>
      <c r="K30" s="149">
        <f>SUM(K18:K29)</f>
        <v>0</v>
      </c>
      <c r="L30" s="372"/>
    </row>
    <row r="31" spans="1:12" ht="26.25" thickBot="1">
      <c r="A31" s="132" t="s">
        <v>32</v>
      </c>
      <c r="B31" s="138" t="s">
        <v>295</v>
      </c>
      <c r="C31" s="273">
        <f>+C17+C30</f>
        <v>0</v>
      </c>
      <c r="D31" s="273">
        <f>+D17+D30</f>
        <v>13793</v>
      </c>
      <c r="E31" s="273">
        <f>SUM(E17+E30)</f>
        <v>101493</v>
      </c>
      <c r="F31" s="139">
        <f>+F17+F30</f>
        <v>115286</v>
      </c>
      <c r="G31" s="138" t="s">
        <v>296</v>
      </c>
      <c r="H31" s="273">
        <f>+H17+H30</f>
        <v>15260</v>
      </c>
      <c r="I31" s="273">
        <f>+I17+I30</f>
        <v>12555</v>
      </c>
      <c r="J31" s="273">
        <f>+J17+J30</f>
        <v>100191</v>
      </c>
      <c r="K31" s="139">
        <f>+K17+K30</f>
        <v>128006</v>
      </c>
      <c r="L31" s="372"/>
    </row>
    <row r="32" spans="1:12" ht="26.25" thickBot="1">
      <c r="A32" s="132" t="s">
        <v>33</v>
      </c>
      <c r="B32" s="138" t="s">
        <v>96</v>
      </c>
      <c r="C32" s="273">
        <f>IF(C17-H17&lt;0,H17-C17,"-")</f>
        <v>15260</v>
      </c>
      <c r="D32" s="273">
        <f>IF(D17-I17&lt;0,I17-D17,"-")</f>
        <v>7555</v>
      </c>
      <c r="E32" s="273"/>
      <c r="F32" s="139">
        <f>IF(F17-K17&lt;0,K17-F17,"-")</f>
        <v>93110</v>
      </c>
      <c r="G32" s="138" t="s">
        <v>97</v>
      </c>
      <c r="H32" s="273" t="str">
        <f>IF(C17-H17&gt;0,C17-H17,"-")</f>
        <v>-</v>
      </c>
      <c r="I32" s="273" t="str">
        <f>IF(D17-I17&gt;0,D17-I17,"-")</f>
        <v>-</v>
      </c>
      <c r="J32" s="273" t="str">
        <f>IF(E17-J17&gt;0,E17-J17,"-")</f>
        <v>-</v>
      </c>
      <c r="K32" s="139" t="str">
        <f>IF(F17-K17&gt;0,F17-K17,"-")</f>
        <v>-</v>
      </c>
      <c r="L32" s="372"/>
    </row>
    <row r="33" spans="1:12" ht="26.25" thickBot="1">
      <c r="A33" s="132" t="s">
        <v>34</v>
      </c>
      <c r="B33" s="138" t="s">
        <v>138</v>
      </c>
      <c r="C33" s="273" t="str">
        <f>IF(C17+C30-H26&lt;0,H26-(C17+C30),"-")</f>
        <v>-</v>
      </c>
      <c r="D33" s="273" t="str">
        <f>IF(D17+D30-I26&lt;0,I26-(D17+D30),"-")</f>
        <v>-</v>
      </c>
      <c r="E33" s="273"/>
      <c r="F33" s="139" t="str">
        <f>IF(F17+F30-K26&lt;0,K26-(F17+F30),"-")</f>
        <v>-</v>
      </c>
      <c r="G33" s="138" t="s">
        <v>139</v>
      </c>
      <c r="H33" s="273" t="str">
        <f>IF(C17+C30-H26&gt;0,C17+C30-H26,"-")</f>
        <v>-</v>
      </c>
      <c r="I33" s="273">
        <f>IF(D17+D30-I26&gt;0,D17+D30-I26,"-")</f>
        <v>13793</v>
      </c>
      <c r="J33" s="273">
        <f>IF(E17+E30-J26&gt;0,E17+E30-J26,"-")</f>
        <v>101493</v>
      </c>
      <c r="K33" s="139">
        <f>IF(F17+F30-K26&gt;0,F17+F30-K26,"-")</f>
        <v>115286</v>
      </c>
      <c r="L33" s="372"/>
    </row>
  </sheetData>
  <customSheetViews>
    <customSheetView guid="{89611CC9-506E-48A8-A101-09FDE75231D6}" topLeftCell="A4">
      <selection activeCell="H8" sqref="H8"/>
      <pageMargins left="0.78740157480314965" right="0.78740157480314965" top="0.47244094488188981" bottom="0.78740157480314965" header="0.47244094488188981" footer="0.78740157480314965"/>
      <printOptions horizontalCentered="1"/>
      <pageSetup paperSize="9" scale="72" orientation="landscape" verticalDpi="300" r:id="rId1"/>
      <headerFooter alignWithMargins="0"/>
    </customSheetView>
    <customSheetView guid="{205C45B3-5796-43E4-ADF6-EB819BC78C16}" showPageBreaks="1">
      <selection activeCell="F32" sqref="F32"/>
      <pageMargins left="0.78740157480314965" right="0.78740157480314965" top="0.47244094488188981" bottom="0.78740157480314965" header="0.47244094488188981" footer="0.78740157480314965"/>
      <printOptions horizontalCentered="1"/>
      <pageSetup paperSize="9" scale="72" orientation="landscape" verticalDpi="300" r:id="rId2"/>
      <headerFooter alignWithMargins="0"/>
    </customSheetView>
  </customSheetViews>
  <mergeCells count="2">
    <mergeCell ref="A3:A4"/>
    <mergeCell ref="L1:L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9">
    <tabColor rgb="FF92D050"/>
    <pageSetUpPr fitToPage="1"/>
  </sheetPr>
  <dimension ref="A1:E38"/>
  <sheetViews>
    <sheetView topLeftCell="A16" workbookViewId="0">
      <selection activeCell="M27" sqref="M27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78" t="s">
        <v>494</v>
      </c>
      <c r="B1" s="81"/>
      <c r="C1" s="81"/>
      <c r="D1" s="81"/>
      <c r="E1" s="279" t="s">
        <v>91</v>
      </c>
    </row>
    <row r="2" spans="1:5">
      <c r="A2" s="81"/>
      <c r="B2" s="81"/>
      <c r="C2" s="81"/>
      <c r="D2" s="81"/>
      <c r="E2" s="81"/>
    </row>
    <row r="3" spans="1:5">
      <c r="A3" s="280"/>
      <c r="B3" s="281"/>
      <c r="C3" s="280"/>
      <c r="D3" s="282"/>
      <c r="E3" s="281"/>
    </row>
    <row r="4" spans="1:5" ht="15.75">
      <c r="A4" s="83" t="str">
        <f ca="1">+ÖSSZEFÜGGÉSEK!A6</f>
        <v>2016. évi eredeti előirányzat BEVÉTELEK</v>
      </c>
      <c r="B4" s="283"/>
      <c r="C4" s="284"/>
      <c r="D4" s="282"/>
      <c r="E4" s="281"/>
    </row>
    <row r="5" spans="1:5">
      <c r="A5" s="280"/>
      <c r="B5" s="281"/>
      <c r="C5" s="280"/>
      <c r="D5" s="282"/>
      <c r="E5" s="281"/>
    </row>
    <row r="6" spans="1:5">
      <c r="A6" s="280" t="s">
        <v>449</v>
      </c>
      <c r="B6" s="281">
        <f ca="1">+'1.1.sz.mell.'!C63</f>
        <v>101621</v>
      </c>
      <c r="C6" s="280" t="s">
        <v>427</v>
      </c>
      <c r="D6" s="282">
        <f ca="1">+'2.1.sz.mell  '!C18+'2.2.sz.mell  '!C17</f>
        <v>101621</v>
      </c>
      <c r="E6" s="281">
        <f>+B6-D6</f>
        <v>0</v>
      </c>
    </row>
    <row r="7" spans="1:5">
      <c r="A7" s="280" t="s">
        <v>465</v>
      </c>
      <c r="B7" s="281">
        <f ca="1">+'1.1.sz.mell.'!C87</f>
        <v>0</v>
      </c>
      <c r="C7" s="280" t="s">
        <v>433</v>
      </c>
      <c r="D7" s="282">
        <f ca="1">+'2.1.sz.mell  '!C29+'2.2.sz.mell  '!C30</f>
        <v>0</v>
      </c>
      <c r="E7" s="281">
        <f>+B7-D7</f>
        <v>0</v>
      </c>
    </row>
    <row r="8" spans="1:5">
      <c r="A8" s="280" t="s">
        <v>466</v>
      </c>
      <c r="B8" s="281">
        <f ca="1">+'1.1.sz.mell.'!C88</f>
        <v>101621</v>
      </c>
      <c r="C8" s="280" t="s">
        <v>434</v>
      </c>
      <c r="D8" s="282">
        <f ca="1">+'2.1.sz.mell  '!C30+'2.2.sz.mell  '!C31</f>
        <v>101621</v>
      </c>
      <c r="E8" s="281">
        <f>+B8-D8</f>
        <v>0</v>
      </c>
    </row>
    <row r="9" spans="1:5">
      <c r="A9" s="280"/>
      <c r="B9" s="281"/>
      <c r="C9" s="280"/>
      <c r="D9" s="282"/>
      <c r="E9" s="281"/>
    </row>
    <row r="10" spans="1:5" ht="15.75">
      <c r="A10" s="83" t="str">
        <f ca="1">+ÖSSZEFÜGGÉSEK!A13</f>
        <v>2016. évi előirányzat módosítások BEVÉTELEK</v>
      </c>
      <c r="B10" s="283"/>
      <c r="C10" s="284"/>
      <c r="D10" s="282"/>
      <c r="E10" s="281"/>
    </row>
    <row r="11" spans="1:5">
      <c r="A11" s="280"/>
      <c r="B11" s="281"/>
      <c r="C11" s="280"/>
      <c r="D11" s="282"/>
      <c r="E11" s="281"/>
    </row>
    <row r="12" spans="1:5">
      <c r="A12" s="280" t="s">
        <v>450</v>
      </c>
      <c r="B12" s="281">
        <f ca="1">+'1.1.sz.mell.'!E63</f>
        <v>39670</v>
      </c>
      <c r="C12" s="280" t="s">
        <v>428</v>
      </c>
      <c r="D12" s="282">
        <f ca="1">+'2.1.sz.mell  '!D18+'2.2.sz.mell  '!D17</f>
        <v>7000</v>
      </c>
      <c r="E12" s="281">
        <f>+B12-D12</f>
        <v>32670</v>
      </c>
    </row>
    <row r="13" spans="1:5">
      <c r="A13" s="280" t="s">
        <v>451</v>
      </c>
      <c r="B13" s="281">
        <f ca="1">+'1.1.sz.mell.'!E87</f>
        <v>75323</v>
      </c>
      <c r="C13" s="280" t="s">
        <v>435</v>
      </c>
      <c r="D13" s="282">
        <f ca="1">+'2.1.sz.mell  '!D29+'2.2.sz.mell  '!D30</f>
        <v>8793</v>
      </c>
      <c r="E13" s="281">
        <f>+B13-D13</f>
        <v>66530</v>
      </c>
    </row>
    <row r="14" spans="1:5">
      <c r="A14" s="280" t="s">
        <v>452</v>
      </c>
      <c r="B14" s="281">
        <f ca="1">+'1.1.sz.mell.'!E88</f>
        <v>114993</v>
      </c>
      <c r="C14" s="280" t="s">
        <v>436</v>
      </c>
      <c r="D14" s="282">
        <f ca="1">+'2.1.sz.mell  '!D30+'2.2.sz.mell  '!D31</f>
        <v>15793</v>
      </c>
      <c r="E14" s="281">
        <f>+B14-D14</f>
        <v>99200</v>
      </c>
    </row>
    <row r="15" spans="1:5">
      <c r="A15" s="280"/>
      <c r="B15" s="281"/>
      <c r="C15" s="280"/>
      <c r="D15" s="282"/>
      <c r="E15" s="281"/>
    </row>
    <row r="16" spans="1:5" ht="14.25">
      <c r="A16" s="285" t="str">
        <f ca="1">+ÖSSZEFÜGGÉSEK!A19</f>
        <v>2016. módosítás utáni módosított előrirányzatok BEVÉTELEK</v>
      </c>
      <c r="B16" s="82"/>
      <c r="C16" s="284"/>
      <c r="D16" s="282"/>
      <c r="E16" s="281"/>
    </row>
    <row r="17" spans="1:5">
      <c r="A17" s="280"/>
      <c r="B17" s="281"/>
      <c r="C17" s="280"/>
      <c r="D17" s="282"/>
      <c r="E17" s="281"/>
    </row>
    <row r="18" spans="1:5">
      <c r="A18" s="280" t="s">
        <v>453</v>
      </c>
      <c r="B18" s="281">
        <f ca="1">+'1.1.sz.mell.'!F63</f>
        <v>148291</v>
      </c>
      <c r="C18" s="280" t="s">
        <v>429</v>
      </c>
      <c r="D18" s="282">
        <f ca="1">+'2.1.sz.mell  '!F18+'2.2.sz.mell  '!F17</f>
        <v>148291</v>
      </c>
      <c r="E18" s="281">
        <f>+B18-D18</f>
        <v>0</v>
      </c>
    </row>
    <row r="19" spans="1:5">
      <c r="A19" s="280" t="s">
        <v>454</v>
      </c>
      <c r="B19" s="281">
        <f ca="1">+'1.1.sz.mell.'!F87</f>
        <v>84116</v>
      </c>
      <c r="C19" s="280" t="s">
        <v>437</v>
      </c>
      <c r="D19" s="282">
        <f ca="1">+'2.1.sz.mell  '!F29+'2.2.sz.mell  '!F30</f>
        <v>84116</v>
      </c>
      <c r="E19" s="281">
        <f>+B19-D19</f>
        <v>0</v>
      </c>
    </row>
    <row r="20" spans="1:5">
      <c r="A20" s="280" t="s">
        <v>455</v>
      </c>
      <c r="B20" s="281">
        <f ca="1">+'1.1.sz.mell.'!F88</f>
        <v>232407</v>
      </c>
      <c r="C20" s="280" t="s">
        <v>438</v>
      </c>
      <c r="D20" s="282">
        <f ca="1">+'2.1.sz.mell  '!F30+'2.2.sz.mell  '!F31</f>
        <v>232407</v>
      </c>
      <c r="E20" s="281">
        <f>+B20-D20</f>
        <v>0</v>
      </c>
    </row>
    <row r="21" spans="1:5">
      <c r="A21" s="280"/>
      <c r="B21" s="281"/>
      <c r="C21" s="280"/>
      <c r="D21" s="282"/>
      <c r="E21" s="281"/>
    </row>
    <row r="22" spans="1:5" ht="15.75">
      <c r="A22" s="83" t="str">
        <f ca="1">+ÖSSZEFÜGGÉSEK!A25</f>
        <v>2016. évi eredeti előirányzat KIADÁSOK</v>
      </c>
      <c r="B22" s="283"/>
      <c r="C22" s="284"/>
      <c r="D22" s="282"/>
      <c r="E22" s="281"/>
    </row>
    <row r="23" spans="1:5">
      <c r="A23" s="280"/>
      <c r="B23" s="281"/>
      <c r="C23" s="280"/>
      <c r="D23" s="282"/>
      <c r="E23" s="281"/>
    </row>
    <row r="24" spans="1:5">
      <c r="A24" s="280" t="s">
        <v>467</v>
      </c>
      <c r="B24" s="281">
        <f ca="1">+'1.1.sz.mell.'!C130</f>
        <v>79191</v>
      </c>
      <c r="C24" s="280" t="s">
        <v>430</v>
      </c>
      <c r="D24" s="282">
        <f ca="1">+'2.1.sz.mell  '!H18+'2.2.sz.mell  '!H17</f>
        <v>79191</v>
      </c>
      <c r="E24" s="281">
        <f>+B24-D24</f>
        <v>0</v>
      </c>
    </row>
    <row r="25" spans="1:5">
      <c r="A25" s="280" t="s">
        <v>457</v>
      </c>
      <c r="B25" s="281">
        <f ca="1">+'1.1.sz.mell.'!C155</f>
        <v>22430</v>
      </c>
      <c r="C25" s="280" t="s">
        <v>439</v>
      </c>
      <c r="D25" s="282">
        <f ca="1">+'2.1.sz.mell  '!H29+'2.2.sz.mell  '!H30</f>
        <v>22430</v>
      </c>
      <c r="E25" s="281">
        <f>+B25-D25</f>
        <v>0</v>
      </c>
    </row>
    <row r="26" spans="1:5">
      <c r="A26" s="280" t="s">
        <v>458</v>
      </c>
      <c r="B26" s="281">
        <f ca="1">+'1.1.sz.mell.'!C156</f>
        <v>101621</v>
      </c>
      <c r="C26" s="280" t="s">
        <v>440</v>
      </c>
      <c r="D26" s="282">
        <f ca="1">+'2.1.sz.mell  '!H30+'2.2.sz.mell  '!H31</f>
        <v>101621</v>
      </c>
      <c r="E26" s="281">
        <f>+B26-D26</f>
        <v>0</v>
      </c>
    </row>
    <row r="27" spans="1:5">
      <c r="A27" s="280"/>
      <c r="B27" s="281"/>
      <c r="C27" s="280"/>
      <c r="D27" s="282"/>
      <c r="E27" s="281"/>
    </row>
    <row r="28" spans="1:5" ht="15.75">
      <c r="A28" s="83" t="str">
        <f ca="1">+ÖSSZEFÜGGÉSEK!A31</f>
        <v>2016. évi előirányzat módosítások KIADÁSOK</v>
      </c>
      <c r="B28" s="283"/>
      <c r="C28" s="284"/>
      <c r="D28" s="282"/>
      <c r="E28" s="281"/>
    </row>
    <row r="29" spans="1:5">
      <c r="A29" s="280"/>
      <c r="B29" s="281"/>
      <c r="C29" s="280"/>
      <c r="D29" s="282"/>
      <c r="E29" s="281"/>
    </row>
    <row r="30" spans="1:5">
      <c r="A30" s="280" t="s">
        <v>459</v>
      </c>
      <c r="B30" s="281">
        <f ca="1">+'1.1.sz.mell.'!E130</f>
        <v>113582</v>
      </c>
      <c r="C30" s="280" t="s">
        <v>431</v>
      </c>
      <c r="D30" s="282">
        <f ca="1">+'2.1.sz.mell  '!I18+'2.2.sz.mell  '!I17</f>
        <v>15793</v>
      </c>
      <c r="E30" s="281">
        <f>+B30-D30</f>
        <v>97789</v>
      </c>
    </row>
    <row r="31" spans="1:5">
      <c r="A31" s="280" t="s">
        <v>460</v>
      </c>
      <c r="B31" s="281">
        <f ca="1">+'1.1.sz.mell.'!E155</f>
        <v>1411</v>
      </c>
      <c r="C31" s="280" t="s">
        <v>441</v>
      </c>
      <c r="D31" s="282">
        <f ca="1">+'2.1.sz.mell  '!I29+'2.2.sz.mell  '!I30</f>
        <v>0</v>
      </c>
      <c r="E31" s="281">
        <f>+B31-D31</f>
        <v>1411</v>
      </c>
    </row>
    <row r="32" spans="1:5">
      <c r="A32" s="280" t="s">
        <v>461</v>
      </c>
      <c r="B32" s="281">
        <f ca="1">+'1.1.sz.mell.'!E156</f>
        <v>114993</v>
      </c>
      <c r="C32" s="280" t="s">
        <v>442</v>
      </c>
      <c r="D32" s="282">
        <f ca="1">+'2.1.sz.mell  '!I30+'2.2.sz.mell  '!I31</f>
        <v>15793</v>
      </c>
      <c r="E32" s="281">
        <f>+B32-D32</f>
        <v>99200</v>
      </c>
    </row>
    <row r="33" spans="1:5">
      <c r="A33" s="280"/>
      <c r="B33" s="281"/>
      <c r="C33" s="280"/>
      <c r="D33" s="282"/>
      <c r="E33" s="281"/>
    </row>
    <row r="34" spans="1:5" ht="15.75">
      <c r="A34" s="286" t="str">
        <f ca="1">+ÖSSZEFÜGGÉSEK!A37</f>
        <v>2016. módosítás utáni módosított előirányzatok KIADÁSOK</v>
      </c>
      <c r="B34" s="283"/>
      <c r="C34" s="284"/>
      <c r="D34" s="282"/>
      <c r="E34" s="281"/>
    </row>
    <row r="35" spans="1:5">
      <c r="A35" s="280"/>
      <c r="B35" s="281"/>
      <c r="C35" s="280"/>
      <c r="D35" s="282"/>
      <c r="E35" s="281"/>
    </row>
    <row r="36" spans="1:5">
      <c r="A36" s="280" t="s">
        <v>462</v>
      </c>
      <c r="B36" s="281">
        <f ca="1">+'1.1.sz.mell.'!F130</f>
        <v>208566</v>
      </c>
      <c r="C36" s="280" t="s">
        <v>432</v>
      </c>
      <c r="D36" s="282">
        <f ca="1">+'2.1.sz.mell  '!K18+'2.2.sz.mell  '!K17</f>
        <v>208566</v>
      </c>
      <c r="E36" s="281">
        <f>+B36-D36</f>
        <v>0</v>
      </c>
    </row>
    <row r="37" spans="1:5">
      <c r="A37" s="280" t="s">
        <v>463</v>
      </c>
      <c r="B37" s="281">
        <f ca="1">+'1.1.sz.mell.'!F155</f>
        <v>23841</v>
      </c>
      <c r="C37" s="280" t="s">
        <v>443</v>
      </c>
      <c r="D37" s="282">
        <f ca="1">+'2.1.sz.mell  '!K29+'2.2.sz.mell  '!K30</f>
        <v>23841</v>
      </c>
      <c r="E37" s="281">
        <f>+B37-D37</f>
        <v>0</v>
      </c>
    </row>
    <row r="38" spans="1:5">
      <c r="A38" s="280" t="s">
        <v>468</v>
      </c>
      <c r="B38" s="281">
        <f ca="1">+'1.1.sz.mell.'!F156</f>
        <v>232407</v>
      </c>
      <c r="C38" s="280" t="s">
        <v>444</v>
      </c>
      <c r="D38" s="282">
        <f ca="1">+'2.1.sz.mell  '!K30+'2.2.sz.mell  '!K31</f>
        <v>232407</v>
      </c>
      <c r="E38" s="281">
        <f>+B38-D38</f>
        <v>0</v>
      </c>
    </row>
  </sheetData>
  <sheetProtection sheet="1"/>
  <customSheetViews>
    <customSheetView guid="{89611CC9-506E-48A8-A101-09FDE75231D6}" fitToPage="1">
      <selection activeCell="M27" sqref="M27"/>
      <pageMargins left="0.79" right="0.56999999999999995" top="0.88" bottom="0.66" header="0.5" footer="0.5"/>
      <pageSetup paperSize="9" scale="95" orientation="landscape" r:id="rId1"/>
      <headerFooter alignWithMargins="0"/>
    </customSheetView>
    <customSheetView guid="{205C45B3-5796-43E4-ADF6-EB819BC78C16}" fitToPage="1" topLeftCell="A16">
      <selection activeCell="M27" sqref="M27"/>
      <pageMargins left="0.79" right="0.56999999999999995" top="0.88" bottom="0.66" header="0.5" footer="0.5"/>
      <pageSetup paperSize="9" scale="95" orientation="landscape" r:id="rId2"/>
      <headerFooter alignWithMargins="0"/>
    </customSheetView>
  </customSheetViews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10">
    <tabColor rgb="FF92D050"/>
  </sheetPr>
  <dimension ref="A1:G23"/>
  <sheetViews>
    <sheetView tabSelected="1" zoomScaleNormal="100" workbookViewId="0">
      <selection activeCell="G8" sqref="G8"/>
    </sheetView>
  </sheetViews>
  <sheetFormatPr defaultRowHeight="12.75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6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25.5" customHeight="1">
      <c r="A1" s="374" t="s">
        <v>0</v>
      </c>
      <c r="B1" s="374"/>
      <c r="C1" s="374"/>
      <c r="D1" s="374"/>
      <c r="E1" s="374"/>
      <c r="F1" s="374"/>
      <c r="G1" s="374"/>
    </row>
    <row r="2" spans="1:7" ht="22.5" customHeight="1" thickBot="1">
      <c r="A2" s="72"/>
      <c r="B2" s="36"/>
      <c r="C2" s="36"/>
      <c r="D2" s="36"/>
      <c r="E2" s="36"/>
      <c r="F2" s="36"/>
      <c r="G2" s="31" t="s">
        <v>45</v>
      </c>
    </row>
    <row r="3" spans="1:7" s="29" customFormat="1" ht="44.25" customHeight="1" thickBot="1">
      <c r="A3" s="73" t="s">
        <v>49</v>
      </c>
      <c r="B3" s="74" t="s">
        <v>50</v>
      </c>
      <c r="C3" s="74" t="s">
        <v>51</v>
      </c>
      <c r="D3" s="74" t="str">
        <f ca="1">+CONCATENATE("Felhasználás   ",LEFT(ÖSSZEFÜGGÉSEK!A6,4)-1,". XII. 31-ig")</f>
        <v>Felhasználás   2015. XII. 31-ig</v>
      </c>
      <c r="E3" s="74" t="str">
        <f ca="1">+CONCATENATE(LEFT(ÖSSZEFÜGGÉSEK!A6,4),". évi",CHAR(10),"eredeti előirányzat")</f>
        <v>2016. évi
eredeti előirányzat</v>
      </c>
      <c r="F3" s="74" t="str">
        <f ca="1">+CONCATENATE("1. sz. módosítás",CHAR(10),LEFT(ÖSSZEFÜGGÉSEK!A6,4),".
(±)")</f>
        <v>1. sz. módosítás
2016.
(±)</v>
      </c>
      <c r="G3" s="32" t="str">
        <f ca="1">+CONCATENATE("Módosítás utáni",CHAR(10),LEFT(ÖSSZEFÜGGÉSEK!A6,4),". …….")</f>
        <v>Módosítás utáni
2016. …….</v>
      </c>
    </row>
    <row r="4" spans="1:7" s="36" customFormat="1" ht="12" customHeight="1" thickBot="1">
      <c r="A4" s="33" t="s">
        <v>387</v>
      </c>
      <c r="B4" s="34" t="s">
        <v>388</v>
      </c>
      <c r="C4" s="34" t="s">
        <v>389</v>
      </c>
      <c r="D4" s="34" t="s">
        <v>391</v>
      </c>
      <c r="E4" s="34" t="s">
        <v>390</v>
      </c>
      <c r="F4" s="34" t="s">
        <v>392</v>
      </c>
      <c r="G4" s="35" t="s">
        <v>445</v>
      </c>
    </row>
    <row r="5" spans="1:7" ht="15.95" customHeight="1">
      <c r="A5" s="228" t="s">
        <v>510</v>
      </c>
      <c r="B5" s="21">
        <v>1000</v>
      </c>
      <c r="C5" s="230"/>
      <c r="D5" s="21"/>
      <c r="E5" s="21">
        <v>1000</v>
      </c>
      <c r="F5" s="21">
        <v>15</v>
      </c>
      <c r="G5" s="37">
        <f>E5+F5</f>
        <v>1015</v>
      </c>
    </row>
    <row r="6" spans="1:7" ht="15.95" customHeight="1">
      <c r="A6" s="228"/>
      <c r="B6" s="21"/>
      <c r="C6" s="230"/>
      <c r="D6" s="21"/>
      <c r="E6" s="21"/>
      <c r="F6" s="21"/>
      <c r="G6" s="37">
        <f t="shared" ref="G6:G22" si="0">E6+F6</f>
        <v>0</v>
      </c>
    </row>
    <row r="7" spans="1:7" ht="15.95" customHeight="1">
      <c r="A7" s="228"/>
      <c r="B7" s="21"/>
      <c r="C7" s="230"/>
      <c r="D7" s="21"/>
      <c r="E7" s="21"/>
      <c r="F7" s="21"/>
      <c r="G7" s="37">
        <f t="shared" si="0"/>
        <v>0</v>
      </c>
    </row>
    <row r="8" spans="1:7" ht="15.95" customHeight="1">
      <c r="A8" s="229"/>
      <c r="B8" s="21"/>
      <c r="C8" s="230"/>
      <c r="D8" s="21"/>
      <c r="E8" s="21"/>
      <c r="F8" s="21"/>
      <c r="G8" s="37">
        <f t="shared" si="0"/>
        <v>0</v>
      </c>
    </row>
    <row r="9" spans="1:7" ht="15.95" customHeight="1">
      <c r="A9" s="228"/>
      <c r="B9" s="21"/>
      <c r="C9" s="230"/>
      <c r="D9" s="21"/>
      <c r="E9" s="21"/>
      <c r="F9" s="21"/>
      <c r="G9" s="37">
        <f t="shared" si="0"/>
        <v>0</v>
      </c>
    </row>
    <row r="10" spans="1:7" ht="15.95" customHeight="1">
      <c r="A10" s="229"/>
      <c r="B10" s="21"/>
      <c r="C10" s="230"/>
      <c r="D10" s="21"/>
      <c r="E10" s="21"/>
      <c r="F10" s="21"/>
      <c r="G10" s="37">
        <f t="shared" si="0"/>
        <v>0</v>
      </c>
    </row>
    <row r="11" spans="1:7" ht="15.95" customHeight="1">
      <c r="A11" s="228"/>
      <c r="B11" s="21"/>
      <c r="C11" s="230"/>
      <c r="D11" s="21"/>
      <c r="E11" s="21"/>
      <c r="F11" s="21"/>
      <c r="G11" s="37">
        <f t="shared" si="0"/>
        <v>0</v>
      </c>
    </row>
    <row r="12" spans="1:7" ht="15.95" customHeight="1">
      <c r="A12" s="228"/>
      <c r="B12" s="21"/>
      <c r="C12" s="230"/>
      <c r="D12" s="21"/>
      <c r="E12" s="21"/>
      <c r="F12" s="21"/>
      <c r="G12" s="37">
        <f t="shared" si="0"/>
        <v>0</v>
      </c>
    </row>
    <row r="13" spans="1:7" ht="15.95" customHeight="1">
      <c r="A13" s="228"/>
      <c r="B13" s="21"/>
      <c r="C13" s="230"/>
      <c r="D13" s="21"/>
      <c r="E13" s="21"/>
      <c r="F13" s="21"/>
      <c r="G13" s="37">
        <f t="shared" si="0"/>
        <v>0</v>
      </c>
    </row>
    <row r="14" spans="1:7" ht="15.95" customHeight="1">
      <c r="A14" s="228"/>
      <c r="B14" s="21"/>
      <c r="C14" s="230"/>
      <c r="D14" s="21"/>
      <c r="E14" s="21"/>
      <c r="F14" s="21"/>
      <c r="G14" s="37">
        <f t="shared" si="0"/>
        <v>0</v>
      </c>
    </row>
    <row r="15" spans="1:7" ht="15.95" customHeight="1">
      <c r="A15" s="228"/>
      <c r="B15" s="21"/>
      <c r="C15" s="230"/>
      <c r="D15" s="21"/>
      <c r="E15" s="21"/>
      <c r="F15" s="21"/>
      <c r="G15" s="37">
        <f t="shared" si="0"/>
        <v>0</v>
      </c>
    </row>
    <row r="16" spans="1:7" ht="15.95" customHeight="1">
      <c r="A16" s="228"/>
      <c r="B16" s="21"/>
      <c r="C16" s="230"/>
      <c r="D16" s="21"/>
      <c r="E16" s="21"/>
      <c r="F16" s="21"/>
      <c r="G16" s="37">
        <f t="shared" si="0"/>
        <v>0</v>
      </c>
    </row>
    <row r="17" spans="1:7" ht="15.95" customHeight="1">
      <c r="A17" s="228"/>
      <c r="B17" s="21"/>
      <c r="C17" s="230"/>
      <c r="D17" s="21"/>
      <c r="E17" s="21"/>
      <c r="F17" s="21"/>
      <c r="G17" s="37">
        <f t="shared" si="0"/>
        <v>0</v>
      </c>
    </row>
    <row r="18" spans="1:7" ht="15.95" customHeight="1">
      <c r="A18" s="228"/>
      <c r="B18" s="21"/>
      <c r="C18" s="230"/>
      <c r="D18" s="21"/>
      <c r="E18" s="21"/>
      <c r="F18" s="21"/>
      <c r="G18" s="37">
        <f t="shared" si="0"/>
        <v>0</v>
      </c>
    </row>
    <row r="19" spans="1:7" ht="15.95" customHeight="1">
      <c r="A19" s="228"/>
      <c r="B19" s="21"/>
      <c r="C19" s="230"/>
      <c r="D19" s="21"/>
      <c r="E19" s="21"/>
      <c r="F19" s="21"/>
      <c r="G19" s="37">
        <f t="shared" si="0"/>
        <v>0</v>
      </c>
    </row>
    <row r="20" spans="1:7" ht="15.95" customHeight="1">
      <c r="A20" s="228"/>
      <c r="B20" s="21"/>
      <c r="C20" s="230"/>
      <c r="D20" s="21"/>
      <c r="E20" s="21"/>
      <c r="F20" s="21"/>
      <c r="G20" s="37">
        <f t="shared" si="0"/>
        <v>0</v>
      </c>
    </row>
    <row r="21" spans="1:7" ht="15.95" customHeight="1">
      <c r="A21" s="228"/>
      <c r="B21" s="21"/>
      <c r="C21" s="230"/>
      <c r="D21" s="21"/>
      <c r="E21" s="21"/>
      <c r="F21" s="21"/>
      <c r="G21" s="37">
        <f t="shared" si="0"/>
        <v>0</v>
      </c>
    </row>
    <row r="22" spans="1:7" ht="15.95" customHeight="1" thickBot="1">
      <c r="A22" s="38"/>
      <c r="B22" s="22"/>
      <c r="C22" s="231"/>
      <c r="D22" s="22"/>
      <c r="E22" s="22"/>
      <c r="F22" s="22"/>
      <c r="G22" s="39">
        <f t="shared" si="0"/>
        <v>0</v>
      </c>
    </row>
    <row r="23" spans="1:7" s="42" customFormat="1" ht="18" customHeight="1" thickBot="1">
      <c r="A23" s="75" t="s">
        <v>48</v>
      </c>
      <c r="B23" s="40">
        <f>SUM(B5:B22)</f>
        <v>1000</v>
      </c>
      <c r="C23" s="58"/>
      <c r="D23" s="40">
        <f>SUM(D5:D22)</f>
        <v>0</v>
      </c>
      <c r="E23" s="40">
        <f>SUM(E5:E22)</f>
        <v>1000</v>
      </c>
      <c r="F23" s="40">
        <f>SUM(F5:F22)</f>
        <v>15</v>
      </c>
      <c r="G23" s="41">
        <f>SUM(G5:G22)</f>
        <v>1015</v>
      </c>
    </row>
  </sheetData>
  <sheetProtection sheet="1"/>
  <customSheetViews>
    <customSheetView guid="{89611CC9-506E-48A8-A101-09FDE75231D6}">
      <selection activeCell="E5" sqref="E5"/>
      <pageMargins left="0.78740157480314965" right="0.78740157480314965" top="1.02" bottom="0.98425196850393704" header="0.78740157480314965" footer="0.78740157480314965"/>
      <printOptions horizontalCentered="1"/>
      <pageSetup paperSize="9" scale="96" orientation="landscape" horizontalDpi="300" verticalDpi="300" r:id="rId1"/>
      <headerFooter alignWithMargins="0">
        <oddHeader xml:space="preserve">&amp;R&amp;"Times New Roman CE,Félkövér dőlt"&amp;11 3. melléklet </oddHeader>
      </headerFooter>
    </customSheetView>
    <customSheetView guid="{205C45B3-5796-43E4-ADF6-EB819BC78C16}" showPageBreaks="1">
      <selection activeCell="G8" sqref="G8"/>
      <pageMargins left="0.78740157480314965" right="0.78740157480314965" top="1.02" bottom="0.98425196850393704" header="0.78740157480314965" footer="0.78740157480314965"/>
      <printOptions horizontalCentered="1"/>
      <pageSetup paperSize="9" scale="96" orientation="landscape" horizontalDpi="300" verticalDpi="300" r:id="rId2"/>
      <headerFooter alignWithMargins="0">
        <oddHeader xml:space="preserve">&amp;R&amp;"Times New Roman CE,Félkövér dőlt"&amp;11 3. melléklet </oddHeader>
      </headerFooter>
    </customSheetView>
  </customSheetViews>
  <mergeCells count="1">
    <mergeCell ref="A1:G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96" orientation="landscape" horizontalDpi="300" verticalDpi="300" r:id="rId3"/>
  <headerFooter alignWithMargins="0">
    <oddHeader xml:space="preserve">&amp;R&amp;"Times New Roman CE,Félkövér dőlt"&amp;11 3.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20</vt:i4>
      </vt:variant>
    </vt:vector>
  </HeadingPairs>
  <TitlesOfParts>
    <vt:vector size="49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</vt:lpstr>
      <vt:lpstr>munka</vt:lpstr>
      <vt:lpstr>4.sz.mell.</vt:lpstr>
      <vt:lpstr>5.1. sz. mell</vt:lpstr>
      <vt:lpstr>5.1.1. sz. mell</vt:lpstr>
      <vt:lpstr>5.1.2. sz. mell</vt:lpstr>
      <vt:lpstr>5.1.3. sz. mell</vt:lpstr>
      <vt:lpstr>5.2. sz. mell</vt:lpstr>
      <vt:lpstr>5.2.1. sz. mell</vt:lpstr>
      <vt:lpstr>5.2.2. sz. mell</vt:lpstr>
      <vt:lpstr>5.2.3. sz. mell</vt:lpstr>
      <vt:lpstr>5.3. sz. mell</vt:lpstr>
      <vt:lpstr>5.3.1. sz. mell</vt:lpstr>
      <vt:lpstr>5.3.2. sz. mell</vt:lpstr>
      <vt:lpstr>5.3.3. sz. mell</vt:lpstr>
      <vt:lpstr>5.4. sz. mell </vt:lpstr>
      <vt:lpstr>5.4.1. sz. mell</vt:lpstr>
      <vt:lpstr>5.4.2. sz. mell </vt:lpstr>
      <vt:lpstr>5.4.3. sz. mell </vt:lpstr>
      <vt:lpstr>Munka1</vt:lpstr>
      <vt:lpstr>Munka2</vt:lpstr>
      <vt:lpstr>'1.1.sz.mell.'!Print_Area</vt:lpstr>
      <vt:lpstr>'1.2.sz.mell.'!Print_Area</vt:lpstr>
      <vt:lpstr>'1.3.sz.mell.'!Print_Area</vt:lpstr>
      <vt:lpstr>'1.4.sz.mell.'!Print_Area</vt:lpstr>
      <vt:lpstr>'5.1. sz. mell'!Print_Titles</vt:lpstr>
      <vt:lpstr>'5.1.1. sz. mell'!Print_Titles</vt:lpstr>
      <vt:lpstr>'5.1.2. sz. mell'!Print_Titles</vt:lpstr>
      <vt:lpstr>'5.1.3. sz. mell'!Print_Titles</vt:lpstr>
      <vt:lpstr>'5.2. sz. mell'!Print_Titles</vt:lpstr>
      <vt:lpstr>'5.2.1. sz. mell'!Print_Titles</vt:lpstr>
      <vt:lpstr>'5.2.2. sz. mell'!Print_Titles</vt:lpstr>
      <vt:lpstr>'5.2.3. sz. mell'!Print_Titles</vt:lpstr>
      <vt:lpstr>'5.3. sz. mell'!Print_Titles</vt:lpstr>
      <vt:lpstr>'5.3.1. sz. mell'!Print_Titles</vt:lpstr>
      <vt:lpstr>'5.3.2. sz. mell'!Print_Titles</vt:lpstr>
      <vt:lpstr>'5.3.3. sz. mell'!Print_Titles</vt:lpstr>
      <vt:lpstr>'5.4. sz. mell '!Print_Titles</vt:lpstr>
      <vt:lpstr>'5.4.1. sz. mell'!Print_Titles</vt:lpstr>
      <vt:lpstr>'5.4.2. sz. mell '!Print_Titles</vt:lpstr>
      <vt:lpstr>'5.4.3. sz. mell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csenyi.ildiko</cp:lastModifiedBy>
  <cp:lastPrinted>2017-05-30T06:35:18Z</cp:lastPrinted>
  <dcterms:created xsi:type="dcterms:W3CDTF">1999-10-30T10:30:45Z</dcterms:created>
  <dcterms:modified xsi:type="dcterms:W3CDTF">2017-05-31T08:49:20Z</dcterms:modified>
</cp:coreProperties>
</file>