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firstSheet="8" activeTab="10"/>
  </bookViews>
  <sheets>
    <sheet name="1.mell. kiemelt.előir." sheetId="1" r:id="rId1"/>
    <sheet name="2. mell. müköd.bev+kiadás" sheetId="2" r:id="rId2"/>
    <sheet name="3.mell.felhalm.bev+kiadás" sheetId="3" r:id="rId3"/>
    <sheet name="4. mell.beruházás+felújítás" sheetId="4" r:id="rId4"/>
    <sheet name="5.mell. eu,projekt" sheetId="5" r:id="rId5"/>
    <sheet name="6. mell. létszám" sheetId="6" r:id="rId6"/>
    <sheet name="7. mell. stabilitás" sheetId="7" r:id="rId7"/>
    <sheet name="8.mell. mérleg" sheetId="8" r:id="rId8"/>
    <sheet name="9.mell. maradvány " sheetId="9" r:id="rId9"/>
    <sheet name="10. mell. eredemény kimtatás " sheetId="10" r:id="rId10"/>
    <sheet name="11 mell. Gazd.szerv.rész." sheetId="11" r:id="rId11"/>
    <sheet name="7. mellékelt" sheetId="12" state="hidden" r:id="rId1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<sst xmlns="http://schemas.openxmlformats.org/spreadsheetml/2006/main" count="833" uniqueCount="657">
  <si>
    <t>Ssz.</t>
  </si>
  <si>
    <t>Megnevezés</t>
  </si>
  <si>
    <t>Összesen</t>
  </si>
  <si>
    <t>BEVÉTELEK</t>
  </si>
  <si>
    <t>B</t>
  </si>
  <si>
    <t>KIADÁSOK</t>
  </si>
  <si>
    <t>Közhatalmi bevételek</t>
  </si>
  <si>
    <t>Intézményi működési bevételek</t>
  </si>
  <si>
    <t>Felhalmozási bevétel</t>
  </si>
  <si>
    <t>BEVÉTELEK MINDÖSSZESEN</t>
  </si>
  <si>
    <t>Személyi juttatások</t>
  </si>
  <si>
    <t>Dologi kiadások</t>
  </si>
  <si>
    <t>Ellátottak pénzbeli juttatásai</t>
  </si>
  <si>
    <t>Egyéb működési kiadások</t>
  </si>
  <si>
    <t>Intézményi beruházás</t>
  </si>
  <si>
    <t>Felújítás</t>
  </si>
  <si>
    <t>Egyéb felhalmozási kiadás</t>
  </si>
  <si>
    <t>Működési kiadások összesen</t>
  </si>
  <si>
    <t>Felhalmozási kiadások összesen</t>
  </si>
  <si>
    <t>Működési bevételek összesen</t>
  </si>
  <si>
    <t>Felhalmozási bevételek összesen</t>
  </si>
  <si>
    <t>KIADÁSOK MINDÖSSZESEN</t>
  </si>
  <si>
    <t>KÖLTSÉGVETÉSI TÖBBLET
(Bevételek össz. &gt; Kiadások össz.)</t>
  </si>
  <si>
    <t>KÖLTSÉGVETÉSI HIÁNY
(Bevételek össz. &lt; Kiadások össz.)</t>
  </si>
  <si>
    <t>adatok ezer Ft-ban</t>
  </si>
  <si>
    <t>Előző évi pénzmaradvány, vállalkozási maradvány működési célú igénybevétele</t>
  </si>
  <si>
    <t>Előző évi pénzmaradvány, vállalkozási maradvány felhalmozási célú igénybevétele</t>
  </si>
  <si>
    <t>Működési célú finanszírozási kiadás</t>
  </si>
  <si>
    <t>Felhalmozási célú finanszírozási kiadás</t>
  </si>
  <si>
    <t>Működési bevételek mindösszesen</t>
  </si>
  <si>
    <t>Felhalmozási bevételek mindösszesen</t>
  </si>
  <si>
    <t>Működési kiadások mindösszesen</t>
  </si>
  <si>
    <t>Felhalmozási kiadások mindösszesen</t>
  </si>
  <si>
    <t>helyi önkormányzatoktól és költségvetési szerveiktől</t>
  </si>
  <si>
    <t>központi költségvetési szervtől</t>
  </si>
  <si>
    <t>Működési célú pénzeszköz átvétel</t>
  </si>
  <si>
    <t>MŰKÖDÉSI CÉLÚ BEVÉTELEK</t>
  </si>
  <si>
    <t>FELHALMOZÁSI CÉLÚ BEVÉTELEK</t>
  </si>
  <si>
    <t>Vis maior támogatás</t>
  </si>
  <si>
    <t>Címzett támogatás</t>
  </si>
  <si>
    <t>Céltámogatás</t>
  </si>
  <si>
    <t>2. sz. melléklet</t>
  </si>
  <si>
    <t>4. sz. melléklet</t>
  </si>
  <si>
    <t>FELÚJÍTÁSOK</t>
  </si>
  <si>
    <t>INTÉZMÉNYI BERUHÁZÁSOK</t>
  </si>
  <si>
    <t>forrás ezer Ft-ban</t>
  </si>
  <si>
    <t>Hitel, kölcsön felvétele, átvállalása</t>
  </si>
  <si>
    <t>Hitelviszonyt megtestesítő értékpapír forgalomba hozatala</t>
  </si>
  <si>
    <t>Váltó kibocsátása</t>
  </si>
  <si>
    <t>Pénzügyi lizing</t>
  </si>
  <si>
    <t>Visszavásárlási kötelezettség kikötésével megkötött adásvételi szerződés</t>
  </si>
  <si>
    <t>Halasztott fizetés, részletfizetés</t>
  </si>
  <si>
    <t>Külföldi hitelintézetek által, származékos műveletek különbözeteként az ÁKK Zrt-nél elhelyezett fedezeti betétek</t>
  </si>
  <si>
    <t>2013.</t>
  </si>
  <si>
    <t>2014.</t>
  </si>
  <si>
    <t xml:space="preserve">2012. </t>
  </si>
  <si>
    <t>A Társulás adott évi saját bevételeinek 50 %-a</t>
  </si>
  <si>
    <t>7. sz. melléklet</t>
  </si>
  <si>
    <t>Futamidő
kezdete</t>
  </si>
  <si>
    <t>Adósságot keletkeztető ügyletekből és kezességvállalásból fennálló kötelezettségek</t>
  </si>
  <si>
    <t>2012.</t>
  </si>
  <si>
    <t>2015.</t>
  </si>
  <si>
    <t>adatok e Ft-ban</t>
  </si>
  <si>
    <t>A Munkaszervezet adott évi saját bevételeinek 50 %-a</t>
  </si>
  <si>
    <t>Működési tartalék, céltartalék</t>
  </si>
  <si>
    <t>Szolgáltatások ellenértéke</t>
  </si>
  <si>
    <t>II.2.</t>
  </si>
  <si>
    <t>Felhalmozási célú saját bevételek</t>
  </si>
  <si>
    <t>Tárgyi eszközök, immateriális javak értékesítése</t>
  </si>
  <si>
    <t>ADÓSSÁGOT KELETKEZTETŐ ÜGYLETEKBŐL 
ÉS KEZESSÉGVÁLLALÁSBÓL FENNÁLLÓ KÖTELEZETTSÉGEI</t>
  </si>
  <si>
    <t>ŐRSÉGI TÖBBCÉLÚ KISTÉRSÉGI TÁRSULÁS MUNKASZERVEZETÉNEK</t>
  </si>
  <si>
    <t>ŐRSÉGI TÖBBCÉLÚ KISTÉRSÉGI TÁRSULÁS</t>
  </si>
  <si>
    <t>nem releváns</t>
  </si>
  <si>
    <t>1. sz. melléklet</t>
  </si>
  <si>
    <t>fejezeti kezelésű előirányzattól</t>
  </si>
  <si>
    <t>eredeti előirányzatból</t>
  </si>
  <si>
    <t>kötelező feladatok</t>
  </si>
  <si>
    <t>önként vállalt feladatok</t>
  </si>
  <si>
    <t>Munkaadókat terhelő járulékok és szoc. hozzájárulási adó</t>
  </si>
  <si>
    <t>I.1.</t>
  </si>
  <si>
    <t>II.1.</t>
  </si>
  <si>
    <t>Illetékek</t>
  </si>
  <si>
    <t>Helyi adók</t>
  </si>
  <si>
    <t>Magánszemélyek kommunális adója</t>
  </si>
  <si>
    <t>II.2.1.</t>
  </si>
  <si>
    <t>II.2.2.</t>
  </si>
  <si>
    <t>II.2.3.</t>
  </si>
  <si>
    <t>Idegenforgalmi adó tartózkodás utáni</t>
  </si>
  <si>
    <t>Iparűzési adó</t>
  </si>
  <si>
    <t>II.3.</t>
  </si>
  <si>
    <t>Átengedett központi adók</t>
  </si>
  <si>
    <t>II.3.1.</t>
  </si>
  <si>
    <t>Gépjárműadó 40 %-a</t>
  </si>
  <si>
    <t>II.4.</t>
  </si>
  <si>
    <t>Bírságok, pótlékok és egyéb sajátos bevételek</t>
  </si>
  <si>
    <t>Helyi önkormányzatok működésének általános támogatása</t>
  </si>
  <si>
    <t>Település-üzemeltetéshez kapcsolódó feladatellátás támogatása</t>
  </si>
  <si>
    <t>Egyéb önkormányzati feladatok támogatása</t>
  </si>
  <si>
    <t>Szociális és gyermekjóléti feladatok támogatása</t>
  </si>
  <si>
    <t>Falugondnoki szolgáltatás</t>
  </si>
  <si>
    <t>Egyes jövedelempótlő támogatások kiegészítése</t>
  </si>
  <si>
    <t>Kulturális feladatok támogatása</t>
  </si>
  <si>
    <t>IV.4.1.</t>
  </si>
  <si>
    <t>Nyilvános könyvtári és közművelődési feladatok támogatása</t>
  </si>
  <si>
    <t>Üdülőhelyi feladatok támogatása</t>
  </si>
  <si>
    <t>Előző évi pénzmaradvány működési igénybevétele</t>
  </si>
  <si>
    <t>Likvid hitel felvétele</t>
  </si>
  <si>
    <t>Egyéb finanszírozás bevételei</t>
  </si>
  <si>
    <t>MŰKÖDÉSI BEVÉTELEK ÖSSZESEN</t>
  </si>
  <si>
    <t xml:space="preserve">MŰKÖDÉSI HIÁNY </t>
  </si>
  <si>
    <t>MŰKÖDÉSI CÉLÚ KIADÁSOK</t>
  </si>
  <si>
    <t>Munkaadót terhelő járulékok és szociális hozzájárulási adó</t>
  </si>
  <si>
    <t>Rendszeres szociális segély</t>
  </si>
  <si>
    <t>Foglalkoztatást helyettesítő támogatás</t>
  </si>
  <si>
    <t>Normatív lakásfenntartási támogatás</t>
  </si>
  <si>
    <t>Átmeneti segély</t>
  </si>
  <si>
    <t>Temetési segély</t>
  </si>
  <si>
    <t>Beiskolázási támogatás</t>
  </si>
  <si>
    <t>IV.1.</t>
  </si>
  <si>
    <t>IV.4.2.</t>
  </si>
  <si>
    <t>V.2.</t>
  </si>
  <si>
    <t>Likvid hitel törlesztése</t>
  </si>
  <si>
    <t>Egyéb finanszírozás kiadásai</t>
  </si>
  <si>
    <t>MŰKÖDÉSI KIADÁSOK ÖSSZESEN</t>
  </si>
  <si>
    <t>MŰKÖDÉSI TÖBBLET</t>
  </si>
  <si>
    <t>3. számú melléklet</t>
  </si>
  <si>
    <t>Pénzügyi befektetések bevételei</t>
  </si>
  <si>
    <t>Osztalék- és hozambevétel</t>
  </si>
  <si>
    <t>Tartós részesedések értékesítése</t>
  </si>
  <si>
    <t>Felhalmozási célú kamatbevétel</t>
  </si>
  <si>
    <t>Felhalmozási célú árfolyamnyereség</t>
  </si>
  <si>
    <t>IV.2.</t>
  </si>
  <si>
    <t>IV.3.</t>
  </si>
  <si>
    <t>IV.4.</t>
  </si>
  <si>
    <t>IV.5.</t>
  </si>
  <si>
    <t>V.1.</t>
  </si>
  <si>
    <t>Önkormányzat sajátos felhalmozási és tőke bevételei</t>
  </si>
  <si>
    <t>Önkormányzati lakások, lakótelkek értékesítése</t>
  </si>
  <si>
    <t>Privatizációból származó bevétel</t>
  </si>
  <si>
    <t>Vállalatértékesítésből származó bevétel</t>
  </si>
  <si>
    <t>Előző évi pénzmaradvány felhalmozási igénybevétele</t>
  </si>
  <si>
    <t>Működési célú finanszírozási bevételek</t>
  </si>
  <si>
    <t>FELHALMOZÁSI BEVÉTELEK ÖSSZESEN</t>
  </si>
  <si>
    <t xml:space="preserve">FELHALMOZÁSI HIÁNY </t>
  </si>
  <si>
    <t>FELHALMOZÁSI KIADÁSOK</t>
  </si>
  <si>
    <t>Egyéb felhalmozási kiadások</t>
  </si>
  <si>
    <t>Támogatásértékű felhalmozási kiadás</t>
  </si>
  <si>
    <t>Felhalmozási tartalék, céltartalék</t>
  </si>
  <si>
    <t>Működési célú finanszírozási kiadások</t>
  </si>
  <si>
    <t>Felhalmozási célú finanszírozási kiadások</t>
  </si>
  <si>
    <t>FELHALMOZÁSI KIADÁSOK ÖSSZESEN</t>
  </si>
  <si>
    <t>EGYÉB FELHALMOZÁSI KIADÁS</t>
  </si>
  <si>
    <t>Forgatási célú értékpapír értékesítés bevétele</t>
  </si>
  <si>
    <t>Forgatási célú értékpapír vásárlás</t>
  </si>
  <si>
    <t>Támogatást megelőlegező hitel felvétele</t>
  </si>
  <si>
    <t>Befektetési célú értékpapír bevétele</t>
  </si>
  <si>
    <t>Támogatást megelőlegező hiteltörlesztés</t>
  </si>
  <si>
    <t>Befektetési célú értékpapír vásárlás</t>
  </si>
  <si>
    <t>FELHALMOZÁSI TÖBBLET</t>
  </si>
  <si>
    <t>Talajterhelési díj</t>
  </si>
  <si>
    <t>II.2.4.</t>
  </si>
  <si>
    <t>Helyi önkormányzatoktól és költségvetési szerveiktől</t>
  </si>
  <si>
    <t>Őrségi Vízrendezési és Talajvédelmi Társulat</t>
  </si>
  <si>
    <t>NYD Regionális Hulladékgazdálkodási Önkormányzati Társulás</t>
  </si>
  <si>
    <t>V.1.1.</t>
  </si>
  <si>
    <t>V.2.1.</t>
  </si>
  <si>
    <t>V.1.2.</t>
  </si>
  <si>
    <t>V.1.3.</t>
  </si>
  <si>
    <t>V.2.2.</t>
  </si>
  <si>
    <t>Elkülönített állami pénzalapokból</t>
  </si>
  <si>
    <t>I.2.</t>
  </si>
  <si>
    <t>Bérleti díjak</t>
  </si>
  <si>
    <t>Kirendeltség finanszírozás</t>
  </si>
  <si>
    <t>OEP-től</t>
  </si>
  <si>
    <t>Védőnői szolgálat finanszírozás</t>
  </si>
  <si>
    <t>Továbbszámlázott (közvetített szolgáltatások) bevételei</t>
  </si>
  <si>
    <t>I.3.</t>
  </si>
  <si>
    <t>Gyermekszületési támogatás</t>
  </si>
  <si>
    <t>Pöttömsziget Óvoda és Egységes Óvoda-Bölcsőde normatíva</t>
  </si>
  <si>
    <t>Pöttömsziget Óvoda és Egységes Óvoda-Bölcsőde önkorm. fin.</t>
  </si>
  <si>
    <t>Egyesületek, civil szervezetek részére képzett támogatás</t>
  </si>
  <si>
    <t>Csatorna rekonstrukció</t>
  </si>
  <si>
    <t>BAJÁNSENYE KÖZSÉG ÖNKORMÁNYZATA
2015. ÉVI MŰKÖDÉSI BEVÉTELEI ÉS KIADÁSAI KIEMELT ELŐIRÁNYZATONKÉNT</t>
  </si>
  <si>
    <t>2015. évi eredeti előirányzat</t>
  </si>
  <si>
    <t>IV.4.3.</t>
  </si>
  <si>
    <t>IV.4.4.</t>
  </si>
  <si>
    <t>Egyéb természetben nyújtott támogatás</t>
  </si>
  <si>
    <t xml:space="preserve">Működési kiadás államháztartáson belülre </t>
  </si>
  <si>
    <t xml:space="preserve">Működési kiadások államháztartáson kivülre  </t>
  </si>
  <si>
    <t>V.1.1.1.</t>
  </si>
  <si>
    <t>V.1.1.2.</t>
  </si>
  <si>
    <t>V.1.1.3.</t>
  </si>
  <si>
    <t xml:space="preserve">Zalamenti és Őrségi Önkormányzatok Szociális és Gyermekjóléti Társulása 2015 tagdíj </t>
  </si>
  <si>
    <t xml:space="preserve">Zalamenti és Őrségi Önkormányzatok Szociális és Gyermekjóléti Társulása 2014 hiány </t>
  </si>
  <si>
    <t xml:space="preserve">Orvosi ügyelet </t>
  </si>
  <si>
    <t xml:space="preserve">Fizikotherápia </t>
  </si>
  <si>
    <t>V.1.1.4.</t>
  </si>
  <si>
    <t>V.1.1.5.</t>
  </si>
  <si>
    <t>V.1.2.1.</t>
  </si>
  <si>
    <t>V.1.2.2.</t>
  </si>
  <si>
    <t xml:space="preserve">Társulásoknak és költségvetési szerveinek </t>
  </si>
  <si>
    <t xml:space="preserve"> Önkormányzatoknak és költségvetési szerveinek </t>
  </si>
  <si>
    <t xml:space="preserve">Központi költségvetési szervnek </t>
  </si>
  <si>
    <t xml:space="preserve">Bursa támogatás </t>
  </si>
  <si>
    <t>V.1.3.1.</t>
  </si>
  <si>
    <t>V.1.3.2.</t>
  </si>
  <si>
    <t>Nemzeti Kulturális Alap</t>
  </si>
  <si>
    <t xml:space="preserve">Lakott külterülettel kapcsolatos támogatás </t>
  </si>
  <si>
    <t xml:space="preserve">Települési önkormányzatok müködési támogatása </t>
  </si>
  <si>
    <t>Egyes köznevelési  feladatok támogatása</t>
  </si>
  <si>
    <t>települési önkormányzatok szociális feladatainak egyéb támogat.</t>
  </si>
  <si>
    <t>gyermekétkeztetés támogatása</t>
  </si>
  <si>
    <t xml:space="preserve"> közfoglalkoztatás támogatása</t>
  </si>
  <si>
    <t xml:space="preserve"> Működési célú támogatások állaháztartáson belül</t>
  </si>
  <si>
    <t>Önkormányzatok müködési támogatásai</t>
  </si>
  <si>
    <t>rovat/ sszám</t>
  </si>
  <si>
    <t>rovat/ sorszám</t>
  </si>
  <si>
    <t xml:space="preserve">Tartalék </t>
  </si>
  <si>
    <t>BAJÁNSENYE KÖZSÉG ÖNKORMÁNYZATA
2015. ÉVI FELHALMOZÁSI BEVÉTELEI ÉS KIADÁSAI KIEMELT ELŐIRÁNYZATONKÉNT</t>
  </si>
  <si>
    <t>A fenti előirányzatokból 2015. költségvetési év azon fejlesztési céljai, amelyek megvalósításához a Stabilitási tv. 3. § (1) bekezdése szerinti adósságot keletkeztető ügylet megkötése válik vagy válhat szükségessé</t>
  </si>
  <si>
    <t>I.4.</t>
  </si>
  <si>
    <t xml:space="preserve">Tulajdonosi bevétel - koncesszióból származó bevétel </t>
  </si>
  <si>
    <t>Felhalmozási célú önkormányzati támogatás</t>
  </si>
  <si>
    <t xml:space="preserve">Felhalmozási célú támogatások államháztartáson belülről </t>
  </si>
  <si>
    <t xml:space="preserve">Felhalmozási célú átvett pénzeszközök </t>
  </si>
  <si>
    <t xml:space="preserve">társulástól és költségvetési szerveitől </t>
  </si>
  <si>
    <t>Ill.1.</t>
  </si>
  <si>
    <t>Ill.1.1.</t>
  </si>
  <si>
    <t>Ill. 1.1</t>
  </si>
  <si>
    <t>Ill.1.2.</t>
  </si>
  <si>
    <t>Ill.1.3.</t>
  </si>
  <si>
    <t>Ill.1.4.</t>
  </si>
  <si>
    <t>Ill.2.</t>
  </si>
  <si>
    <t>Ill.3.</t>
  </si>
  <si>
    <t>Ill.3.1.</t>
  </si>
  <si>
    <t>Ill.3.2.</t>
  </si>
  <si>
    <t>Ill.3.3.</t>
  </si>
  <si>
    <t>Ill.3.4.</t>
  </si>
  <si>
    <t>Ill.4.</t>
  </si>
  <si>
    <t>Ill.4.1.</t>
  </si>
  <si>
    <t>lV.2.</t>
  </si>
  <si>
    <t>lV.2.1.</t>
  </si>
  <si>
    <t>lV.1.</t>
  </si>
  <si>
    <t>lV.1.1.</t>
  </si>
  <si>
    <t>lV.3.</t>
  </si>
  <si>
    <t>lV.3.1.</t>
  </si>
  <si>
    <t>VII.1.</t>
  </si>
  <si>
    <t>VII.2.</t>
  </si>
  <si>
    <t>VII.3.</t>
  </si>
  <si>
    <t>VII.4.</t>
  </si>
  <si>
    <t>VII.5.</t>
  </si>
  <si>
    <t>Vl.1</t>
  </si>
  <si>
    <t>Vl.2</t>
  </si>
  <si>
    <t>Vl.3</t>
  </si>
  <si>
    <t>Vl.4</t>
  </si>
  <si>
    <t>2015 évi eredeti előirányzat összesen</t>
  </si>
  <si>
    <t>2015. évi eredeti előirányzat összesen</t>
  </si>
  <si>
    <t>K</t>
  </si>
  <si>
    <t>Müködési támogatások államháztartáson belülről</t>
  </si>
  <si>
    <t>Működési célú átvett pénzek</t>
  </si>
  <si>
    <t xml:space="preserve">Finanszirozási bevételek </t>
  </si>
  <si>
    <t xml:space="preserve">Egyéb felhalmozási célú támogatások államháztartáson belül </t>
  </si>
  <si>
    <t xml:space="preserve">Társulásoknak és költsévetési szerveinek </t>
  </si>
  <si>
    <t xml:space="preserve">Egyéb felhalmozási célú támogatások államháztartáson kivűlre </t>
  </si>
  <si>
    <t xml:space="preserve">hosszú leljáratú hitelek, kölcsönök törlésztése </t>
  </si>
  <si>
    <t>BAJÁNSENYE KÖZSÉG ÖNKORMÁNYZATA
2015. ÉVI BERUHÁZÁSI ÉS FELÚJÍTÁSI KIADÁSAI FELADATONKÉNT/CÉLONKÉNT</t>
  </si>
  <si>
    <t xml:space="preserve">Önkormányzatok müködési támogatása </t>
  </si>
  <si>
    <t>Működési célú finanszírozási bevétel -pénzmaradvány nélkül</t>
  </si>
  <si>
    <t>Felhalmozási célú finanszírozási bevétel- pénzmaradvány nélkül</t>
  </si>
  <si>
    <t xml:space="preserve">Támogatási kölcsönök  visszatérülése </t>
  </si>
  <si>
    <t xml:space="preserve">Müködési  visszatéritendő támogatási kölcsönök nyújtása </t>
  </si>
  <si>
    <t>Rövid lejáratú hitel, kölcsön  törlesztése</t>
  </si>
  <si>
    <t>Rövid lejáratú hitel, kölcsön felvétele</t>
  </si>
  <si>
    <t xml:space="preserve">Hitel, kölcsön felvétel államháztartáson kivűlről </t>
  </si>
  <si>
    <t>Támogatási kölcsön  visszatérülések</t>
  </si>
  <si>
    <t>Felhalmozási célú támogatások államháztartáson belül</t>
  </si>
  <si>
    <t>KÖLTSÉGVETÉSI BEVÉTELEK ÖSSZESEN</t>
  </si>
  <si>
    <t>KÖLTSÉGVETÉSI KIADÁSOK ÖSSZESEN</t>
  </si>
  <si>
    <t>Támogatási kölcsön visszatérülések</t>
  </si>
  <si>
    <t>Támogatási kölcsön visszatérülések.</t>
  </si>
  <si>
    <t xml:space="preserve">FINANSZIROZÁSI BEVÉTELEK ÖSSZESEN </t>
  </si>
  <si>
    <t xml:space="preserve">FINANSZIROZÁSI KIADÁSOK ÖSSZESEN </t>
  </si>
  <si>
    <t>Támogatási kölcsönök nyújtása</t>
  </si>
  <si>
    <t>BAJÁNSENYE KÖZSÉG ÖNKORMÁNYZATA
2015. ÉVI BEVÉTELEI ÉS KIADÁSAI KIEMELT ELŐIRÁNYZATONKÉNT ELLÁTANDÓ FELADATOK SZERINTI BONTÁSBAN</t>
  </si>
  <si>
    <t xml:space="preserve">Felhalmozási célú támogatási kölcsönök nyújtása </t>
  </si>
  <si>
    <t xml:space="preserve">Felhalmozási támogatási kölcsönök nyújtása áh.belül </t>
  </si>
  <si>
    <t>Felhalmozási támogatási kölcsönök nyújtása áh.kivül</t>
  </si>
  <si>
    <t xml:space="preserve">Felhalmozási célú önkormányzati  támogatás </t>
  </si>
  <si>
    <t>ssz.</t>
  </si>
  <si>
    <t>B4        l.</t>
  </si>
  <si>
    <t>B1       lll.</t>
  </si>
  <si>
    <t>B3        ll.</t>
  </si>
  <si>
    <t>B1       lV.</t>
  </si>
  <si>
    <t>B8      Vll.</t>
  </si>
  <si>
    <t>B1       Vl.</t>
  </si>
  <si>
    <t>B6        V.</t>
  </si>
  <si>
    <t xml:space="preserve">K1         l. </t>
  </si>
  <si>
    <t>K2        ll.</t>
  </si>
  <si>
    <t>K3       lll.</t>
  </si>
  <si>
    <t>K4       lV.</t>
  </si>
  <si>
    <t>K5       V.</t>
  </si>
  <si>
    <t>K9       Vl.</t>
  </si>
  <si>
    <t>B5    Vlll.</t>
  </si>
  <si>
    <t>Vlll.1</t>
  </si>
  <si>
    <t>Vlll.2</t>
  </si>
  <si>
    <t>B2      lX..</t>
  </si>
  <si>
    <t>B8       Xl.</t>
  </si>
  <si>
    <t>K9      X.</t>
  </si>
  <si>
    <t>Vlll.2.1</t>
  </si>
  <si>
    <t>Vlll.2.2</t>
  </si>
  <si>
    <t>Vlll.2.3</t>
  </si>
  <si>
    <t>Vlll.2.4</t>
  </si>
  <si>
    <t>VllI.3.</t>
  </si>
  <si>
    <t>VllI.3.1</t>
  </si>
  <si>
    <t>VllI.3.2</t>
  </si>
  <si>
    <t>VllI.3.3</t>
  </si>
  <si>
    <t>Xl.1</t>
  </si>
  <si>
    <t>Xl.2</t>
  </si>
  <si>
    <t>Xl.3</t>
  </si>
  <si>
    <t>Xl.4</t>
  </si>
  <si>
    <t>lX.1</t>
  </si>
  <si>
    <t>lX.2</t>
  </si>
  <si>
    <t>lX.3</t>
  </si>
  <si>
    <t>lX.4</t>
  </si>
  <si>
    <t>lX.5</t>
  </si>
  <si>
    <t>lX.6</t>
  </si>
  <si>
    <t>lX.7</t>
  </si>
  <si>
    <t>lX.8</t>
  </si>
  <si>
    <t>B7        X.</t>
  </si>
  <si>
    <t>B2       lX.</t>
  </si>
  <si>
    <t>IX.1</t>
  </si>
  <si>
    <t>K6      Vll.</t>
  </si>
  <si>
    <t>K7     Vlll.</t>
  </si>
  <si>
    <t>K8       lX.</t>
  </si>
  <si>
    <t>IX.1.1</t>
  </si>
  <si>
    <t>IX.2</t>
  </si>
  <si>
    <t>IX.3</t>
  </si>
  <si>
    <t>IX.4</t>
  </si>
  <si>
    <t>X.1</t>
  </si>
  <si>
    <t>X.2</t>
  </si>
  <si>
    <t>X.3</t>
  </si>
  <si>
    <t>X.4</t>
  </si>
  <si>
    <t>rovat /Ssz.</t>
  </si>
  <si>
    <t xml:space="preserve">2015 évi módosítás </t>
  </si>
  <si>
    <t>ll.5.</t>
  </si>
  <si>
    <t>Jövedelemadók</t>
  </si>
  <si>
    <t>lll.5</t>
  </si>
  <si>
    <t xml:space="preserve">Működési célú költségvetési és kiegészítő támogatás </t>
  </si>
  <si>
    <t>lV.3.2.</t>
  </si>
  <si>
    <t>2014 évi elszámolás közös fenntartású intézményeknél</t>
  </si>
  <si>
    <t>Társulástól átvett pénz</t>
  </si>
  <si>
    <t>IV.4.1</t>
  </si>
  <si>
    <t xml:space="preserve">Óvoda fenntartótól 2014 évi elszámolás </t>
  </si>
  <si>
    <t>Központi kezelésű előirányzatok</t>
  </si>
  <si>
    <t xml:space="preserve">Pöttömsziget Óvoda ágazati pótlék </t>
  </si>
  <si>
    <t>V.1.2.3.</t>
  </si>
  <si>
    <t xml:space="preserve">közösfenntart.int. 2014 évi elszámolás  fiziotherápia </t>
  </si>
  <si>
    <t>V.3.</t>
  </si>
  <si>
    <t xml:space="preserve">Elvonások és befizetések </t>
  </si>
  <si>
    <t>V.4.</t>
  </si>
  <si>
    <t xml:space="preserve">Nemzetközi kötelezettség </t>
  </si>
  <si>
    <t>Aljnövényzet tisztító</t>
  </si>
  <si>
    <t>kültéri padok 4 db</t>
  </si>
  <si>
    <t>fogas 4 db</t>
  </si>
  <si>
    <t xml:space="preserve">kerékpár </t>
  </si>
  <si>
    <t xml:space="preserve">Kerékpártároló </t>
  </si>
  <si>
    <t xml:space="preserve">Belterületi uttervek </t>
  </si>
  <si>
    <t>Immateriális javak beszerzése</t>
  </si>
  <si>
    <t xml:space="preserve">Egyéb tárgyi eszközök beszerzése </t>
  </si>
  <si>
    <t xml:space="preserve">Beruházások előzetesen felszámított áfája </t>
  </si>
  <si>
    <t>módosított előirányzatból</t>
  </si>
  <si>
    <t>2015 évi módosított előirányzat</t>
  </si>
  <si>
    <t>I.5.</t>
  </si>
  <si>
    <t>kamatbevételek</t>
  </si>
  <si>
    <t>lV.3.3.</t>
  </si>
  <si>
    <t>Szinjátszótalálkozó</t>
  </si>
  <si>
    <t>lV.3.4.</t>
  </si>
  <si>
    <t>kirendeltséghez átvett 2014 évi elszámolás</t>
  </si>
  <si>
    <t>fedett kerti kiülő</t>
  </si>
  <si>
    <t>Kerti grillező</t>
  </si>
  <si>
    <t>rádiós magnó</t>
  </si>
  <si>
    <t>porszívó</t>
  </si>
  <si>
    <t>Művelődési ház bútorbeszerzés (sörpad +asztal)</t>
  </si>
  <si>
    <t>IV.6.</t>
  </si>
  <si>
    <t>lX.9</t>
  </si>
  <si>
    <t>elkülönített állami pénzalaptól</t>
  </si>
  <si>
    <t xml:space="preserve">családi támogatás- természetbeni erzsébet utalvány </t>
  </si>
  <si>
    <t>IV.4.5.</t>
  </si>
  <si>
    <t xml:space="preserve">települési lakásfenntartási támogatás </t>
  </si>
  <si>
    <t>V.1.4.</t>
  </si>
  <si>
    <t xml:space="preserve">Fejezti kezelésű előirányzatok EU-s programokra </t>
  </si>
  <si>
    <t>X.5</t>
  </si>
  <si>
    <t xml:space="preserve">rövidlejáratú fejlesztési hitel törlesztés </t>
  </si>
  <si>
    <t xml:space="preserve">Falugondnoki autó </t>
  </si>
  <si>
    <t>oldalfellépő</t>
  </si>
  <si>
    <t xml:space="preserve">vonóhorog </t>
  </si>
  <si>
    <t xml:space="preserve">4 téli gumi felnivel </t>
  </si>
  <si>
    <t xml:space="preserve">Felhalmozási finnsziorzási kiadások </t>
  </si>
  <si>
    <t xml:space="preserve">felhalmozási hitel törlesztése </t>
  </si>
  <si>
    <t>Ill.3.5.</t>
  </si>
  <si>
    <t>szociális ágazati pótlék</t>
  </si>
  <si>
    <t>lll.5.1.</t>
  </si>
  <si>
    <t>lll.5.2.</t>
  </si>
  <si>
    <t xml:space="preserve">Önkormányzatok rendkivüli támogatása </t>
  </si>
  <si>
    <t xml:space="preserve">Támogatás működőképesség megőrzése érdekében </t>
  </si>
  <si>
    <t>lll.5.3.</t>
  </si>
  <si>
    <t xml:space="preserve">Szociális kiegészítő ágazati pótlék </t>
  </si>
  <si>
    <t>lll.5.4.</t>
  </si>
  <si>
    <t xml:space="preserve">Kompenzáció 2015 évi </t>
  </si>
  <si>
    <t>Központi kv. Szervek</t>
  </si>
  <si>
    <t>IV.6.1</t>
  </si>
  <si>
    <t xml:space="preserve">erzsébet utalvány </t>
  </si>
  <si>
    <t xml:space="preserve">telj.%-a </t>
  </si>
  <si>
    <t xml:space="preserve">2015 évi teljesítés </t>
  </si>
  <si>
    <t xml:space="preserve">teljesítés %-a </t>
  </si>
  <si>
    <t>Önkormányzati rendeletben megállapított segélyek+ települési támog.</t>
  </si>
  <si>
    <t>ÖSSZESEN</t>
  </si>
  <si>
    <t>pavilon</t>
  </si>
  <si>
    <t xml:space="preserve">2015 évi tény </t>
  </si>
  <si>
    <t xml:space="preserve">2015 tény </t>
  </si>
  <si>
    <t xml:space="preserve">2015 évi tényből </t>
  </si>
  <si>
    <t xml:space="preserve">kötelező feladatok </t>
  </si>
  <si>
    <t>B4</t>
  </si>
  <si>
    <t>B3</t>
  </si>
  <si>
    <t>B1</t>
  </si>
  <si>
    <t>B6</t>
  </si>
  <si>
    <t>B5</t>
  </si>
  <si>
    <t>B2</t>
  </si>
  <si>
    <t>B7</t>
  </si>
  <si>
    <t>B8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</si>
  <si>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</si>
  <si>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</si>
  <si>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</si>
  <si>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</si>
  <si>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</si>
  <si>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</si>
  <si>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</si>
  <si>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</si>
  <si>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</si>
  <si>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rovat</t>
  </si>
  <si>
    <t>ÜRES</t>
  </si>
  <si>
    <t>5. számú melléklet</t>
  </si>
  <si>
    <t>BAJÁNSENYE KÖZSÉG ÖNKORMÁNYZATA
EURÓPAI UNIÓS PROJEKTJEI</t>
  </si>
  <si>
    <t>EU projekt megnevezése:</t>
  </si>
  <si>
    <t>Bevételek</t>
  </si>
  <si>
    <t>2015.év</t>
  </si>
  <si>
    <t>2016.év</t>
  </si>
  <si>
    <t>2017. év</t>
  </si>
  <si>
    <t>Következő évek</t>
  </si>
  <si>
    <t>EU forrás</t>
  </si>
  <si>
    <t>Egyéb forrás</t>
  </si>
  <si>
    <t>Saját forrás</t>
  </si>
  <si>
    <t>Kiadások</t>
  </si>
  <si>
    <t>2015. év</t>
  </si>
  <si>
    <t>2016. év</t>
  </si>
  <si>
    <t>Járulékok</t>
  </si>
  <si>
    <t>Felújítások</t>
  </si>
  <si>
    <t>Beruházások</t>
  </si>
  <si>
    <t>Átadott pénzeszközök</t>
  </si>
  <si>
    <t>6. sz. melléklet</t>
  </si>
  <si>
    <t xml:space="preserve">BAJÁNSENYE KÖZSÉG ÖNKORMÁNYZATA
2015. ÉVI létszám alakulása </t>
  </si>
  <si>
    <t>adatok főben</t>
  </si>
  <si>
    <t xml:space="preserve">2015 módosítás </t>
  </si>
  <si>
    <t>1.</t>
  </si>
  <si>
    <t>Közalkalmazottak</t>
  </si>
  <si>
    <t>teljes munkaidőben foglalkoztatott</t>
  </si>
  <si>
    <t>szakmai állomány</t>
  </si>
  <si>
    <t>fizikai állomány</t>
  </si>
  <si>
    <t>részmunkaidőben foglalkoztatott</t>
  </si>
  <si>
    <t>2.</t>
  </si>
  <si>
    <t>Köztisztviselők</t>
  </si>
  <si>
    <t>3.</t>
  </si>
  <si>
    <t>Munkatörvénykönyve alapján foglalkoztatott</t>
  </si>
  <si>
    <t>4.</t>
  </si>
  <si>
    <t>közfoglalkoztatás</t>
  </si>
  <si>
    <t>BAJÁNSENYE KÖZSÉG ÖNKORMÁNYZATA
ADÓSSÁGOT KELETKEZTETŐ ÜGYLETEKBŐL FENNÁLLÓ KÖTELEZETTSÉGEI</t>
  </si>
  <si>
    <t>2016.terv</t>
  </si>
  <si>
    <t>2017.terv</t>
  </si>
  <si>
    <t>2018.terv</t>
  </si>
  <si>
    <t>Az Önkormányzat adott évi saját bevételeinek 50%-a</t>
  </si>
  <si>
    <t xml:space="preserve">Adósságot keletkeztető ügyletekből, és kezességvállalásokból fennálló kötelezettségek </t>
  </si>
  <si>
    <t>futamidő kezdete</t>
  </si>
  <si>
    <t>Összesen:</t>
  </si>
  <si>
    <t xml:space="preserve">8.sz. melléklet </t>
  </si>
  <si>
    <t>MÉRLEG</t>
  </si>
  <si>
    <t>Bajánsenye Község Önkormányzata</t>
  </si>
  <si>
    <t>ELŐZŐ ÉV 
(ezer Ft)</t>
  </si>
  <si>
    <t>TÁRGYÉV
(ezer Ft)</t>
  </si>
  <si>
    <t/>
  </si>
  <si>
    <t>ESZKÖZÖK</t>
  </si>
  <si>
    <t>A/l immateriális javak</t>
  </si>
  <si>
    <t>A/ll. Tárgyi eszközök</t>
  </si>
  <si>
    <t>A/lll.Befektetett pénzügyi eszközök</t>
  </si>
  <si>
    <t>A/lV. Koncesszióba, vagyonkezelésbe adott eszközök</t>
  </si>
  <si>
    <t>A.) Nemzeti vagyonba tartozó befektetett eszközök összesen</t>
  </si>
  <si>
    <t>B./l Készletek</t>
  </si>
  <si>
    <t xml:space="preserve">B/ll Értékpapirok </t>
  </si>
  <si>
    <t xml:space="preserve">B. Nemzeti vagyonba tartózó forgóeszközök </t>
  </si>
  <si>
    <t>C.Pénzeszközök</t>
  </si>
  <si>
    <t>D./l Költségvetési évben esedékes követelések</t>
  </si>
  <si>
    <t xml:space="preserve">D/ll.Költségvetési évet követően esedékes követelések </t>
  </si>
  <si>
    <t>D/lll.Követelés jellegű sajátos elszámolások</t>
  </si>
  <si>
    <t>D. Követelések</t>
  </si>
  <si>
    <t>E. Egyéb sajátos eszközoldali elszámolások</t>
  </si>
  <si>
    <t xml:space="preserve">F. Aktív időbeli elhatárolások </t>
  </si>
  <si>
    <t>ESZKÖZÖK ÖSSZESEN</t>
  </si>
  <si>
    <t>FORRÁSOK</t>
  </si>
  <si>
    <t>G/l Nemzeti vagyon induláskori értéke</t>
  </si>
  <si>
    <t>G/ll Nemzeti vagyon változásai</t>
  </si>
  <si>
    <t>G/lll Egyéb eszközök induláskori értéke és változásai</t>
  </si>
  <si>
    <t xml:space="preserve">G/lV. Felhalmozott eredmény </t>
  </si>
  <si>
    <t xml:space="preserve">G/V. Eszközök értékhelyesbítésének forrása </t>
  </si>
  <si>
    <t>G/Vl. Mérlegszerint eredmény</t>
  </si>
  <si>
    <t>G.) Saját tőke</t>
  </si>
  <si>
    <t xml:space="preserve">H/l. Költségvetési évben esedékes kötelezettségek </t>
  </si>
  <si>
    <t xml:space="preserve">H/ll. Költségvetési évet követően esedékes kötezettségek </t>
  </si>
  <si>
    <t xml:space="preserve">H/lll/1 Kapott előleg </t>
  </si>
  <si>
    <t>H.) Kötelezettségek</t>
  </si>
  <si>
    <t>I.) Egyéb sajátos forrásoladali elszámolások</t>
  </si>
  <si>
    <t>J.) Kincstári számlavezetéssel kapcsolatos elszámolások</t>
  </si>
  <si>
    <t>K.) Passzív időbeli elhatárolások</t>
  </si>
  <si>
    <t>FORRÁSOK ÖSSZESEN 01/136</t>
  </si>
  <si>
    <t>9. sz. melléklet</t>
  </si>
  <si>
    <t xml:space="preserve">BAJÁNSENYE KÖZSÉG ÖNKORMÁNYZAT </t>
  </si>
  <si>
    <t>MARADVÁNYKIMUTATÁS</t>
  </si>
  <si>
    <t>Összeg
(ezer Ft)</t>
  </si>
  <si>
    <t>01.</t>
  </si>
  <si>
    <t>Alaptevékenység költségvetési bevételei</t>
  </si>
  <si>
    <t>02.</t>
  </si>
  <si>
    <t>Alaptevékenység költségvetési kiadásai</t>
  </si>
  <si>
    <t>I.</t>
  </si>
  <si>
    <t>Alaptevékenységek költségvetési egyenlege</t>
  </si>
  <si>
    <t>03.</t>
  </si>
  <si>
    <t>Alaptevékenység finanszírozási bevételei</t>
  </si>
  <si>
    <t>04.</t>
  </si>
  <si>
    <t>Alaptevékenység finanszírozási kiadásai</t>
  </si>
  <si>
    <t>II.</t>
  </si>
  <si>
    <t>Alaptevékenységek finanszírozási egyenlege</t>
  </si>
  <si>
    <t>A.)</t>
  </si>
  <si>
    <t>Alaptevékenység maradványa</t>
  </si>
  <si>
    <t>05.</t>
  </si>
  <si>
    <t>Vállakozási tevékenység költségvetési bevételei</t>
  </si>
  <si>
    <t>06.</t>
  </si>
  <si>
    <t>Vállakozási tevékenység költségvetési kiadásai</t>
  </si>
  <si>
    <t>III.</t>
  </si>
  <si>
    <t>Vállakozási tevékenységek költségvetési egyenlege</t>
  </si>
  <si>
    <t>07.</t>
  </si>
  <si>
    <t>Vállakozási tevékenység finanszírozási bevételei</t>
  </si>
  <si>
    <t>08.</t>
  </si>
  <si>
    <t>Vállakozási tevékenység finanszírozási kiadásai</t>
  </si>
  <si>
    <t>IV.</t>
  </si>
  <si>
    <t>Vállakozási tevékenységek finanszírozási egyenlege</t>
  </si>
  <si>
    <t>B.)</t>
  </si>
  <si>
    <t>Vállakozási tevékenység maradványa</t>
  </si>
  <si>
    <t>C.)</t>
  </si>
  <si>
    <t>Összes maradvány</t>
  </si>
  <si>
    <t>D.)</t>
  </si>
  <si>
    <t>Alaptevékenység kötelezettséggel terhelt maradványa</t>
  </si>
  <si>
    <t>E.)</t>
  </si>
  <si>
    <t>Alaptevékenység szabad maradványa</t>
  </si>
  <si>
    <t>F.)</t>
  </si>
  <si>
    <t>Vállalkozási tevékenység kötelezettséggel terhelt maradványa</t>
  </si>
  <si>
    <t>G.)</t>
  </si>
  <si>
    <t>Vállalkozási tevékenység szabad maradványa</t>
  </si>
  <si>
    <t xml:space="preserve">10.sz. melléklet </t>
  </si>
  <si>
    <t>EREDMÉNYKIMUTATÁS</t>
  </si>
  <si>
    <t xml:space="preserve">TÁRGYÉV </t>
  </si>
  <si>
    <t>Közhatalmi eredményszemléletű bevételek</t>
  </si>
  <si>
    <t>Eszközök és szolgáltatások nettó eredményszemléletű bevételei</t>
  </si>
  <si>
    <t>Tevékenység egyéb nettó eredményszemléletű bevételei</t>
  </si>
  <si>
    <t>Tevékenység nettó eredményszemléletű bevételei</t>
  </si>
  <si>
    <t>Saját termelésű készletek állományváltozása</t>
  </si>
  <si>
    <t>Saját előállítású eszközök aktívált értéke</t>
  </si>
  <si>
    <t>Aktívált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</si>
  <si>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</si>
  <si>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</si>
  <si>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</si>
  <si>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Eredményszemléletű bevételek</t>
  </si>
  <si>
    <t>09.</t>
  </si>
  <si>
    <t>Anyagköltség</t>
  </si>
  <si>
    <t>10.</t>
  </si>
  <si>
    <t>Igénybe vett szolgáltatások értéke</t>
  </si>
  <si>
    <t>11.</t>
  </si>
  <si>
    <t>Eladott áruk beszerzési értéke</t>
  </si>
  <si>
    <t>12.</t>
  </si>
  <si>
    <t>Bérjárulékok</t>
  </si>
  <si>
    <t>Anyagjellegű ráfordítások</t>
  </si>
  <si>
    <t>13.</t>
  </si>
  <si>
    <t>Bérköltség</t>
  </si>
  <si>
    <t>14.</t>
  </si>
  <si>
    <t>Személyi jellegű egyéb kifizetések</t>
  </si>
  <si>
    <t>15.</t>
  </si>
  <si>
    <t>V.</t>
  </si>
  <si>
    <t>Személyi jellegű ráfordítások</t>
  </si>
  <si>
    <t>VI.</t>
  </si>
  <si>
    <t>Értékcsökkenési leírás</t>
  </si>
  <si>
    <t>VII.</t>
  </si>
  <si>
    <t>Egyéb ráfordítások</t>
  </si>
  <si>
    <t>A)</t>
  </si>
  <si>
    <t>TEVÉKENYSÉGEK EREDMÉNYE</t>
  </si>
  <si>
    <t>16.</t>
  </si>
  <si>
    <t>Kapott (járó) osztalék és részesedés</t>
  </si>
  <si>
    <t>17.</t>
  </si>
  <si>
    <t>Kapott (járó) kamatok és kamatjellegű eredményszemléletű bevételek</t>
  </si>
  <si>
    <t>18.</t>
  </si>
  <si>
    <t>Pénzügyi műveletek egyéb eredményszemléletű bevételei</t>
  </si>
  <si>
    <t>18a.</t>
  </si>
  <si>
    <t xml:space="preserve">  - ebből árfolyamnyereség</t>
  </si>
  <si>
    <t>Pénzügyi műveletek eredményszemléletű bevételei</t>
  </si>
  <si>
    <t>19.</t>
  </si>
  <si>
    <t>Fizetendő kamatok és és kamatjellegű ráfordítások</t>
  </si>
  <si>
    <t>20.</t>
  </si>
  <si>
    <t>Részesedések, értékpapírok, pénzeszközök értékvesztése</t>
  </si>
  <si>
    <t>21.</t>
  </si>
  <si>
    <t>Pénzügyi műveletek egyéb ráfordításai</t>
  </si>
  <si>
    <t>21a.</t>
  </si>
  <si>
    <t xml:space="preserve">  - ebből árfolyamveszteség</t>
  </si>
  <si>
    <t>IX.</t>
  </si>
  <si>
    <t>Pénzügyi műveletek ráfordításai</t>
  </si>
  <si>
    <t>B)</t>
  </si>
  <si>
    <t>PÉNZÜGYI MŰVELETEK EREDMÉNYE</t>
  </si>
  <si>
    <t>C)</t>
  </si>
  <si>
    <t>SZOKÁSOS EREDMÉNYEK</t>
  </si>
  <si>
    <t>22.</t>
  </si>
  <si>
    <t>Felhalmozási célú támogatások eredményszemléletű bevételei</t>
  </si>
  <si>
    <t>23.</t>
  </si>
  <si>
    <t>Különféle rendkívüli eredményszemléletű bevételek</t>
  </si>
  <si>
    <t>X.</t>
  </si>
  <si>
    <t>Rendkívüli eredményszemléletű bevételek</t>
  </si>
  <si>
    <t>XI.</t>
  </si>
  <si>
    <t>Rendkívüli ráfordítások</t>
  </si>
  <si>
    <t>D)</t>
  </si>
  <si>
    <t>RENDKÍVÜLI EREDMÉNY</t>
  </si>
  <si>
    <t>E)</t>
  </si>
  <si>
    <t>MÉRLEG SZERINTI EREDMÉNY</t>
  </si>
  <si>
    <t>11. számú melléklet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</si>
  <si>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</si>
  <si>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</si>
  <si>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</si>
  <si>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</si>
  <si>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</si>
  <si>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Vasi-Víz Zrt. Szombathely </t>
  </si>
  <si>
    <t>5.</t>
  </si>
  <si>
    <t>6.</t>
  </si>
  <si>
    <t>7.</t>
  </si>
  <si>
    <t>8.</t>
  </si>
  <si>
    <t>9.</t>
  </si>
  <si>
    <t xml:space="preserve">       ÖSSZESEN:</t>
  </si>
  <si>
    <t>8/2016. (V.10.) 2015. évi költségvetés végrehajtásáról szóló rendelethez</t>
  </si>
  <si>
    <t>8/2016. (V.10.) 2015. évi költségvetés végrehajtásáról szóló  rendelethez</t>
  </si>
  <si>
    <t>8/2016. (V.10.) 2015. évi költségvetés végrehajtásáról szóló rendelet</t>
  </si>
  <si>
    <t>8/2016. (V.10.) 2015. évi költségvetés végrehajtásáról szóló   rendelethez</t>
  </si>
  <si>
    <t xml:space="preserve">8/2016. (V.10.) 2015. évi költségvetés végrehajtásáról szóló  rendelet 7. sz. melléklete </t>
  </si>
  <si>
    <t>Az államháztartásról szóló 2011. évi CXCV. törvény 29/A. §, valamint Magyarország gazdasági stabilitásáról szóló 2011. évi CXCIV. törvény 45. § (1) bekezdés a) pontja alapján</t>
  </si>
  <si>
    <t xml:space="preserve">Az Önkormányzat Stabilitási törvény 3. § (1) bekezdés szerinti adósságot keletkeztető ügyletből származó tárgyévi összes fizetési kötelezettsége, az adósságot keletkeztető ügylet futamidejének végéig egyik évben sem haladja meg az Önkormányzat adott évi saját bevételeinek 50%-át </t>
  </si>
  <si>
    <t>8/2016. (V.10.) a 2015. évi költségvetés végrehajtásáról szóló rendelethez</t>
  </si>
  <si>
    <t xml:space="preserve">Bajánsenye  Község Önkormányzata tulajdonában álló gazdálkodó szervezetek működéséből származó kötelezettségek és részesedések alakulása 2015. évben 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</si>
</sst>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  <numFmt numFmtId="166" formatCode="0.0"/>
    <numFmt numFmtId="167" formatCode="_-* #,##0.0\ _F_t_-;\-* #,##0.0\ _F_t_-;_-* &quot;-&quot;??\ _F_t_-;_-@_-"/>
    <numFmt numFmtId="168" formatCode="_-* #,##0\ _F_t_-;\-* #,##0\ _F_t_-;_-* &quot;-&quot;??\ _F_t_-;_-@_-"/>
    <numFmt numFmtId="169" formatCode="#,###"/>
    <numFmt numFmtId="170" formatCode="#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#,##0.0"/>
    <numFmt numFmtId="175" formatCode="#,###__;\-#,###__"/>
    <numFmt numFmtId="176" formatCode="00"/>
    <numFmt numFmtId="177" formatCode="#,###\ _F_t;\-#,###\ _F_t"/>
    <numFmt numFmtId="178" formatCode="#,###__"/>
    <numFmt numFmtId="179" formatCode="[$€-2]\ #\ ##,000_);[Red]\([$€-2]\ #\ ##,000\)"/>
    <numFmt numFmtId="180" formatCode="0.0000"/>
    <numFmt numFmtId="181" formatCode="0.000"/>
    <numFmt numFmtId="182" formatCode="&quot;öS&quot;\ #,##0;\-&quot;öS&quot;\ #,##0"/>
    <numFmt numFmtId="183" formatCode="&quot;öS&quot;\ #,##0;[Red]\-&quot;öS&quot;\ #,##0"/>
    <numFmt numFmtId="184" formatCode="&quot;öS&quot;\ #,##0.00;\-&quot;öS&quot;\ #,##0.00"/>
    <numFmt numFmtId="185" formatCode="&quot;öS&quot;\ #,##0.00;[Red]\-&quot;öS&quot;\ #,##0.00"/>
    <numFmt numFmtId="186" formatCode="_-&quot;öS&quot;\ * #,##0_-;\-&quot;öS&quot;\ * #,##0_-;_-&quot;öS&quot;\ * &quot;-&quot;_-;_-@_-"/>
    <numFmt numFmtId="187" formatCode="_-* #,##0_-;\-* #,##0_-;_-* &quot;-&quot;_-;_-@_-"/>
    <numFmt numFmtId="188" formatCode="_-&quot;öS&quot;\ * #,##0.00_-;\-&quot;öS&quot;\ * #,##0.00_-;_-&quot;öS&quot;\ * &quot;-&quot;??_-;_-@_-"/>
    <numFmt numFmtId="189" formatCode="_-* #,##0.00_-;\-* #,##0.00_-;_-* &quot;-&quot;??_-;_-@_-"/>
    <numFmt numFmtId="190" formatCode="#,##0.00\ &quot;Ft&quot;"/>
    <numFmt numFmtId="191" formatCode="0&quot;.&quot;"/>
    <numFmt numFmtId="192" formatCode="#,##0.000"/>
    <numFmt numFmtId="193" formatCode="0.0000000"/>
    <numFmt numFmtId="194" formatCode="0.000000"/>
    <numFmt numFmtId="195" formatCode="0.00000"/>
    <numFmt numFmtId="196" formatCode="_-* #,##0.000\ _F_t_-;\-* #,##0.000\ _F_t_-;_-* &quot;-&quot;??\ _F_t_-;_-@_-"/>
    <numFmt numFmtId="197" formatCode="_-* #,##0.0000\ _F_t_-;\-* #,##0.0000\ _F_t_-;_-* &quot;-&quot;??\ _F_t_-;_-@_-"/>
    <numFmt numFmtId="198" formatCode="_-* #,##0.00000\ _F_t_-;\-* #,##0.00000\ _F_t_-;_-* &quot;-&quot;??\ _F_t_-;_-@_-"/>
    <numFmt numFmtId="199" formatCode="_-* #,##0.000000\ _F_t_-;\-* #,##0.000000\ _F_t_-;_-* &quot;-&quot;??\ _F_t_-;_-@_-"/>
    <numFmt numFmtId="200" formatCode="&quot;H-&quot;0000"/>
    <numFmt numFmtId="201" formatCode="_-* #,##0.0\ &quot;Ft&quot;_-;\-* #,##0.0\ &quot;Ft&quot;_-;_-* &quot;-&quot;??\ &quot;Ft&quot;_-;_-@_-"/>
    <numFmt numFmtId="202" formatCode="_-* #,##0\ &quot;Ft&quot;_-;\-* #,##0\ &quot;Ft&quot;_-;_-* &quot;-&quot;??\ &quot;Ft&quot;_-;_-@_-"/>
    <numFmt numFmtId="203" formatCode="#,###__;\-\ #,###__"/>
  </numFmts>
  <fonts count="6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"/>
      <family val="0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0"/>
      <name val="Arial CE"/>
      <family val="0"/>
    </font>
    <font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 CE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47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19" fillId="5" borderId="0" applyNumberFormat="0" applyBorder="0" applyAlignment="0" applyProtection="0"/>
    <xf numFmtId="0" fontId="49" fillId="30" borderId="1" applyNumberFormat="0" applyAlignment="0" applyProtection="0"/>
    <xf numFmtId="0" fontId="20" fillId="31" borderId="2" applyNumberFormat="0" applyAlignment="0" applyProtection="0"/>
    <xf numFmtId="0" fontId="21" fillId="32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3" borderId="7" applyNumberFormat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8" fillId="11" borderId="2" applyNumberFormat="0" applyAlignment="0" applyProtection="0"/>
    <xf numFmtId="0" fontId="0" fillId="34" borderId="12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13" applyNumberFormat="0" applyAlignment="0" applyProtection="0"/>
    <xf numFmtId="0" fontId="4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30" fillId="37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18" fillId="38" borderId="15" applyNumberFormat="0" applyFont="0" applyAlignment="0" applyProtection="0"/>
    <xf numFmtId="0" fontId="32" fillId="31" borderId="16" applyNumberFormat="0" applyAlignment="0" applyProtection="0"/>
    <xf numFmtId="0" fontId="6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9" borderId="0" applyNumberFormat="0" applyBorder="0" applyAlignment="0" applyProtection="0"/>
    <xf numFmtId="0" fontId="62" fillId="40" borderId="0" applyNumberFormat="0" applyBorder="0" applyAlignment="0" applyProtection="0"/>
    <xf numFmtId="0" fontId="63" fillId="36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0" xfId="0" applyAlignment="1">
      <alignment horizontal="right"/>
    </xf>
    <xf numFmtId="0" fontId="2" fillId="0" borderId="2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2" fillId="0" borderId="26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7" fillId="0" borderId="19" xfId="0" applyFont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wrapText="1"/>
    </xf>
    <xf numFmtId="0" fontId="9" fillId="0" borderId="19" xfId="0" applyFont="1" applyBorder="1" applyAlignment="1">
      <alignment horizontal="left"/>
    </xf>
    <xf numFmtId="0" fontId="9" fillId="0" borderId="19" xfId="0" applyFont="1" applyFill="1" applyBorder="1" applyAlignment="1">
      <alignment wrapText="1"/>
    </xf>
    <xf numFmtId="0" fontId="2" fillId="0" borderId="19" xfId="0" applyFont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3" fontId="0" fillId="0" borderId="19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164" fontId="0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/>
    </xf>
    <xf numFmtId="3" fontId="7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41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9" fillId="0" borderId="19" xfId="0" applyFont="1" applyBorder="1" applyAlignment="1">
      <alignment/>
    </xf>
    <xf numFmtId="3" fontId="9" fillId="0" borderId="19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Alignment="1">
      <alignment horizontal="justify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31" borderId="40" xfId="0" applyFont="1" applyFill="1" applyBorder="1" applyAlignment="1">
      <alignment/>
    </xf>
    <xf numFmtId="0" fontId="0" fillId="31" borderId="19" xfId="0" applyFont="1" applyFill="1" applyBorder="1" applyAlignment="1">
      <alignment wrapText="1"/>
    </xf>
    <xf numFmtId="3" fontId="0" fillId="31" borderId="19" xfId="0" applyNumberFormat="1" applyFont="1" applyFill="1" applyBorder="1" applyAlignment="1">
      <alignment/>
    </xf>
    <xf numFmtId="3" fontId="0" fillId="31" borderId="32" xfId="0" applyNumberFormat="1" applyFont="1" applyFill="1" applyBorder="1" applyAlignment="1">
      <alignment/>
    </xf>
    <xf numFmtId="3" fontId="0" fillId="31" borderId="41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2" fillId="0" borderId="43" xfId="0" applyFont="1" applyBorder="1" applyAlignment="1">
      <alignment wrapText="1"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22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0" fillId="31" borderId="41" xfId="0" applyFont="1" applyFill="1" applyBorder="1" applyAlignment="1">
      <alignment/>
    </xf>
    <xf numFmtId="0" fontId="0" fillId="31" borderId="19" xfId="0" applyFont="1" applyFill="1" applyBorder="1" applyAlignment="1">
      <alignment/>
    </xf>
    <xf numFmtId="0" fontId="0" fillId="31" borderId="32" xfId="0" applyFont="1" applyFill="1" applyBorder="1" applyAlignment="1">
      <alignment/>
    </xf>
    <xf numFmtId="0" fontId="0" fillId="0" borderId="49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" fillId="0" borderId="52" xfId="0" applyFont="1" applyBorder="1" applyAlignment="1">
      <alignment wrapText="1"/>
    </xf>
    <xf numFmtId="3" fontId="2" fillId="0" borderId="52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5" xfId="0" applyFont="1" applyBorder="1" applyAlignment="1">
      <alignment horizontal="left" vertical="center"/>
    </xf>
    <xf numFmtId="0" fontId="0" fillId="31" borderId="48" xfId="0" applyFont="1" applyFill="1" applyBorder="1" applyAlignment="1">
      <alignment vertical="center"/>
    </xf>
    <xf numFmtId="0" fontId="0" fillId="31" borderId="22" xfId="0" applyFont="1" applyFill="1" applyBorder="1" applyAlignment="1">
      <alignment wrapText="1"/>
    </xf>
    <xf numFmtId="3" fontId="0" fillId="31" borderId="22" xfId="0" applyNumberFormat="1" applyFont="1" applyFill="1" applyBorder="1" applyAlignment="1">
      <alignment/>
    </xf>
    <xf numFmtId="0" fontId="0" fillId="31" borderId="22" xfId="0" applyFont="1" applyFill="1" applyBorder="1" applyAlignment="1">
      <alignment/>
    </xf>
    <xf numFmtId="0" fontId="0" fillId="31" borderId="47" xfId="0" applyFont="1" applyFill="1" applyBorder="1" applyAlignment="1">
      <alignment/>
    </xf>
    <xf numFmtId="0" fontId="0" fillId="0" borderId="28" xfId="0" applyFont="1" applyBorder="1" applyAlignment="1">
      <alignment wrapText="1"/>
    </xf>
    <xf numFmtId="3" fontId="0" fillId="0" borderId="2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31" borderId="50" xfId="0" applyFont="1" applyFill="1" applyBorder="1" applyAlignment="1">
      <alignment vertical="center"/>
    </xf>
    <xf numFmtId="0" fontId="0" fillId="31" borderId="28" xfId="0" applyFont="1" applyFill="1" applyBorder="1" applyAlignment="1">
      <alignment wrapText="1"/>
    </xf>
    <xf numFmtId="3" fontId="0" fillId="31" borderId="28" xfId="0" applyNumberFormat="1" applyFont="1" applyFill="1" applyBorder="1" applyAlignment="1">
      <alignment/>
    </xf>
    <xf numFmtId="0" fontId="0" fillId="31" borderId="28" xfId="0" applyFont="1" applyFill="1" applyBorder="1" applyAlignment="1">
      <alignment/>
    </xf>
    <xf numFmtId="0" fontId="0" fillId="31" borderId="33" xfId="0" applyFont="1" applyFill="1" applyBorder="1" applyAlignment="1">
      <alignment/>
    </xf>
    <xf numFmtId="0" fontId="0" fillId="0" borderId="56" xfId="0" applyFont="1" applyBorder="1" applyAlignment="1">
      <alignment horizontal="left" vertical="center"/>
    </xf>
    <xf numFmtId="0" fontId="0" fillId="0" borderId="35" xfId="0" applyFont="1" applyBorder="1" applyAlignment="1">
      <alignment wrapText="1"/>
    </xf>
    <xf numFmtId="3" fontId="0" fillId="0" borderId="3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41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0" fillId="0" borderId="19" xfId="0" applyFont="1" applyBorder="1" applyAlignment="1">
      <alignment vertical="center"/>
    </xf>
    <xf numFmtId="3" fontId="2" fillId="0" borderId="32" xfId="0" applyNumberFormat="1" applyFont="1" applyBorder="1" applyAlignment="1">
      <alignment/>
    </xf>
    <xf numFmtId="0" fontId="0" fillId="0" borderId="57" xfId="0" applyFont="1" applyBorder="1" applyAlignment="1">
      <alignment vertical="center"/>
    </xf>
    <xf numFmtId="0" fontId="2" fillId="0" borderId="58" xfId="0" applyFont="1" applyBorder="1" applyAlignment="1">
      <alignment wrapText="1"/>
    </xf>
    <xf numFmtId="3" fontId="2" fillId="0" borderId="58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0" fontId="0" fillId="0" borderId="57" xfId="0" applyFont="1" applyBorder="1" applyAlignment="1">
      <alignment/>
    </xf>
    <xf numFmtId="3" fontId="2" fillId="0" borderId="60" xfId="0" applyNumberFormat="1" applyFont="1" applyBorder="1" applyAlignment="1">
      <alignment/>
    </xf>
    <xf numFmtId="0" fontId="2" fillId="0" borderId="61" xfId="0" applyFont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6" fillId="0" borderId="4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6" fillId="0" borderId="71" xfId="0" applyFont="1" applyBorder="1" applyAlignment="1">
      <alignment/>
    </xf>
    <xf numFmtId="0" fontId="2" fillId="0" borderId="19" xfId="0" applyFont="1" applyBorder="1" applyAlignment="1">
      <alignment/>
    </xf>
    <xf numFmtId="0" fontId="11" fillId="0" borderId="0" xfId="0" applyFont="1" applyAlignment="1">
      <alignment wrapText="1"/>
    </xf>
    <xf numFmtId="0" fontId="5" fillId="0" borderId="63" xfId="0" applyFont="1" applyBorder="1" applyAlignment="1">
      <alignment horizontal="center" vertical="center"/>
    </xf>
    <xf numFmtId="3" fontId="5" fillId="0" borderId="58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62" xfId="0" applyFont="1" applyBorder="1" applyAlignment="1">
      <alignment wrapText="1"/>
    </xf>
    <xf numFmtId="0" fontId="14" fillId="0" borderId="46" xfId="0" applyFont="1" applyBorder="1" applyAlignment="1">
      <alignment/>
    </xf>
    <xf numFmtId="0" fontId="6" fillId="0" borderId="22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0" fontId="6" fillId="0" borderId="69" xfId="0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0" fontId="15" fillId="0" borderId="0" xfId="105">
      <alignment/>
      <protection/>
    </xf>
    <xf numFmtId="0" fontId="16" fillId="23" borderId="73" xfId="105" applyFont="1" applyFill="1" applyBorder="1" applyAlignment="1">
      <alignment horizontal="center" vertical="top" wrapText="1"/>
      <protection/>
    </xf>
    <xf numFmtId="0" fontId="16" fillId="23" borderId="0" xfId="105" applyFont="1" applyFill="1" applyBorder="1" applyAlignment="1">
      <alignment horizontal="center" vertical="top" wrapText="1"/>
      <protection/>
    </xf>
    <xf numFmtId="0" fontId="16" fillId="23" borderId="74" xfId="105" applyFont="1" applyFill="1" applyBorder="1" applyAlignment="1">
      <alignment horizontal="center" vertical="top" wrapText="1"/>
      <protection/>
    </xf>
    <xf numFmtId="0" fontId="16" fillId="23" borderId="73" xfId="105" applyFont="1" applyFill="1" applyBorder="1" applyAlignment="1">
      <alignment horizontal="left" vertical="top" wrapText="1"/>
      <protection/>
    </xf>
    <xf numFmtId="0" fontId="16" fillId="23" borderId="26" xfId="105" applyFont="1" applyFill="1" applyBorder="1" applyAlignment="1">
      <alignment horizontal="center" vertical="top" wrapText="1"/>
      <protection/>
    </xf>
    <xf numFmtId="0" fontId="16" fillId="23" borderId="24" xfId="105" applyFont="1" applyFill="1" applyBorder="1" applyAlignment="1">
      <alignment horizontal="center" vertical="top" wrapText="1"/>
      <protection/>
    </xf>
    <xf numFmtId="0" fontId="16" fillId="23" borderId="25" xfId="105" applyFont="1" applyFill="1" applyBorder="1" applyAlignment="1">
      <alignment horizontal="center" vertical="top" wrapText="1"/>
      <protection/>
    </xf>
    <xf numFmtId="0" fontId="0" fillId="0" borderId="30" xfId="105" applyFont="1" applyBorder="1" applyAlignment="1">
      <alignment horizontal="center" vertical="top" wrapText="1"/>
      <protection/>
    </xf>
    <xf numFmtId="0" fontId="0" fillId="0" borderId="22" xfId="105" applyFont="1" applyBorder="1" applyAlignment="1">
      <alignment horizontal="left" vertical="top" wrapText="1"/>
      <protection/>
    </xf>
    <xf numFmtId="0" fontId="15" fillId="0" borderId="22" xfId="105" applyBorder="1">
      <alignment/>
      <protection/>
    </xf>
    <xf numFmtId="0" fontId="15" fillId="0" borderId="23" xfId="105" applyBorder="1">
      <alignment/>
      <protection/>
    </xf>
    <xf numFmtId="0" fontId="2" fillId="0" borderId="21" xfId="105" applyFont="1" applyBorder="1" applyAlignment="1">
      <alignment horizontal="center" vertical="top" wrapText="1"/>
      <protection/>
    </xf>
    <xf numFmtId="0" fontId="2" fillId="0" borderId="19" xfId="105" applyFont="1" applyBorder="1" applyAlignment="1">
      <alignment horizontal="left" vertical="top" wrapText="1"/>
      <protection/>
    </xf>
    <xf numFmtId="3" fontId="2" fillId="0" borderId="20" xfId="105" applyNumberFormat="1" applyFont="1" applyBorder="1" applyAlignment="1">
      <alignment horizontal="right" vertical="top" wrapText="1"/>
      <protection/>
    </xf>
    <xf numFmtId="0" fontId="0" fillId="0" borderId="21" xfId="105" applyFont="1" applyBorder="1" applyAlignment="1">
      <alignment horizontal="center" vertical="top" wrapText="1"/>
      <protection/>
    </xf>
    <xf numFmtId="0" fontId="0" fillId="0" borderId="19" xfId="105" applyFont="1" applyBorder="1" applyAlignment="1">
      <alignment horizontal="left" vertical="top" wrapText="1"/>
      <protection/>
    </xf>
    <xf numFmtId="3" fontId="0" fillId="0" borderId="20" xfId="105" applyNumberFormat="1" applyFont="1" applyBorder="1" applyAlignment="1">
      <alignment horizontal="right" vertical="top" wrapText="1"/>
      <protection/>
    </xf>
    <xf numFmtId="0" fontId="17" fillId="0" borderId="0" xfId="105" applyFont="1">
      <alignment/>
      <protection/>
    </xf>
    <xf numFmtId="0" fontId="17" fillId="0" borderId="20" xfId="105" applyFont="1" applyBorder="1">
      <alignment/>
      <protection/>
    </xf>
    <xf numFmtId="0" fontId="2" fillId="0" borderId="75" xfId="105" applyFont="1" applyBorder="1" applyAlignment="1">
      <alignment horizontal="center" vertical="top" wrapText="1"/>
      <protection/>
    </xf>
    <xf numFmtId="0" fontId="2" fillId="0" borderId="76" xfId="105" applyFont="1" applyBorder="1" applyAlignment="1">
      <alignment horizontal="left" vertical="top" wrapText="1"/>
      <protection/>
    </xf>
    <xf numFmtId="3" fontId="2" fillId="0" borderId="77" xfId="105" applyNumberFormat="1" applyFont="1" applyBorder="1" applyAlignment="1">
      <alignment horizontal="right" vertical="top" wrapText="1"/>
      <protection/>
    </xf>
    <xf numFmtId="0" fontId="15" fillId="0" borderId="0" xfId="106">
      <alignment/>
      <protection/>
    </xf>
    <xf numFmtId="0" fontId="16" fillId="23" borderId="73" xfId="106" applyFont="1" applyFill="1" applyBorder="1" applyAlignment="1">
      <alignment horizontal="center" vertical="top" wrapText="1"/>
      <protection/>
    </xf>
    <xf numFmtId="0" fontId="16" fillId="23" borderId="0" xfId="106" applyFont="1" applyFill="1" applyBorder="1" applyAlignment="1">
      <alignment horizontal="center" vertical="top" wrapText="1"/>
      <protection/>
    </xf>
    <xf numFmtId="0" fontId="16" fillId="23" borderId="74" xfId="106" applyFont="1" applyFill="1" applyBorder="1" applyAlignment="1">
      <alignment horizontal="center" vertical="top" wrapText="1"/>
      <protection/>
    </xf>
    <xf numFmtId="0" fontId="16" fillId="23" borderId="26" xfId="106" applyFont="1" applyFill="1" applyBorder="1" applyAlignment="1">
      <alignment horizontal="center" vertical="top" wrapText="1"/>
      <protection/>
    </xf>
    <xf numFmtId="0" fontId="16" fillId="23" borderId="24" xfId="106" applyFont="1" applyFill="1" applyBorder="1" applyAlignment="1">
      <alignment horizontal="center" vertical="top" wrapText="1"/>
      <protection/>
    </xf>
    <xf numFmtId="0" fontId="16" fillId="23" borderId="25" xfId="106" applyFont="1" applyFill="1" applyBorder="1" applyAlignment="1">
      <alignment horizontal="center" vertical="top" wrapText="1"/>
      <protection/>
    </xf>
    <xf numFmtId="0" fontId="0" fillId="0" borderId="78" xfId="106" applyFont="1" applyBorder="1" applyAlignment="1">
      <alignment horizontal="center" vertical="top" wrapText="1"/>
      <protection/>
    </xf>
    <xf numFmtId="0" fontId="0" fillId="0" borderId="79" xfId="106" applyFont="1" applyBorder="1" applyAlignment="1">
      <alignment horizontal="left" vertical="top" wrapText="1"/>
      <protection/>
    </xf>
    <xf numFmtId="3" fontId="0" fillId="0" borderId="80" xfId="106" applyNumberFormat="1" applyFont="1" applyBorder="1" applyAlignment="1">
      <alignment horizontal="right" vertical="top" wrapText="1"/>
      <protection/>
    </xf>
    <xf numFmtId="0" fontId="0" fillId="0" borderId="21" xfId="106" applyFont="1" applyBorder="1" applyAlignment="1">
      <alignment horizontal="center" vertical="top" wrapText="1"/>
      <protection/>
    </xf>
    <xf numFmtId="0" fontId="0" fillId="0" borderId="19" xfId="106" applyFont="1" applyBorder="1" applyAlignment="1">
      <alignment horizontal="left" vertical="top" wrapText="1"/>
      <protection/>
    </xf>
    <xf numFmtId="3" fontId="0" fillId="0" borderId="20" xfId="106" applyNumberFormat="1" applyFont="1" applyBorder="1" applyAlignment="1">
      <alignment horizontal="right" vertical="top" wrapText="1"/>
      <protection/>
    </xf>
    <xf numFmtId="0" fontId="0" fillId="0" borderId="21" xfId="106" applyFont="1" applyFill="1" applyBorder="1" applyAlignment="1">
      <alignment horizontal="center" vertical="top" wrapText="1"/>
      <protection/>
    </xf>
    <xf numFmtId="0" fontId="15" fillId="0" borderId="19" xfId="106" applyBorder="1">
      <alignment/>
      <protection/>
    </xf>
    <xf numFmtId="0" fontId="0" fillId="0" borderId="75" xfId="106" applyFont="1" applyFill="1" applyBorder="1" applyAlignment="1">
      <alignment horizontal="center" vertical="top" wrapText="1"/>
      <protection/>
    </xf>
    <xf numFmtId="0" fontId="15" fillId="0" borderId="76" xfId="106" applyBorder="1">
      <alignment/>
      <protection/>
    </xf>
    <xf numFmtId="3" fontId="0" fillId="0" borderId="77" xfId="106" applyNumberFormat="1" applyFont="1" applyBorder="1" applyAlignment="1">
      <alignment horizontal="right" vertical="top" wrapText="1"/>
      <protection/>
    </xf>
    <xf numFmtId="0" fontId="15" fillId="0" borderId="0" xfId="104">
      <alignment/>
      <protection/>
    </xf>
    <xf numFmtId="0" fontId="16" fillId="23" borderId="73" xfId="104" applyFont="1" applyFill="1" applyBorder="1" applyAlignment="1">
      <alignment horizontal="center" vertical="top" wrapText="1"/>
      <protection/>
    </xf>
    <xf numFmtId="0" fontId="16" fillId="23" borderId="0" xfId="104" applyFont="1" applyFill="1" applyBorder="1" applyAlignment="1">
      <alignment horizontal="center" vertical="top" wrapText="1"/>
      <protection/>
    </xf>
    <xf numFmtId="0" fontId="16" fillId="23" borderId="73" xfId="104" applyFont="1" applyFill="1" applyBorder="1" applyAlignment="1">
      <alignment horizontal="left" vertical="top" wrapText="1"/>
      <protection/>
    </xf>
    <xf numFmtId="0" fontId="16" fillId="23" borderId="81" xfId="104" applyFont="1" applyFill="1" applyBorder="1" applyAlignment="1">
      <alignment horizontal="center" vertical="top" wrapText="1"/>
      <protection/>
    </xf>
    <xf numFmtId="0" fontId="16" fillId="23" borderId="82" xfId="104" applyFont="1" applyFill="1" applyBorder="1" applyAlignment="1">
      <alignment horizontal="center" vertical="top" wrapText="1"/>
      <protection/>
    </xf>
    <xf numFmtId="0" fontId="16" fillId="23" borderId="83" xfId="104" applyFont="1" applyFill="1" applyBorder="1" applyAlignment="1">
      <alignment horizontal="center" vertical="top" wrapText="1"/>
      <protection/>
    </xf>
    <xf numFmtId="0" fontId="0" fillId="0" borderId="19" xfId="104" applyFont="1" applyBorder="1" applyAlignment="1">
      <alignment horizontal="center" vertical="top" wrapText="1"/>
      <protection/>
    </xf>
    <xf numFmtId="0" fontId="0" fillId="0" borderId="19" xfId="104" applyFont="1" applyBorder="1" applyAlignment="1">
      <alignment horizontal="left" vertical="top" wrapText="1"/>
      <protection/>
    </xf>
    <xf numFmtId="3" fontId="0" fillId="0" borderId="19" xfId="104" applyNumberFormat="1" applyFont="1" applyBorder="1" applyAlignment="1">
      <alignment horizontal="right" vertical="top" wrapText="1"/>
      <protection/>
    </xf>
    <xf numFmtId="0" fontId="2" fillId="0" borderId="19" xfId="104" applyFont="1" applyBorder="1" applyAlignment="1">
      <alignment horizontal="center" vertical="top" wrapText="1"/>
      <protection/>
    </xf>
    <xf numFmtId="0" fontId="2" fillId="0" borderId="19" xfId="104" applyFont="1" applyBorder="1" applyAlignment="1">
      <alignment horizontal="left" vertical="top" wrapText="1"/>
      <protection/>
    </xf>
    <xf numFmtId="3" fontId="2" fillId="0" borderId="19" xfId="104" applyNumberFormat="1" applyFont="1" applyBorder="1" applyAlignment="1">
      <alignment horizontal="right" vertical="top" wrapText="1"/>
      <protection/>
    </xf>
    <xf numFmtId="0" fontId="17" fillId="0" borderId="0" xfId="104" applyFont="1">
      <alignment/>
      <protection/>
    </xf>
    <xf numFmtId="0" fontId="15" fillId="0" borderId="19" xfId="104" applyBorder="1">
      <alignment/>
      <protection/>
    </xf>
    <xf numFmtId="0" fontId="2" fillId="0" borderId="19" xfId="104" applyFont="1" applyFill="1" applyBorder="1" applyAlignment="1">
      <alignment horizontal="center" vertical="top" wrapText="1"/>
      <protection/>
    </xf>
    <xf numFmtId="0" fontId="17" fillId="0" borderId="19" xfId="104" applyFont="1" applyBorder="1">
      <alignment/>
      <protection/>
    </xf>
    <xf numFmtId="3" fontId="17" fillId="0" borderId="19" xfId="104" applyNumberFormat="1" applyFont="1" applyBorder="1">
      <alignment/>
      <protection/>
    </xf>
    <xf numFmtId="0" fontId="0" fillId="0" borderId="19" xfId="104" applyFont="1" applyFill="1" applyBorder="1" applyAlignment="1">
      <alignment horizontal="center" vertical="top" wrapText="1"/>
      <protection/>
    </xf>
    <xf numFmtId="3" fontId="15" fillId="0" borderId="19" xfId="104" applyNumberFormat="1" applyBorder="1">
      <alignment/>
      <protection/>
    </xf>
    <xf numFmtId="0" fontId="36" fillId="0" borderId="0" xfId="107" applyFont="1" applyAlignment="1" applyProtection="1">
      <alignment horizontal="right"/>
      <protection/>
    </xf>
    <xf numFmtId="0" fontId="23" fillId="0" borderId="0" xfId="107" applyProtection="1">
      <alignment/>
      <protection/>
    </xf>
    <xf numFmtId="0" fontId="38" fillId="0" borderId="0" xfId="107" applyFont="1" applyAlignment="1" applyProtection="1">
      <alignment horizontal="center" vertical="center" wrapText="1"/>
      <protection locked="0"/>
    </xf>
    <xf numFmtId="0" fontId="39" fillId="0" borderId="0" xfId="107" applyFont="1" applyAlignment="1" applyProtection="1">
      <alignment horizontal="right" vertical="center" wrapText="1"/>
      <protection locked="0"/>
    </xf>
    <xf numFmtId="0" fontId="40" fillId="0" borderId="0" xfId="107" applyFont="1" applyAlignment="1" applyProtection="1">
      <alignment horizontal="center"/>
      <protection/>
    </xf>
    <xf numFmtId="0" fontId="41" fillId="0" borderId="0" xfId="107" applyFont="1" applyAlignment="1" applyProtection="1">
      <alignment horizontal="right"/>
      <protection/>
    </xf>
    <xf numFmtId="0" fontId="42" fillId="0" borderId="26" xfId="107" applyFont="1" applyBorder="1" applyAlignment="1" applyProtection="1">
      <alignment horizontal="center" vertical="center" wrapText="1"/>
      <protection/>
    </xf>
    <xf numFmtId="0" fontId="40" fillId="0" borderId="24" xfId="107" applyFont="1" applyBorder="1" applyAlignment="1" applyProtection="1">
      <alignment horizontal="center" vertical="center" wrapText="1"/>
      <protection/>
    </xf>
    <xf numFmtId="0" fontId="40" fillId="0" borderId="25" xfId="107" applyFont="1" applyBorder="1" applyAlignment="1" applyProtection="1">
      <alignment horizontal="center" vertical="center" wrapText="1"/>
      <protection/>
    </xf>
    <xf numFmtId="0" fontId="40" fillId="0" borderId="30" xfId="107" applyFont="1" applyBorder="1" applyAlignment="1" applyProtection="1">
      <alignment horizontal="center" vertical="top" wrapText="1"/>
      <protection/>
    </xf>
    <xf numFmtId="0" fontId="43" fillId="0" borderId="22" xfId="107" applyFont="1" applyBorder="1" applyAlignment="1" applyProtection="1">
      <alignment horizontal="left" vertical="top" wrapText="1"/>
      <protection locked="0"/>
    </xf>
    <xf numFmtId="9" fontId="43" fillId="0" borderId="22" xfId="117" applyFont="1" applyFill="1" applyBorder="1" applyAlignment="1" applyProtection="1">
      <alignment horizontal="center" vertical="center" wrapText="1"/>
      <protection locked="0"/>
    </xf>
    <xf numFmtId="168" fontId="43" fillId="0" borderId="22" xfId="74" applyNumberFormat="1" applyFont="1" applyBorder="1" applyAlignment="1" applyProtection="1">
      <alignment horizontal="center" vertical="center" wrapText="1"/>
      <protection locked="0"/>
    </xf>
    <xf numFmtId="168" fontId="43" fillId="0" borderId="23" xfId="74" applyNumberFormat="1" applyFont="1" applyBorder="1" applyAlignment="1" applyProtection="1">
      <alignment horizontal="center" vertical="top" wrapText="1"/>
      <protection locked="0"/>
    </xf>
    <xf numFmtId="0" fontId="40" fillId="0" borderId="21" xfId="107" applyFont="1" applyBorder="1" applyAlignment="1" applyProtection="1">
      <alignment horizontal="center" vertical="top" wrapText="1"/>
      <protection/>
    </xf>
    <xf numFmtId="0" fontId="43" fillId="0" borderId="19" xfId="107" applyFont="1" applyBorder="1" applyAlignment="1" applyProtection="1">
      <alignment horizontal="left" vertical="top" wrapText="1"/>
      <protection locked="0"/>
    </xf>
    <xf numFmtId="9" fontId="43" fillId="0" borderId="19" xfId="117" applyFont="1" applyBorder="1" applyAlignment="1" applyProtection="1">
      <alignment horizontal="center" vertical="center" wrapText="1"/>
      <protection locked="0"/>
    </xf>
    <xf numFmtId="168" fontId="43" fillId="0" borderId="19" xfId="74" applyNumberFormat="1" applyFont="1" applyBorder="1" applyAlignment="1" applyProtection="1">
      <alignment horizontal="center" vertical="center" wrapText="1"/>
      <protection locked="0"/>
    </xf>
    <xf numFmtId="168" fontId="43" fillId="0" borderId="20" xfId="74" applyNumberFormat="1" applyFont="1" applyBorder="1" applyAlignment="1" applyProtection="1">
      <alignment horizontal="center" vertical="top" wrapText="1"/>
      <protection locked="0"/>
    </xf>
    <xf numFmtId="0" fontId="40" fillId="0" borderId="27" xfId="107" applyFont="1" applyBorder="1" applyAlignment="1" applyProtection="1">
      <alignment horizontal="center" vertical="top" wrapText="1"/>
      <protection/>
    </xf>
    <xf numFmtId="0" fontId="43" fillId="0" borderId="28" xfId="107" applyFont="1" applyBorder="1" applyAlignment="1" applyProtection="1">
      <alignment horizontal="left" vertical="top" wrapText="1"/>
      <protection locked="0"/>
    </xf>
    <xf numFmtId="9" fontId="43" fillId="0" borderId="28" xfId="117" applyFont="1" applyBorder="1" applyAlignment="1" applyProtection="1">
      <alignment horizontal="center" vertical="center" wrapText="1"/>
      <protection locked="0"/>
    </xf>
    <xf numFmtId="168" fontId="43" fillId="0" borderId="28" xfId="74" applyNumberFormat="1" applyFont="1" applyBorder="1" applyAlignment="1" applyProtection="1">
      <alignment horizontal="center" vertical="center" wrapText="1"/>
      <protection locked="0"/>
    </xf>
    <xf numFmtId="168" fontId="43" fillId="0" borderId="29" xfId="74" applyNumberFormat="1" applyFont="1" applyBorder="1" applyAlignment="1" applyProtection="1">
      <alignment horizontal="center" vertical="top" wrapText="1"/>
      <protection locked="0"/>
    </xf>
    <xf numFmtId="0" fontId="40" fillId="42" borderId="24" xfId="107" applyFont="1" applyFill="1" applyBorder="1" applyAlignment="1" applyProtection="1">
      <alignment horizontal="center" vertical="top" wrapText="1"/>
      <protection/>
    </xf>
    <xf numFmtId="168" fontId="43" fillId="0" borderId="24" xfId="74" applyNumberFormat="1" applyFont="1" applyBorder="1" applyAlignment="1" applyProtection="1">
      <alignment horizontal="center" vertical="center" wrapText="1"/>
      <protection/>
    </xf>
    <xf numFmtId="168" fontId="43" fillId="0" borderId="25" xfId="74" applyNumberFormat="1" applyFont="1" applyBorder="1" applyAlignment="1" applyProtection="1">
      <alignment horizontal="center" vertical="top" wrapText="1"/>
      <protection/>
    </xf>
    <xf numFmtId="0" fontId="15" fillId="0" borderId="0" xfId="105" applyFont="1">
      <alignment/>
      <protection/>
    </xf>
    <xf numFmtId="0" fontId="2" fillId="0" borderId="32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86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2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6" fillId="23" borderId="92" xfId="105" applyFont="1" applyFill="1" applyBorder="1" applyAlignment="1">
      <alignment horizontal="center" vertical="top" wrapText="1"/>
      <protection/>
    </xf>
    <xf numFmtId="0" fontId="15" fillId="0" borderId="93" xfId="105" applyBorder="1">
      <alignment/>
      <protection/>
    </xf>
    <xf numFmtId="0" fontId="15" fillId="0" borderId="94" xfId="105" applyBorder="1">
      <alignment/>
      <protection/>
    </xf>
    <xf numFmtId="0" fontId="16" fillId="23" borderId="92" xfId="106" applyFont="1" applyFill="1" applyBorder="1" applyAlignment="1">
      <alignment horizontal="center" vertical="top" wrapText="1"/>
      <protection/>
    </xf>
    <xf numFmtId="0" fontId="15" fillId="0" borderId="93" xfId="106" applyBorder="1">
      <alignment/>
      <protection/>
    </xf>
    <xf numFmtId="0" fontId="15" fillId="0" borderId="94" xfId="106" applyBorder="1">
      <alignment/>
      <protection/>
    </xf>
    <xf numFmtId="0" fontId="16" fillId="23" borderId="92" xfId="104" applyFont="1" applyFill="1" applyBorder="1" applyAlignment="1">
      <alignment horizontal="center" vertical="top" wrapText="1"/>
      <protection/>
    </xf>
    <xf numFmtId="0" fontId="15" fillId="0" borderId="93" xfId="104" applyBorder="1">
      <alignment/>
      <protection/>
    </xf>
    <xf numFmtId="0" fontId="38" fillId="0" borderId="0" xfId="107" applyFont="1" applyAlignment="1" applyProtection="1">
      <alignment horizontal="center" vertical="center" wrapText="1"/>
      <protection locked="0"/>
    </xf>
    <xf numFmtId="0" fontId="40" fillId="0" borderId="26" xfId="107" applyFont="1" applyBorder="1" applyAlignment="1" applyProtection="1">
      <alignment wrapText="1"/>
      <protection/>
    </xf>
    <xf numFmtId="0" fontId="40" fillId="0" borderId="24" xfId="107" applyFont="1" applyBorder="1" applyAlignment="1" applyProtection="1">
      <alignment wrapText="1"/>
      <protection/>
    </xf>
    <xf numFmtId="0" fontId="37" fillId="0" borderId="0" xfId="107" applyFont="1" applyAlignment="1" applyProtection="1">
      <alignment horizontal="center" textRotation="180"/>
      <protection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106" applyFont="1">
      <alignment/>
      <protection/>
    </xf>
    <xf numFmtId="0" fontId="46" fillId="0" borderId="0" xfId="104" applyFont="1">
      <alignment/>
      <protection/>
    </xf>
  </cellXfs>
  <cellStyles count="10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Followed Hyperlink" xfId="96"/>
    <cellStyle name="Linked Cell" xfId="97"/>
    <cellStyle name="Magyarázó szöveg" xfId="98"/>
    <cellStyle name="Neutral" xfId="99"/>
    <cellStyle name="Normál 2" xfId="100"/>
    <cellStyle name="Normál 3" xfId="101"/>
    <cellStyle name="Normál 4" xfId="102"/>
    <cellStyle name="Normál 5" xfId="103"/>
    <cellStyle name="Normál_10. sz. mell.BS. EREDMÉNYKIMUTATÁS . 2014 ZÁRSZ" xfId="104"/>
    <cellStyle name="Normál_8.sz. melléklet Bs. Mérleg 2014 ZÁRSZ" xfId="105"/>
    <cellStyle name="Normál_9. sz. mell.Bs. maradványkimutatás  2014 ZÁRSZ" xfId="106"/>
    <cellStyle name="Normál_Munkafüzet1" xfId="107"/>
    <cellStyle name="Normal_tanusitv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22">
      <selection activeCell="A3" sqref="A3:P3"/>
    </sheetView>
  </sheetViews>
  <sheetFormatPr defaultColWidth="9.140625" defaultRowHeight="12.75"/>
  <cols>
    <col min="1" max="1" width="4.28125" style="0" customWidth="1"/>
    <col min="2" max="2" width="43.140625" style="0" customWidth="1"/>
    <col min="3" max="3" width="12.57421875" style="0" customWidth="1"/>
    <col min="4" max="4" width="9.57421875" style="0" customWidth="1"/>
    <col min="5" max="5" width="9.8515625" style="0" customWidth="1"/>
    <col min="6" max="6" width="10.421875" style="0" customWidth="1"/>
    <col min="7" max="7" width="10.7109375" style="0" customWidth="1"/>
    <col min="8" max="8" width="12.140625" style="0" customWidth="1"/>
    <col min="9" max="11" width="11.00390625" style="0" customWidth="1"/>
    <col min="12" max="12" width="3.28125" style="0" customWidth="1"/>
    <col min="13" max="13" width="32.7109375" style="0" customWidth="1"/>
    <col min="14" max="14" width="11.421875" style="0" customWidth="1"/>
    <col min="15" max="15" width="10.140625" style="0" customWidth="1"/>
    <col min="16" max="16" width="10.57421875" style="0" customWidth="1"/>
    <col min="17" max="18" width="11.421875" style="0" customWidth="1"/>
    <col min="19" max="19" width="11.7109375" style="0" customWidth="1"/>
    <col min="20" max="20" width="9.8515625" style="0" customWidth="1"/>
  </cols>
  <sheetData>
    <row r="1" spans="1:16" ht="12.75">
      <c r="A1" s="24"/>
      <c r="N1" s="20"/>
      <c r="P1" s="20" t="s">
        <v>73</v>
      </c>
    </row>
    <row r="2" spans="1:22" ht="15" customHeight="1">
      <c r="A2" s="288" t="s">
        <v>648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9"/>
      <c r="R2" s="29"/>
      <c r="S2" s="29"/>
      <c r="T2" s="29"/>
      <c r="U2" s="29"/>
      <c r="V2" s="29"/>
    </row>
    <row r="3" spans="1:22" ht="30" customHeight="1">
      <c r="A3" s="289" t="s">
        <v>283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9"/>
      <c r="R3" s="29"/>
      <c r="S3" s="29"/>
      <c r="T3" s="29"/>
      <c r="U3" s="29"/>
      <c r="V3" s="29"/>
    </row>
    <row r="4" spans="1:22" ht="13.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1"/>
      <c r="O4" s="29"/>
      <c r="P4" s="31" t="s">
        <v>24</v>
      </c>
      <c r="Q4" s="29"/>
      <c r="R4" s="29"/>
      <c r="S4" s="29"/>
      <c r="T4" s="29"/>
      <c r="U4" s="29"/>
      <c r="V4" s="29"/>
    </row>
    <row r="5" spans="1:22" ht="12.75" customHeight="1" thickTop="1">
      <c r="A5" s="294" t="s">
        <v>439</v>
      </c>
      <c r="B5" s="292" t="s">
        <v>1</v>
      </c>
      <c r="C5" s="290" t="s">
        <v>255</v>
      </c>
      <c r="D5" s="286" t="s">
        <v>75</v>
      </c>
      <c r="E5" s="287"/>
      <c r="F5" s="297" t="s">
        <v>343</v>
      </c>
      <c r="G5" s="299" t="s">
        <v>370</v>
      </c>
      <c r="H5" s="300"/>
      <c r="I5" s="305" t="s">
        <v>418</v>
      </c>
      <c r="J5" s="307" t="s">
        <v>420</v>
      </c>
      <c r="K5" s="308"/>
      <c r="L5" s="309" t="s">
        <v>439</v>
      </c>
      <c r="M5" s="292" t="s">
        <v>1</v>
      </c>
      <c r="N5" s="290" t="s">
        <v>256</v>
      </c>
      <c r="O5" s="286" t="s">
        <v>75</v>
      </c>
      <c r="P5" s="287"/>
      <c r="Q5" s="301" t="s">
        <v>371</v>
      </c>
      <c r="R5" s="284" t="s">
        <v>370</v>
      </c>
      <c r="S5" s="304"/>
      <c r="T5" s="301" t="s">
        <v>418</v>
      </c>
      <c r="U5" s="284" t="s">
        <v>420</v>
      </c>
      <c r="V5" s="285"/>
    </row>
    <row r="6" spans="1:22" ht="39" customHeight="1" thickBot="1">
      <c r="A6" s="295"/>
      <c r="B6" s="296"/>
      <c r="C6" s="291"/>
      <c r="D6" s="79" t="s">
        <v>76</v>
      </c>
      <c r="E6" s="82" t="s">
        <v>77</v>
      </c>
      <c r="F6" s="298"/>
      <c r="G6" s="50" t="s">
        <v>76</v>
      </c>
      <c r="H6" s="50" t="s">
        <v>77</v>
      </c>
      <c r="I6" s="306"/>
      <c r="J6" s="50" t="s">
        <v>421</v>
      </c>
      <c r="K6" s="50" t="s">
        <v>77</v>
      </c>
      <c r="L6" s="310"/>
      <c r="M6" s="293"/>
      <c r="N6" s="291"/>
      <c r="O6" s="79" t="s">
        <v>76</v>
      </c>
      <c r="P6" s="82" t="s">
        <v>77</v>
      </c>
      <c r="Q6" s="302"/>
      <c r="R6" s="26" t="s">
        <v>76</v>
      </c>
      <c r="S6" s="81" t="s">
        <v>77</v>
      </c>
      <c r="T6" s="303"/>
      <c r="U6" s="26" t="s">
        <v>76</v>
      </c>
      <c r="V6" s="26" t="s">
        <v>77</v>
      </c>
    </row>
    <row r="7" spans="1:22" ht="13.5" thickTop="1">
      <c r="A7" s="83" t="s">
        <v>4</v>
      </c>
      <c r="B7" s="84" t="s">
        <v>3</v>
      </c>
      <c r="C7" s="85"/>
      <c r="D7" s="85"/>
      <c r="E7" s="86"/>
      <c r="F7" s="87"/>
      <c r="G7" s="87"/>
      <c r="H7" s="87"/>
      <c r="I7" s="87"/>
      <c r="J7" s="87"/>
      <c r="K7" s="87"/>
      <c r="L7" s="88" t="s">
        <v>257</v>
      </c>
      <c r="M7" s="84" t="s">
        <v>5</v>
      </c>
      <c r="N7" s="85"/>
      <c r="O7" s="85"/>
      <c r="P7" s="89"/>
      <c r="Q7" s="33"/>
      <c r="R7" s="33"/>
      <c r="S7" s="90"/>
      <c r="T7" s="33"/>
      <c r="U7" s="33"/>
      <c r="V7" s="33"/>
    </row>
    <row r="8" spans="1:22" ht="12.75">
      <c r="A8" s="91" t="s">
        <v>422</v>
      </c>
      <c r="B8" s="32" t="s">
        <v>7</v>
      </c>
      <c r="C8" s="59">
        <v>8233</v>
      </c>
      <c r="D8" s="59">
        <v>8233</v>
      </c>
      <c r="E8" s="92">
        <v>0</v>
      </c>
      <c r="F8" s="59">
        <v>9599</v>
      </c>
      <c r="G8" s="59">
        <v>9479</v>
      </c>
      <c r="H8" s="59">
        <v>120</v>
      </c>
      <c r="I8" s="93">
        <v>6316</v>
      </c>
      <c r="J8" s="93">
        <v>6316</v>
      </c>
      <c r="K8" s="93"/>
      <c r="L8" s="94" t="s">
        <v>430</v>
      </c>
      <c r="M8" s="32" t="s">
        <v>10</v>
      </c>
      <c r="N8" s="59">
        <v>17557</v>
      </c>
      <c r="O8" s="33">
        <v>17557</v>
      </c>
      <c r="P8" s="90">
        <v>0</v>
      </c>
      <c r="Q8" s="33">
        <v>17827</v>
      </c>
      <c r="R8" s="33">
        <v>17417</v>
      </c>
      <c r="S8" s="90">
        <v>410</v>
      </c>
      <c r="T8" s="33">
        <v>17726</v>
      </c>
      <c r="U8" s="33">
        <v>17726</v>
      </c>
      <c r="V8" s="33"/>
    </row>
    <row r="9" spans="1:22" ht="12.75" customHeight="1">
      <c r="A9" s="91" t="s">
        <v>423</v>
      </c>
      <c r="B9" s="32" t="s">
        <v>6</v>
      </c>
      <c r="C9" s="59">
        <v>11825</v>
      </c>
      <c r="D9" s="59">
        <v>10053</v>
      </c>
      <c r="E9" s="92">
        <v>1772</v>
      </c>
      <c r="F9" s="59">
        <v>16956</v>
      </c>
      <c r="G9" s="59">
        <v>14538</v>
      </c>
      <c r="H9" s="59">
        <v>2418</v>
      </c>
      <c r="I9" s="93">
        <v>16242</v>
      </c>
      <c r="J9" s="93">
        <v>15007</v>
      </c>
      <c r="K9" s="93">
        <v>1235</v>
      </c>
      <c r="L9" s="94" t="s">
        <v>431</v>
      </c>
      <c r="M9" s="32" t="s">
        <v>78</v>
      </c>
      <c r="N9" s="59">
        <v>4133</v>
      </c>
      <c r="O9" s="33">
        <v>4133</v>
      </c>
      <c r="P9" s="90">
        <v>0</v>
      </c>
      <c r="Q9" s="33">
        <v>4445</v>
      </c>
      <c r="R9" s="33">
        <v>4445</v>
      </c>
      <c r="S9" s="90">
        <v>0</v>
      </c>
      <c r="T9" s="33">
        <v>4255</v>
      </c>
      <c r="U9" s="33">
        <v>4255</v>
      </c>
      <c r="V9" s="33"/>
    </row>
    <row r="10" spans="1:22" ht="12.75">
      <c r="A10" s="91" t="s">
        <v>424</v>
      </c>
      <c r="B10" s="32" t="s">
        <v>266</v>
      </c>
      <c r="C10" s="59">
        <v>48593</v>
      </c>
      <c r="D10" s="59">
        <v>48593</v>
      </c>
      <c r="E10" s="92">
        <v>0</v>
      </c>
      <c r="F10" s="59">
        <v>57293</v>
      </c>
      <c r="G10" s="59">
        <v>57293</v>
      </c>
      <c r="H10" s="59">
        <v>0</v>
      </c>
      <c r="I10" s="93">
        <v>57293</v>
      </c>
      <c r="J10" s="93">
        <v>57293</v>
      </c>
      <c r="K10" s="93"/>
      <c r="L10" s="94" t="s">
        <v>432</v>
      </c>
      <c r="M10" s="32" t="s">
        <v>11</v>
      </c>
      <c r="N10" s="59">
        <v>18267</v>
      </c>
      <c r="O10" s="33">
        <v>17920</v>
      </c>
      <c r="P10" s="90">
        <v>347</v>
      </c>
      <c r="Q10" s="33">
        <v>20413</v>
      </c>
      <c r="R10" s="33">
        <v>20293</v>
      </c>
      <c r="S10" s="90">
        <v>120</v>
      </c>
      <c r="T10" s="33">
        <v>18591</v>
      </c>
      <c r="U10" s="33">
        <v>18439</v>
      </c>
      <c r="V10" s="33">
        <v>152</v>
      </c>
    </row>
    <row r="11" spans="1:22" ht="12.75">
      <c r="A11" s="91" t="s">
        <v>424</v>
      </c>
      <c r="B11" s="32" t="s">
        <v>258</v>
      </c>
      <c r="C11" s="59">
        <v>8051</v>
      </c>
      <c r="D11" s="59">
        <v>8051</v>
      </c>
      <c r="E11" s="92">
        <v>0</v>
      </c>
      <c r="F11" s="59">
        <v>11262</v>
      </c>
      <c r="G11" s="59">
        <v>11262</v>
      </c>
      <c r="H11" s="59">
        <v>0</v>
      </c>
      <c r="I11" s="93">
        <v>11258</v>
      </c>
      <c r="J11" s="93">
        <v>11258</v>
      </c>
      <c r="K11" s="93"/>
      <c r="L11" s="94" t="s">
        <v>433</v>
      </c>
      <c r="M11" s="32" t="s">
        <v>12</v>
      </c>
      <c r="N11" s="59">
        <v>1520</v>
      </c>
      <c r="O11" s="33">
        <v>1495</v>
      </c>
      <c r="P11" s="90">
        <v>25</v>
      </c>
      <c r="Q11" s="33">
        <v>1877</v>
      </c>
      <c r="R11" s="33">
        <v>959</v>
      </c>
      <c r="S11" s="90">
        <v>918</v>
      </c>
      <c r="T11" s="33">
        <v>1661</v>
      </c>
      <c r="U11" s="33">
        <v>1661</v>
      </c>
      <c r="V11" s="33"/>
    </row>
    <row r="12" spans="1:22" ht="12.75">
      <c r="A12" s="91" t="s">
        <v>425</v>
      </c>
      <c r="B12" s="32" t="s">
        <v>259</v>
      </c>
      <c r="C12" s="59">
        <v>0</v>
      </c>
      <c r="D12" s="59">
        <v>0</v>
      </c>
      <c r="E12" s="92">
        <v>0</v>
      </c>
      <c r="F12" s="59">
        <v>0</v>
      </c>
      <c r="G12" s="59">
        <v>0</v>
      </c>
      <c r="H12" s="59">
        <v>0</v>
      </c>
      <c r="I12" s="93"/>
      <c r="J12" s="93"/>
      <c r="K12" s="93"/>
      <c r="L12" s="94" t="s">
        <v>434</v>
      </c>
      <c r="M12" s="32" t="s">
        <v>13</v>
      </c>
      <c r="N12" s="59">
        <v>39006</v>
      </c>
      <c r="O12" s="33">
        <v>37606</v>
      </c>
      <c r="P12" s="90">
        <v>1400</v>
      </c>
      <c r="Q12" s="33">
        <v>47628</v>
      </c>
      <c r="R12" s="33">
        <v>46408</v>
      </c>
      <c r="S12" s="90">
        <v>1220</v>
      </c>
      <c r="T12" s="33">
        <v>47488</v>
      </c>
      <c r="U12" s="33">
        <v>46405</v>
      </c>
      <c r="V12" s="33">
        <v>1083</v>
      </c>
    </row>
    <row r="13" spans="1:22" ht="12.75">
      <c r="A13" s="91" t="s">
        <v>424</v>
      </c>
      <c r="B13" s="32" t="s">
        <v>274</v>
      </c>
      <c r="C13" s="59">
        <v>0</v>
      </c>
      <c r="D13" s="59">
        <v>0</v>
      </c>
      <c r="E13" s="92">
        <v>0</v>
      </c>
      <c r="F13" s="59">
        <v>0</v>
      </c>
      <c r="G13" s="59">
        <v>0</v>
      </c>
      <c r="H13" s="59">
        <v>0</v>
      </c>
      <c r="I13" s="93"/>
      <c r="J13" s="93"/>
      <c r="K13" s="93"/>
      <c r="L13" s="94" t="s">
        <v>434</v>
      </c>
      <c r="M13" s="32" t="s">
        <v>282</v>
      </c>
      <c r="N13" s="59">
        <v>0</v>
      </c>
      <c r="O13" s="33"/>
      <c r="P13" s="90">
        <v>0</v>
      </c>
      <c r="Q13" s="33">
        <v>0</v>
      </c>
      <c r="R13" s="33">
        <v>0</v>
      </c>
      <c r="S13" s="90">
        <v>0</v>
      </c>
      <c r="T13" s="33">
        <v>0</v>
      </c>
      <c r="U13" s="33"/>
      <c r="V13" s="33"/>
    </row>
    <row r="14" spans="1:22" ht="12.75">
      <c r="A14" s="95"/>
      <c r="B14" s="96"/>
      <c r="C14" s="97"/>
      <c r="D14" s="97"/>
      <c r="E14" s="98"/>
      <c r="F14" s="97"/>
      <c r="G14" s="97"/>
      <c r="H14" s="97"/>
      <c r="I14" s="99"/>
      <c r="J14" s="99"/>
      <c r="K14" s="99"/>
      <c r="L14" s="94" t="s">
        <v>434</v>
      </c>
      <c r="M14" s="32" t="s">
        <v>64</v>
      </c>
      <c r="N14" s="59">
        <v>0</v>
      </c>
      <c r="O14" s="33"/>
      <c r="P14" s="90">
        <v>0</v>
      </c>
      <c r="Q14" s="33">
        <v>5922</v>
      </c>
      <c r="R14" s="33">
        <v>5922</v>
      </c>
      <c r="S14" s="90">
        <v>0</v>
      </c>
      <c r="T14" s="33">
        <v>0</v>
      </c>
      <c r="U14" s="33"/>
      <c r="V14" s="33"/>
    </row>
    <row r="15" spans="1:22" ht="13.5" thickBot="1">
      <c r="A15" s="100"/>
      <c r="B15" s="101" t="s">
        <v>19</v>
      </c>
      <c r="C15" s="102">
        <f aca="true" t="shared" si="0" ref="C15:H15">SUM(C8:C14)</f>
        <v>76702</v>
      </c>
      <c r="D15" s="102">
        <f t="shared" si="0"/>
        <v>74930</v>
      </c>
      <c r="E15" s="103">
        <f t="shared" si="0"/>
        <v>1772</v>
      </c>
      <c r="F15" s="103">
        <f t="shared" si="0"/>
        <v>95110</v>
      </c>
      <c r="G15" s="103">
        <f t="shared" si="0"/>
        <v>92572</v>
      </c>
      <c r="H15" s="103">
        <f t="shared" si="0"/>
        <v>2538</v>
      </c>
      <c r="I15" s="103">
        <f>SUM(I8:I14)</f>
        <v>91109</v>
      </c>
      <c r="J15" s="103">
        <f>SUM(J8:J14)</f>
        <v>89874</v>
      </c>
      <c r="K15" s="103">
        <f>SUM(K8:K14)</f>
        <v>1235</v>
      </c>
      <c r="L15" s="104"/>
      <c r="M15" s="101" t="s">
        <v>17</v>
      </c>
      <c r="N15" s="102">
        <f aca="true" t="shared" si="1" ref="N15:S15">N8+N9+N10+N11+N12+N14</f>
        <v>80483</v>
      </c>
      <c r="O15" s="102">
        <f t="shared" si="1"/>
        <v>78711</v>
      </c>
      <c r="P15" s="103">
        <f t="shared" si="1"/>
        <v>1772</v>
      </c>
      <c r="Q15" s="103">
        <f t="shared" si="1"/>
        <v>98112</v>
      </c>
      <c r="R15" s="103">
        <f t="shared" si="1"/>
        <v>95444</v>
      </c>
      <c r="S15" s="103">
        <f t="shared" si="1"/>
        <v>2668</v>
      </c>
      <c r="T15" s="103">
        <f>T8+T9+T10+T11+T12+T14</f>
        <v>89721</v>
      </c>
      <c r="U15" s="103">
        <f>U8+U9+U10+U11+U12+U14</f>
        <v>88486</v>
      </c>
      <c r="V15" s="103">
        <f>V8+V9+V10+V11+V12+V14</f>
        <v>1235</v>
      </c>
    </row>
    <row r="16" spans="1:22" ht="13.5" thickTop="1">
      <c r="A16" s="105" t="s">
        <v>426</v>
      </c>
      <c r="B16" s="106" t="s">
        <v>8</v>
      </c>
      <c r="C16" s="107">
        <v>0</v>
      </c>
      <c r="D16" s="107">
        <v>0</v>
      </c>
      <c r="E16" s="108">
        <v>0</v>
      </c>
      <c r="F16" s="59">
        <v>3600</v>
      </c>
      <c r="G16" s="59">
        <v>3600</v>
      </c>
      <c r="H16" s="59">
        <v>0</v>
      </c>
      <c r="I16" s="109">
        <v>3600</v>
      </c>
      <c r="J16" s="109">
        <v>3600</v>
      </c>
      <c r="K16" s="109"/>
      <c r="L16" s="110" t="s">
        <v>435</v>
      </c>
      <c r="M16" s="106" t="s">
        <v>14</v>
      </c>
      <c r="N16" s="107">
        <v>200</v>
      </c>
      <c r="O16" s="111">
        <v>200</v>
      </c>
      <c r="P16" s="112">
        <v>0</v>
      </c>
      <c r="Q16" s="33">
        <v>12395</v>
      </c>
      <c r="R16" s="33">
        <v>12395</v>
      </c>
      <c r="S16" s="90">
        <v>0</v>
      </c>
      <c r="T16" s="33">
        <v>12386</v>
      </c>
      <c r="U16" s="33">
        <v>12386</v>
      </c>
      <c r="V16" s="33"/>
    </row>
    <row r="17" spans="1:22" ht="12.75">
      <c r="A17" s="105" t="s">
        <v>427</v>
      </c>
      <c r="B17" s="106" t="s">
        <v>287</v>
      </c>
      <c r="C17" s="107">
        <v>0</v>
      </c>
      <c r="D17" s="107">
        <v>0</v>
      </c>
      <c r="E17" s="108">
        <v>0</v>
      </c>
      <c r="F17" s="59">
        <v>0</v>
      </c>
      <c r="G17" s="59">
        <v>0</v>
      </c>
      <c r="H17" s="59">
        <v>0</v>
      </c>
      <c r="I17" s="93">
        <v>0</v>
      </c>
      <c r="J17" s="93">
        <v>0</v>
      </c>
      <c r="K17" s="93"/>
      <c r="L17" s="94" t="s">
        <v>436</v>
      </c>
      <c r="M17" s="32" t="s">
        <v>15</v>
      </c>
      <c r="N17" s="59">
        <v>1000</v>
      </c>
      <c r="O17" s="33">
        <v>1000</v>
      </c>
      <c r="P17" s="90">
        <v>0</v>
      </c>
      <c r="Q17" s="33">
        <v>1000</v>
      </c>
      <c r="R17" s="33">
        <v>1000</v>
      </c>
      <c r="S17" s="90">
        <v>0</v>
      </c>
      <c r="T17" s="33">
        <v>0</v>
      </c>
      <c r="U17" s="33">
        <v>0</v>
      </c>
      <c r="V17" s="33"/>
    </row>
    <row r="18" spans="1:22" ht="25.5">
      <c r="A18" s="91" t="s">
        <v>427</v>
      </c>
      <c r="B18" s="32" t="s">
        <v>275</v>
      </c>
      <c r="C18" s="59">
        <v>243</v>
      </c>
      <c r="D18" s="59">
        <v>243</v>
      </c>
      <c r="E18" s="92">
        <v>0</v>
      </c>
      <c r="F18" s="59">
        <v>8173</v>
      </c>
      <c r="G18" s="59">
        <v>8173</v>
      </c>
      <c r="H18" s="59">
        <v>0</v>
      </c>
      <c r="I18" s="93">
        <v>8173</v>
      </c>
      <c r="J18" s="93">
        <v>8173</v>
      </c>
      <c r="K18" s="93"/>
      <c r="L18" s="94" t="s">
        <v>437</v>
      </c>
      <c r="M18" s="32" t="s">
        <v>16</v>
      </c>
      <c r="N18" s="59">
        <v>262</v>
      </c>
      <c r="O18" s="33">
        <v>262</v>
      </c>
      <c r="P18" s="90">
        <v>0</v>
      </c>
      <c r="Q18" s="33">
        <v>267</v>
      </c>
      <c r="R18" s="33">
        <v>267</v>
      </c>
      <c r="S18" s="90">
        <v>0</v>
      </c>
      <c r="T18" s="33">
        <v>267</v>
      </c>
      <c r="U18" s="33">
        <v>267</v>
      </c>
      <c r="V18" s="33"/>
    </row>
    <row r="19" spans="1:22" ht="12.75">
      <c r="A19" s="91" t="s">
        <v>428</v>
      </c>
      <c r="B19" s="32" t="s">
        <v>224</v>
      </c>
      <c r="C19" s="59">
        <v>0</v>
      </c>
      <c r="D19" s="59">
        <v>0</v>
      </c>
      <c r="E19" s="92">
        <v>0</v>
      </c>
      <c r="F19" s="59">
        <v>130</v>
      </c>
      <c r="G19" s="59"/>
      <c r="H19" s="59">
        <v>130</v>
      </c>
      <c r="I19" s="93">
        <v>130</v>
      </c>
      <c r="J19" s="93">
        <v>130</v>
      </c>
      <c r="K19" s="93"/>
      <c r="L19" s="94" t="s">
        <v>437</v>
      </c>
      <c r="M19" s="32" t="s">
        <v>282</v>
      </c>
      <c r="N19" s="59">
        <v>0</v>
      </c>
      <c r="O19" s="33">
        <v>0</v>
      </c>
      <c r="P19" s="90">
        <v>0</v>
      </c>
      <c r="Q19" s="33"/>
      <c r="R19" s="33"/>
      <c r="S19" s="90"/>
      <c r="T19" s="33"/>
      <c r="U19" s="33"/>
      <c r="V19" s="33"/>
    </row>
    <row r="20" spans="1:22" ht="12.75">
      <c r="A20" s="91" t="s">
        <v>427</v>
      </c>
      <c r="B20" s="32" t="s">
        <v>279</v>
      </c>
      <c r="C20" s="59">
        <v>0</v>
      </c>
      <c r="D20" s="59">
        <v>0</v>
      </c>
      <c r="E20" s="92">
        <v>0</v>
      </c>
      <c r="F20" s="59">
        <v>0</v>
      </c>
      <c r="G20" s="59">
        <v>0</v>
      </c>
      <c r="H20" s="59">
        <v>0</v>
      </c>
      <c r="I20" s="93">
        <v>0</v>
      </c>
      <c r="J20" s="93">
        <v>0</v>
      </c>
      <c r="K20" s="93"/>
      <c r="L20" s="113"/>
      <c r="M20" s="96"/>
      <c r="N20" s="97"/>
      <c r="O20" s="114"/>
      <c r="P20" s="115"/>
      <c r="Q20" s="114"/>
      <c r="R20" s="114"/>
      <c r="S20" s="115"/>
      <c r="T20" s="114"/>
      <c r="U20" s="114"/>
      <c r="V20" s="114"/>
    </row>
    <row r="21" spans="1:22" ht="12.75">
      <c r="A21" s="95"/>
      <c r="B21" s="96"/>
      <c r="C21" s="97"/>
      <c r="D21" s="97"/>
      <c r="E21" s="98"/>
      <c r="F21" s="97"/>
      <c r="G21" s="97"/>
      <c r="H21" s="97"/>
      <c r="I21" s="99"/>
      <c r="J21" s="99"/>
      <c r="K21" s="99"/>
      <c r="L21" s="113"/>
      <c r="M21" s="96"/>
      <c r="N21" s="97"/>
      <c r="O21" s="114"/>
      <c r="P21" s="115"/>
      <c r="Q21" s="114"/>
      <c r="R21" s="114"/>
      <c r="S21" s="115"/>
      <c r="T21" s="114"/>
      <c r="U21" s="114"/>
      <c r="V21" s="114"/>
    </row>
    <row r="22" spans="1:22" ht="13.5" thickBot="1">
      <c r="A22" s="116"/>
      <c r="B22" s="80" t="s">
        <v>20</v>
      </c>
      <c r="C22" s="117">
        <f aca="true" t="shared" si="2" ref="C22:H22">SUM(C16:C21)</f>
        <v>243</v>
      </c>
      <c r="D22" s="117">
        <f t="shared" si="2"/>
        <v>243</v>
      </c>
      <c r="E22" s="118">
        <f t="shared" si="2"/>
        <v>0</v>
      </c>
      <c r="F22" s="118">
        <f t="shared" si="2"/>
        <v>11903</v>
      </c>
      <c r="G22" s="118">
        <f t="shared" si="2"/>
        <v>11773</v>
      </c>
      <c r="H22" s="118">
        <f t="shared" si="2"/>
        <v>130</v>
      </c>
      <c r="I22" s="118">
        <f>SUM(I16:I21)</f>
        <v>11903</v>
      </c>
      <c r="J22" s="118">
        <f>SUM(J16:J21)</f>
        <v>11903</v>
      </c>
      <c r="K22" s="118">
        <f>SUM(K16:K21)</f>
        <v>0</v>
      </c>
      <c r="L22" s="119"/>
      <c r="M22" s="80" t="s">
        <v>18</v>
      </c>
      <c r="N22" s="117">
        <f aca="true" t="shared" si="3" ref="N22:S22">SUM(N16:N21)</f>
        <v>1462</v>
      </c>
      <c r="O22" s="117">
        <f t="shared" si="3"/>
        <v>1462</v>
      </c>
      <c r="P22" s="118">
        <f t="shared" si="3"/>
        <v>0</v>
      </c>
      <c r="Q22" s="118">
        <f t="shared" si="3"/>
        <v>13662</v>
      </c>
      <c r="R22" s="118">
        <f t="shared" si="3"/>
        <v>13662</v>
      </c>
      <c r="S22" s="118">
        <f t="shared" si="3"/>
        <v>0</v>
      </c>
      <c r="T22" s="118">
        <f>SUM(T16:T21)</f>
        <v>12653</v>
      </c>
      <c r="U22" s="118">
        <f>SUM(U16:U21)</f>
        <v>12653</v>
      </c>
      <c r="V22" s="118">
        <f>SUM(V16:V21)</f>
        <v>0</v>
      </c>
    </row>
    <row r="23" spans="1:22" ht="15" customHeight="1" thickBot="1" thickTop="1">
      <c r="A23" s="120"/>
      <c r="B23" s="121" t="s">
        <v>276</v>
      </c>
      <c r="C23" s="122">
        <f aca="true" t="shared" si="4" ref="C23:H23">C15+C22</f>
        <v>76945</v>
      </c>
      <c r="D23" s="122">
        <f t="shared" si="4"/>
        <v>75173</v>
      </c>
      <c r="E23" s="123">
        <f t="shared" si="4"/>
        <v>1772</v>
      </c>
      <c r="F23" s="123">
        <f t="shared" si="4"/>
        <v>107013</v>
      </c>
      <c r="G23" s="123">
        <f t="shared" si="4"/>
        <v>104345</v>
      </c>
      <c r="H23" s="123">
        <f t="shared" si="4"/>
        <v>2668</v>
      </c>
      <c r="I23" s="123">
        <f>I15+I22</f>
        <v>103012</v>
      </c>
      <c r="J23" s="123">
        <f>J15+J22</f>
        <v>101777</v>
      </c>
      <c r="K23" s="123">
        <f>K15+K22</f>
        <v>1235</v>
      </c>
      <c r="L23" s="124"/>
      <c r="M23" s="121" t="s">
        <v>277</v>
      </c>
      <c r="N23" s="122">
        <f aca="true" t="shared" si="5" ref="N23:S23">N15+N22</f>
        <v>81945</v>
      </c>
      <c r="O23" s="122">
        <f t="shared" si="5"/>
        <v>80173</v>
      </c>
      <c r="P23" s="123">
        <f t="shared" si="5"/>
        <v>1772</v>
      </c>
      <c r="Q23" s="123">
        <f t="shared" si="5"/>
        <v>111774</v>
      </c>
      <c r="R23" s="123">
        <f t="shared" si="5"/>
        <v>109106</v>
      </c>
      <c r="S23" s="123">
        <f t="shared" si="5"/>
        <v>2668</v>
      </c>
      <c r="T23" s="123">
        <f>T15+T22</f>
        <v>102374</v>
      </c>
      <c r="U23" s="123">
        <f>U15+U22</f>
        <v>101139</v>
      </c>
      <c r="V23" s="123">
        <f>V15+V22</f>
        <v>1235</v>
      </c>
    </row>
    <row r="24" spans="1:22" ht="28.5" customHeight="1" thickBot="1" thickTop="1">
      <c r="A24" s="120"/>
      <c r="B24" s="121" t="s">
        <v>23</v>
      </c>
      <c r="C24" s="122">
        <f aca="true" t="shared" si="6" ref="C24:H24">IF(N23&gt;C23,C23-N23,0)</f>
        <v>-5000</v>
      </c>
      <c r="D24" s="122">
        <f t="shared" si="6"/>
        <v>-5000</v>
      </c>
      <c r="E24" s="123">
        <f t="shared" si="6"/>
        <v>0</v>
      </c>
      <c r="F24" s="123">
        <f t="shared" si="6"/>
        <v>-4761</v>
      </c>
      <c r="G24" s="123">
        <f t="shared" si="6"/>
        <v>-4761</v>
      </c>
      <c r="H24" s="123">
        <f t="shared" si="6"/>
        <v>0</v>
      </c>
      <c r="I24" s="42"/>
      <c r="J24" s="42"/>
      <c r="K24" s="42"/>
      <c r="L24" s="124"/>
      <c r="M24" s="121" t="s">
        <v>22</v>
      </c>
      <c r="N24" s="122">
        <f>IF(C23&gt;N23,C23-N23,0)</f>
        <v>0</v>
      </c>
      <c r="O24" s="122">
        <f>IF(D23&gt;O23,D23-O23,0)</f>
        <v>0</v>
      </c>
      <c r="P24" s="123">
        <f>IF(E23&gt;P23,E23-P23,0)</f>
        <v>0</v>
      </c>
      <c r="Q24" s="33"/>
      <c r="R24" s="33"/>
      <c r="S24" s="90"/>
      <c r="T24" s="33">
        <v>638</v>
      </c>
      <c r="U24" s="33">
        <v>638</v>
      </c>
      <c r="V24" s="33"/>
    </row>
    <row r="25" spans="1:22" ht="26.25" thickTop="1">
      <c r="A25" s="125" t="s">
        <v>429</v>
      </c>
      <c r="B25" s="106" t="s">
        <v>25</v>
      </c>
      <c r="C25" s="107">
        <v>5000</v>
      </c>
      <c r="D25" s="107">
        <v>5000</v>
      </c>
      <c r="E25" s="108">
        <v>0</v>
      </c>
      <c r="F25" s="59">
        <v>5374</v>
      </c>
      <c r="G25" s="59">
        <v>5374</v>
      </c>
      <c r="H25" s="59">
        <v>0</v>
      </c>
      <c r="I25" s="109">
        <v>5374</v>
      </c>
      <c r="J25" s="109">
        <v>5374</v>
      </c>
      <c r="K25" s="109"/>
      <c r="L25" s="126"/>
      <c r="M25" s="127"/>
      <c r="N25" s="128"/>
      <c r="O25" s="129"/>
      <c r="P25" s="130"/>
      <c r="Q25" s="114"/>
      <c r="R25" s="114"/>
      <c r="S25" s="115"/>
      <c r="T25" s="114"/>
      <c r="U25" s="114"/>
      <c r="V25" s="114"/>
    </row>
    <row r="26" spans="1:22" ht="26.25" thickBot="1">
      <c r="A26" s="125" t="s">
        <v>429</v>
      </c>
      <c r="B26" s="131" t="s">
        <v>26</v>
      </c>
      <c r="C26" s="132"/>
      <c r="D26" s="132"/>
      <c r="E26" s="133"/>
      <c r="F26" s="59">
        <v>0</v>
      </c>
      <c r="G26" s="59">
        <v>0</v>
      </c>
      <c r="H26" s="59">
        <v>0</v>
      </c>
      <c r="I26" s="134">
        <v>0</v>
      </c>
      <c r="J26" s="134">
        <v>0</v>
      </c>
      <c r="K26" s="134"/>
      <c r="L26" s="135"/>
      <c r="M26" s="136"/>
      <c r="N26" s="137"/>
      <c r="O26" s="138"/>
      <c r="P26" s="139"/>
      <c r="Q26" s="114"/>
      <c r="R26" s="114"/>
      <c r="S26" s="115"/>
      <c r="T26" s="114"/>
      <c r="U26" s="114"/>
      <c r="V26" s="114"/>
    </row>
    <row r="27" spans="1:22" ht="26.25" thickTop="1">
      <c r="A27" s="140" t="s">
        <v>429</v>
      </c>
      <c r="B27" s="141" t="s">
        <v>267</v>
      </c>
      <c r="C27" s="142">
        <v>0</v>
      </c>
      <c r="D27" s="142">
        <v>0</v>
      </c>
      <c r="E27" s="143">
        <v>0</v>
      </c>
      <c r="F27" s="59">
        <v>3976</v>
      </c>
      <c r="G27" s="59">
        <v>3976</v>
      </c>
      <c r="H27" s="59">
        <v>0</v>
      </c>
      <c r="I27" s="109">
        <v>3976</v>
      </c>
      <c r="J27" s="109">
        <v>3976</v>
      </c>
      <c r="K27" s="109"/>
      <c r="L27" s="144" t="s">
        <v>438</v>
      </c>
      <c r="M27" s="141" t="s">
        <v>27</v>
      </c>
      <c r="N27" s="142">
        <v>0</v>
      </c>
      <c r="O27" s="85">
        <v>0</v>
      </c>
      <c r="P27" s="89">
        <v>0</v>
      </c>
      <c r="Q27" s="33">
        <v>4588</v>
      </c>
      <c r="R27" s="33">
        <v>4588</v>
      </c>
      <c r="S27" s="90">
        <v>0</v>
      </c>
      <c r="T27" s="33">
        <v>1572</v>
      </c>
      <c r="U27" s="33">
        <v>1572</v>
      </c>
      <c r="V27" s="33"/>
    </row>
    <row r="28" spans="1:22" ht="25.5">
      <c r="A28" s="125" t="s">
        <v>429</v>
      </c>
      <c r="B28" s="131" t="s">
        <v>268</v>
      </c>
      <c r="C28" s="132">
        <v>0</v>
      </c>
      <c r="D28" s="132">
        <v>0</v>
      </c>
      <c r="E28" s="133">
        <v>0</v>
      </c>
      <c r="F28" s="59">
        <v>7929</v>
      </c>
      <c r="G28" s="59">
        <v>7929</v>
      </c>
      <c r="H28" s="59">
        <v>0</v>
      </c>
      <c r="I28" s="134">
        <v>7929</v>
      </c>
      <c r="J28" s="134">
        <v>7929</v>
      </c>
      <c r="K28" s="134"/>
      <c r="L28" s="145" t="s">
        <v>438</v>
      </c>
      <c r="M28" s="131" t="s">
        <v>28</v>
      </c>
      <c r="N28" s="132">
        <v>0</v>
      </c>
      <c r="O28" s="146">
        <v>0</v>
      </c>
      <c r="P28" s="147">
        <v>0</v>
      </c>
      <c r="Q28" s="33">
        <v>7930</v>
      </c>
      <c r="R28" s="33">
        <v>7930</v>
      </c>
      <c r="S28" s="90">
        <v>0</v>
      </c>
      <c r="T28" s="33">
        <v>7929</v>
      </c>
      <c r="U28" s="33">
        <v>7929</v>
      </c>
      <c r="V28" s="33"/>
    </row>
    <row r="29" spans="1:22" ht="25.5">
      <c r="A29" s="52"/>
      <c r="B29" s="26" t="s">
        <v>280</v>
      </c>
      <c r="C29" s="42">
        <f aca="true" t="shared" si="7" ref="C29:H29">C25+C26+C27+C28</f>
        <v>5000</v>
      </c>
      <c r="D29" s="42">
        <f t="shared" si="7"/>
        <v>5000</v>
      </c>
      <c r="E29" s="42">
        <f t="shared" si="7"/>
        <v>0</v>
      </c>
      <c r="F29" s="42">
        <f t="shared" si="7"/>
        <v>17279</v>
      </c>
      <c r="G29" s="42">
        <f t="shared" si="7"/>
        <v>17279</v>
      </c>
      <c r="H29" s="42">
        <f t="shared" si="7"/>
        <v>0</v>
      </c>
      <c r="I29" s="42">
        <f>I25+I26+I27+I28</f>
        <v>17279</v>
      </c>
      <c r="J29" s="42">
        <f>J25+J26+J27+J28</f>
        <v>17279</v>
      </c>
      <c r="K29" s="42">
        <f>K25+K26+K27+K28</f>
        <v>0</v>
      </c>
      <c r="L29" s="148"/>
      <c r="M29" s="26" t="s">
        <v>281</v>
      </c>
      <c r="N29" s="42">
        <v>0</v>
      </c>
      <c r="O29" s="27"/>
      <c r="P29" s="149"/>
      <c r="Q29" s="33">
        <f aca="true" t="shared" si="8" ref="Q29:V29">SUM(Q27+Q28)</f>
        <v>12518</v>
      </c>
      <c r="R29" s="33">
        <f t="shared" si="8"/>
        <v>12518</v>
      </c>
      <c r="S29" s="33">
        <f t="shared" si="8"/>
        <v>0</v>
      </c>
      <c r="T29" s="33">
        <f t="shared" si="8"/>
        <v>9501</v>
      </c>
      <c r="U29" s="33">
        <f t="shared" si="8"/>
        <v>9501</v>
      </c>
      <c r="V29" s="33">
        <f t="shared" si="8"/>
        <v>0</v>
      </c>
    </row>
    <row r="30" spans="1:22" ht="15" customHeight="1">
      <c r="A30" s="150"/>
      <c r="B30" s="26" t="s">
        <v>29</v>
      </c>
      <c r="C30" s="42">
        <f aca="true" t="shared" si="9" ref="C30:K30">C15+C25+C27</f>
        <v>81702</v>
      </c>
      <c r="D30" s="42">
        <f t="shared" si="9"/>
        <v>79930</v>
      </c>
      <c r="E30" s="151">
        <f t="shared" si="9"/>
        <v>1772</v>
      </c>
      <c r="F30" s="151">
        <f t="shared" si="9"/>
        <v>104460</v>
      </c>
      <c r="G30" s="151">
        <f t="shared" si="9"/>
        <v>101922</v>
      </c>
      <c r="H30" s="151">
        <f t="shared" si="9"/>
        <v>2538</v>
      </c>
      <c r="I30" s="151">
        <f t="shared" si="9"/>
        <v>100459</v>
      </c>
      <c r="J30" s="151">
        <f t="shared" si="9"/>
        <v>99224</v>
      </c>
      <c r="K30" s="151">
        <f t="shared" si="9"/>
        <v>1235</v>
      </c>
      <c r="L30" s="150"/>
      <c r="M30" s="26" t="s">
        <v>31</v>
      </c>
      <c r="N30" s="42">
        <f aca="true" t="shared" si="10" ref="N30:V30">N15+N25+N27</f>
        <v>80483</v>
      </c>
      <c r="O30" s="42">
        <f t="shared" si="10"/>
        <v>78711</v>
      </c>
      <c r="P30" s="151">
        <f t="shared" si="10"/>
        <v>1772</v>
      </c>
      <c r="Q30" s="151">
        <f t="shared" si="10"/>
        <v>102700</v>
      </c>
      <c r="R30" s="151">
        <f t="shared" si="10"/>
        <v>100032</v>
      </c>
      <c r="S30" s="151">
        <f t="shared" si="10"/>
        <v>2668</v>
      </c>
      <c r="T30" s="151">
        <f t="shared" si="10"/>
        <v>91293</v>
      </c>
      <c r="U30" s="151">
        <f t="shared" si="10"/>
        <v>90058</v>
      </c>
      <c r="V30" s="151">
        <f t="shared" si="10"/>
        <v>1235</v>
      </c>
    </row>
    <row r="31" spans="1:22" ht="15" customHeight="1" thickBot="1">
      <c r="A31" s="152"/>
      <c r="B31" s="153" t="s">
        <v>30</v>
      </c>
      <c r="C31" s="154">
        <f aca="true" t="shared" si="11" ref="C31:K31">C22+C26+C28</f>
        <v>243</v>
      </c>
      <c r="D31" s="154">
        <f t="shared" si="11"/>
        <v>243</v>
      </c>
      <c r="E31" s="155">
        <f t="shared" si="11"/>
        <v>0</v>
      </c>
      <c r="F31" s="155">
        <f t="shared" si="11"/>
        <v>19832</v>
      </c>
      <c r="G31" s="155">
        <f t="shared" si="11"/>
        <v>19702</v>
      </c>
      <c r="H31" s="155">
        <f t="shared" si="11"/>
        <v>130</v>
      </c>
      <c r="I31" s="155">
        <f t="shared" si="11"/>
        <v>19832</v>
      </c>
      <c r="J31" s="155">
        <f t="shared" si="11"/>
        <v>19832</v>
      </c>
      <c r="K31" s="155">
        <f t="shared" si="11"/>
        <v>0</v>
      </c>
      <c r="L31" s="150"/>
      <c r="M31" s="153" t="s">
        <v>32</v>
      </c>
      <c r="N31" s="154">
        <f aca="true" t="shared" si="12" ref="N31:V31">N22+N26+N28</f>
        <v>1462</v>
      </c>
      <c r="O31" s="154">
        <f t="shared" si="12"/>
        <v>1462</v>
      </c>
      <c r="P31" s="155">
        <f t="shared" si="12"/>
        <v>0</v>
      </c>
      <c r="Q31" s="155">
        <f t="shared" si="12"/>
        <v>21592</v>
      </c>
      <c r="R31" s="155">
        <f t="shared" si="12"/>
        <v>21592</v>
      </c>
      <c r="S31" s="155">
        <f t="shared" si="12"/>
        <v>0</v>
      </c>
      <c r="T31" s="155">
        <f t="shared" si="12"/>
        <v>20582</v>
      </c>
      <c r="U31" s="155">
        <f t="shared" si="12"/>
        <v>20582</v>
      </c>
      <c r="V31" s="155">
        <f t="shared" si="12"/>
        <v>0</v>
      </c>
    </row>
    <row r="32" spans="1:22" ht="15" customHeight="1" thickBot="1" thickTop="1">
      <c r="A32" s="156"/>
      <c r="B32" s="153" t="s">
        <v>9</v>
      </c>
      <c r="C32" s="154">
        <f aca="true" t="shared" si="13" ref="C32:H32">SUM(C30:C31)</f>
        <v>81945</v>
      </c>
      <c r="D32" s="154">
        <f t="shared" si="13"/>
        <v>80173</v>
      </c>
      <c r="E32" s="157">
        <f t="shared" si="13"/>
        <v>1772</v>
      </c>
      <c r="F32" s="157">
        <f t="shared" si="13"/>
        <v>124292</v>
      </c>
      <c r="G32" s="157">
        <f t="shared" si="13"/>
        <v>121624</v>
      </c>
      <c r="H32" s="157">
        <f t="shared" si="13"/>
        <v>2668</v>
      </c>
      <c r="I32" s="157">
        <f>SUM(I30:I31)</f>
        <v>120291</v>
      </c>
      <c r="J32" s="157">
        <f>SUM(J30:J31)</f>
        <v>119056</v>
      </c>
      <c r="K32" s="157">
        <f>SUM(K30:K31)</f>
        <v>1235</v>
      </c>
      <c r="L32" s="158"/>
      <c r="M32" s="153" t="s">
        <v>21</v>
      </c>
      <c r="N32" s="154">
        <f aca="true" t="shared" si="14" ref="N32:S32">SUM(N30:N31)</f>
        <v>81945</v>
      </c>
      <c r="O32" s="154">
        <f t="shared" si="14"/>
        <v>80173</v>
      </c>
      <c r="P32" s="155">
        <f t="shared" si="14"/>
        <v>1772</v>
      </c>
      <c r="Q32" s="155">
        <f t="shared" si="14"/>
        <v>124292</v>
      </c>
      <c r="R32" s="155">
        <f t="shared" si="14"/>
        <v>121624</v>
      </c>
      <c r="S32" s="155">
        <f t="shared" si="14"/>
        <v>2668</v>
      </c>
      <c r="T32" s="155">
        <f>SUM(T30:T31)</f>
        <v>111875</v>
      </c>
      <c r="U32" s="155">
        <f>SUM(U30:U31)</f>
        <v>110640</v>
      </c>
      <c r="V32" s="155">
        <f>SUM(V30:V31)</f>
        <v>1235</v>
      </c>
    </row>
    <row r="33" ht="13.5" thickTop="1"/>
  </sheetData>
  <sheetProtection/>
  <mergeCells count="18">
    <mergeCell ref="G5:H5"/>
    <mergeCell ref="Q5:Q6"/>
    <mergeCell ref="T5:T6"/>
    <mergeCell ref="R5:S5"/>
    <mergeCell ref="O5:P5"/>
    <mergeCell ref="I5:I6"/>
    <mergeCell ref="J5:K5"/>
    <mergeCell ref="L5:L6"/>
    <mergeCell ref="U5:V5"/>
    <mergeCell ref="D5:E5"/>
    <mergeCell ref="A2:P2"/>
    <mergeCell ref="A3:P3"/>
    <mergeCell ref="N5:N6"/>
    <mergeCell ref="M5:M6"/>
    <mergeCell ref="A5:A6"/>
    <mergeCell ref="B5:B6"/>
    <mergeCell ref="C5:C6"/>
    <mergeCell ref="F5:F6"/>
  </mergeCells>
  <printOptions horizontalCentered="1"/>
  <pageMargins left="0.15748031496062992" right="0.15748031496062992" top="0.2362204724409449" bottom="0.15748031496062992" header="0.35433070866141736" footer="0.0393700787401574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34">
      <selection activeCell="C2" sqref="C2"/>
    </sheetView>
  </sheetViews>
  <sheetFormatPr defaultColWidth="9.140625" defaultRowHeight="12.75"/>
  <cols>
    <col min="1" max="1" width="5.57421875" style="236" customWidth="1"/>
    <col min="2" max="2" width="57.00390625" style="236" customWidth="1"/>
    <col min="3" max="3" width="13.28125" style="236" customWidth="1"/>
    <col min="4" max="4" width="13.8515625" style="236" customWidth="1"/>
    <col min="5" max="16384" width="9.140625" style="236" customWidth="1"/>
  </cols>
  <sheetData>
    <row r="1" spans="2:3" ht="12.75">
      <c r="B1" s="345" t="s">
        <v>655</v>
      </c>
      <c r="C1" s="236" t="s">
        <v>564</v>
      </c>
    </row>
    <row r="2" ht="13.5" thickBot="1"/>
    <row r="3" spans="1:4" ht="12.75">
      <c r="A3" s="333" t="s">
        <v>565</v>
      </c>
      <c r="B3" s="334"/>
      <c r="C3" s="334"/>
      <c r="D3" s="334"/>
    </row>
    <row r="4" spans="1:4" ht="15">
      <c r="A4" s="237"/>
      <c r="B4" s="238" t="s">
        <v>485</v>
      </c>
      <c r="C4" s="238"/>
      <c r="D4" s="238"/>
    </row>
    <row r="5" spans="1:4" ht="30.75" thickBot="1">
      <c r="A5" s="239"/>
      <c r="B5" s="238" t="s">
        <v>1</v>
      </c>
      <c r="C5" s="238" t="s">
        <v>486</v>
      </c>
      <c r="D5" s="238" t="s">
        <v>566</v>
      </c>
    </row>
    <row r="6" spans="1:4" ht="15">
      <c r="A6" s="240"/>
      <c r="B6" s="241">
        <v>2</v>
      </c>
      <c r="C6" s="242">
        <v>2014</v>
      </c>
      <c r="D6" s="242">
        <v>2015</v>
      </c>
    </row>
    <row r="7" spans="1:4" ht="12.75">
      <c r="A7" s="243" t="s">
        <v>526</v>
      </c>
      <c r="B7" s="244" t="s">
        <v>567</v>
      </c>
      <c r="C7" s="245">
        <v>12618</v>
      </c>
      <c r="D7" s="245">
        <v>18806</v>
      </c>
    </row>
    <row r="8" spans="1:4" ht="12.75" customHeight="1">
      <c r="A8" s="243" t="s">
        <v>528</v>
      </c>
      <c r="B8" s="244" t="s">
        <v>568</v>
      </c>
      <c r="C8" s="245">
        <v>8357</v>
      </c>
      <c r="D8" s="245">
        <v>5452</v>
      </c>
    </row>
    <row r="9" spans="1:4" ht="12.75">
      <c r="A9" s="243" t="s">
        <v>532</v>
      </c>
      <c r="B9" s="244" t="s">
        <v>569</v>
      </c>
      <c r="C9" s="245">
        <v>3091</v>
      </c>
      <c r="D9" s="245">
        <v>1753</v>
      </c>
    </row>
    <row r="10" spans="1:4" s="249" customFormat="1" ht="12.75">
      <c r="A10" s="246" t="s">
        <v>530</v>
      </c>
      <c r="B10" s="247" t="s">
        <v>570</v>
      </c>
      <c r="C10" s="248">
        <f>SUM(C7:C9)</f>
        <v>24066</v>
      </c>
      <c r="D10" s="248">
        <f>SUM(D7:D9)</f>
        <v>26011</v>
      </c>
    </row>
    <row r="11" spans="1:4" ht="12.75">
      <c r="A11" s="243" t="s">
        <v>534</v>
      </c>
      <c r="B11" s="244" t="s">
        <v>571</v>
      </c>
      <c r="C11" s="245">
        <v>0</v>
      </c>
      <c r="D11" s="245">
        <v>0</v>
      </c>
    </row>
    <row r="12" spans="1:4" ht="12.75">
      <c r="A12" s="243" t="s">
        <v>540</v>
      </c>
      <c r="B12" s="244" t="s">
        <v>572</v>
      </c>
      <c r="C12" s="245">
        <v>0</v>
      </c>
      <c r="D12" s="245">
        <v>0</v>
      </c>
    </row>
    <row r="13" spans="1:4" s="249" customFormat="1" ht="12.75">
      <c r="A13" s="246" t="s">
        <v>536</v>
      </c>
      <c r="B13" s="247" t="s">
        <v>573</v>
      </c>
      <c r="C13" s="248">
        <f>SUM(C11:C12)</f>
        <v>0</v>
      </c>
      <c r="D13" s="248">
        <f>SUM(D11:D12)</f>
        <v>0</v>
      </c>
    </row>
    <row r="14" spans="1:4" ht="12.75" customHeight="1">
      <c r="A14" s="243" t="s">
        <v>542</v>
      </c>
      <c r="B14" s="244" t="s">
        <v>574</v>
      </c>
      <c r="C14" s="245">
        <v>47528</v>
      </c>
      <c r="D14" s="245">
        <v>57293</v>
      </c>
    </row>
    <row r="15" spans="1:4" ht="25.5">
      <c r="A15" s="243" t="s">
        <v>546</v>
      </c>
      <c r="B15" s="244" t="s">
        <v>575</v>
      </c>
      <c r="C15" s="245">
        <v>12083</v>
      </c>
      <c r="D15" s="245">
        <v>11258</v>
      </c>
    </row>
    <row r="16" spans="1:4" ht="12.75">
      <c r="A16" s="243" t="s">
        <v>548</v>
      </c>
      <c r="B16" s="244" t="s">
        <v>576</v>
      </c>
      <c r="C16" s="245">
        <v>0</v>
      </c>
      <c r="D16" s="245">
        <v>5340</v>
      </c>
    </row>
    <row r="17" spans="1:4" s="249" customFormat="1" ht="12.75">
      <c r="A17" s="246" t="s">
        <v>544</v>
      </c>
      <c r="B17" s="247" t="s">
        <v>577</v>
      </c>
      <c r="C17" s="248">
        <f>SUM(C14:C16)</f>
        <v>59611</v>
      </c>
      <c r="D17" s="248">
        <f>SUM(D14:D16)</f>
        <v>73891</v>
      </c>
    </row>
    <row r="18" spans="1:4" ht="12.75">
      <c r="A18" s="243" t="s">
        <v>578</v>
      </c>
      <c r="B18" s="244" t="s">
        <v>579</v>
      </c>
      <c r="C18" s="245">
        <v>2770</v>
      </c>
      <c r="D18" s="245">
        <v>2619</v>
      </c>
    </row>
    <row r="19" spans="1:4" ht="12.75">
      <c r="A19" s="243" t="s">
        <v>580</v>
      </c>
      <c r="B19" s="244" t="s">
        <v>581</v>
      </c>
      <c r="C19" s="245">
        <v>15369</v>
      </c>
      <c r="D19" s="245">
        <v>12292</v>
      </c>
    </row>
    <row r="20" spans="1:4" ht="12.75">
      <c r="A20" s="243" t="s">
        <v>582</v>
      </c>
      <c r="B20" s="244" t="s">
        <v>583</v>
      </c>
      <c r="C20" s="245">
        <v>0</v>
      </c>
      <c r="D20" s="245">
        <v>0</v>
      </c>
    </row>
    <row r="21" spans="1:4" ht="12.75">
      <c r="A21" s="243" t="s">
        <v>584</v>
      </c>
      <c r="B21" s="244" t="s">
        <v>585</v>
      </c>
      <c r="C21" s="245">
        <v>0</v>
      </c>
      <c r="D21" s="245">
        <v>0</v>
      </c>
    </row>
    <row r="22" spans="1:4" s="249" customFormat="1" ht="12.75">
      <c r="A22" s="246" t="s">
        <v>550</v>
      </c>
      <c r="B22" s="247" t="s">
        <v>586</v>
      </c>
      <c r="C22" s="248">
        <f>SUM(C18:C21)</f>
        <v>18139</v>
      </c>
      <c r="D22" s="248">
        <f>SUM(D18:D21)</f>
        <v>14911</v>
      </c>
    </row>
    <row r="23" spans="1:4" ht="12.75">
      <c r="A23" s="243" t="s">
        <v>587</v>
      </c>
      <c r="B23" s="244" t="s">
        <v>588</v>
      </c>
      <c r="C23" s="245">
        <v>11363</v>
      </c>
      <c r="D23" s="245">
        <v>13140</v>
      </c>
    </row>
    <row r="24" spans="1:4" s="249" customFormat="1" ht="12.75">
      <c r="A24" s="243" t="s">
        <v>589</v>
      </c>
      <c r="B24" s="244" t="s">
        <v>590</v>
      </c>
      <c r="C24" s="245">
        <v>5405</v>
      </c>
      <c r="D24" s="245">
        <v>4577</v>
      </c>
    </row>
    <row r="25" spans="1:4" ht="12.75">
      <c r="A25" s="243" t="s">
        <v>591</v>
      </c>
      <c r="B25" s="250" t="s">
        <v>585</v>
      </c>
      <c r="C25" s="245">
        <v>3378</v>
      </c>
      <c r="D25" s="245">
        <v>4293</v>
      </c>
    </row>
    <row r="26" spans="1:4" s="249" customFormat="1" ht="12.75">
      <c r="A26" s="251" t="s">
        <v>592</v>
      </c>
      <c r="B26" s="252" t="s">
        <v>593</v>
      </c>
      <c r="C26" s="253">
        <f>SUM(C23:C25)</f>
        <v>20146</v>
      </c>
      <c r="D26" s="253">
        <f>SUM(D23:D25)</f>
        <v>22010</v>
      </c>
    </row>
    <row r="27" spans="1:4" s="249" customFormat="1" ht="12.75">
      <c r="A27" s="251" t="s">
        <v>594</v>
      </c>
      <c r="B27" s="252" t="s">
        <v>595</v>
      </c>
      <c r="C27" s="248">
        <v>23294</v>
      </c>
      <c r="D27" s="248">
        <v>27074</v>
      </c>
    </row>
    <row r="28" spans="1:4" s="249" customFormat="1" ht="12.75">
      <c r="A28" s="251" t="s">
        <v>596</v>
      </c>
      <c r="B28" s="252" t="s">
        <v>597</v>
      </c>
      <c r="C28" s="248">
        <v>47971</v>
      </c>
      <c r="D28" s="248">
        <v>77745</v>
      </c>
    </row>
    <row r="29" spans="1:4" s="249" customFormat="1" ht="12.75">
      <c r="A29" s="251" t="s">
        <v>598</v>
      </c>
      <c r="B29" s="252" t="s">
        <v>599</v>
      </c>
      <c r="C29" s="253">
        <f>C10+C13+C17-C22-C26-C27-C28</f>
        <v>-25873</v>
      </c>
      <c r="D29" s="253">
        <f>D10+D13+D17-D22-D26-D27-D28</f>
        <v>-41838</v>
      </c>
    </row>
    <row r="30" spans="1:4" ht="12.75">
      <c r="A30" s="254" t="s">
        <v>600</v>
      </c>
      <c r="B30" s="250" t="s">
        <v>601</v>
      </c>
      <c r="C30" s="255">
        <v>0</v>
      </c>
      <c r="D30" s="255">
        <v>0</v>
      </c>
    </row>
    <row r="31" spans="1:4" ht="12.75">
      <c r="A31" s="254" t="s">
        <v>602</v>
      </c>
      <c r="B31" s="250" t="s">
        <v>603</v>
      </c>
      <c r="C31" s="255">
        <v>513</v>
      </c>
      <c r="D31" s="255">
        <v>41</v>
      </c>
    </row>
    <row r="32" spans="1:4" ht="12.75">
      <c r="A32" s="254" t="s">
        <v>604</v>
      </c>
      <c r="B32" s="250" t="s">
        <v>605</v>
      </c>
      <c r="C32" s="245">
        <v>0</v>
      </c>
      <c r="D32" s="245">
        <v>0</v>
      </c>
    </row>
    <row r="33" spans="1:4" ht="12.75">
      <c r="A33" s="254" t="s">
        <v>606</v>
      </c>
      <c r="B33" s="250" t="s">
        <v>607</v>
      </c>
      <c r="C33" s="255">
        <v>0</v>
      </c>
      <c r="D33" s="255">
        <v>0</v>
      </c>
    </row>
    <row r="34" spans="1:4" s="249" customFormat="1" ht="12.75">
      <c r="A34" s="251" t="s">
        <v>596</v>
      </c>
      <c r="B34" s="252" t="s">
        <v>608</v>
      </c>
      <c r="C34" s="253">
        <f>SUM(C30:C33)</f>
        <v>513</v>
      </c>
      <c r="D34" s="253">
        <f>SUM(D30:D33)</f>
        <v>41</v>
      </c>
    </row>
    <row r="35" spans="1:4" ht="12.75">
      <c r="A35" s="254" t="s">
        <v>609</v>
      </c>
      <c r="B35" s="250" t="s">
        <v>610</v>
      </c>
      <c r="C35" s="255">
        <v>0</v>
      </c>
      <c r="D35" s="255">
        <v>0</v>
      </c>
    </row>
    <row r="36" spans="1:4" ht="12.75">
      <c r="A36" s="254" t="s">
        <v>611</v>
      </c>
      <c r="B36" s="250" t="s">
        <v>612</v>
      </c>
      <c r="C36" s="255">
        <v>0</v>
      </c>
      <c r="D36" s="255">
        <v>0</v>
      </c>
    </row>
    <row r="37" spans="1:4" ht="12.75">
      <c r="A37" s="254" t="s">
        <v>613</v>
      </c>
      <c r="B37" s="250" t="s">
        <v>614</v>
      </c>
      <c r="C37" s="255">
        <v>0</v>
      </c>
      <c r="D37" s="255">
        <v>28</v>
      </c>
    </row>
    <row r="38" spans="1:4" ht="12.75">
      <c r="A38" s="254" t="s">
        <v>615</v>
      </c>
      <c r="B38" s="250" t="s">
        <v>616</v>
      </c>
      <c r="C38" s="255">
        <v>0</v>
      </c>
      <c r="D38" s="255">
        <v>0</v>
      </c>
    </row>
    <row r="39" spans="1:4" s="249" customFormat="1" ht="12.75">
      <c r="A39" s="251" t="s">
        <v>617</v>
      </c>
      <c r="B39" s="252" t="s">
        <v>618</v>
      </c>
      <c r="C39" s="253">
        <f>SUM(C35:C38)</f>
        <v>0</v>
      </c>
      <c r="D39" s="253">
        <f>SUM(D35:D38)</f>
        <v>28</v>
      </c>
    </row>
    <row r="40" spans="1:4" s="249" customFormat="1" ht="12.75">
      <c r="A40" s="251" t="s">
        <v>619</v>
      </c>
      <c r="B40" s="252" t="s">
        <v>620</v>
      </c>
      <c r="C40" s="253">
        <f>C34-C39</f>
        <v>513</v>
      </c>
      <c r="D40" s="253">
        <f>D34-D39</f>
        <v>13</v>
      </c>
    </row>
    <row r="41" spans="1:4" s="249" customFormat="1" ht="12.75">
      <c r="A41" s="251" t="s">
        <v>621</v>
      </c>
      <c r="B41" s="252" t="s">
        <v>622</v>
      </c>
      <c r="C41" s="253">
        <f>C29+C40</f>
        <v>-25360</v>
      </c>
      <c r="D41" s="253">
        <v>-41825</v>
      </c>
    </row>
    <row r="42" spans="1:4" ht="12.75" customHeight="1">
      <c r="A42" s="254" t="s">
        <v>623</v>
      </c>
      <c r="B42" s="244" t="s">
        <v>624</v>
      </c>
      <c r="C42" s="255">
        <v>190</v>
      </c>
      <c r="D42" s="255">
        <v>654</v>
      </c>
    </row>
    <row r="43" spans="1:4" ht="12.75">
      <c r="A43" s="254" t="s">
        <v>625</v>
      </c>
      <c r="B43" s="250" t="s">
        <v>626</v>
      </c>
      <c r="C43" s="255">
        <v>2025</v>
      </c>
      <c r="D43" s="255">
        <v>177294</v>
      </c>
    </row>
    <row r="44" spans="1:4" s="249" customFormat="1" ht="12.75">
      <c r="A44" s="251" t="s">
        <v>627</v>
      </c>
      <c r="B44" s="252" t="s">
        <v>628</v>
      </c>
      <c r="C44" s="253">
        <f>SUM(C42:C43)</f>
        <v>2215</v>
      </c>
      <c r="D44" s="253">
        <f>SUM(D42:D43)</f>
        <v>177948</v>
      </c>
    </row>
    <row r="45" spans="1:4" s="249" customFormat="1" ht="12.75">
      <c r="A45" s="251" t="s">
        <v>629</v>
      </c>
      <c r="B45" s="252" t="s">
        <v>630</v>
      </c>
      <c r="C45" s="253">
        <v>1703</v>
      </c>
      <c r="D45" s="253">
        <v>34341</v>
      </c>
    </row>
    <row r="46" spans="1:4" s="249" customFormat="1" ht="12.75">
      <c r="A46" s="251" t="s">
        <v>631</v>
      </c>
      <c r="B46" s="252" t="s">
        <v>632</v>
      </c>
      <c r="C46" s="253">
        <f>C44-C45</f>
        <v>512</v>
      </c>
      <c r="D46" s="253">
        <f>D44-D45</f>
        <v>143607</v>
      </c>
    </row>
    <row r="47" spans="1:4" s="249" customFormat="1" ht="12.75">
      <c r="A47" s="251" t="s">
        <v>633</v>
      </c>
      <c r="B47" s="252" t="s">
        <v>634</v>
      </c>
      <c r="C47" s="253">
        <f>C41+C46</f>
        <v>-24848</v>
      </c>
      <c r="D47" s="253">
        <f>D41+D46</f>
        <v>101782</v>
      </c>
    </row>
  </sheetData>
  <sheetProtection/>
  <mergeCells count="1">
    <mergeCell ref="A3:D3"/>
  </mergeCells>
  <printOptions/>
  <pageMargins left="0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&amp;R6.sz.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F24"/>
  <sheetViews>
    <sheetView tabSelected="1" zoomScalePageLayoutView="0" workbookViewId="0" topLeftCell="A10">
      <selection activeCell="A2" sqref="A2:E2"/>
    </sheetView>
  </sheetViews>
  <sheetFormatPr defaultColWidth="7.00390625" defaultRowHeight="12.75"/>
  <cols>
    <col min="1" max="1" width="7.00390625" style="257" customWidth="1"/>
    <col min="2" max="2" width="43.140625" style="257" customWidth="1"/>
    <col min="3" max="4" width="19.7109375" style="257" customWidth="1"/>
    <col min="5" max="5" width="23.140625" style="257" customWidth="1"/>
    <col min="6" max="6" width="4.7109375" style="257" customWidth="1"/>
    <col min="7" max="16384" width="7.00390625" style="257" customWidth="1"/>
  </cols>
  <sheetData>
    <row r="1" spans="1:6" ht="12.75">
      <c r="A1" s="256"/>
      <c r="F1" s="338"/>
    </row>
    <row r="2" spans="1:6" ht="33" customHeight="1">
      <c r="A2" s="335" t="s">
        <v>656</v>
      </c>
      <c r="B2" s="335"/>
      <c r="C2" s="335"/>
      <c r="D2" s="335"/>
      <c r="E2" s="335"/>
      <c r="F2" s="338"/>
    </row>
    <row r="3" spans="1:6" ht="33" customHeight="1">
      <c r="A3" s="258"/>
      <c r="B3" s="258" t="s">
        <v>655</v>
      </c>
      <c r="C3" s="258"/>
      <c r="D3" s="258"/>
      <c r="E3" s="259" t="s">
        <v>635</v>
      </c>
      <c r="F3" s="338"/>
    </row>
    <row r="4" spans="1:6" ht="16.5" thickBot="1">
      <c r="A4" s="260"/>
      <c r="E4" s="261"/>
      <c r="F4" s="338"/>
    </row>
    <row r="5" spans="1:6" ht="63.75" thickBot="1">
      <c r="A5" s="262" t="s">
        <v>636</v>
      </c>
      <c r="B5" s="263" t="s">
        <v>637</v>
      </c>
      <c r="C5" s="263" t="s">
        <v>638</v>
      </c>
      <c r="D5" s="263" t="s">
        <v>639</v>
      </c>
      <c r="E5" s="264" t="s">
        <v>640</v>
      </c>
      <c r="F5" s="338"/>
    </row>
    <row r="6" spans="1:6" ht="15.75">
      <c r="A6" s="265" t="s">
        <v>463</v>
      </c>
      <c r="B6" s="266" t="s">
        <v>641</v>
      </c>
      <c r="C6" s="267"/>
      <c r="D6" s="268">
        <v>6668240</v>
      </c>
      <c r="E6" s="269"/>
      <c r="F6" s="338"/>
    </row>
    <row r="7" spans="1:6" ht="15.75">
      <c r="A7" s="270" t="s">
        <v>469</v>
      </c>
      <c r="B7" s="271"/>
      <c r="C7" s="272"/>
      <c r="D7" s="273"/>
      <c r="E7" s="274"/>
      <c r="F7" s="338"/>
    </row>
    <row r="8" spans="1:6" ht="15.75">
      <c r="A8" s="270" t="s">
        <v>471</v>
      </c>
      <c r="B8" s="271"/>
      <c r="C8" s="272"/>
      <c r="D8" s="273"/>
      <c r="E8" s="274"/>
      <c r="F8" s="338"/>
    </row>
    <row r="9" spans="1:6" ht="15.75">
      <c r="A9" s="270" t="s">
        <v>473</v>
      </c>
      <c r="B9" s="271"/>
      <c r="C9" s="272"/>
      <c r="D9" s="273"/>
      <c r="E9" s="274"/>
      <c r="F9" s="338"/>
    </row>
    <row r="10" spans="1:6" ht="15.75">
      <c r="A10" s="270" t="s">
        <v>642</v>
      </c>
      <c r="B10" s="271"/>
      <c r="C10" s="272"/>
      <c r="D10" s="273"/>
      <c r="E10" s="274"/>
      <c r="F10" s="338"/>
    </row>
    <row r="11" spans="1:6" ht="15.75">
      <c r="A11" s="270" t="s">
        <v>643</v>
      </c>
      <c r="B11" s="271"/>
      <c r="C11" s="272"/>
      <c r="D11" s="273"/>
      <c r="E11" s="274"/>
      <c r="F11" s="338"/>
    </row>
    <row r="12" spans="1:6" ht="15.75">
      <c r="A12" s="270" t="s">
        <v>644</v>
      </c>
      <c r="B12" s="271"/>
      <c r="C12" s="272"/>
      <c r="D12" s="273"/>
      <c r="E12" s="274"/>
      <c r="F12" s="338"/>
    </row>
    <row r="13" spans="1:6" ht="15.75">
      <c r="A13" s="270" t="s">
        <v>645</v>
      </c>
      <c r="B13" s="271"/>
      <c r="C13" s="272"/>
      <c r="D13" s="273"/>
      <c r="E13" s="274"/>
      <c r="F13" s="338"/>
    </row>
    <row r="14" spans="1:6" ht="15.75">
      <c r="A14" s="270" t="s">
        <v>646</v>
      </c>
      <c r="B14" s="271"/>
      <c r="C14" s="272"/>
      <c r="D14" s="273"/>
      <c r="E14" s="274"/>
      <c r="F14" s="338"/>
    </row>
    <row r="15" spans="1:6" ht="15.75">
      <c r="A15" s="270" t="s">
        <v>580</v>
      </c>
      <c r="B15" s="271"/>
      <c r="C15" s="272"/>
      <c r="D15" s="273"/>
      <c r="E15" s="274"/>
      <c r="F15" s="338"/>
    </row>
    <row r="16" spans="1:6" ht="15.75">
      <c r="A16" s="270" t="s">
        <v>582</v>
      </c>
      <c r="B16" s="271"/>
      <c r="C16" s="272"/>
      <c r="D16" s="273"/>
      <c r="E16" s="274"/>
      <c r="F16" s="338"/>
    </row>
    <row r="17" spans="1:6" ht="15.75">
      <c r="A17" s="270" t="s">
        <v>584</v>
      </c>
      <c r="B17" s="271"/>
      <c r="C17" s="272"/>
      <c r="D17" s="273"/>
      <c r="E17" s="274"/>
      <c r="F17" s="338"/>
    </row>
    <row r="18" spans="1:6" ht="15.75">
      <c r="A18" s="270" t="s">
        <v>587</v>
      </c>
      <c r="B18" s="271"/>
      <c r="C18" s="272"/>
      <c r="D18" s="273"/>
      <c r="E18" s="274"/>
      <c r="F18" s="338"/>
    </row>
    <row r="19" spans="1:6" ht="15.75">
      <c r="A19" s="270" t="s">
        <v>589</v>
      </c>
      <c r="B19" s="271"/>
      <c r="C19" s="272"/>
      <c r="D19" s="273"/>
      <c r="E19" s="274"/>
      <c r="F19" s="338"/>
    </row>
    <row r="20" spans="1:6" ht="15.75">
      <c r="A20" s="270" t="s">
        <v>591</v>
      </c>
      <c r="B20" s="271"/>
      <c r="C20" s="272"/>
      <c r="D20" s="273"/>
      <c r="E20" s="274"/>
      <c r="F20" s="338"/>
    </row>
    <row r="21" spans="1:6" ht="15.75">
      <c r="A21" s="270" t="s">
        <v>600</v>
      </c>
      <c r="B21" s="271"/>
      <c r="C21" s="272"/>
      <c r="D21" s="273"/>
      <c r="E21" s="274"/>
      <c r="F21" s="338"/>
    </row>
    <row r="22" spans="1:6" ht="16.5" thickBot="1">
      <c r="A22" s="275" t="s">
        <v>602</v>
      </c>
      <c r="B22" s="276"/>
      <c r="C22" s="277"/>
      <c r="D22" s="278"/>
      <c r="E22" s="279"/>
      <c r="F22" s="338"/>
    </row>
    <row r="23" spans="1:6" ht="16.5" thickBot="1">
      <c r="A23" s="336" t="s">
        <v>647</v>
      </c>
      <c r="B23" s="337"/>
      <c r="C23" s="280"/>
      <c r="D23" s="281">
        <f>IF(SUM(D6:D22)=0,"",SUM(D6:D22))</f>
        <v>6668240</v>
      </c>
      <c r="E23" s="282">
        <f>IF(SUM(E6:E22)=0,"",SUM(E6:E22))</f>
      </c>
      <c r="F23" s="338"/>
    </row>
    <row r="24" ht="15.75">
      <c r="A24" s="260"/>
    </row>
  </sheetData>
  <sheetProtection/>
  <mergeCells count="3">
    <mergeCell ref="A2:E2"/>
    <mergeCell ref="A23:B23"/>
    <mergeCell ref="F1:F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4.28125" style="0" customWidth="1"/>
    <col min="2" max="2" width="10.57421875" style="0" customWidth="1"/>
  </cols>
  <sheetData>
    <row r="1" spans="5:6" ht="12.75">
      <c r="E1" s="8"/>
      <c r="F1" s="8" t="s">
        <v>57</v>
      </c>
    </row>
    <row r="2" ht="12.75">
      <c r="E2" s="8"/>
    </row>
    <row r="3" spans="1:6" ht="18" customHeight="1">
      <c r="A3" s="288" t="s">
        <v>71</v>
      </c>
      <c r="B3" s="288"/>
      <c r="C3" s="288"/>
      <c r="D3" s="288"/>
      <c r="E3" s="288"/>
      <c r="F3" s="288"/>
    </row>
    <row r="4" spans="1:6" ht="28.5" customHeight="1">
      <c r="A4" s="289" t="s">
        <v>69</v>
      </c>
      <c r="B4" s="288"/>
      <c r="C4" s="288"/>
      <c r="D4" s="288"/>
      <c r="E4" s="288"/>
      <c r="F4" s="288"/>
    </row>
    <row r="5" spans="1:6" ht="18" customHeight="1">
      <c r="A5" s="10"/>
      <c r="B5" s="10"/>
      <c r="C5" s="10"/>
      <c r="D5" s="10"/>
      <c r="E5" s="10"/>
      <c r="F5" s="10"/>
    </row>
    <row r="6" ht="13.5" thickBot="1">
      <c r="F6" s="8" t="s">
        <v>62</v>
      </c>
    </row>
    <row r="7" spans="1:6" ht="18" customHeight="1" thickBot="1">
      <c r="A7" s="339" t="s">
        <v>1</v>
      </c>
      <c r="B7" s="340"/>
      <c r="C7" s="14" t="s">
        <v>55</v>
      </c>
      <c r="D7" s="14" t="s">
        <v>53</v>
      </c>
      <c r="E7" s="14" t="s">
        <v>54</v>
      </c>
      <c r="F7" s="15" t="s">
        <v>61</v>
      </c>
    </row>
    <row r="8" spans="1:6" ht="18" customHeight="1">
      <c r="A8" s="341" t="s">
        <v>56</v>
      </c>
      <c r="B8" s="342"/>
      <c r="C8" s="4"/>
      <c r="D8" s="4"/>
      <c r="E8" s="4"/>
      <c r="F8" s="5"/>
    </row>
    <row r="9" spans="1:6" ht="9.75" customHeight="1" thickBot="1">
      <c r="A9" s="11"/>
      <c r="B9" s="12"/>
      <c r="C9" s="12"/>
      <c r="D9" s="12"/>
      <c r="E9" s="12"/>
      <c r="F9" s="13"/>
    </row>
    <row r="10" spans="1:6" ht="26.25" thickBot="1">
      <c r="A10" s="17" t="s">
        <v>59</v>
      </c>
      <c r="B10" s="18" t="s">
        <v>58</v>
      </c>
      <c r="C10" s="14" t="s">
        <v>60</v>
      </c>
      <c r="D10" s="14" t="s">
        <v>53</v>
      </c>
      <c r="E10" s="14" t="s">
        <v>54</v>
      </c>
      <c r="F10" s="15" t="s">
        <v>61</v>
      </c>
    </row>
    <row r="11" spans="1:6" ht="18" customHeight="1">
      <c r="A11" s="16" t="s">
        <v>72</v>
      </c>
      <c r="B11" s="4"/>
      <c r="C11" s="4"/>
      <c r="D11" s="4"/>
      <c r="E11" s="4"/>
      <c r="F11" s="5"/>
    </row>
    <row r="12" spans="1:6" ht="18" customHeight="1">
      <c r="A12" s="3"/>
      <c r="B12" s="1"/>
      <c r="C12" s="1"/>
      <c r="D12" s="1"/>
      <c r="E12" s="1"/>
      <c r="F12" s="2"/>
    </row>
    <row r="13" spans="1:6" ht="18" customHeight="1" thickBot="1">
      <c r="A13" s="11"/>
      <c r="B13" s="12"/>
      <c r="C13" s="12"/>
      <c r="D13" s="12"/>
      <c r="E13" s="12"/>
      <c r="F13" s="13"/>
    </row>
    <row r="14" spans="1:6" ht="18" customHeight="1" thickBot="1">
      <c r="A14" s="9" t="s">
        <v>2</v>
      </c>
      <c r="B14" s="6"/>
      <c r="C14" s="6"/>
      <c r="D14" s="6"/>
      <c r="E14" s="6"/>
      <c r="F14" s="7"/>
    </row>
    <row r="17" spans="1:6" ht="18" customHeight="1">
      <c r="A17" s="288" t="s">
        <v>70</v>
      </c>
      <c r="B17" s="288"/>
      <c r="C17" s="288"/>
      <c r="D17" s="288"/>
      <c r="E17" s="288"/>
      <c r="F17" s="288"/>
    </row>
    <row r="18" spans="1:6" ht="30" customHeight="1">
      <c r="A18" s="289" t="s">
        <v>69</v>
      </c>
      <c r="B18" s="288"/>
      <c r="C18" s="288"/>
      <c r="D18" s="288"/>
      <c r="E18" s="288"/>
      <c r="F18" s="288"/>
    </row>
    <row r="19" spans="1:6" ht="12.75">
      <c r="A19" s="10"/>
      <c r="B19" s="10"/>
      <c r="C19" s="10"/>
      <c r="D19" s="10"/>
      <c r="E19" s="10"/>
      <c r="F19" s="10"/>
    </row>
    <row r="20" ht="13.5" thickBot="1">
      <c r="F20" s="8" t="s">
        <v>62</v>
      </c>
    </row>
    <row r="21" spans="1:6" ht="18" customHeight="1" thickBot="1">
      <c r="A21" s="339" t="s">
        <v>1</v>
      </c>
      <c r="B21" s="340"/>
      <c r="C21" s="14" t="s">
        <v>55</v>
      </c>
      <c r="D21" s="14" t="s">
        <v>53</v>
      </c>
      <c r="E21" s="14" t="s">
        <v>54</v>
      </c>
      <c r="F21" s="15" t="s">
        <v>61</v>
      </c>
    </row>
    <row r="22" spans="1:6" ht="18" customHeight="1">
      <c r="A22" s="341" t="s">
        <v>63</v>
      </c>
      <c r="B22" s="342"/>
      <c r="C22" s="4"/>
      <c r="D22" s="4"/>
      <c r="E22" s="4"/>
      <c r="F22" s="5"/>
    </row>
    <row r="23" spans="1:6" ht="9.75" customHeight="1" thickBot="1">
      <c r="A23" s="11"/>
      <c r="B23" s="12"/>
      <c r="C23" s="12"/>
      <c r="D23" s="12"/>
      <c r="E23" s="12"/>
      <c r="F23" s="13"/>
    </row>
    <row r="24" spans="1:6" ht="26.25" thickBot="1">
      <c r="A24" s="17" t="s">
        <v>59</v>
      </c>
      <c r="B24" s="18" t="s">
        <v>58</v>
      </c>
      <c r="C24" s="14" t="s">
        <v>60</v>
      </c>
      <c r="D24" s="14" t="s">
        <v>53</v>
      </c>
      <c r="E24" s="14" t="s">
        <v>54</v>
      </c>
      <c r="F24" s="15" t="s">
        <v>61</v>
      </c>
    </row>
    <row r="25" spans="1:6" ht="18" customHeight="1">
      <c r="A25" s="16" t="s">
        <v>72</v>
      </c>
      <c r="B25" s="4"/>
      <c r="C25" s="4"/>
      <c r="D25" s="4"/>
      <c r="E25" s="4"/>
      <c r="F25" s="5"/>
    </row>
    <row r="26" spans="1:6" ht="18" customHeight="1">
      <c r="A26" s="3"/>
      <c r="B26" s="1"/>
      <c r="C26" s="1"/>
      <c r="D26" s="1"/>
      <c r="E26" s="1"/>
      <c r="F26" s="2"/>
    </row>
    <row r="27" spans="1:6" ht="18" customHeight="1" thickBot="1">
      <c r="A27" s="11"/>
      <c r="B27" s="12"/>
      <c r="C27" s="12"/>
      <c r="D27" s="12"/>
      <c r="E27" s="12"/>
      <c r="F27" s="13"/>
    </row>
    <row r="28" spans="1:6" ht="18" customHeight="1" thickBot="1">
      <c r="A28" s="9" t="s">
        <v>2</v>
      </c>
      <c r="B28" s="6"/>
      <c r="C28" s="6"/>
      <c r="D28" s="6"/>
      <c r="E28" s="6"/>
      <c r="F28" s="7"/>
    </row>
  </sheetData>
  <sheetProtection/>
  <mergeCells count="8">
    <mergeCell ref="A3:F3"/>
    <mergeCell ref="A4:F4"/>
    <mergeCell ref="A17:F17"/>
    <mergeCell ref="A18:F18"/>
    <mergeCell ref="A21:B21"/>
    <mergeCell ref="A22:B22"/>
    <mergeCell ref="A7:B7"/>
    <mergeCell ref="A8:B8"/>
  </mergeCells>
  <printOptions horizontalCentered="1"/>
  <pageMargins left="0.7874015748031497" right="0.7874015748031497" top="0.6692913385826772" bottom="0.8661417322834646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18">
      <selection activeCell="A77" sqref="A77:C77"/>
    </sheetView>
  </sheetViews>
  <sheetFormatPr defaultColWidth="9.140625" defaultRowHeight="12.75"/>
  <cols>
    <col min="1" max="1" width="8.7109375" style="0" customWidth="1"/>
    <col min="2" max="2" width="45.8515625" style="0" customWidth="1"/>
    <col min="3" max="3" width="13.7109375" style="0" customWidth="1"/>
    <col min="4" max="4" width="12.421875" style="0" customWidth="1"/>
    <col min="5" max="5" width="0.13671875" style="0" customWidth="1"/>
    <col min="6" max="6" width="10.7109375" style="0" customWidth="1"/>
    <col min="7" max="7" width="13.7109375" style="0" bestFit="1" customWidth="1"/>
    <col min="8" max="8" width="0.5625" style="0" customWidth="1"/>
  </cols>
  <sheetData>
    <row r="1" spans="1:3" ht="12.75">
      <c r="A1" s="19"/>
      <c r="B1" s="19"/>
      <c r="C1" s="20" t="s">
        <v>41</v>
      </c>
    </row>
    <row r="2" spans="1:3" ht="12.75" customHeight="1">
      <c r="A2" s="19"/>
      <c r="B2" s="19"/>
      <c r="C2" s="20"/>
    </row>
    <row r="3" spans="1:7" ht="31.5" customHeight="1">
      <c r="A3" s="288" t="s">
        <v>648</v>
      </c>
      <c r="B3" s="288"/>
      <c r="C3" s="288"/>
      <c r="D3" s="29"/>
      <c r="E3" s="29"/>
      <c r="F3" s="29"/>
      <c r="G3" s="29"/>
    </row>
    <row r="4" spans="1:7" ht="42" customHeight="1">
      <c r="A4" s="289" t="s">
        <v>182</v>
      </c>
      <c r="B4" s="311"/>
      <c r="C4" s="311"/>
      <c r="D4" s="29"/>
      <c r="E4" s="29"/>
      <c r="F4" s="29"/>
      <c r="G4" s="29"/>
    </row>
    <row r="5" spans="1:7" ht="12.75" customHeight="1">
      <c r="A5" s="28"/>
      <c r="B5" s="30"/>
      <c r="C5" s="30"/>
      <c r="D5" s="29"/>
      <c r="E5" s="29"/>
      <c r="F5" s="29"/>
      <c r="G5" s="29"/>
    </row>
    <row r="6" spans="1:7" ht="12.75">
      <c r="A6" s="29"/>
      <c r="B6" s="29"/>
      <c r="C6" s="31" t="s">
        <v>24</v>
      </c>
      <c r="D6" s="29"/>
      <c r="E6" s="29"/>
      <c r="F6" s="29"/>
      <c r="G6" s="29"/>
    </row>
    <row r="7" spans="1:7" ht="43.5" customHeight="1">
      <c r="A7" s="50" t="s">
        <v>215</v>
      </c>
      <c r="B7" s="51" t="s">
        <v>1</v>
      </c>
      <c r="C7" s="50" t="s">
        <v>183</v>
      </c>
      <c r="D7" s="26" t="s">
        <v>343</v>
      </c>
      <c r="E7" s="33"/>
      <c r="F7" s="26" t="s">
        <v>413</v>
      </c>
      <c r="G7" s="27" t="s">
        <v>412</v>
      </c>
    </row>
    <row r="8" spans="1:7" ht="15" customHeight="1">
      <c r="A8" s="52" t="s">
        <v>36</v>
      </c>
      <c r="B8" s="53"/>
      <c r="C8" s="54"/>
      <c r="D8" s="33"/>
      <c r="E8" s="33"/>
      <c r="F8" s="33"/>
      <c r="G8" s="33"/>
    </row>
    <row r="9" spans="1:7" ht="15" customHeight="1">
      <c r="A9" s="52" t="s">
        <v>289</v>
      </c>
      <c r="B9" s="52" t="s">
        <v>7</v>
      </c>
      <c r="C9" s="55">
        <f>SUM(C10:C13)</f>
        <v>8233</v>
      </c>
      <c r="D9" s="55">
        <f>SUM(D10:D14)</f>
        <v>9599</v>
      </c>
      <c r="E9" s="55">
        <f>SUM(E10:E14)</f>
        <v>0</v>
      </c>
      <c r="F9" s="55">
        <f>SUM(F10:F14)</f>
        <v>6316</v>
      </c>
      <c r="G9" s="63">
        <f>F9/D9</f>
        <v>0.6579852067923742</v>
      </c>
    </row>
    <row r="10" spans="1:7" ht="15" customHeight="1">
      <c r="A10" s="35" t="s">
        <v>79</v>
      </c>
      <c r="B10" s="34" t="s">
        <v>65</v>
      </c>
      <c r="C10" s="36">
        <v>0</v>
      </c>
      <c r="D10" s="33">
        <v>192</v>
      </c>
      <c r="E10" s="33"/>
      <c r="F10" s="33">
        <v>192</v>
      </c>
      <c r="G10" s="62">
        <f>F10/D10</f>
        <v>1</v>
      </c>
    </row>
    <row r="11" spans="1:7" ht="15" customHeight="1">
      <c r="A11" s="35" t="s">
        <v>170</v>
      </c>
      <c r="B11" s="34" t="s">
        <v>175</v>
      </c>
      <c r="C11" s="36">
        <v>4760</v>
      </c>
      <c r="D11" s="33">
        <v>5176</v>
      </c>
      <c r="E11" s="33"/>
      <c r="F11" s="33">
        <v>4000</v>
      </c>
      <c r="G11" s="62">
        <f aca="true" t="shared" si="0" ref="G11:G70">F11/D11</f>
        <v>0.7727975270479135</v>
      </c>
    </row>
    <row r="12" spans="1:7" ht="15" customHeight="1">
      <c r="A12" s="35" t="s">
        <v>176</v>
      </c>
      <c r="B12" s="34" t="s">
        <v>221</v>
      </c>
      <c r="C12" s="36">
        <v>2400</v>
      </c>
      <c r="D12" s="33">
        <v>2960</v>
      </c>
      <c r="E12" s="33"/>
      <c r="F12" s="33">
        <v>864</v>
      </c>
      <c r="G12" s="62">
        <f t="shared" si="0"/>
        <v>0.2918918918918919</v>
      </c>
    </row>
    <row r="13" spans="1:7" ht="15" customHeight="1">
      <c r="A13" s="35" t="s">
        <v>220</v>
      </c>
      <c r="B13" s="34" t="s">
        <v>171</v>
      </c>
      <c r="C13" s="36">
        <v>1073</v>
      </c>
      <c r="D13" s="33">
        <v>1230</v>
      </c>
      <c r="E13" s="33"/>
      <c r="F13" s="33">
        <v>1219</v>
      </c>
      <c r="G13" s="62">
        <f t="shared" si="0"/>
        <v>0.9910569105691057</v>
      </c>
    </row>
    <row r="14" spans="1:7" ht="15" customHeight="1">
      <c r="A14" s="35" t="s">
        <v>372</v>
      </c>
      <c r="B14" s="34" t="s">
        <v>373</v>
      </c>
      <c r="C14" s="36">
        <v>0</v>
      </c>
      <c r="D14" s="33">
        <v>41</v>
      </c>
      <c r="E14" s="33"/>
      <c r="F14" s="33">
        <v>41</v>
      </c>
      <c r="G14" s="62">
        <f t="shared" si="0"/>
        <v>1</v>
      </c>
    </row>
    <row r="15" spans="1:7" ht="15" customHeight="1">
      <c r="A15" s="52" t="s">
        <v>291</v>
      </c>
      <c r="B15" s="52" t="s">
        <v>6</v>
      </c>
      <c r="C15" s="55">
        <f>C16+C17+C22+C24+C25</f>
        <v>11825</v>
      </c>
      <c r="D15" s="55">
        <f>D16+D17+D22+D24+D25</f>
        <v>16956</v>
      </c>
      <c r="E15" s="55">
        <f>E16+E17+E22+E24+E25</f>
        <v>0</v>
      </c>
      <c r="F15" s="55">
        <f>F16+F17+F22+F24+F25</f>
        <v>16242</v>
      </c>
      <c r="G15" s="63">
        <f t="shared" si="0"/>
        <v>0.9578910120311395</v>
      </c>
    </row>
    <row r="16" spans="1:7" ht="15" customHeight="1">
      <c r="A16" s="35" t="s">
        <v>80</v>
      </c>
      <c r="B16" s="34" t="s">
        <v>81</v>
      </c>
      <c r="C16" s="36">
        <v>0</v>
      </c>
      <c r="D16" s="33">
        <v>0</v>
      </c>
      <c r="E16" s="33">
        <v>0</v>
      </c>
      <c r="F16" s="33">
        <v>0</v>
      </c>
      <c r="G16" s="62">
        <v>0</v>
      </c>
    </row>
    <row r="17" spans="1:7" ht="15" customHeight="1">
      <c r="A17" s="35" t="s">
        <v>66</v>
      </c>
      <c r="B17" s="34" t="s">
        <v>82</v>
      </c>
      <c r="C17" s="36">
        <f>SUM(C18:C21)</f>
        <v>10400</v>
      </c>
      <c r="D17" s="36">
        <f>SUM(D18:D21)</f>
        <v>15246</v>
      </c>
      <c r="E17" s="36">
        <f>SUM(E18:E21)</f>
        <v>0</v>
      </c>
      <c r="F17" s="36">
        <f>SUM(F18:F21)</f>
        <v>14756</v>
      </c>
      <c r="G17" s="62">
        <f t="shared" si="0"/>
        <v>0.967860422405877</v>
      </c>
    </row>
    <row r="18" spans="1:7" ht="15" customHeight="1">
      <c r="A18" s="56" t="s">
        <v>84</v>
      </c>
      <c r="B18" s="57" t="s">
        <v>83</v>
      </c>
      <c r="C18" s="43">
        <v>950</v>
      </c>
      <c r="D18" s="33">
        <v>1045</v>
      </c>
      <c r="E18" s="33"/>
      <c r="F18" s="33">
        <v>954</v>
      </c>
      <c r="G18" s="62">
        <f t="shared" si="0"/>
        <v>0.9129186602870814</v>
      </c>
    </row>
    <row r="19" spans="1:7" ht="15" customHeight="1">
      <c r="A19" s="56" t="s">
        <v>85</v>
      </c>
      <c r="B19" s="57" t="s">
        <v>87</v>
      </c>
      <c r="C19" s="43">
        <v>300</v>
      </c>
      <c r="D19" s="33">
        <v>290</v>
      </c>
      <c r="E19" s="33"/>
      <c r="F19" s="33">
        <v>284</v>
      </c>
      <c r="G19" s="62">
        <f t="shared" si="0"/>
        <v>0.9793103448275862</v>
      </c>
    </row>
    <row r="20" spans="1:7" ht="15" customHeight="1">
      <c r="A20" s="56" t="s">
        <v>86</v>
      </c>
      <c r="B20" s="57" t="s">
        <v>88</v>
      </c>
      <c r="C20" s="43">
        <v>9000</v>
      </c>
      <c r="D20" s="33">
        <v>13658</v>
      </c>
      <c r="E20" s="33"/>
      <c r="F20" s="33">
        <v>13308</v>
      </c>
      <c r="G20" s="62">
        <f t="shared" si="0"/>
        <v>0.9743739932640211</v>
      </c>
    </row>
    <row r="21" spans="1:7" ht="15" customHeight="1">
      <c r="A21" s="56" t="s">
        <v>160</v>
      </c>
      <c r="B21" s="57" t="s">
        <v>159</v>
      </c>
      <c r="C21" s="43">
        <v>150</v>
      </c>
      <c r="D21" s="33">
        <v>253</v>
      </c>
      <c r="E21" s="33"/>
      <c r="F21" s="33">
        <v>210</v>
      </c>
      <c r="G21" s="62">
        <f t="shared" si="0"/>
        <v>0.8300395256916996</v>
      </c>
    </row>
    <row r="22" spans="1:7" ht="15" customHeight="1">
      <c r="A22" s="35" t="s">
        <v>89</v>
      </c>
      <c r="B22" s="34" t="s">
        <v>90</v>
      </c>
      <c r="C22" s="36">
        <f>SUM(C23)</f>
        <v>1400</v>
      </c>
      <c r="D22" s="36">
        <f>SUM(D23)</f>
        <v>1545</v>
      </c>
      <c r="E22" s="36">
        <f>SUM(E23)</f>
        <v>0</v>
      </c>
      <c r="F22" s="36">
        <f>SUM(F23)</f>
        <v>1405</v>
      </c>
      <c r="G22" s="62">
        <f t="shared" si="0"/>
        <v>0.9093851132686084</v>
      </c>
    </row>
    <row r="23" spans="1:7" ht="15" customHeight="1">
      <c r="A23" s="56" t="s">
        <v>91</v>
      </c>
      <c r="B23" s="57" t="s">
        <v>92</v>
      </c>
      <c r="C23" s="43">
        <v>1400</v>
      </c>
      <c r="D23" s="33">
        <v>1545</v>
      </c>
      <c r="E23" s="33"/>
      <c r="F23" s="33">
        <v>1405</v>
      </c>
      <c r="G23" s="62">
        <f t="shared" si="0"/>
        <v>0.9093851132686084</v>
      </c>
    </row>
    <row r="24" spans="1:7" ht="15" customHeight="1">
      <c r="A24" s="35" t="s">
        <v>93</v>
      </c>
      <c r="B24" s="34" t="s">
        <v>94</v>
      </c>
      <c r="C24" s="36">
        <v>25</v>
      </c>
      <c r="D24" s="33">
        <v>121</v>
      </c>
      <c r="E24" s="33"/>
      <c r="F24" s="33">
        <v>37</v>
      </c>
      <c r="G24" s="62">
        <f t="shared" si="0"/>
        <v>0.30578512396694213</v>
      </c>
    </row>
    <row r="25" spans="1:7" ht="15" customHeight="1">
      <c r="A25" s="35" t="s">
        <v>344</v>
      </c>
      <c r="B25" s="34" t="s">
        <v>345</v>
      </c>
      <c r="C25" s="36">
        <v>0</v>
      </c>
      <c r="D25" s="33">
        <v>44</v>
      </c>
      <c r="E25" s="33"/>
      <c r="F25" s="33">
        <v>44</v>
      </c>
      <c r="G25" s="62">
        <f t="shared" si="0"/>
        <v>1</v>
      </c>
    </row>
    <row r="26" spans="1:7" ht="15" customHeight="1">
      <c r="A26" s="27" t="s">
        <v>290</v>
      </c>
      <c r="B26" s="27" t="s">
        <v>214</v>
      </c>
      <c r="C26" s="55">
        <f>SUM(C28+C33+C34+C40+C42)</f>
        <v>48593</v>
      </c>
      <c r="D26" s="55">
        <f>SUM(D28+D33+D34+D40+D42)</f>
        <v>57293</v>
      </c>
      <c r="E26" s="55">
        <f>SUM(E28+E33+E34+E40+E42)</f>
        <v>0</v>
      </c>
      <c r="F26" s="55">
        <f>SUM(F28+F33+F34+F40+F42)</f>
        <v>57293</v>
      </c>
      <c r="G26" s="62">
        <f t="shared" si="0"/>
        <v>1</v>
      </c>
    </row>
    <row r="27" spans="1:7" ht="15" customHeight="1">
      <c r="A27" s="49" t="s">
        <v>226</v>
      </c>
      <c r="B27" s="33" t="s">
        <v>95</v>
      </c>
      <c r="C27" s="36">
        <f>C26</f>
        <v>48593</v>
      </c>
      <c r="D27" s="36">
        <f>D26</f>
        <v>57293</v>
      </c>
      <c r="E27" s="33"/>
      <c r="F27" s="36">
        <f>F26</f>
        <v>57293</v>
      </c>
      <c r="G27" s="62">
        <f t="shared" si="0"/>
        <v>1</v>
      </c>
    </row>
    <row r="28" spans="1:7" ht="15" customHeight="1">
      <c r="A28" s="49" t="s">
        <v>227</v>
      </c>
      <c r="B28" s="33" t="s">
        <v>208</v>
      </c>
      <c r="C28" s="36">
        <f>C29+C30+C31+C32</f>
        <v>12787</v>
      </c>
      <c r="D28" s="33">
        <v>12808</v>
      </c>
      <c r="E28" s="33"/>
      <c r="F28" s="33">
        <v>12808</v>
      </c>
      <c r="G28" s="62">
        <f t="shared" si="0"/>
        <v>1</v>
      </c>
    </row>
    <row r="29" spans="1:7" ht="15" customHeight="1">
      <c r="A29" s="40" t="s">
        <v>228</v>
      </c>
      <c r="B29" s="37" t="s">
        <v>96</v>
      </c>
      <c r="C29" s="43">
        <v>10229</v>
      </c>
      <c r="D29" s="33">
        <v>10299</v>
      </c>
      <c r="E29" s="33"/>
      <c r="F29" s="33">
        <v>10299</v>
      </c>
      <c r="G29" s="62">
        <f t="shared" si="0"/>
        <v>1</v>
      </c>
    </row>
    <row r="30" spans="1:7" ht="15" customHeight="1">
      <c r="A30" s="40" t="s">
        <v>229</v>
      </c>
      <c r="B30" s="37" t="s">
        <v>97</v>
      </c>
      <c r="C30" s="43">
        <v>2087</v>
      </c>
      <c r="D30" s="33">
        <v>2087</v>
      </c>
      <c r="E30" s="33"/>
      <c r="F30" s="33">
        <v>2087</v>
      </c>
      <c r="G30" s="62">
        <f t="shared" si="0"/>
        <v>1</v>
      </c>
    </row>
    <row r="31" spans="1:7" ht="15" customHeight="1">
      <c r="A31" s="40" t="s">
        <v>230</v>
      </c>
      <c r="B31" s="37" t="s">
        <v>207</v>
      </c>
      <c r="C31" s="43">
        <v>3</v>
      </c>
      <c r="D31" s="33">
        <v>0</v>
      </c>
      <c r="E31" s="33"/>
      <c r="F31" s="33">
        <v>0</v>
      </c>
      <c r="G31" s="62">
        <v>0</v>
      </c>
    </row>
    <row r="32" spans="1:7" ht="15" customHeight="1">
      <c r="A32" s="40" t="s">
        <v>231</v>
      </c>
      <c r="B32" s="37" t="s">
        <v>104</v>
      </c>
      <c r="C32" s="43">
        <v>468</v>
      </c>
      <c r="D32" s="33">
        <v>468</v>
      </c>
      <c r="E32" s="33"/>
      <c r="F32" s="33">
        <v>468</v>
      </c>
      <c r="G32" s="62">
        <f t="shared" si="0"/>
        <v>1</v>
      </c>
    </row>
    <row r="33" spans="1:7" ht="15" customHeight="1">
      <c r="A33" s="49" t="s">
        <v>232</v>
      </c>
      <c r="B33" s="33" t="s">
        <v>209</v>
      </c>
      <c r="C33" s="36">
        <v>25543</v>
      </c>
      <c r="D33" s="33">
        <v>25520</v>
      </c>
      <c r="E33" s="33"/>
      <c r="F33" s="33">
        <v>25520</v>
      </c>
      <c r="G33" s="62">
        <f t="shared" si="0"/>
        <v>1</v>
      </c>
    </row>
    <row r="34" spans="1:7" ht="15" customHeight="1">
      <c r="A34" s="49" t="s">
        <v>233</v>
      </c>
      <c r="B34" s="33" t="s">
        <v>98</v>
      </c>
      <c r="C34" s="36">
        <f>SUM(C35:C38)</f>
        <v>9063</v>
      </c>
      <c r="D34" s="36">
        <f>SUM(D35:D39)</f>
        <v>11410</v>
      </c>
      <c r="E34" s="33"/>
      <c r="F34" s="36">
        <f>SUM(F35:F39)</f>
        <v>11410</v>
      </c>
      <c r="G34" s="62">
        <f t="shared" si="0"/>
        <v>1</v>
      </c>
    </row>
    <row r="35" spans="1:7" ht="15" customHeight="1">
      <c r="A35" s="40" t="s">
        <v>234</v>
      </c>
      <c r="B35" s="37" t="s">
        <v>211</v>
      </c>
      <c r="C35" s="43">
        <v>4216</v>
      </c>
      <c r="D35" s="33">
        <v>6147</v>
      </c>
      <c r="E35" s="33"/>
      <c r="F35" s="33">
        <v>6147</v>
      </c>
      <c r="G35" s="62">
        <f t="shared" si="0"/>
        <v>1</v>
      </c>
    </row>
    <row r="36" spans="1:7" ht="15" customHeight="1">
      <c r="A36" s="40" t="s">
        <v>235</v>
      </c>
      <c r="B36" s="37" t="s">
        <v>99</v>
      </c>
      <c r="C36" s="43">
        <v>2500</v>
      </c>
      <c r="D36" s="33">
        <v>2500</v>
      </c>
      <c r="E36" s="33"/>
      <c r="F36" s="33">
        <v>2500</v>
      </c>
      <c r="G36" s="62">
        <f t="shared" si="0"/>
        <v>1</v>
      </c>
    </row>
    <row r="37" spans="1:7" ht="15" customHeight="1">
      <c r="A37" s="40" t="s">
        <v>236</v>
      </c>
      <c r="B37" s="37" t="s">
        <v>100</v>
      </c>
      <c r="C37" s="43">
        <v>580</v>
      </c>
      <c r="D37" s="33">
        <v>721</v>
      </c>
      <c r="E37" s="33"/>
      <c r="F37" s="33">
        <v>721</v>
      </c>
      <c r="G37" s="62">
        <f t="shared" si="0"/>
        <v>1</v>
      </c>
    </row>
    <row r="38" spans="1:7" ht="15" customHeight="1">
      <c r="A38" s="40" t="s">
        <v>237</v>
      </c>
      <c r="B38" s="37" t="s">
        <v>210</v>
      </c>
      <c r="C38" s="43">
        <v>1767</v>
      </c>
      <c r="D38" s="33">
        <v>1767</v>
      </c>
      <c r="E38" s="33"/>
      <c r="F38" s="33">
        <v>1767</v>
      </c>
      <c r="G38" s="62">
        <f t="shared" si="0"/>
        <v>1</v>
      </c>
    </row>
    <row r="39" spans="1:7" ht="15" customHeight="1">
      <c r="A39" s="40" t="s">
        <v>399</v>
      </c>
      <c r="B39" s="37" t="s">
        <v>400</v>
      </c>
      <c r="C39" s="43">
        <v>0</v>
      </c>
      <c r="D39" s="33">
        <v>275</v>
      </c>
      <c r="E39" s="33"/>
      <c r="F39" s="33">
        <v>275</v>
      </c>
      <c r="G39" s="62">
        <f t="shared" si="0"/>
        <v>1</v>
      </c>
    </row>
    <row r="40" spans="1:7" ht="15" customHeight="1">
      <c r="A40" s="49" t="s">
        <v>238</v>
      </c>
      <c r="B40" s="33" t="s">
        <v>101</v>
      </c>
      <c r="C40" s="36">
        <f>SUM(C41)</f>
        <v>1200</v>
      </c>
      <c r="D40" s="33">
        <v>1200</v>
      </c>
      <c r="E40" s="33"/>
      <c r="F40" s="33">
        <v>1200</v>
      </c>
      <c r="G40" s="62">
        <f t="shared" si="0"/>
        <v>1</v>
      </c>
    </row>
    <row r="41" spans="1:7" s="25" customFormat="1" ht="15" customHeight="1">
      <c r="A41" s="40" t="s">
        <v>239</v>
      </c>
      <c r="B41" s="37" t="s">
        <v>103</v>
      </c>
      <c r="C41" s="43">
        <v>1200</v>
      </c>
      <c r="D41" s="37">
        <v>1200</v>
      </c>
      <c r="E41" s="37"/>
      <c r="F41" s="37">
        <v>1200</v>
      </c>
      <c r="G41" s="62">
        <f t="shared" si="0"/>
        <v>1</v>
      </c>
    </row>
    <row r="42" spans="1:7" s="25" customFormat="1" ht="15" customHeight="1">
      <c r="A42" s="40" t="s">
        <v>346</v>
      </c>
      <c r="B42" s="37" t="s">
        <v>347</v>
      </c>
      <c r="C42" s="43">
        <v>0</v>
      </c>
      <c r="D42" s="37">
        <f>D43+D45+D44+D46</f>
        <v>6355</v>
      </c>
      <c r="E42" s="37"/>
      <c r="F42" s="37">
        <f>F43+F45+F44+F46</f>
        <v>6355</v>
      </c>
      <c r="G42" s="62">
        <f t="shared" si="0"/>
        <v>1</v>
      </c>
    </row>
    <row r="43" spans="1:7" s="25" customFormat="1" ht="15" customHeight="1">
      <c r="A43" s="40" t="s">
        <v>401</v>
      </c>
      <c r="B43" s="37" t="s">
        <v>403</v>
      </c>
      <c r="C43" s="43">
        <v>0</v>
      </c>
      <c r="D43" s="37">
        <v>1514</v>
      </c>
      <c r="E43" s="37"/>
      <c r="F43" s="37">
        <v>1514</v>
      </c>
      <c r="G43" s="62">
        <f t="shared" si="0"/>
        <v>1</v>
      </c>
    </row>
    <row r="44" spans="1:7" s="25" customFormat="1" ht="15" customHeight="1">
      <c r="A44" s="40" t="s">
        <v>402</v>
      </c>
      <c r="B44" s="37" t="s">
        <v>404</v>
      </c>
      <c r="C44" s="43">
        <v>0</v>
      </c>
      <c r="D44" s="37">
        <v>4552</v>
      </c>
      <c r="E44" s="37"/>
      <c r="F44" s="37">
        <v>4552</v>
      </c>
      <c r="G44" s="62">
        <f t="shared" si="0"/>
        <v>1</v>
      </c>
    </row>
    <row r="45" spans="1:7" s="25" customFormat="1" ht="15" customHeight="1">
      <c r="A45" s="40" t="s">
        <v>405</v>
      </c>
      <c r="B45" s="37" t="s">
        <v>406</v>
      </c>
      <c r="C45" s="43">
        <v>0</v>
      </c>
      <c r="D45" s="37">
        <v>62</v>
      </c>
      <c r="E45" s="37"/>
      <c r="F45" s="37">
        <v>62</v>
      </c>
      <c r="G45" s="62">
        <f t="shared" si="0"/>
        <v>1</v>
      </c>
    </row>
    <row r="46" spans="1:7" s="25" customFormat="1" ht="15" customHeight="1">
      <c r="A46" s="40" t="s">
        <v>407</v>
      </c>
      <c r="B46" s="37" t="s">
        <v>408</v>
      </c>
      <c r="C46" s="43">
        <v>0</v>
      </c>
      <c r="D46" s="37">
        <v>227</v>
      </c>
      <c r="E46" s="37"/>
      <c r="F46" s="37">
        <v>227</v>
      </c>
      <c r="G46" s="62">
        <f t="shared" si="0"/>
        <v>1</v>
      </c>
    </row>
    <row r="47" spans="1:7" ht="15" customHeight="1">
      <c r="A47" s="47" t="s">
        <v>292</v>
      </c>
      <c r="B47" s="27" t="s">
        <v>213</v>
      </c>
      <c r="C47" s="55">
        <f>C48+C50+C52</f>
        <v>8051</v>
      </c>
      <c r="D47" s="55">
        <f>D48+D50+D52+D57+D59+D60</f>
        <v>11262</v>
      </c>
      <c r="E47" s="55">
        <f>E48+E50+E52+E57+E59+E60</f>
        <v>0</v>
      </c>
      <c r="F47" s="55">
        <f>F48+F50+F52+F57+F59+F60</f>
        <v>11258</v>
      </c>
      <c r="G47" s="62">
        <f t="shared" si="0"/>
        <v>0.9996448232995916</v>
      </c>
    </row>
    <row r="48" spans="1:7" ht="15" customHeight="1">
      <c r="A48" s="49" t="s">
        <v>242</v>
      </c>
      <c r="B48" s="32" t="s">
        <v>169</v>
      </c>
      <c r="C48" s="36">
        <f>SUM(C49:C49)</f>
        <v>5369</v>
      </c>
      <c r="D48" s="33">
        <v>6322</v>
      </c>
      <c r="E48" s="33"/>
      <c r="F48" s="33">
        <v>6322</v>
      </c>
      <c r="G48" s="62">
        <f t="shared" si="0"/>
        <v>1</v>
      </c>
    </row>
    <row r="49" spans="1:7" ht="15" customHeight="1">
      <c r="A49" s="40" t="s">
        <v>243</v>
      </c>
      <c r="B49" s="38" t="s">
        <v>212</v>
      </c>
      <c r="C49" s="41">
        <v>5369</v>
      </c>
      <c r="D49" s="33">
        <v>6322</v>
      </c>
      <c r="E49" s="33"/>
      <c r="F49" s="33">
        <v>6322</v>
      </c>
      <c r="G49" s="62">
        <f t="shared" si="0"/>
        <v>1</v>
      </c>
    </row>
    <row r="50" spans="1:7" ht="15" customHeight="1">
      <c r="A50" s="49" t="s">
        <v>240</v>
      </c>
      <c r="B50" s="39" t="s">
        <v>173</v>
      </c>
      <c r="C50" s="58">
        <f>SUM(C51)</f>
        <v>2382</v>
      </c>
      <c r="D50" s="33">
        <v>2342</v>
      </c>
      <c r="E50" s="33"/>
      <c r="F50" s="33">
        <v>2340</v>
      </c>
      <c r="G50" s="62">
        <f t="shared" si="0"/>
        <v>0.9991460290350128</v>
      </c>
    </row>
    <row r="51" spans="1:7" ht="15" customHeight="1">
      <c r="A51" s="40" t="s">
        <v>241</v>
      </c>
      <c r="B51" s="38" t="s">
        <v>174</v>
      </c>
      <c r="C51" s="41">
        <v>2382</v>
      </c>
      <c r="D51" s="33">
        <v>2342</v>
      </c>
      <c r="E51" s="33"/>
      <c r="F51" s="33">
        <v>2340</v>
      </c>
      <c r="G51" s="62">
        <f t="shared" si="0"/>
        <v>0.9991460290350128</v>
      </c>
    </row>
    <row r="52" spans="1:7" ht="15" customHeight="1">
      <c r="A52" s="49" t="s">
        <v>244</v>
      </c>
      <c r="B52" s="32" t="s">
        <v>161</v>
      </c>
      <c r="C52" s="59">
        <f>C53+C54+C55+C56</f>
        <v>300</v>
      </c>
      <c r="D52" s="59">
        <f>D53+D54+D55+D56</f>
        <v>811</v>
      </c>
      <c r="E52" s="59">
        <f>E53+E54+E55+E56</f>
        <v>0</v>
      </c>
      <c r="F52" s="59">
        <f>F53+F54+F55+F56</f>
        <v>810</v>
      </c>
      <c r="G52" s="62">
        <f t="shared" si="0"/>
        <v>0.998766954377312</v>
      </c>
    </row>
    <row r="53" spans="1:7" ht="15" customHeight="1">
      <c r="A53" s="40" t="s">
        <v>245</v>
      </c>
      <c r="B53" s="38" t="s">
        <v>172</v>
      </c>
      <c r="C53" s="41">
        <v>300</v>
      </c>
      <c r="D53" s="33">
        <v>300</v>
      </c>
      <c r="E53" s="33"/>
      <c r="F53" s="33">
        <v>300</v>
      </c>
      <c r="G53" s="62">
        <f t="shared" si="0"/>
        <v>1</v>
      </c>
    </row>
    <row r="54" spans="1:7" ht="27.75" customHeight="1">
      <c r="A54" s="40" t="s">
        <v>348</v>
      </c>
      <c r="B54" s="38" t="s">
        <v>349</v>
      </c>
      <c r="C54" s="41">
        <v>0</v>
      </c>
      <c r="D54" s="33">
        <v>187</v>
      </c>
      <c r="E54" s="33"/>
      <c r="F54" s="33">
        <v>187</v>
      </c>
      <c r="G54" s="62">
        <f t="shared" si="0"/>
        <v>1</v>
      </c>
    </row>
    <row r="55" spans="1:7" ht="15" customHeight="1">
      <c r="A55" s="40" t="s">
        <v>374</v>
      </c>
      <c r="B55" s="38" t="s">
        <v>375</v>
      </c>
      <c r="C55" s="41">
        <v>0</v>
      </c>
      <c r="D55" s="33">
        <v>250</v>
      </c>
      <c r="E55" s="33"/>
      <c r="F55" s="33">
        <v>250</v>
      </c>
      <c r="G55" s="62">
        <f t="shared" si="0"/>
        <v>1</v>
      </c>
    </row>
    <row r="56" spans="1:7" ht="15" customHeight="1">
      <c r="A56" s="40" t="s">
        <v>376</v>
      </c>
      <c r="B56" s="38" t="s">
        <v>377</v>
      </c>
      <c r="C56" s="41">
        <v>0</v>
      </c>
      <c r="D56" s="33">
        <v>74</v>
      </c>
      <c r="E56" s="33"/>
      <c r="F56" s="33">
        <v>73</v>
      </c>
      <c r="G56" s="62">
        <f t="shared" si="0"/>
        <v>0.9864864864864865</v>
      </c>
    </row>
    <row r="57" spans="1:7" ht="15" customHeight="1">
      <c r="A57" s="40" t="s">
        <v>133</v>
      </c>
      <c r="B57" s="38" t="s">
        <v>350</v>
      </c>
      <c r="C57" s="41">
        <v>0</v>
      </c>
      <c r="D57" s="33">
        <v>1547</v>
      </c>
      <c r="E57" s="33"/>
      <c r="F57" s="33">
        <v>1546</v>
      </c>
      <c r="G57" s="62">
        <f t="shared" si="0"/>
        <v>0.9993535875888817</v>
      </c>
    </row>
    <row r="58" spans="1:7" ht="15" customHeight="1">
      <c r="A58" s="40" t="s">
        <v>351</v>
      </c>
      <c r="B58" s="38" t="s">
        <v>352</v>
      </c>
      <c r="C58" s="41">
        <v>0</v>
      </c>
      <c r="D58" s="33">
        <v>1547</v>
      </c>
      <c r="E58" s="33"/>
      <c r="F58" s="33">
        <v>1546</v>
      </c>
      <c r="G58" s="62">
        <f t="shared" si="0"/>
        <v>0.9993535875888817</v>
      </c>
    </row>
    <row r="59" spans="1:7" ht="15" customHeight="1">
      <c r="A59" s="40" t="s">
        <v>134</v>
      </c>
      <c r="B59" s="38" t="s">
        <v>353</v>
      </c>
      <c r="C59" s="41"/>
      <c r="D59" s="33">
        <v>25</v>
      </c>
      <c r="E59" s="33"/>
      <c r="F59" s="33">
        <v>25</v>
      </c>
      <c r="G59" s="62">
        <f t="shared" si="0"/>
        <v>1</v>
      </c>
    </row>
    <row r="60" spans="1:7" ht="15" customHeight="1">
      <c r="A60" s="40" t="s">
        <v>383</v>
      </c>
      <c r="B60" s="38" t="s">
        <v>409</v>
      </c>
      <c r="C60" s="41"/>
      <c r="D60" s="33">
        <v>215</v>
      </c>
      <c r="E60" s="33"/>
      <c r="F60" s="33">
        <v>215</v>
      </c>
      <c r="G60" s="62">
        <f t="shared" si="0"/>
        <v>1</v>
      </c>
    </row>
    <row r="61" spans="1:7" ht="15" customHeight="1">
      <c r="A61" s="40" t="s">
        <v>410</v>
      </c>
      <c r="B61" s="38" t="s">
        <v>411</v>
      </c>
      <c r="C61" s="41"/>
      <c r="D61" s="33">
        <v>215</v>
      </c>
      <c r="E61" s="33"/>
      <c r="F61" s="33">
        <v>215</v>
      </c>
      <c r="G61" s="62">
        <f t="shared" si="0"/>
        <v>1</v>
      </c>
    </row>
    <row r="62" spans="1:8" ht="15" customHeight="1">
      <c r="A62" s="47" t="s">
        <v>295</v>
      </c>
      <c r="B62" s="26" t="s">
        <v>35</v>
      </c>
      <c r="C62" s="42">
        <v>0</v>
      </c>
      <c r="D62" s="33">
        <v>0</v>
      </c>
      <c r="E62" s="33"/>
      <c r="F62" s="33">
        <v>0</v>
      </c>
      <c r="G62" s="62">
        <v>0</v>
      </c>
      <c r="H62" s="64"/>
    </row>
    <row r="63" spans="1:7" ht="15" customHeight="1">
      <c r="A63" s="47" t="s">
        <v>294</v>
      </c>
      <c r="B63" s="26" t="s">
        <v>269</v>
      </c>
      <c r="C63" s="42">
        <v>0</v>
      </c>
      <c r="D63" s="33">
        <v>0</v>
      </c>
      <c r="E63" s="33"/>
      <c r="F63" s="33">
        <v>0</v>
      </c>
      <c r="G63" s="62">
        <v>0</v>
      </c>
    </row>
    <row r="64" spans="1:7" ht="15" customHeight="1">
      <c r="A64" s="27" t="s">
        <v>293</v>
      </c>
      <c r="B64" s="27" t="s">
        <v>141</v>
      </c>
      <c r="C64" s="27">
        <v>5000</v>
      </c>
      <c r="D64" s="27">
        <f>D65+D66+D67+D68+D69</f>
        <v>9350</v>
      </c>
      <c r="E64" s="27">
        <f>E65+E66+E67+E68+E69</f>
        <v>0</v>
      </c>
      <c r="F64" s="27">
        <f>F65+F66+F67+F68+F69</f>
        <v>9350</v>
      </c>
      <c r="G64" s="62">
        <f t="shared" si="0"/>
        <v>1</v>
      </c>
    </row>
    <row r="65" spans="1:7" ht="15" customHeight="1">
      <c r="A65" s="49" t="s">
        <v>246</v>
      </c>
      <c r="B65" s="33" t="s">
        <v>105</v>
      </c>
      <c r="C65" s="33">
        <v>5000</v>
      </c>
      <c r="D65" s="33">
        <v>5374</v>
      </c>
      <c r="E65" s="33"/>
      <c r="F65" s="33">
        <v>5374</v>
      </c>
      <c r="G65" s="62">
        <f t="shared" si="0"/>
        <v>1</v>
      </c>
    </row>
    <row r="66" spans="1:7" ht="15" customHeight="1">
      <c r="A66" s="49" t="s">
        <v>247</v>
      </c>
      <c r="B66" s="33" t="s">
        <v>106</v>
      </c>
      <c r="C66" s="33">
        <v>0</v>
      </c>
      <c r="D66" s="33"/>
      <c r="E66" s="33"/>
      <c r="F66" s="33">
        <v>0</v>
      </c>
      <c r="G66" s="62">
        <v>0</v>
      </c>
    </row>
    <row r="67" spans="1:7" ht="15" customHeight="1">
      <c r="A67" s="49" t="s">
        <v>248</v>
      </c>
      <c r="B67" s="33" t="s">
        <v>272</v>
      </c>
      <c r="C67" s="33">
        <v>0</v>
      </c>
      <c r="D67" s="33"/>
      <c r="E67" s="33"/>
      <c r="F67" s="33">
        <v>0</v>
      </c>
      <c r="G67" s="62">
        <v>0</v>
      </c>
    </row>
    <row r="68" spans="1:7" ht="15" customHeight="1">
      <c r="A68" s="49" t="s">
        <v>249</v>
      </c>
      <c r="B68" s="33" t="s">
        <v>152</v>
      </c>
      <c r="C68" s="33">
        <v>0</v>
      </c>
      <c r="D68" s="33">
        <v>960</v>
      </c>
      <c r="E68" s="33"/>
      <c r="F68" s="33">
        <v>960</v>
      </c>
      <c r="G68" s="62">
        <f t="shared" si="0"/>
        <v>1</v>
      </c>
    </row>
    <row r="69" spans="1:7" ht="15" customHeight="1">
      <c r="A69" s="49" t="s">
        <v>250</v>
      </c>
      <c r="B69" s="33" t="s">
        <v>107</v>
      </c>
      <c r="C69" s="33">
        <v>0</v>
      </c>
      <c r="D69" s="33">
        <v>3016</v>
      </c>
      <c r="E69" s="33"/>
      <c r="F69" s="33">
        <v>3016</v>
      </c>
      <c r="G69" s="62">
        <f t="shared" si="0"/>
        <v>1</v>
      </c>
    </row>
    <row r="70" spans="1:7" ht="15" customHeight="1">
      <c r="A70" s="27" t="s">
        <v>108</v>
      </c>
      <c r="B70" s="33"/>
      <c r="C70" s="42">
        <f>C9+C15+C26+C47+C62+C63+C64</f>
        <v>81702</v>
      </c>
      <c r="D70" s="42">
        <f>D9+D15+D26+D47+D62+D63+D64</f>
        <v>104460</v>
      </c>
      <c r="E70" s="42">
        <f>E9+E15+E26+E47+E62+E63+E64</f>
        <v>0</v>
      </c>
      <c r="F70" s="42">
        <f>F9+F15+F26+F47+F62+F63+F64</f>
        <v>100459</v>
      </c>
      <c r="G70" s="62">
        <f t="shared" si="0"/>
        <v>0.961698257706299</v>
      </c>
    </row>
    <row r="71" spans="1:7" ht="15" customHeight="1">
      <c r="A71" s="27" t="s">
        <v>109</v>
      </c>
      <c r="B71" s="33"/>
      <c r="C71" s="27"/>
      <c r="D71" s="33">
        <v>1760</v>
      </c>
      <c r="E71" s="33"/>
      <c r="F71" s="33">
        <v>9166</v>
      </c>
      <c r="G71" s="62"/>
    </row>
    <row r="72" spans="1:7" ht="12.75">
      <c r="A72" s="29"/>
      <c r="B72" s="29"/>
      <c r="C72" s="29"/>
      <c r="D72" s="29"/>
      <c r="E72" s="29"/>
      <c r="F72" s="29"/>
      <c r="G72" s="29"/>
    </row>
    <row r="73" spans="1:7" ht="12.75">
      <c r="A73" s="29"/>
      <c r="B73" s="29"/>
      <c r="C73" s="29"/>
      <c r="D73" s="29"/>
      <c r="E73" s="29"/>
      <c r="F73" s="29"/>
      <c r="G73" s="29"/>
    </row>
    <row r="74" spans="1:7" ht="12.75">
      <c r="A74" s="29"/>
      <c r="B74" s="29"/>
      <c r="C74" s="31" t="s">
        <v>41</v>
      </c>
      <c r="D74" s="29"/>
      <c r="E74" s="29"/>
      <c r="F74" s="29"/>
      <c r="G74" s="29"/>
    </row>
    <row r="75" spans="1:7" ht="12.75" customHeight="1">
      <c r="A75" s="29"/>
      <c r="B75" s="29"/>
      <c r="C75" s="31"/>
      <c r="D75" s="29"/>
      <c r="E75" s="29"/>
      <c r="F75" s="29"/>
      <c r="G75" s="29"/>
    </row>
    <row r="76" spans="1:7" ht="15" customHeight="1">
      <c r="A76" s="288" t="s">
        <v>648</v>
      </c>
      <c r="B76" s="288"/>
      <c r="C76" s="288"/>
      <c r="D76" s="29"/>
      <c r="E76" s="29"/>
      <c r="F76" s="29"/>
      <c r="G76" s="29"/>
    </row>
    <row r="77" spans="1:7" ht="44.25" customHeight="1">
      <c r="A77" s="289" t="s">
        <v>182</v>
      </c>
      <c r="B77" s="311"/>
      <c r="C77" s="311"/>
      <c r="D77" s="29"/>
      <c r="E77" s="29"/>
      <c r="F77" s="29"/>
      <c r="G77" s="29"/>
    </row>
    <row r="78" spans="1:7" ht="12.75" customHeight="1">
      <c r="A78" s="28"/>
      <c r="B78" s="30"/>
      <c r="C78" s="30"/>
      <c r="D78" s="29"/>
      <c r="E78" s="29"/>
      <c r="F78" s="29"/>
      <c r="G78" s="29"/>
    </row>
    <row r="79" spans="1:7" ht="12.75" customHeight="1">
      <c r="A79" s="29"/>
      <c r="B79" s="29"/>
      <c r="C79" s="31" t="s">
        <v>24</v>
      </c>
      <c r="D79" s="29"/>
      <c r="E79" s="29"/>
      <c r="F79" s="29"/>
      <c r="G79" s="29"/>
    </row>
    <row r="80" spans="1:7" ht="38.25">
      <c r="A80" s="50" t="s">
        <v>216</v>
      </c>
      <c r="B80" s="51" t="s">
        <v>1</v>
      </c>
      <c r="C80" s="50" t="s">
        <v>183</v>
      </c>
      <c r="D80" s="26" t="s">
        <v>343</v>
      </c>
      <c r="E80" s="33"/>
      <c r="F80" s="26" t="s">
        <v>413</v>
      </c>
      <c r="G80" s="27" t="s">
        <v>414</v>
      </c>
    </row>
    <row r="81" spans="1:7" ht="15" customHeight="1">
      <c r="A81" s="52" t="s">
        <v>110</v>
      </c>
      <c r="B81" s="53"/>
      <c r="C81" s="54"/>
      <c r="D81" s="33"/>
      <c r="E81" s="33"/>
      <c r="F81" s="33"/>
      <c r="G81" s="33"/>
    </row>
    <row r="82" spans="1:7" ht="15" customHeight="1">
      <c r="A82" s="52" t="s">
        <v>296</v>
      </c>
      <c r="B82" s="52" t="s">
        <v>10</v>
      </c>
      <c r="C82" s="55">
        <v>17557</v>
      </c>
      <c r="D82" s="27">
        <v>17827</v>
      </c>
      <c r="E82" s="33"/>
      <c r="F82" s="27">
        <v>17726</v>
      </c>
      <c r="G82" s="63">
        <f>F82/D82</f>
        <v>0.9943344365288607</v>
      </c>
    </row>
    <row r="83" spans="1:7" ht="15" customHeight="1">
      <c r="A83" s="52" t="s">
        <v>297</v>
      </c>
      <c r="B83" s="52" t="s">
        <v>111</v>
      </c>
      <c r="C83" s="55">
        <v>4133</v>
      </c>
      <c r="D83" s="27">
        <v>4445</v>
      </c>
      <c r="E83" s="33"/>
      <c r="F83" s="27">
        <v>4255</v>
      </c>
      <c r="G83" s="63">
        <f aca="true" t="shared" si="1" ref="G83:G126">F83/D83</f>
        <v>0.9572553430821147</v>
      </c>
    </row>
    <row r="84" spans="1:7" ht="15" customHeight="1">
      <c r="A84" s="27" t="s">
        <v>298</v>
      </c>
      <c r="B84" s="27" t="s">
        <v>11</v>
      </c>
      <c r="C84" s="55">
        <v>18267</v>
      </c>
      <c r="D84" s="27">
        <v>20413</v>
      </c>
      <c r="E84" s="33"/>
      <c r="F84" s="27">
        <v>18591</v>
      </c>
      <c r="G84" s="63">
        <f t="shared" si="1"/>
        <v>0.9107431538725322</v>
      </c>
    </row>
    <row r="85" spans="1:7" ht="15" customHeight="1">
      <c r="A85" s="47" t="s">
        <v>299</v>
      </c>
      <c r="B85" s="47" t="s">
        <v>12</v>
      </c>
      <c r="C85" s="55">
        <v>1520</v>
      </c>
      <c r="D85" s="27">
        <f>D86+D87+D88+D89+D95+D96</f>
        <v>1877</v>
      </c>
      <c r="E85" s="27">
        <f>E86+E87+E88+E89+E95+E96</f>
        <v>0</v>
      </c>
      <c r="F85" s="27">
        <f>F86+F87+F88+F89+F95+F96</f>
        <v>1661</v>
      </c>
      <c r="G85" s="63">
        <f t="shared" si="1"/>
        <v>0.8849227490676611</v>
      </c>
    </row>
    <row r="86" spans="1:7" ht="15" customHeight="1">
      <c r="A86" s="49" t="s">
        <v>118</v>
      </c>
      <c r="B86" s="33" t="s">
        <v>112</v>
      </c>
      <c r="C86" s="36">
        <v>60</v>
      </c>
      <c r="D86" s="33">
        <v>60</v>
      </c>
      <c r="E86" s="33"/>
      <c r="F86" s="33">
        <v>51</v>
      </c>
      <c r="G86" s="62">
        <f t="shared" si="1"/>
        <v>0.85</v>
      </c>
    </row>
    <row r="87" spans="1:7" ht="15" customHeight="1">
      <c r="A87" s="49" t="s">
        <v>131</v>
      </c>
      <c r="B87" s="33" t="s">
        <v>113</v>
      </c>
      <c r="C87" s="36">
        <v>75</v>
      </c>
      <c r="D87" s="33">
        <v>84</v>
      </c>
      <c r="E87" s="33"/>
      <c r="F87" s="33">
        <v>84</v>
      </c>
      <c r="G87" s="62">
        <f t="shared" si="1"/>
        <v>1</v>
      </c>
    </row>
    <row r="88" spans="1:7" ht="15" customHeight="1">
      <c r="A88" s="49" t="s">
        <v>132</v>
      </c>
      <c r="B88" s="33" t="s">
        <v>114</v>
      </c>
      <c r="C88" s="36">
        <v>600</v>
      </c>
      <c r="D88" s="33">
        <v>600</v>
      </c>
      <c r="E88" s="33"/>
      <c r="F88" s="33">
        <v>559</v>
      </c>
      <c r="G88" s="62">
        <f t="shared" si="1"/>
        <v>0.9316666666666666</v>
      </c>
    </row>
    <row r="89" spans="1:7" ht="28.5" customHeight="1">
      <c r="A89" s="49" t="s">
        <v>133</v>
      </c>
      <c r="B89" s="32" t="s">
        <v>415</v>
      </c>
      <c r="C89" s="36">
        <v>760</v>
      </c>
      <c r="D89" s="33">
        <f>D90+D91+D92+D93+D94</f>
        <v>893</v>
      </c>
      <c r="E89" s="33">
        <f>E90+E91+E92+E93+E94</f>
        <v>0</v>
      </c>
      <c r="F89" s="33">
        <f>F90+F91+F92+F93+F94</f>
        <v>745</v>
      </c>
      <c r="G89" s="62">
        <f t="shared" si="1"/>
        <v>0.8342665173572228</v>
      </c>
    </row>
    <row r="90" spans="1:7" ht="15" customHeight="1">
      <c r="A90" s="40" t="s">
        <v>102</v>
      </c>
      <c r="B90" s="37" t="s">
        <v>115</v>
      </c>
      <c r="C90" s="43">
        <v>200</v>
      </c>
      <c r="D90" s="33">
        <v>150</v>
      </c>
      <c r="E90" s="33"/>
      <c r="F90" s="33">
        <v>115</v>
      </c>
      <c r="G90" s="62">
        <f t="shared" si="1"/>
        <v>0.7666666666666667</v>
      </c>
    </row>
    <row r="91" spans="1:7" ht="15" customHeight="1">
      <c r="A91" s="40" t="s">
        <v>119</v>
      </c>
      <c r="B91" s="37" t="s">
        <v>116</v>
      </c>
      <c r="C91" s="43">
        <v>100</v>
      </c>
      <c r="D91" s="74">
        <v>170</v>
      </c>
      <c r="E91" s="33"/>
      <c r="F91" s="33">
        <v>130</v>
      </c>
      <c r="G91" s="62">
        <f t="shared" si="1"/>
        <v>0.7647058823529411</v>
      </c>
    </row>
    <row r="92" spans="1:7" ht="15" customHeight="1">
      <c r="A92" s="40" t="s">
        <v>184</v>
      </c>
      <c r="B92" s="37" t="s">
        <v>117</v>
      </c>
      <c r="C92" s="43">
        <v>400</v>
      </c>
      <c r="D92" s="74">
        <v>193</v>
      </c>
      <c r="E92" s="33"/>
      <c r="F92" s="33">
        <v>170</v>
      </c>
      <c r="G92" s="62">
        <f t="shared" si="1"/>
        <v>0.8808290155440415</v>
      </c>
    </row>
    <row r="93" spans="1:7" ht="15" customHeight="1">
      <c r="A93" s="40" t="s">
        <v>185</v>
      </c>
      <c r="B93" s="37" t="s">
        <v>177</v>
      </c>
      <c r="C93" s="43">
        <v>60</v>
      </c>
      <c r="D93" s="74">
        <v>130</v>
      </c>
      <c r="E93" s="73"/>
      <c r="F93" s="74">
        <v>130</v>
      </c>
      <c r="G93" s="62">
        <f t="shared" si="1"/>
        <v>1</v>
      </c>
    </row>
    <row r="94" spans="1:7" ht="15" customHeight="1">
      <c r="A94" s="40" t="s">
        <v>387</v>
      </c>
      <c r="B94" s="37" t="s">
        <v>388</v>
      </c>
      <c r="C94" s="43"/>
      <c r="D94" s="74">
        <v>250</v>
      </c>
      <c r="E94" s="33"/>
      <c r="F94" s="33">
        <v>200</v>
      </c>
      <c r="G94" s="62">
        <f t="shared" si="1"/>
        <v>0.8</v>
      </c>
    </row>
    <row r="95" spans="1:7" ht="15" customHeight="1">
      <c r="A95" s="40" t="s">
        <v>134</v>
      </c>
      <c r="B95" s="37" t="s">
        <v>186</v>
      </c>
      <c r="C95" s="43">
        <v>25</v>
      </c>
      <c r="D95" s="74">
        <v>25</v>
      </c>
      <c r="E95" s="33"/>
      <c r="F95" s="33">
        <v>7</v>
      </c>
      <c r="G95" s="62">
        <f t="shared" si="1"/>
        <v>0.28</v>
      </c>
    </row>
    <row r="96" spans="1:7" ht="15" customHeight="1">
      <c r="A96" s="40" t="s">
        <v>383</v>
      </c>
      <c r="B96" s="37" t="s">
        <v>386</v>
      </c>
      <c r="C96" s="43"/>
      <c r="D96" s="74">
        <v>215</v>
      </c>
      <c r="E96" s="33"/>
      <c r="F96" s="33">
        <v>215</v>
      </c>
      <c r="G96" s="62">
        <f t="shared" si="1"/>
        <v>1</v>
      </c>
    </row>
    <row r="97" spans="1:7" ht="15" customHeight="1">
      <c r="A97" s="27" t="s">
        <v>300</v>
      </c>
      <c r="B97" s="27" t="s">
        <v>13</v>
      </c>
      <c r="C97" s="55">
        <f>C98+C114+C119+C117</f>
        <v>39006</v>
      </c>
      <c r="D97" s="159">
        <f>D98+D114+D119+D117</f>
        <v>53550</v>
      </c>
      <c r="E97" s="55">
        <f>E98+E114+E119+E117</f>
        <v>0</v>
      </c>
      <c r="F97" s="55">
        <f>F98+F114+F119+F117</f>
        <v>47488</v>
      </c>
      <c r="G97" s="63">
        <f t="shared" si="1"/>
        <v>0.886797385620915</v>
      </c>
    </row>
    <row r="98" spans="1:7" ht="15" customHeight="1">
      <c r="A98" s="49" t="s">
        <v>135</v>
      </c>
      <c r="B98" s="32" t="s">
        <v>187</v>
      </c>
      <c r="C98" s="36">
        <f>SUM(C99,C106,C110,)</f>
        <v>37786</v>
      </c>
      <c r="D98" s="160">
        <f>SUM(D99,D106,D110,D113,)</f>
        <v>44518</v>
      </c>
      <c r="E98" s="36">
        <f>SUM(E99,E106,E110,E113,)</f>
        <v>0</v>
      </c>
      <c r="F98" s="36">
        <f>SUM(F99,F106,F110,F113,)</f>
        <v>44517</v>
      </c>
      <c r="G98" s="62">
        <f t="shared" si="1"/>
        <v>0.9999775371759738</v>
      </c>
    </row>
    <row r="99" spans="1:7" ht="15" customHeight="1">
      <c r="A99" s="49" t="s">
        <v>164</v>
      </c>
      <c r="B99" s="32" t="s">
        <v>200</v>
      </c>
      <c r="C99" s="36">
        <f>SUM(C100:C105)</f>
        <v>35049</v>
      </c>
      <c r="D99" s="160">
        <f>SUM(D100:D105)</f>
        <v>37348</v>
      </c>
      <c r="E99" s="36">
        <f>SUM(E100:E105)</f>
        <v>0</v>
      </c>
      <c r="F99" s="36">
        <f>SUM(F100:F105)</f>
        <v>37347</v>
      </c>
      <c r="G99" s="62">
        <f t="shared" si="1"/>
        <v>0.9999732248045411</v>
      </c>
    </row>
    <row r="100" spans="1:7" ht="33.75" customHeight="1">
      <c r="A100" s="40" t="s">
        <v>189</v>
      </c>
      <c r="B100" s="44" t="s">
        <v>178</v>
      </c>
      <c r="C100" s="43">
        <v>29760</v>
      </c>
      <c r="D100" s="74">
        <v>31667</v>
      </c>
      <c r="E100" s="33"/>
      <c r="F100" s="33">
        <v>31667</v>
      </c>
      <c r="G100" s="62">
        <f t="shared" si="1"/>
        <v>1</v>
      </c>
    </row>
    <row r="101" spans="1:7" ht="38.25" customHeight="1">
      <c r="A101" s="40" t="s">
        <v>190</v>
      </c>
      <c r="B101" s="44" t="s">
        <v>179</v>
      </c>
      <c r="C101" s="43">
        <v>4599</v>
      </c>
      <c r="D101" s="74">
        <v>4747</v>
      </c>
      <c r="E101" s="33"/>
      <c r="F101" s="33">
        <v>4747</v>
      </c>
      <c r="G101" s="62">
        <f t="shared" si="1"/>
        <v>1</v>
      </c>
    </row>
    <row r="102" spans="1:7" ht="26.25" customHeight="1">
      <c r="A102" s="40" t="s">
        <v>191</v>
      </c>
      <c r="B102" s="44" t="s">
        <v>192</v>
      </c>
      <c r="C102" s="43">
        <v>418</v>
      </c>
      <c r="D102" s="74">
        <v>471</v>
      </c>
      <c r="E102" s="33"/>
      <c r="F102" s="33">
        <v>470</v>
      </c>
      <c r="G102" s="62">
        <f t="shared" si="1"/>
        <v>0.9978768577494692</v>
      </c>
    </row>
    <row r="103" spans="1:7" ht="26.25" customHeight="1">
      <c r="A103" s="40" t="s">
        <v>196</v>
      </c>
      <c r="B103" s="44" t="s">
        <v>193</v>
      </c>
      <c r="C103" s="43">
        <v>220</v>
      </c>
      <c r="D103" s="74">
        <v>220</v>
      </c>
      <c r="E103" s="33"/>
      <c r="F103" s="33">
        <v>220</v>
      </c>
      <c r="G103" s="62">
        <f t="shared" si="1"/>
        <v>1</v>
      </c>
    </row>
    <row r="104" spans="1:7" ht="26.25" customHeight="1">
      <c r="A104" s="40" t="s">
        <v>197</v>
      </c>
      <c r="B104" s="44" t="s">
        <v>354</v>
      </c>
      <c r="C104" s="43">
        <v>0</v>
      </c>
      <c r="D104" s="74">
        <v>190</v>
      </c>
      <c r="E104" s="33"/>
      <c r="F104" s="33">
        <v>190</v>
      </c>
      <c r="G104" s="62">
        <f t="shared" si="1"/>
        <v>1</v>
      </c>
    </row>
    <row r="105" spans="1:7" ht="27.75" customHeight="1">
      <c r="A105" s="40" t="s">
        <v>197</v>
      </c>
      <c r="B105" s="38" t="s">
        <v>163</v>
      </c>
      <c r="C105" s="43">
        <v>52</v>
      </c>
      <c r="D105" s="33">
        <v>53</v>
      </c>
      <c r="E105" s="33"/>
      <c r="F105" s="33">
        <v>53</v>
      </c>
      <c r="G105" s="62">
        <f t="shared" si="1"/>
        <v>1</v>
      </c>
    </row>
    <row r="106" spans="1:7" ht="15" customHeight="1">
      <c r="A106" s="49" t="s">
        <v>166</v>
      </c>
      <c r="B106" s="32" t="s">
        <v>201</v>
      </c>
      <c r="C106" s="36">
        <f>C107+C108+C109</f>
        <v>2257</v>
      </c>
      <c r="D106" s="36">
        <f>D107+D108+D109</f>
        <v>2317</v>
      </c>
      <c r="E106" s="36">
        <f>E107+E108+E109</f>
        <v>0</v>
      </c>
      <c r="F106" s="36">
        <f>F107+F108+F109</f>
        <v>2317</v>
      </c>
      <c r="G106" s="62">
        <f t="shared" si="1"/>
        <v>1</v>
      </c>
    </row>
    <row r="107" spans="1:7" ht="15" customHeight="1">
      <c r="A107" s="40" t="s">
        <v>199</v>
      </c>
      <c r="B107" s="44" t="s">
        <v>194</v>
      </c>
      <c r="C107" s="43">
        <v>1865</v>
      </c>
      <c r="D107" s="33">
        <v>1865</v>
      </c>
      <c r="E107" s="33"/>
      <c r="F107" s="33">
        <v>1865</v>
      </c>
      <c r="G107" s="62">
        <f t="shared" si="1"/>
        <v>1</v>
      </c>
    </row>
    <row r="108" spans="1:7" ht="15" customHeight="1">
      <c r="A108" s="40" t="s">
        <v>198</v>
      </c>
      <c r="B108" s="38" t="s">
        <v>195</v>
      </c>
      <c r="C108" s="41">
        <v>392</v>
      </c>
      <c r="D108" s="33">
        <v>392</v>
      </c>
      <c r="E108" s="33"/>
      <c r="F108" s="33">
        <v>392</v>
      </c>
      <c r="G108" s="62">
        <f t="shared" si="1"/>
        <v>1</v>
      </c>
    </row>
    <row r="109" spans="1:7" ht="15" customHeight="1">
      <c r="A109" s="40" t="s">
        <v>355</v>
      </c>
      <c r="B109" s="38" t="s">
        <v>356</v>
      </c>
      <c r="C109" s="41">
        <v>0</v>
      </c>
      <c r="D109" s="33">
        <v>60</v>
      </c>
      <c r="E109" s="33"/>
      <c r="F109" s="33">
        <v>60</v>
      </c>
      <c r="G109" s="62">
        <f t="shared" si="1"/>
        <v>1</v>
      </c>
    </row>
    <row r="110" spans="1:7" ht="15" customHeight="1">
      <c r="A110" s="49" t="s">
        <v>167</v>
      </c>
      <c r="B110" s="39" t="s">
        <v>202</v>
      </c>
      <c r="C110" s="58">
        <v>480</v>
      </c>
      <c r="D110" s="33">
        <v>300</v>
      </c>
      <c r="E110" s="33"/>
      <c r="F110" s="33">
        <v>300</v>
      </c>
      <c r="G110" s="62">
        <f t="shared" si="1"/>
        <v>1</v>
      </c>
    </row>
    <row r="111" spans="1:7" ht="15" customHeight="1">
      <c r="A111" s="40" t="s">
        <v>204</v>
      </c>
      <c r="B111" s="38" t="s">
        <v>203</v>
      </c>
      <c r="C111" s="41">
        <v>300</v>
      </c>
      <c r="D111" s="33">
        <v>300</v>
      </c>
      <c r="E111" s="33"/>
      <c r="F111" s="33">
        <v>300</v>
      </c>
      <c r="G111" s="62">
        <f t="shared" si="1"/>
        <v>1</v>
      </c>
    </row>
    <row r="112" spans="1:7" ht="15" customHeight="1">
      <c r="A112" s="40" t="s">
        <v>205</v>
      </c>
      <c r="B112" s="38" t="s">
        <v>206</v>
      </c>
      <c r="C112" s="41">
        <v>180</v>
      </c>
      <c r="D112" s="33">
        <v>0</v>
      </c>
      <c r="E112" s="33"/>
      <c r="F112" s="33"/>
      <c r="G112" s="62">
        <v>0</v>
      </c>
    </row>
    <row r="113" spans="1:7" ht="15" customHeight="1">
      <c r="A113" s="40" t="s">
        <v>389</v>
      </c>
      <c r="B113" s="38" t="s">
        <v>390</v>
      </c>
      <c r="C113" s="41">
        <v>0</v>
      </c>
      <c r="D113" s="33">
        <v>4553</v>
      </c>
      <c r="E113" s="33"/>
      <c r="F113" s="33">
        <v>4553</v>
      </c>
      <c r="G113" s="62">
        <f t="shared" si="1"/>
        <v>1</v>
      </c>
    </row>
    <row r="114" spans="1:7" ht="15" customHeight="1">
      <c r="A114" s="49" t="s">
        <v>120</v>
      </c>
      <c r="B114" s="32" t="s">
        <v>188</v>
      </c>
      <c r="C114" s="59">
        <f>SUM(C115:C116)</f>
        <v>1220</v>
      </c>
      <c r="D114" s="59">
        <f>SUM(D115:D116)</f>
        <v>1220</v>
      </c>
      <c r="E114" s="59">
        <f>SUM(E115:E116)</f>
        <v>0</v>
      </c>
      <c r="F114" s="59">
        <f>SUM(F115:F116)</f>
        <v>1083</v>
      </c>
      <c r="G114" s="62">
        <f t="shared" si="1"/>
        <v>0.8877049180327868</v>
      </c>
    </row>
    <row r="115" spans="1:7" ht="15" customHeight="1">
      <c r="A115" s="40" t="s">
        <v>165</v>
      </c>
      <c r="B115" s="38" t="s">
        <v>162</v>
      </c>
      <c r="C115" s="41">
        <v>270</v>
      </c>
      <c r="D115" s="33">
        <v>270</v>
      </c>
      <c r="E115" s="33"/>
      <c r="F115" s="33">
        <v>263</v>
      </c>
      <c r="G115" s="62">
        <f t="shared" si="1"/>
        <v>0.9740740740740741</v>
      </c>
    </row>
    <row r="116" spans="1:7" ht="29.25" customHeight="1">
      <c r="A116" s="40" t="s">
        <v>168</v>
      </c>
      <c r="B116" s="38" t="s">
        <v>180</v>
      </c>
      <c r="C116" s="41">
        <v>950</v>
      </c>
      <c r="D116" s="33">
        <v>950</v>
      </c>
      <c r="E116" s="33"/>
      <c r="F116" s="33">
        <v>820</v>
      </c>
      <c r="G116" s="62">
        <f t="shared" si="1"/>
        <v>0.8631578947368421</v>
      </c>
    </row>
    <row r="117" spans="1:7" ht="15" customHeight="1">
      <c r="A117" s="40" t="s">
        <v>357</v>
      </c>
      <c r="B117" s="38" t="s">
        <v>358</v>
      </c>
      <c r="C117" s="41">
        <v>0</v>
      </c>
      <c r="D117" s="74">
        <v>1890</v>
      </c>
      <c r="E117" s="73"/>
      <c r="F117" s="74">
        <v>1888</v>
      </c>
      <c r="G117" s="62">
        <f t="shared" si="1"/>
        <v>0.9989417989417989</v>
      </c>
    </row>
    <row r="118" spans="1:7" ht="15" customHeight="1">
      <c r="A118" s="40" t="s">
        <v>359</v>
      </c>
      <c r="B118" s="38" t="s">
        <v>360</v>
      </c>
      <c r="C118" s="41">
        <v>0</v>
      </c>
      <c r="D118" s="33">
        <v>0</v>
      </c>
      <c r="E118" s="33"/>
      <c r="F118" s="33">
        <v>0</v>
      </c>
      <c r="G118" s="62">
        <v>0</v>
      </c>
    </row>
    <row r="119" spans="1:7" ht="15" customHeight="1">
      <c r="A119" s="45" t="s">
        <v>300</v>
      </c>
      <c r="B119" s="46" t="s">
        <v>217</v>
      </c>
      <c r="C119" s="60">
        <v>0</v>
      </c>
      <c r="D119" s="33">
        <v>5922</v>
      </c>
      <c r="E119" s="33"/>
      <c r="F119" s="33">
        <v>0</v>
      </c>
      <c r="G119" s="62">
        <f t="shared" si="1"/>
        <v>0</v>
      </c>
    </row>
    <row r="120" spans="1:7" ht="27.75" customHeight="1">
      <c r="A120" s="47" t="s">
        <v>300</v>
      </c>
      <c r="B120" s="48" t="s">
        <v>270</v>
      </c>
      <c r="C120" s="61">
        <v>0</v>
      </c>
      <c r="D120" s="33">
        <v>0</v>
      </c>
      <c r="E120" s="33"/>
      <c r="F120" s="33"/>
      <c r="G120" s="62">
        <v>0</v>
      </c>
    </row>
    <row r="121" spans="1:7" ht="15" customHeight="1">
      <c r="A121" s="27" t="s">
        <v>301</v>
      </c>
      <c r="B121" s="27" t="s">
        <v>148</v>
      </c>
      <c r="C121" s="27">
        <v>0</v>
      </c>
      <c r="D121" s="27">
        <v>4588</v>
      </c>
      <c r="E121" s="27"/>
      <c r="F121" s="27">
        <v>1572</v>
      </c>
      <c r="G121" s="63">
        <f t="shared" si="1"/>
        <v>0.34263295553618134</v>
      </c>
    </row>
    <row r="122" spans="1:7" ht="15" customHeight="1">
      <c r="A122" s="49" t="s">
        <v>251</v>
      </c>
      <c r="B122" s="33" t="s">
        <v>121</v>
      </c>
      <c r="C122" s="33">
        <v>0</v>
      </c>
      <c r="D122" s="33">
        <v>0</v>
      </c>
      <c r="E122" s="33"/>
      <c r="F122" s="33">
        <v>0</v>
      </c>
      <c r="G122" s="62">
        <v>0</v>
      </c>
    </row>
    <row r="123" spans="1:7" ht="15" customHeight="1">
      <c r="A123" s="49" t="s">
        <v>252</v>
      </c>
      <c r="B123" s="33" t="s">
        <v>271</v>
      </c>
      <c r="C123" s="33">
        <v>0</v>
      </c>
      <c r="D123" s="33">
        <v>0</v>
      </c>
      <c r="E123" s="33"/>
      <c r="F123" s="33">
        <v>0</v>
      </c>
      <c r="G123" s="62">
        <v>0</v>
      </c>
    </row>
    <row r="124" spans="1:7" ht="15" customHeight="1">
      <c r="A124" s="49" t="s">
        <v>253</v>
      </c>
      <c r="B124" s="33" t="s">
        <v>153</v>
      </c>
      <c r="C124" s="33">
        <v>0</v>
      </c>
      <c r="D124" s="33">
        <v>0</v>
      </c>
      <c r="E124" s="33"/>
      <c r="F124" s="33">
        <v>0</v>
      </c>
      <c r="G124" s="62">
        <v>0</v>
      </c>
    </row>
    <row r="125" spans="1:7" ht="15" customHeight="1">
      <c r="A125" s="49" t="s">
        <v>254</v>
      </c>
      <c r="B125" s="33" t="s">
        <v>122</v>
      </c>
      <c r="C125" s="33">
        <v>0</v>
      </c>
      <c r="D125" s="33">
        <v>4588</v>
      </c>
      <c r="E125" s="33"/>
      <c r="F125" s="33">
        <v>1572</v>
      </c>
      <c r="G125" s="62">
        <f t="shared" si="1"/>
        <v>0.34263295553618134</v>
      </c>
    </row>
    <row r="126" spans="1:7" ht="15" customHeight="1">
      <c r="A126" s="27" t="s">
        <v>123</v>
      </c>
      <c r="B126" s="33"/>
      <c r="C126" s="42">
        <f>C82+C83+C84+C85+C97+C121</f>
        <v>80483</v>
      </c>
      <c r="D126" s="42">
        <f>D82+D83+D84+D85+D97+D121</f>
        <v>102700</v>
      </c>
      <c r="E126" s="42">
        <f>E82+E83+E84+E85+E97+E121</f>
        <v>0</v>
      </c>
      <c r="F126" s="42">
        <f>F82+F83+F84+F85+F97+F121</f>
        <v>91293</v>
      </c>
      <c r="G126" s="63">
        <f t="shared" si="1"/>
        <v>0.8889289191820837</v>
      </c>
    </row>
    <row r="127" spans="1:7" ht="15" customHeight="1">
      <c r="A127" s="27" t="s">
        <v>124</v>
      </c>
      <c r="B127" s="33"/>
      <c r="C127" s="42">
        <v>1219</v>
      </c>
      <c r="D127" s="27">
        <v>2519</v>
      </c>
      <c r="E127" s="33"/>
      <c r="F127" s="33"/>
      <c r="G127" s="33"/>
    </row>
    <row r="128" ht="15" customHeight="1"/>
    <row r="129" ht="15" customHeight="1"/>
    <row r="130" ht="15" customHeight="1"/>
    <row r="131" ht="15" customHeight="1"/>
  </sheetData>
  <sheetProtection/>
  <mergeCells count="4">
    <mergeCell ref="A76:C76"/>
    <mergeCell ref="A77:C77"/>
    <mergeCell ref="A3:C3"/>
    <mergeCell ref="A4:C4"/>
  </mergeCells>
  <printOptions horizontalCentered="1"/>
  <pageMargins left="0.11811023622047245" right="0.1968503937007874" top="0.4330708661417323" bottom="0.1968503937007874" header="0.35433070866141736" footer="0.2362204724409449"/>
  <pageSetup horizontalDpi="300" verticalDpi="300" orientation="portrait" paperSize="9" scale="95" r:id="rId1"/>
  <headerFooter alignWithMargins="0">
    <oddFooter>&amp;R&amp;"Arial Narrow,Normál"&amp;P.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67">
      <selection activeCell="A49" sqref="A49:C49"/>
    </sheetView>
  </sheetViews>
  <sheetFormatPr defaultColWidth="9.140625" defaultRowHeight="12.75"/>
  <cols>
    <col min="1" max="1" width="8.8515625" style="0" customWidth="1"/>
    <col min="2" max="2" width="41.28125" style="0" customWidth="1"/>
    <col min="3" max="3" width="11.57421875" style="0" customWidth="1"/>
    <col min="4" max="4" width="10.140625" style="0" customWidth="1"/>
    <col min="5" max="5" width="9.421875" style="0" customWidth="1"/>
    <col min="6" max="6" width="9.7109375" style="0" customWidth="1"/>
  </cols>
  <sheetData>
    <row r="1" spans="1:6" ht="12.75">
      <c r="A1" s="19"/>
      <c r="B1" s="19"/>
      <c r="C1" s="20" t="s">
        <v>125</v>
      </c>
      <c r="D1" s="19"/>
      <c r="E1" s="19"/>
      <c r="F1" s="20"/>
    </row>
    <row r="2" spans="1:6" ht="12" customHeight="1">
      <c r="A2" s="29"/>
      <c r="B2" s="29"/>
      <c r="C2" s="29"/>
      <c r="D2" s="29"/>
      <c r="E2" s="29"/>
      <c r="F2" s="31"/>
    </row>
    <row r="3" spans="1:6" ht="15" customHeight="1">
      <c r="A3" s="343" t="s">
        <v>649</v>
      </c>
      <c r="B3" s="343"/>
      <c r="C3" s="343"/>
      <c r="D3" s="65"/>
      <c r="E3" s="65"/>
      <c r="F3" s="65"/>
    </row>
    <row r="4" spans="1:6" ht="48" customHeight="1">
      <c r="A4" s="289" t="s">
        <v>218</v>
      </c>
      <c r="B4" s="311"/>
      <c r="C4" s="311"/>
      <c r="D4" s="66"/>
      <c r="E4" s="66"/>
      <c r="F4" s="66"/>
    </row>
    <row r="5" spans="1:6" ht="12.75" customHeight="1">
      <c r="A5" s="28"/>
      <c r="B5" s="30"/>
      <c r="C5" s="30"/>
      <c r="D5" s="30"/>
      <c r="E5" s="30"/>
      <c r="F5" s="30"/>
    </row>
    <row r="6" spans="1:6" ht="12.75">
      <c r="A6" s="28"/>
      <c r="B6" s="30"/>
      <c r="C6" s="31" t="s">
        <v>24</v>
      </c>
      <c r="D6" s="30"/>
      <c r="E6" s="30"/>
      <c r="F6" s="30"/>
    </row>
    <row r="7" spans="1:6" ht="40.5" customHeight="1">
      <c r="A7" s="51" t="s">
        <v>342</v>
      </c>
      <c r="B7" s="51" t="s">
        <v>1</v>
      </c>
      <c r="C7" s="50" t="s">
        <v>183</v>
      </c>
      <c r="D7" s="67" t="s">
        <v>343</v>
      </c>
      <c r="E7" s="67" t="s">
        <v>413</v>
      </c>
      <c r="F7" s="67" t="s">
        <v>414</v>
      </c>
    </row>
    <row r="8" spans="1:6" ht="15" customHeight="1">
      <c r="A8" s="27" t="s">
        <v>37</v>
      </c>
      <c r="B8" s="33"/>
      <c r="C8" s="59"/>
      <c r="D8" s="54"/>
      <c r="E8" s="49"/>
      <c r="F8" s="54"/>
    </row>
    <row r="9" spans="1:6" ht="15" customHeight="1">
      <c r="A9" s="27" t="s">
        <v>302</v>
      </c>
      <c r="B9" s="27" t="s">
        <v>67</v>
      </c>
      <c r="C9" s="42">
        <f>C16+C11+C10</f>
        <v>0</v>
      </c>
      <c r="D9" s="68">
        <v>3600</v>
      </c>
      <c r="E9" s="68">
        <v>3600</v>
      </c>
      <c r="F9" s="70">
        <f>E9/D9</f>
        <v>1</v>
      </c>
    </row>
    <row r="10" spans="1:6" ht="15" customHeight="1">
      <c r="A10" s="49" t="s">
        <v>303</v>
      </c>
      <c r="B10" s="33" t="s">
        <v>68</v>
      </c>
      <c r="C10" s="59">
        <v>0</v>
      </c>
      <c r="D10" s="49">
        <v>3600</v>
      </c>
      <c r="E10" s="49">
        <v>3600</v>
      </c>
      <c r="F10" s="71">
        <f>E10/D10</f>
        <v>1</v>
      </c>
    </row>
    <row r="11" spans="1:6" ht="15" customHeight="1">
      <c r="A11" s="49" t="s">
        <v>304</v>
      </c>
      <c r="B11" s="33" t="s">
        <v>126</v>
      </c>
      <c r="C11" s="59">
        <f>SUM(C12:C15)</f>
        <v>0</v>
      </c>
      <c r="D11" s="49">
        <v>0</v>
      </c>
      <c r="E11" s="49">
        <v>0</v>
      </c>
      <c r="F11" s="71">
        <v>0</v>
      </c>
    </row>
    <row r="12" spans="1:6" ht="15" customHeight="1">
      <c r="A12" s="49" t="s">
        <v>308</v>
      </c>
      <c r="B12" s="37" t="s">
        <v>127</v>
      </c>
      <c r="C12" s="69">
        <v>0</v>
      </c>
      <c r="D12" s="49">
        <v>0</v>
      </c>
      <c r="E12" s="49">
        <v>0</v>
      </c>
      <c r="F12" s="71">
        <v>0</v>
      </c>
    </row>
    <row r="13" spans="1:8" ht="15" customHeight="1">
      <c r="A13" s="49" t="s">
        <v>309</v>
      </c>
      <c r="B13" s="37" t="s">
        <v>128</v>
      </c>
      <c r="C13" s="69">
        <v>0</v>
      </c>
      <c r="D13" s="49">
        <v>0</v>
      </c>
      <c r="E13" s="49">
        <v>0</v>
      </c>
      <c r="F13" s="71">
        <v>0</v>
      </c>
      <c r="H13" s="8"/>
    </row>
    <row r="14" spans="1:6" ht="15" customHeight="1">
      <c r="A14" s="49" t="s">
        <v>310</v>
      </c>
      <c r="B14" s="37" t="s">
        <v>129</v>
      </c>
      <c r="C14" s="69">
        <v>0</v>
      </c>
      <c r="D14" s="49">
        <v>0</v>
      </c>
      <c r="E14" s="49">
        <v>0</v>
      </c>
      <c r="F14" s="71">
        <v>0</v>
      </c>
    </row>
    <row r="15" spans="1:6" ht="15" customHeight="1">
      <c r="A15" s="49" t="s">
        <v>311</v>
      </c>
      <c r="B15" s="37" t="s">
        <v>130</v>
      </c>
      <c r="C15" s="69">
        <v>0</v>
      </c>
      <c r="D15" s="49">
        <v>0</v>
      </c>
      <c r="E15" s="49">
        <v>0</v>
      </c>
      <c r="F15" s="71">
        <v>0</v>
      </c>
    </row>
    <row r="16" spans="1:6" ht="15" customHeight="1">
      <c r="A16" s="49" t="s">
        <v>312</v>
      </c>
      <c r="B16" s="33" t="s">
        <v>136</v>
      </c>
      <c r="C16" s="59">
        <f>SUM(C17:C19)</f>
        <v>0</v>
      </c>
      <c r="D16" s="49">
        <v>0</v>
      </c>
      <c r="E16" s="49">
        <v>0</v>
      </c>
      <c r="F16" s="71">
        <v>0</v>
      </c>
    </row>
    <row r="17" spans="1:6" ht="15" customHeight="1">
      <c r="A17" s="40" t="s">
        <v>313</v>
      </c>
      <c r="B17" s="37" t="s">
        <v>137</v>
      </c>
      <c r="C17" s="69">
        <v>0</v>
      </c>
      <c r="D17" s="49">
        <v>0</v>
      </c>
      <c r="E17" s="49">
        <v>0</v>
      </c>
      <c r="F17" s="71">
        <v>0</v>
      </c>
    </row>
    <row r="18" spans="1:6" ht="15" customHeight="1">
      <c r="A18" s="40" t="s">
        <v>314</v>
      </c>
      <c r="B18" s="37" t="s">
        <v>138</v>
      </c>
      <c r="C18" s="69">
        <v>0</v>
      </c>
      <c r="D18" s="49">
        <v>0</v>
      </c>
      <c r="E18" s="49">
        <v>0</v>
      </c>
      <c r="F18" s="71">
        <v>0</v>
      </c>
    </row>
    <row r="19" spans="1:6" ht="15" customHeight="1">
      <c r="A19" s="40" t="s">
        <v>315</v>
      </c>
      <c r="B19" s="37" t="s">
        <v>139</v>
      </c>
      <c r="C19" s="69">
        <v>0</v>
      </c>
      <c r="D19" s="49">
        <v>0</v>
      </c>
      <c r="E19" s="49">
        <v>0</v>
      </c>
      <c r="F19" s="71">
        <v>0</v>
      </c>
    </row>
    <row r="20" spans="1:6" ht="35.25" customHeight="1">
      <c r="A20" s="47" t="s">
        <v>305</v>
      </c>
      <c r="B20" s="26" t="s">
        <v>223</v>
      </c>
      <c r="C20" s="42">
        <f>SUM(C21:C28)</f>
        <v>243</v>
      </c>
      <c r="D20" s="42">
        <f>SUM(D21:D29)</f>
        <v>8173</v>
      </c>
      <c r="E20" s="42">
        <f>SUM(E21:E29)</f>
        <v>8173</v>
      </c>
      <c r="F20" s="70">
        <f>E20/D20</f>
        <v>1</v>
      </c>
    </row>
    <row r="21" spans="1:6" ht="15" customHeight="1">
      <c r="A21" s="49" t="s">
        <v>320</v>
      </c>
      <c r="B21" s="33" t="s">
        <v>222</v>
      </c>
      <c r="C21" s="59">
        <v>0</v>
      </c>
      <c r="D21" s="33">
        <v>0</v>
      </c>
      <c r="E21" s="33">
        <v>0</v>
      </c>
      <c r="F21" s="71">
        <v>0</v>
      </c>
    </row>
    <row r="22" spans="1:6" ht="15" customHeight="1">
      <c r="A22" s="49" t="s">
        <v>321</v>
      </c>
      <c r="B22" s="33" t="s">
        <v>39</v>
      </c>
      <c r="C22" s="59">
        <v>0</v>
      </c>
      <c r="D22" s="33">
        <v>0</v>
      </c>
      <c r="E22" s="33">
        <v>0</v>
      </c>
      <c r="F22" s="71">
        <v>0</v>
      </c>
    </row>
    <row r="23" spans="1:6" ht="15" customHeight="1">
      <c r="A23" s="49" t="s">
        <v>322</v>
      </c>
      <c r="B23" s="33" t="s">
        <v>40</v>
      </c>
      <c r="C23" s="59">
        <v>0</v>
      </c>
      <c r="D23" s="33">
        <v>0</v>
      </c>
      <c r="E23" s="33">
        <v>0</v>
      </c>
      <c r="F23" s="71">
        <v>0</v>
      </c>
    </row>
    <row r="24" spans="1:6" ht="15" customHeight="1">
      <c r="A24" s="49" t="s">
        <v>323</v>
      </c>
      <c r="B24" s="33" t="s">
        <v>38</v>
      </c>
      <c r="C24" s="59">
        <v>0</v>
      </c>
      <c r="D24" s="33">
        <v>0</v>
      </c>
      <c r="E24" s="33">
        <v>0</v>
      </c>
      <c r="F24" s="71">
        <v>0</v>
      </c>
    </row>
    <row r="25" spans="1:6" ht="15" customHeight="1">
      <c r="A25" s="49" t="s">
        <v>324</v>
      </c>
      <c r="B25" s="32" t="s">
        <v>34</v>
      </c>
      <c r="C25" s="59">
        <v>0</v>
      </c>
      <c r="D25" s="33">
        <v>0</v>
      </c>
      <c r="E25" s="33">
        <v>0</v>
      </c>
      <c r="F25" s="71">
        <v>0</v>
      </c>
    </row>
    <row r="26" spans="1:6" ht="15" customHeight="1">
      <c r="A26" s="49" t="s">
        <v>325</v>
      </c>
      <c r="B26" s="32" t="s">
        <v>74</v>
      </c>
      <c r="C26" s="59">
        <v>0</v>
      </c>
      <c r="D26" s="33">
        <v>0</v>
      </c>
      <c r="E26" s="33">
        <v>0</v>
      </c>
      <c r="F26" s="71">
        <v>0</v>
      </c>
    </row>
    <row r="27" spans="1:6" ht="15" customHeight="1">
      <c r="A27" s="49" t="s">
        <v>326</v>
      </c>
      <c r="B27" s="32" t="s">
        <v>225</v>
      </c>
      <c r="C27" s="59">
        <v>243</v>
      </c>
      <c r="D27" s="74">
        <v>244</v>
      </c>
      <c r="E27" s="74">
        <v>244</v>
      </c>
      <c r="F27" s="71">
        <f>E27/D27</f>
        <v>1</v>
      </c>
    </row>
    <row r="28" spans="1:6" ht="15" customHeight="1">
      <c r="A28" s="49" t="s">
        <v>327</v>
      </c>
      <c r="B28" s="32" t="s">
        <v>33</v>
      </c>
      <c r="C28" s="59">
        <v>0</v>
      </c>
      <c r="D28" s="74">
        <v>0</v>
      </c>
      <c r="E28" s="74"/>
      <c r="F28" s="71">
        <v>0</v>
      </c>
    </row>
    <row r="29" spans="1:6" ht="15" customHeight="1">
      <c r="A29" s="49" t="s">
        <v>384</v>
      </c>
      <c r="B29" s="32" t="s">
        <v>385</v>
      </c>
      <c r="C29" s="59"/>
      <c r="D29" s="74">
        <v>7929</v>
      </c>
      <c r="E29" s="74">
        <v>7929</v>
      </c>
      <c r="F29" s="71">
        <f>E29/D29</f>
        <v>1</v>
      </c>
    </row>
    <row r="30" spans="1:6" ht="15" customHeight="1">
      <c r="A30" s="47" t="s">
        <v>329</v>
      </c>
      <c r="B30" s="26" t="s">
        <v>278</v>
      </c>
      <c r="C30" s="42">
        <v>0</v>
      </c>
      <c r="D30" s="74">
        <v>0</v>
      </c>
      <c r="E30" s="74"/>
      <c r="F30" s="70">
        <v>0</v>
      </c>
    </row>
    <row r="31" spans="1:6" ht="15" customHeight="1">
      <c r="A31" s="47" t="s">
        <v>328</v>
      </c>
      <c r="B31" s="26" t="s">
        <v>224</v>
      </c>
      <c r="C31" s="42">
        <v>0</v>
      </c>
      <c r="D31" s="74">
        <v>130</v>
      </c>
      <c r="E31" s="74">
        <v>130</v>
      </c>
      <c r="F31" s="70">
        <f>E31/D31</f>
        <v>1</v>
      </c>
    </row>
    <row r="32" spans="1:6" ht="15" customHeight="1">
      <c r="A32" s="47" t="s">
        <v>306</v>
      </c>
      <c r="B32" s="26" t="s">
        <v>260</v>
      </c>
      <c r="C32" s="42">
        <v>0</v>
      </c>
      <c r="D32" s="77">
        <v>7929</v>
      </c>
      <c r="E32" s="77">
        <v>7929</v>
      </c>
      <c r="F32" s="70">
        <f>E32/D32</f>
        <v>1</v>
      </c>
    </row>
    <row r="33" spans="1:6" ht="15" customHeight="1">
      <c r="A33" s="49" t="s">
        <v>316</v>
      </c>
      <c r="B33" s="32" t="s">
        <v>273</v>
      </c>
      <c r="C33" s="59">
        <v>0</v>
      </c>
      <c r="D33" s="74">
        <v>7929</v>
      </c>
      <c r="E33" s="74">
        <v>7929</v>
      </c>
      <c r="F33" s="71">
        <f>E33/D33</f>
        <v>1</v>
      </c>
    </row>
    <row r="34" spans="1:6" ht="15" customHeight="1">
      <c r="A34" s="49" t="s">
        <v>317</v>
      </c>
      <c r="B34" s="33" t="s">
        <v>140</v>
      </c>
      <c r="C34" s="59">
        <v>0</v>
      </c>
      <c r="D34" s="33">
        <v>0</v>
      </c>
      <c r="E34" s="33">
        <v>0</v>
      </c>
      <c r="F34" s="71">
        <v>0</v>
      </c>
    </row>
    <row r="35" spans="1:6" ht="15" customHeight="1">
      <c r="A35" s="49" t="s">
        <v>318</v>
      </c>
      <c r="B35" s="33" t="s">
        <v>154</v>
      </c>
      <c r="C35" s="33">
        <v>0</v>
      </c>
      <c r="D35" s="33">
        <v>0</v>
      </c>
      <c r="E35" s="33">
        <v>0</v>
      </c>
      <c r="F35" s="71">
        <v>0</v>
      </c>
    </row>
    <row r="36" spans="1:6" ht="15" customHeight="1">
      <c r="A36" s="49" t="s">
        <v>319</v>
      </c>
      <c r="B36" s="33" t="s">
        <v>155</v>
      </c>
      <c r="C36" s="33">
        <v>0</v>
      </c>
      <c r="D36" s="33">
        <v>0</v>
      </c>
      <c r="E36" s="33">
        <v>0</v>
      </c>
      <c r="F36" s="71">
        <v>0</v>
      </c>
    </row>
    <row r="37" spans="1:6" ht="15" customHeight="1">
      <c r="A37" s="27" t="s">
        <v>142</v>
      </c>
      <c r="B37" s="33"/>
      <c r="C37" s="42">
        <f>C9+C20+C31+C33</f>
        <v>243</v>
      </c>
      <c r="D37" s="42">
        <f>D9+D20+D31+D32</f>
        <v>19832</v>
      </c>
      <c r="E37" s="42">
        <f>E9+E20+E31+E32</f>
        <v>19832</v>
      </c>
      <c r="F37" s="70">
        <f>E37/D37</f>
        <v>1</v>
      </c>
    </row>
    <row r="38" spans="1:6" ht="15" customHeight="1">
      <c r="A38" s="27" t="s">
        <v>143</v>
      </c>
      <c r="B38" s="33"/>
      <c r="C38" s="42">
        <v>1219</v>
      </c>
      <c r="D38" s="27">
        <v>1760</v>
      </c>
      <c r="E38" s="33">
        <v>750</v>
      </c>
      <c r="F38" s="33"/>
    </row>
    <row r="44" ht="76.5" customHeight="1"/>
    <row r="46" spans="1:6" ht="12.75">
      <c r="A46" s="29"/>
      <c r="B46" s="29"/>
      <c r="C46" s="31" t="s">
        <v>125</v>
      </c>
      <c r="D46" s="29"/>
      <c r="E46" s="29"/>
      <c r="F46" s="29"/>
    </row>
    <row r="47" spans="1:6" ht="12.75" customHeight="1">
      <c r="A47" s="29"/>
      <c r="B47" s="29"/>
      <c r="C47" s="29"/>
      <c r="D47" s="29"/>
      <c r="E47" s="29"/>
      <c r="F47" s="29"/>
    </row>
    <row r="48" spans="1:6" ht="15" customHeight="1">
      <c r="A48" s="343" t="s">
        <v>648</v>
      </c>
      <c r="B48" s="343"/>
      <c r="C48" s="343"/>
      <c r="D48" s="29"/>
      <c r="E48" s="29"/>
      <c r="F48" s="29"/>
    </row>
    <row r="49" spans="1:6" ht="51" customHeight="1">
      <c r="A49" s="289" t="s">
        <v>218</v>
      </c>
      <c r="B49" s="311"/>
      <c r="C49" s="311"/>
      <c r="D49" s="29"/>
      <c r="E49" s="29"/>
      <c r="F49" s="29"/>
    </row>
    <row r="50" spans="1:6" ht="12.75" customHeight="1">
      <c r="A50" s="28"/>
      <c r="B50" s="30"/>
      <c r="C50" s="30"/>
      <c r="D50" s="29"/>
      <c r="E50" s="29"/>
      <c r="F50" s="29"/>
    </row>
    <row r="51" spans="1:6" ht="12.75">
      <c r="A51" s="28"/>
      <c r="B51" s="30"/>
      <c r="C51" s="31" t="s">
        <v>24</v>
      </c>
      <c r="D51" s="29"/>
      <c r="E51" s="29"/>
      <c r="F51" s="29"/>
    </row>
    <row r="52" spans="1:6" ht="36" customHeight="1">
      <c r="A52" s="50" t="s">
        <v>216</v>
      </c>
      <c r="B52" s="51" t="s">
        <v>1</v>
      </c>
      <c r="C52" s="50" t="s">
        <v>183</v>
      </c>
      <c r="D52" s="26" t="s">
        <v>343</v>
      </c>
      <c r="E52" s="26" t="s">
        <v>413</v>
      </c>
      <c r="F52" s="26" t="s">
        <v>414</v>
      </c>
    </row>
    <row r="53" spans="1:6" ht="14.25" customHeight="1">
      <c r="A53" s="52" t="s">
        <v>144</v>
      </c>
      <c r="B53" s="53"/>
      <c r="C53" s="54"/>
      <c r="D53" s="33"/>
      <c r="E53" s="33"/>
      <c r="F53" s="33"/>
    </row>
    <row r="54" spans="1:6" ht="14.25" customHeight="1">
      <c r="A54" s="52" t="s">
        <v>331</v>
      </c>
      <c r="B54" s="52" t="s">
        <v>14</v>
      </c>
      <c r="C54" s="55">
        <v>200</v>
      </c>
      <c r="D54" s="27">
        <f>D55+D56+D57</f>
        <v>12395</v>
      </c>
      <c r="E54" s="27">
        <f>E55+E56+E57</f>
        <v>12386</v>
      </c>
      <c r="F54" s="62">
        <f>E54/D54</f>
        <v>0.9992739007664381</v>
      </c>
    </row>
    <row r="55" spans="1:6" ht="14.25" customHeight="1">
      <c r="A55" s="52"/>
      <c r="B55" s="52" t="s">
        <v>367</v>
      </c>
      <c r="C55" s="55"/>
      <c r="D55" s="33">
        <v>480</v>
      </c>
      <c r="E55" s="33">
        <v>480</v>
      </c>
      <c r="F55" s="62">
        <f aca="true" t="shared" si="0" ref="F55:F72">E55/D55</f>
        <v>1</v>
      </c>
    </row>
    <row r="56" spans="1:6" ht="14.25" customHeight="1">
      <c r="A56" s="52"/>
      <c r="B56" s="52" t="s">
        <v>368</v>
      </c>
      <c r="C56" s="55"/>
      <c r="D56" s="33">
        <v>9334</v>
      </c>
      <c r="E56" s="33">
        <v>9329</v>
      </c>
      <c r="F56" s="62">
        <f t="shared" si="0"/>
        <v>0.9994643239768588</v>
      </c>
    </row>
    <row r="57" spans="1:6" ht="14.25" customHeight="1">
      <c r="A57" s="52"/>
      <c r="B57" s="52" t="s">
        <v>369</v>
      </c>
      <c r="C57" s="55"/>
      <c r="D57" s="33">
        <v>2581</v>
      </c>
      <c r="E57" s="33">
        <v>2577</v>
      </c>
      <c r="F57" s="62">
        <f t="shared" si="0"/>
        <v>0.9984502130956994</v>
      </c>
    </row>
    <row r="58" spans="1:6" ht="14.25" customHeight="1">
      <c r="A58" s="52" t="s">
        <v>332</v>
      </c>
      <c r="B58" s="52" t="s">
        <v>15</v>
      </c>
      <c r="C58" s="55">
        <v>1000</v>
      </c>
      <c r="D58" s="27">
        <v>1000</v>
      </c>
      <c r="E58" s="33">
        <v>0</v>
      </c>
      <c r="F58" s="62">
        <f t="shared" si="0"/>
        <v>0</v>
      </c>
    </row>
    <row r="59" spans="1:6" ht="14.25" customHeight="1">
      <c r="A59" s="27" t="s">
        <v>333</v>
      </c>
      <c r="B59" s="27" t="s">
        <v>145</v>
      </c>
      <c r="C59" s="55">
        <f>C60+C62</f>
        <v>262</v>
      </c>
      <c r="D59" s="27">
        <v>267</v>
      </c>
      <c r="E59" s="27">
        <v>267</v>
      </c>
      <c r="F59" s="62">
        <f t="shared" si="0"/>
        <v>1</v>
      </c>
    </row>
    <row r="60" spans="1:6" ht="14.25" customHeight="1">
      <c r="A60" s="49" t="s">
        <v>330</v>
      </c>
      <c r="B60" s="32" t="s">
        <v>261</v>
      </c>
      <c r="C60" s="36">
        <v>262</v>
      </c>
      <c r="D60" s="33">
        <v>267</v>
      </c>
      <c r="E60" s="33">
        <v>267</v>
      </c>
      <c r="F60" s="62">
        <f t="shared" si="0"/>
        <v>1</v>
      </c>
    </row>
    <row r="61" spans="1:6" ht="14.25" customHeight="1">
      <c r="A61" s="49" t="s">
        <v>334</v>
      </c>
      <c r="B61" s="32" t="s">
        <v>262</v>
      </c>
      <c r="C61" s="36">
        <v>262</v>
      </c>
      <c r="D61" s="33">
        <v>267</v>
      </c>
      <c r="E61" s="33">
        <v>267</v>
      </c>
      <c r="F61" s="62">
        <f t="shared" si="0"/>
        <v>1</v>
      </c>
    </row>
    <row r="62" spans="1:6" ht="14.25" customHeight="1">
      <c r="A62" s="49" t="s">
        <v>335</v>
      </c>
      <c r="B62" s="32" t="s">
        <v>263</v>
      </c>
      <c r="C62" s="59">
        <v>0</v>
      </c>
      <c r="D62" s="33">
        <v>0</v>
      </c>
      <c r="E62" s="33">
        <v>0</v>
      </c>
      <c r="F62" s="62">
        <v>0</v>
      </c>
    </row>
    <row r="63" spans="1:6" ht="26.25" customHeight="1">
      <c r="A63" s="47" t="s">
        <v>333</v>
      </c>
      <c r="B63" s="26" t="s">
        <v>284</v>
      </c>
      <c r="C63" s="42">
        <v>0</v>
      </c>
      <c r="D63" s="33">
        <v>0</v>
      </c>
      <c r="E63" s="33">
        <v>0</v>
      </c>
      <c r="F63" s="62">
        <v>0</v>
      </c>
    </row>
    <row r="64" spans="1:6" ht="14.25" customHeight="1">
      <c r="A64" s="49" t="s">
        <v>336</v>
      </c>
      <c r="B64" s="32" t="s">
        <v>285</v>
      </c>
      <c r="C64" s="59">
        <v>0</v>
      </c>
      <c r="D64" s="33">
        <v>0</v>
      </c>
      <c r="E64" s="33">
        <v>0</v>
      </c>
      <c r="F64" s="62">
        <v>0</v>
      </c>
    </row>
    <row r="65" spans="1:6" ht="14.25" customHeight="1">
      <c r="A65" s="49" t="s">
        <v>337</v>
      </c>
      <c r="B65" s="32" t="s">
        <v>286</v>
      </c>
      <c r="C65" s="59">
        <v>0</v>
      </c>
      <c r="D65" s="33">
        <v>0</v>
      </c>
      <c r="E65" s="33">
        <v>0</v>
      </c>
      <c r="F65" s="62">
        <v>0</v>
      </c>
    </row>
    <row r="66" spans="1:6" ht="14.25" customHeight="1">
      <c r="A66" s="27" t="s">
        <v>307</v>
      </c>
      <c r="B66" s="27" t="s">
        <v>149</v>
      </c>
      <c r="C66" s="27">
        <f>SUM(C67:C70)</f>
        <v>0</v>
      </c>
      <c r="D66" s="33">
        <v>7930</v>
      </c>
      <c r="E66" s="33">
        <v>7929</v>
      </c>
      <c r="F66" s="62">
        <f t="shared" si="0"/>
        <v>0.9998738965952081</v>
      </c>
    </row>
    <row r="67" spans="1:6" ht="14.25" customHeight="1">
      <c r="A67" s="49" t="s">
        <v>338</v>
      </c>
      <c r="B67" s="33" t="s">
        <v>147</v>
      </c>
      <c r="C67" s="33">
        <v>0</v>
      </c>
      <c r="D67" s="33">
        <v>0</v>
      </c>
      <c r="E67" s="33">
        <v>0</v>
      </c>
      <c r="F67" s="62">
        <v>0</v>
      </c>
    </row>
    <row r="68" spans="1:6" ht="14.25" customHeight="1">
      <c r="A68" s="49" t="s">
        <v>339</v>
      </c>
      <c r="B68" s="33" t="s">
        <v>264</v>
      </c>
      <c r="C68" s="33">
        <v>0</v>
      </c>
      <c r="D68" s="33">
        <v>0</v>
      </c>
      <c r="E68" s="33">
        <v>0</v>
      </c>
      <c r="F68" s="62">
        <v>0</v>
      </c>
    </row>
    <row r="69" spans="1:6" ht="14.25" customHeight="1">
      <c r="A69" s="49" t="s">
        <v>340</v>
      </c>
      <c r="B69" s="33" t="s">
        <v>156</v>
      </c>
      <c r="C69" s="33">
        <v>0</v>
      </c>
      <c r="D69" s="33">
        <v>0</v>
      </c>
      <c r="E69" s="33">
        <v>0</v>
      </c>
      <c r="F69" s="62">
        <v>0</v>
      </c>
    </row>
    <row r="70" spans="1:6" ht="14.25" customHeight="1">
      <c r="A70" s="49" t="s">
        <v>341</v>
      </c>
      <c r="B70" s="33" t="s">
        <v>157</v>
      </c>
      <c r="C70" s="33">
        <v>0</v>
      </c>
      <c r="D70" s="33">
        <v>0</v>
      </c>
      <c r="E70" s="33">
        <v>0</v>
      </c>
      <c r="F70" s="62">
        <v>0</v>
      </c>
    </row>
    <row r="71" spans="1:6" ht="14.25" customHeight="1">
      <c r="A71" s="49" t="s">
        <v>391</v>
      </c>
      <c r="B71" s="33" t="s">
        <v>392</v>
      </c>
      <c r="C71" s="33"/>
      <c r="D71" s="33">
        <v>7930</v>
      </c>
      <c r="E71" s="33">
        <v>7929</v>
      </c>
      <c r="F71" s="62">
        <f t="shared" si="0"/>
        <v>0.9998738965952081</v>
      </c>
    </row>
    <row r="72" spans="1:6" ht="14.25" customHeight="1">
      <c r="A72" s="27" t="s">
        <v>150</v>
      </c>
      <c r="B72" s="33"/>
      <c r="C72" s="42">
        <f>C54+C58+C59+C66</f>
        <v>1462</v>
      </c>
      <c r="D72" s="42">
        <f>D54+D58+D59+D66</f>
        <v>21592</v>
      </c>
      <c r="E72" s="42">
        <f>E54+E58+E59+E66</f>
        <v>20582</v>
      </c>
      <c r="F72" s="62">
        <f t="shared" si="0"/>
        <v>0.9532234160800297</v>
      </c>
    </row>
    <row r="73" spans="1:6" ht="14.25" customHeight="1">
      <c r="A73" s="27" t="s">
        <v>158</v>
      </c>
      <c r="B73" s="33"/>
      <c r="C73" s="27">
        <v>0</v>
      </c>
      <c r="D73" s="33">
        <v>0</v>
      </c>
      <c r="E73" s="33"/>
      <c r="F73" s="33"/>
    </row>
    <row r="83" ht="12.75">
      <c r="D83" s="72"/>
    </row>
  </sheetData>
  <sheetProtection/>
  <mergeCells count="4">
    <mergeCell ref="A3:C3"/>
    <mergeCell ref="A4:C4"/>
    <mergeCell ref="A48:C48"/>
    <mergeCell ref="A49:C49"/>
  </mergeCells>
  <printOptions horizontalCentered="1"/>
  <pageMargins left="0.58" right="0.48" top="0.984251968503937" bottom="0.984251968503937" header="0.5118110236220472" footer="0.5118110236220472"/>
  <pageSetup horizontalDpi="300" verticalDpi="300" orientation="portrait" paperSize="9" r:id="rId1"/>
  <headerFooter alignWithMargins="0">
    <oddFooter>&amp;R&amp;"Arial Narrow,Normál"&amp;P. oldal&amp;"Arial,Normál"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3">
      <selection activeCell="A4" sqref="A4:C4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12.28125" style="0" customWidth="1"/>
    <col min="4" max="4" width="13.00390625" style="0" customWidth="1"/>
    <col min="6" max="6" width="9.8515625" style="0" customWidth="1"/>
  </cols>
  <sheetData>
    <row r="1" spans="1:3" ht="12.75">
      <c r="A1" s="19"/>
      <c r="B1" s="19"/>
      <c r="C1" s="20" t="s">
        <v>42</v>
      </c>
    </row>
    <row r="2" spans="1:3" ht="12.75">
      <c r="A2" s="19"/>
      <c r="B2" s="19"/>
      <c r="C2" s="20"/>
    </row>
    <row r="3" spans="1:3" ht="15" customHeight="1">
      <c r="A3" s="314" t="s">
        <v>648</v>
      </c>
      <c r="B3" s="314"/>
      <c r="C3" s="314"/>
    </row>
    <row r="4" spans="1:3" ht="30" customHeight="1">
      <c r="A4" s="315" t="s">
        <v>265</v>
      </c>
      <c r="B4" s="316"/>
      <c r="C4" s="316"/>
    </row>
    <row r="5" spans="1:3" ht="12.75">
      <c r="A5" s="22"/>
      <c r="B5" s="23"/>
      <c r="C5" s="23"/>
    </row>
    <row r="6" spans="1:3" ht="12.75">
      <c r="A6" s="19"/>
      <c r="B6" s="19"/>
      <c r="C6" s="20" t="s">
        <v>24</v>
      </c>
    </row>
    <row r="7" spans="1:6" ht="40.5" customHeight="1">
      <c r="A7" s="51" t="s">
        <v>288</v>
      </c>
      <c r="B7" s="51" t="s">
        <v>1</v>
      </c>
      <c r="C7" s="50" t="s">
        <v>183</v>
      </c>
      <c r="D7" s="26" t="s">
        <v>343</v>
      </c>
      <c r="E7" s="32" t="s">
        <v>418</v>
      </c>
      <c r="F7" s="32" t="s">
        <v>414</v>
      </c>
    </row>
    <row r="8" spans="1:6" ht="18" customHeight="1">
      <c r="A8" s="27" t="s">
        <v>435</v>
      </c>
      <c r="B8" s="27" t="s">
        <v>44</v>
      </c>
      <c r="C8" s="42">
        <f>C9+C11+C12+C13+C14+C15+C16+C17+C18+C19+C20+C21+C22+C23+C24</f>
        <v>200</v>
      </c>
      <c r="D8" s="42">
        <f>D9+D11+D12+D13+D14+D15+D16+D17+D18+D19+D20+D21+D22+D23+D24+D10</f>
        <v>12395</v>
      </c>
      <c r="E8" s="42">
        <f>E9+E11+E12+E13+E14+E15+E16+E17+E18+E19+E20+E21+E22+E23+E24+E10</f>
        <v>12386</v>
      </c>
      <c r="F8" s="62">
        <f>E8/D8</f>
        <v>0.9992739007664381</v>
      </c>
    </row>
    <row r="9" spans="1:6" ht="18" customHeight="1">
      <c r="A9" s="27"/>
      <c r="B9" s="27" t="s">
        <v>382</v>
      </c>
      <c r="C9" s="59">
        <v>200</v>
      </c>
      <c r="D9" s="33">
        <v>140</v>
      </c>
      <c r="E9" s="33">
        <v>135</v>
      </c>
      <c r="F9" s="62">
        <f aca="true" t="shared" si="0" ref="F9:F39">E9/D9</f>
        <v>0.9642857142857143</v>
      </c>
    </row>
    <row r="10" spans="1:6" ht="18" customHeight="1">
      <c r="A10" s="27"/>
      <c r="B10" s="27" t="s">
        <v>417</v>
      </c>
      <c r="C10" s="59"/>
      <c r="D10" s="33">
        <v>10</v>
      </c>
      <c r="E10" s="33">
        <v>10</v>
      </c>
      <c r="F10" s="62">
        <f t="shared" si="0"/>
        <v>1</v>
      </c>
    </row>
    <row r="11" spans="1:6" ht="18" customHeight="1">
      <c r="A11" s="27"/>
      <c r="B11" s="27" t="s">
        <v>361</v>
      </c>
      <c r="C11" s="42">
        <v>0</v>
      </c>
      <c r="D11" s="33">
        <v>118</v>
      </c>
      <c r="E11" s="33">
        <v>118</v>
      </c>
      <c r="F11" s="62">
        <f t="shared" si="0"/>
        <v>1</v>
      </c>
    </row>
    <row r="12" spans="1:6" ht="18" customHeight="1">
      <c r="A12" s="27"/>
      <c r="B12" s="27" t="s">
        <v>362</v>
      </c>
      <c r="C12" s="42">
        <v>0</v>
      </c>
      <c r="D12" s="33">
        <v>78</v>
      </c>
      <c r="E12" s="33">
        <v>78</v>
      </c>
      <c r="F12" s="62">
        <f t="shared" si="0"/>
        <v>1</v>
      </c>
    </row>
    <row r="13" spans="1:6" ht="18" customHeight="1">
      <c r="A13" s="27"/>
      <c r="B13" s="27" t="s">
        <v>363</v>
      </c>
      <c r="C13" s="42">
        <v>0</v>
      </c>
      <c r="D13" s="33">
        <v>45</v>
      </c>
      <c r="E13" s="33">
        <v>45</v>
      </c>
      <c r="F13" s="62">
        <f t="shared" si="0"/>
        <v>1</v>
      </c>
    </row>
    <row r="14" spans="1:6" ht="18" customHeight="1">
      <c r="A14" s="27"/>
      <c r="B14" s="27" t="s">
        <v>364</v>
      </c>
      <c r="C14" s="42">
        <v>0</v>
      </c>
      <c r="D14" s="33">
        <v>47</v>
      </c>
      <c r="E14" s="33">
        <v>45</v>
      </c>
      <c r="F14" s="62">
        <f t="shared" si="0"/>
        <v>0.9574468085106383</v>
      </c>
    </row>
    <row r="15" spans="1:6" ht="18" customHeight="1">
      <c r="A15" s="27"/>
      <c r="B15" s="27" t="s">
        <v>365</v>
      </c>
      <c r="C15" s="42">
        <v>0</v>
      </c>
      <c r="D15" s="33">
        <v>19</v>
      </c>
      <c r="E15" s="33">
        <v>19</v>
      </c>
      <c r="F15" s="62">
        <f t="shared" si="0"/>
        <v>1</v>
      </c>
    </row>
    <row r="16" spans="1:6" ht="18" customHeight="1">
      <c r="A16" s="27"/>
      <c r="B16" s="27" t="s">
        <v>366</v>
      </c>
      <c r="C16" s="42">
        <v>0</v>
      </c>
      <c r="D16" s="33">
        <v>610</v>
      </c>
      <c r="E16" s="33">
        <v>610</v>
      </c>
      <c r="F16" s="62">
        <f t="shared" si="0"/>
        <v>1</v>
      </c>
    </row>
    <row r="17" spans="1:6" ht="18" customHeight="1">
      <c r="A17" s="27"/>
      <c r="B17" s="27" t="s">
        <v>378</v>
      </c>
      <c r="C17" s="42">
        <v>0</v>
      </c>
      <c r="D17" s="33">
        <v>175</v>
      </c>
      <c r="E17" s="33">
        <v>175</v>
      </c>
      <c r="F17" s="62">
        <f t="shared" si="0"/>
        <v>1</v>
      </c>
    </row>
    <row r="18" spans="1:6" ht="18" customHeight="1">
      <c r="A18" s="27"/>
      <c r="B18" s="27" t="s">
        <v>379</v>
      </c>
      <c r="C18" s="42">
        <v>0</v>
      </c>
      <c r="D18" s="33">
        <v>203</v>
      </c>
      <c r="E18" s="33">
        <v>203</v>
      </c>
      <c r="F18" s="62">
        <f t="shared" si="0"/>
        <v>1</v>
      </c>
    </row>
    <row r="19" spans="1:6" ht="18" customHeight="1">
      <c r="A19" s="27"/>
      <c r="B19" s="27" t="s">
        <v>380</v>
      </c>
      <c r="C19" s="42">
        <v>0</v>
      </c>
      <c r="D19" s="33">
        <v>30</v>
      </c>
      <c r="E19" s="33">
        <v>30</v>
      </c>
      <c r="F19" s="62">
        <f t="shared" si="0"/>
        <v>1</v>
      </c>
    </row>
    <row r="20" spans="1:6" ht="18" customHeight="1">
      <c r="A20" s="27"/>
      <c r="B20" s="27" t="s">
        <v>381</v>
      </c>
      <c r="C20" s="42">
        <v>0</v>
      </c>
      <c r="D20" s="33">
        <v>20</v>
      </c>
      <c r="E20" s="33">
        <v>20</v>
      </c>
      <c r="F20" s="62">
        <f t="shared" si="0"/>
        <v>1</v>
      </c>
    </row>
    <row r="21" spans="1:6" ht="18" customHeight="1">
      <c r="A21" s="27"/>
      <c r="B21" s="27" t="s">
        <v>393</v>
      </c>
      <c r="C21" s="42">
        <v>0</v>
      </c>
      <c r="D21" s="33">
        <v>10098</v>
      </c>
      <c r="E21" s="33">
        <v>10097</v>
      </c>
      <c r="F21" s="62">
        <f t="shared" si="0"/>
        <v>0.9999009704892058</v>
      </c>
    </row>
    <row r="22" spans="1:6" ht="18" customHeight="1">
      <c r="A22" s="27"/>
      <c r="B22" s="27" t="s">
        <v>396</v>
      </c>
      <c r="C22" s="42">
        <v>0</v>
      </c>
      <c r="D22" s="33">
        <v>236</v>
      </c>
      <c r="E22" s="33">
        <v>236</v>
      </c>
      <c r="F22" s="62">
        <f t="shared" si="0"/>
        <v>1</v>
      </c>
    </row>
    <row r="23" spans="1:6" ht="18" customHeight="1">
      <c r="A23" s="27"/>
      <c r="B23" s="27" t="s">
        <v>394</v>
      </c>
      <c r="C23" s="42">
        <v>0</v>
      </c>
      <c r="D23" s="33">
        <v>191</v>
      </c>
      <c r="E23" s="33">
        <v>190</v>
      </c>
      <c r="F23" s="62">
        <f t="shared" si="0"/>
        <v>0.9947643979057592</v>
      </c>
    </row>
    <row r="24" spans="1:6" ht="18" customHeight="1">
      <c r="A24" s="27"/>
      <c r="B24" s="27" t="s">
        <v>395</v>
      </c>
      <c r="C24" s="42">
        <v>0</v>
      </c>
      <c r="D24" s="33">
        <v>375</v>
      </c>
      <c r="E24" s="33">
        <v>375</v>
      </c>
      <c r="F24" s="62">
        <f t="shared" si="0"/>
        <v>1</v>
      </c>
    </row>
    <row r="25" spans="1:6" ht="18" customHeight="1">
      <c r="A25" s="27"/>
      <c r="B25" s="27"/>
      <c r="C25" s="42"/>
      <c r="D25" s="33"/>
      <c r="E25" s="33"/>
      <c r="F25" s="62">
        <v>0</v>
      </c>
    </row>
    <row r="26" spans="1:6" ht="18" customHeight="1">
      <c r="A26" s="27" t="s">
        <v>436</v>
      </c>
      <c r="B26" s="27" t="s">
        <v>43</v>
      </c>
      <c r="C26" s="42">
        <f>SUM(C27:C33)</f>
        <v>1000</v>
      </c>
      <c r="D26" s="27">
        <v>1000</v>
      </c>
      <c r="E26" s="33">
        <v>0</v>
      </c>
      <c r="F26" s="62">
        <f t="shared" si="0"/>
        <v>0</v>
      </c>
    </row>
    <row r="27" spans="1:6" ht="18" customHeight="1">
      <c r="A27" s="27"/>
      <c r="B27" s="37" t="s">
        <v>181</v>
      </c>
      <c r="C27" s="69">
        <v>1000</v>
      </c>
      <c r="D27" s="33">
        <v>1000</v>
      </c>
      <c r="E27" s="33">
        <v>0</v>
      </c>
      <c r="F27" s="62">
        <f t="shared" si="0"/>
        <v>0</v>
      </c>
    </row>
    <row r="28" spans="1:6" ht="0.75" customHeight="1">
      <c r="A28" s="27"/>
      <c r="B28" s="37"/>
      <c r="C28" s="69"/>
      <c r="D28" s="33"/>
      <c r="E28" s="33"/>
      <c r="F28" s="62" t="e">
        <f t="shared" si="0"/>
        <v>#DIV/0!</v>
      </c>
    </row>
    <row r="29" spans="1:6" ht="18" customHeight="1" hidden="1">
      <c r="A29" s="27"/>
      <c r="B29" s="37"/>
      <c r="C29" s="69"/>
      <c r="D29" s="33"/>
      <c r="E29" s="33"/>
      <c r="F29" s="62" t="e">
        <f t="shared" si="0"/>
        <v>#DIV/0!</v>
      </c>
    </row>
    <row r="30" spans="1:6" ht="18" customHeight="1" hidden="1">
      <c r="A30" s="27"/>
      <c r="B30" s="37"/>
      <c r="C30" s="69"/>
      <c r="D30" s="33"/>
      <c r="E30" s="33"/>
      <c r="F30" s="62" t="e">
        <f t="shared" si="0"/>
        <v>#DIV/0!</v>
      </c>
    </row>
    <row r="31" spans="1:6" ht="18" customHeight="1" hidden="1">
      <c r="A31" s="27"/>
      <c r="B31" s="37"/>
      <c r="C31" s="69"/>
      <c r="D31" s="33"/>
      <c r="E31" s="33"/>
      <c r="F31" s="62" t="e">
        <f t="shared" si="0"/>
        <v>#DIV/0!</v>
      </c>
    </row>
    <row r="32" spans="1:6" ht="17.25" customHeight="1" hidden="1">
      <c r="A32" s="27"/>
      <c r="B32" s="37"/>
      <c r="C32" s="69"/>
      <c r="D32" s="33"/>
      <c r="E32" s="33"/>
      <c r="F32" s="62" t="e">
        <f t="shared" si="0"/>
        <v>#DIV/0!</v>
      </c>
    </row>
    <row r="33" spans="1:6" ht="18" customHeight="1" hidden="1" thickBot="1">
      <c r="A33" s="33"/>
      <c r="B33" s="44"/>
      <c r="C33" s="59"/>
      <c r="D33" s="33"/>
      <c r="E33" s="33"/>
      <c r="F33" s="62" t="e">
        <f t="shared" si="0"/>
        <v>#DIV/0!</v>
      </c>
    </row>
    <row r="34" spans="1:6" ht="18" customHeight="1">
      <c r="A34" s="27" t="s">
        <v>435</v>
      </c>
      <c r="B34" s="27" t="s">
        <v>151</v>
      </c>
      <c r="C34" s="42">
        <f>SUM(C35)</f>
        <v>262</v>
      </c>
      <c r="D34" s="27">
        <v>267</v>
      </c>
      <c r="E34" s="27">
        <v>267</v>
      </c>
      <c r="F34" s="62">
        <f t="shared" si="0"/>
        <v>1</v>
      </c>
    </row>
    <row r="35" spans="1:6" ht="18" customHeight="1">
      <c r="A35" s="49"/>
      <c r="B35" s="32" t="s">
        <v>146</v>
      </c>
      <c r="C35" s="36">
        <f>SUM(C36)</f>
        <v>262</v>
      </c>
      <c r="D35" s="33">
        <v>267</v>
      </c>
      <c r="E35" s="33">
        <v>267</v>
      </c>
      <c r="F35" s="62">
        <f t="shared" si="0"/>
        <v>1</v>
      </c>
    </row>
    <row r="36" spans="1:6" ht="18" customHeight="1">
      <c r="A36" s="49"/>
      <c r="B36" s="37" t="s">
        <v>163</v>
      </c>
      <c r="C36" s="69">
        <v>262</v>
      </c>
      <c r="D36" s="33">
        <v>267</v>
      </c>
      <c r="E36" s="33">
        <v>267</v>
      </c>
      <c r="F36" s="62">
        <f t="shared" si="0"/>
        <v>1</v>
      </c>
    </row>
    <row r="37" spans="1:6" ht="18" customHeight="1">
      <c r="A37" s="68" t="s">
        <v>438</v>
      </c>
      <c r="B37" s="75" t="s">
        <v>397</v>
      </c>
      <c r="C37" s="76">
        <v>0</v>
      </c>
      <c r="D37" s="77">
        <v>7930</v>
      </c>
      <c r="E37" s="27">
        <v>7929</v>
      </c>
      <c r="F37" s="62">
        <f t="shared" si="0"/>
        <v>0.9998738965952081</v>
      </c>
    </row>
    <row r="38" spans="1:6" ht="18" customHeight="1">
      <c r="A38" s="49"/>
      <c r="B38" s="37" t="s">
        <v>398</v>
      </c>
      <c r="C38" s="69">
        <v>0</v>
      </c>
      <c r="D38" s="74">
        <v>7930</v>
      </c>
      <c r="E38" s="33">
        <v>7929</v>
      </c>
      <c r="F38" s="62">
        <f t="shared" si="0"/>
        <v>0.9998738965952081</v>
      </c>
    </row>
    <row r="39" spans="1:6" ht="18" customHeight="1">
      <c r="A39" s="68"/>
      <c r="B39" s="75" t="s">
        <v>416</v>
      </c>
      <c r="C39" s="76">
        <f>C8+C26+C37+C34</f>
        <v>1462</v>
      </c>
      <c r="D39" s="76">
        <f>D8+D26+D37+D34</f>
        <v>21592</v>
      </c>
      <c r="E39" s="76">
        <f>E8+E26+E37+E34</f>
        <v>20582</v>
      </c>
      <c r="F39" s="62">
        <f t="shared" si="0"/>
        <v>0.9532234160800297</v>
      </c>
    </row>
    <row r="40" spans="1:3" ht="186" customHeight="1">
      <c r="A40" s="19"/>
      <c r="B40" s="19"/>
      <c r="C40" s="19"/>
    </row>
    <row r="41" spans="1:6" ht="67.5" customHeight="1">
      <c r="A41" s="317" t="s">
        <v>219</v>
      </c>
      <c r="B41" s="317"/>
      <c r="C41" s="317"/>
      <c r="D41" s="29"/>
      <c r="E41" s="29"/>
      <c r="F41" s="29"/>
    </row>
    <row r="42" spans="1:6" ht="1.5" customHeight="1">
      <c r="A42" s="78"/>
      <c r="B42" s="78"/>
      <c r="C42" s="78"/>
      <c r="D42" s="29"/>
      <c r="E42" s="29"/>
      <c r="F42" s="29"/>
    </row>
    <row r="43" spans="1:6" ht="12.75">
      <c r="A43" s="29"/>
      <c r="B43" s="29"/>
      <c r="C43" s="31" t="s">
        <v>45</v>
      </c>
      <c r="D43" s="29"/>
      <c r="E43" s="29"/>
      <c r="F43" s="29"/>
    </row>
    <row r="44" spans="1:6" ht="39" customHeight="1">
      <c r="A44" s="51" t="s">
        <v>0</v>
      </c>
      <c r="B44" s="51" t="s">
        <v>1</v>
      </c>
      <c r="C44" s="50" t="s">
        <v>183</v>
      </c>
      <c r="D44" s="26" t="s">
        <v>343</v>
      </c>
      <c r="E44" s="27" t="s">
        <v>419</v>
      </c>
      <c r="F44" s="26" t="s">
        <v>414</v>
      </c>
    </row>
    <row r="45" spans="1:6" ht="12.75">
      <c r="A45" s="27" t="s">
        <v>46</v>
      </c>
      <c r="B45" s="27"/>
      <c r="C45" s="42">
        <v>0</v>
      </c>
      <c r="D45" s="33">
        <v>0</v>
      </c>
      <c r="E45" s="33">
        <v>0</v>
      </c>
      <c r="F45" s="33">
        <v>0</v>
      </c>
    </row>
    <row r="46" spans="1:6" ht="12.75">
      <c r="A46" s="49"/>
      <c r="B46" s="33"/>
      <c r="C46" s="59"/>
      <c r="D46" s="33"/>
      <c r="E46" s="33"/>
      <c r="F46" s="33"/>
    </row>
    <row r="47" spans="1:6" ht="12.75" customHeight="1">
      <c r="A47" s="312" t="s">
        <v>47</v>
      </c>
      <c r="B47" s="312"/>
      <c r="C47" s="42">
        <v>0</v>
      </c>
      <c r="D47" s="33">
        <v>0</v>
      </c>
      <c r="E47" s="33">
        <v>0</v>
      </c>
      <c r="F47" s="33">
        <v>0</v>
      </c>
    </row>
    <row r="48" spans="1:6" ht="12.75">
      <c r="A48" s="49"/>
      <c r="B48" s="33"/>
      <c r="C48" s="59"/>
      <c r="D48" s="33"/>
      <c r="E48" s="33"/>
      <c r="F48" s="33"/>
    </row>
    <row r="49" spans="1:6" ht="12.75">
      <c r="A49" s="47" t="s">
        <v>48</v>
      </c>
      <c r="B49" s="33"/>
      <c r="C49" s="42">
        <v>0</v>
      </c>
      <c r="D49" s="33">
        <v>0</v>
      </c>
      <c r="E49" s="33">
        <v>0</v>
      </c>
      <c r="F49" s="33">
        <v>0</v>
      </c>
    </row>
    <row r="50" spans="1:6" ht="12.75">
      <c r="A50" s="33"/>
      <c r="B50" s="33"/>
      <c r="C50" s="59"/>
      <c r="D50" s="33"/>
      <c r="E50" s="33"/>
      <c r="F50" s="33"/>
    </row>
    <row r="51" spans="1:6" ht="12.75">
      <c r="A51" s="47" t="s">
        <v>49</v>
      </c>
      <c r="B51" s="27"/>
      <c r="C51" s="42">
        <v>0</v>
      </c>
      <c r="D51" s="33">
        <v>0</v>
      </c>
      <c r="E51" s="33">
        <v>0</v>
      </c>
      <c r="F51" s="33">
        <v>0</v>
      </c>
    </row>
    <row r="52" spans="1:6" ht="12.75">
      <c r="A52" s="33"/>
      <c r="B52" s="33"/>
      <c r="C52" s="59"/>
      <c r="D52" s="33"/>
      <c r="E52" s="33"/>
      <c r="F52" s="33"/>
    </row>
    <row r="53" spans="1:6" ht="24.75" customHeight="1">
      <c r="A53" s="312" t="s">
        <v>50</v>
      </c>
      <c r="B53" s="312"/>
      <c r="C53" s="42">
        <v>0</v>
      </c>
      <c r="D53" s="33">
        <v>0</v>
      </c>
      <c r="E53" s="33">
        <v>0</v>
      </c>
      <c r="F53" s="33">
        <v>0</v>
      </c>
    </row>
    <row r="54" spans="1:6" ht="12.75">
      <c r="A54" s="33"/>
      <c r="B54" s="33"/>
      <c r="C54" s="59"/>
      <c r="D54" s="33"/>
      <c r="E54" s="33"/>
      <c r="F54" s="33"/>
    </row>
    <row r="55" spans="1:6" ht="12.75">
      <c r="A55" s="313" t="s">
        <v>51</v>
      </c>
      <c r="B55" s="313"/>
      <c r="C55" s="42">
        <v>0</v>
      </c>
      <c r="D55" s="33">
        <v>0</v>
      </c>
      <c r="E55" s="33">
        <v>0</v>
      </c>
      <c r="F55" s="33">
        <v>0</v>
      </c>
    </row>
    <row r="56" spans="1:6" ht="12.75">
      <c r="A56" s="33"/>
      <c r="B56" s="33"/>
      <c r="C56" s="59"/>
      <c r="D56" s="33"/>
      <c r="E56" s="33"/>
      <c r="F56" s="33"/>
    </row>
    <row r="57" spans="1:6" ht="25.5" customHeight="1">
      <c r="A57" s="312" t="s">
        <v>52</v>
      </c>
      <c r="B57" s="312"/>
      <c r="C57" s="42">
        <v>0</v>
      </c>
      <c r="D57" s="33">
        <v>0</v>
      </c>
      <c r="E57" s="33">
        <v>0</v>
      </c>
      <c r="F57" s="33">
        <v>0</v>
      </c>
    </row>
    <row r="58" spans="1:6" ht="12.75">
      <c r="A58" s="33"/>
      <c r="B58" s="33"/>
      <c r="C58" s="59"/>
      <c r="D58" s="33"/>
      <c r="E58" s="33"/>
      <c r="F58" s="33"/>
    </row>
  </sheetData>
  <sheetProtection/>
  <mergeCells count="7">
    <mergeCell ref="A53:B53"/>
    <mergeCell ref="A55:B55"/>
    <mergeCell ref="A57:B57"/>
    <mergeCell ref="A3:C3"/>
    <mergeCell ref="A4:C4"/>
    <mergeCell ref="A41:C41"/>
    <mergeCell ref="A47:B47"/>
  </mergeCells>
  <printOptions horizontalCentered="1"/>
  <pageMargins left="0.2362204724409449" right="0.2362204724409449" top="0.5905511811023623" bottom="0.472440944881889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19.421875" style="19" customWidth="1"/>
    <col min="2" max="6" width="11.140625" style="19" customWidth="1"/>
    <col min="7" max="16384" width="9.140625" style="19" customWidth="1"/>
  </cols>
  <sheetData>
    <row r="1" spans="1:6" ht="12.75">
      <c r="A1" s="19" t="s">
        <v>440</v>
      </c>
      <c r="F1" s="20" t="s">
        <v>441</v>
      </c>
    </row>
    <row r="3" spans="1:9" ht="15" customHeight="1">
      <c r="A3" s="314" t="s">
        <v>650</v>
      </c>
      <c r="B3" s="314"/>
      <c r="C3" s="314"/>
      <c r="D3" s="314"/>
      <c r="E3" s="314"/>
      <c r="F3" s="314"/>
      <c r="G3" s="161"/>
      <c r="H3" s="161"/>
      <c r="I3" s="161"/>
    </row>
    <row r="4" spans="1:9" ht="30" customHeight="1">
      <c r="A4" s="315" t="s">
        <v>442</v>
      </c>
      <c r="B4" s="315"/>
      <c r="C4" s="315"/>
      <c r="D4" s="315"/>
      <c r="E4" s="315"/>
      <c r="F4" s="315"/>
      <c r="G4" s="162"/>
      <c r="H4" s="162"/>
      <c r="I4" s="162"/>
    </row>
    <row r="6" ht="12.75">
      <c r="A6" s="24" t="s">
        <v>443</v>
      </c>
    </row>
    <row r="7" ht="13.5" thickBot="1">
      <c r="F7" s="20" t="s">
        <v>24</v>
      </c>
    </row>
    <row r="8" spans="1:6" ht="27" thickBot="1" thickTop="1">
      <c r="A8" s="163" t="s">
        <v>444</v>
      </c>
      <c r="B8" s="164" t="s">
        <v>445</v>
      </c>
      <c r="C8" s="164" t="s">
        <v>446</v>
      </c>
      <c r="D8" s="164" t="s">
        <v>447</v>
      </c>
      <c r="E8" s="164" t="s">
        <v>448</v>
      </c>
      <c r="F8" s="165" t="s">
        <v>2</v>
      </c>
    </row>
    <row r="9" spans="1:6" ht="15" customHeight="1">
      <c r="A9" s="166" t="s">
        <v>449</v>
      </c>
      <c r="B9" s="167"/>
      <c r="C9" s="167"/>
      <c r="D9" s="167"/>
      <c r="E9" s="167"/>
      <c r="F9" s="168"/>
    </row>
    <row r="10" spans="1:6" ht="15" customHeight="1">
      <c r="A10" s="169" t="s">
        <v>450</v>
      </c>
      <c r="B10" s="21"/>
      <c r="C10" s="21"/>
      <c r="D10" s="21"/>
      <c r="E10" s="21"/>
      <c r="F10" s="170"/>
    </row>
    <row r="11" spans="1:6" ht="15" customHeight="1" thickBot="1">
      <c r="A11" s="171" t="s">
        <v>451</v>
      </c>
      <c r="B11" s="172"/>
      <c r="C11" s="172"/>
      <c r="D11" s="172"/>
      <c r="E11" s="172"/>
      <c r="F11" s="173"/>
    </row>
    <row r="12" spans="1:6" ht="15" customHeight="1" thickBot="1">
      <c r="A12" s="174" t="s">
        <v>2</v>
      </c>
      <c r="B12" s="175"/>
      <c r="C12" s="175"/>
      <c r="D12" s="175"/>
      <c r="E12" s="175"/>
      <c r="F12" s="176"/>
    </row>
    <row r="13" spans="1:6" ht="8.25" customHeight="1" thickBot="1" thickTop="1">
      <c r="A13" s="177"/>
      <c r="B13" s="177"/>
      <c r="C13" s="177"/>
      <c r="D13" s="177"/>
      <c r="E13" s="177"/>
      <c r="F13" s="177"/>
    </row>
    <row r="14" spans="1:6" ht="27" thickBot="1" thickTop="1">
      <c r="A14" s="163" t="s">
        <v>452</v>
      </c>
      <c r="B14" s="164" t="s">
        <v>453</v>
      </c>
      <c r="C14" s="164" t="s">
        <v>454</v>
      </c>
      <c r="D14" s="164" t="s">
        <v>447</v>
      </c>
      <c r="E14" s="164" t="s">
        <v>448</v>
      </c>
      <c r="F14" s="165" t="s">
        <v>2</v>
      </c>
    </row>
    <row r="15" spans="1:6" ht="14.25" customHeight="1">
      <c r="A15" s="166" t="s">
        <v>10</v>
      </c>
      <c r="B15" s="167"/>
      <c r="C15" s="167"/>
      <c r="D15" s="167"/>
      <c r="E15" s="167"/>
      <c r="F15" s="168"/>
    </row>
    <row r="16" spans="1:6" ht="14.25" customHeight="1">
      <c r="A16" s="169" t="s">
        <v>455</v>
      </c>
      <c r="B16" s="21"/>
      <c r="C16" s="21"/>
      <c r="D16" s="21"/>
      <c r="E16" s="21"/>
      <c r="F16" s="170"/>
    </row>
    <row r="17" spans="1:6" ht="14.25" customHeight="1">
      <c r="A17" s="169" t="s">
        <v>11</v>
      </c>
      <c r="B17" s="21"/>
      <c r="C17" s="21"/>
      <c r="D17" s="21"/>
      <c r="E17" s="21"/>
      <c r="F17" s="170"/>
    </row>
    <row r="18" spans="1:6" ht="14.25" customHeight="1">
      <c r="A18" s="169" t="s">
        <v>456</v>
      </c>
      <c r="B18" s="21"/>
      <c r="C18" s="21"/>
      <c r="D18" s="21"/>
      <c r="E18" s="21"/>
      <c r="F18" s="170"/>
    </row>
    <row r="19" spans="1:6" ht="14.25" customHeight="1">
      <c r="A19" s="169" t="s">
        <v>457</v>
      </c>
      <c r="B19" s="21"/>
      <c r="C19" s="21"/>
      <c r="D19" s="21"/>
      <c r="E19" s="21"/>
      <c r="F19" s="170"/>
    </row>
    <row r="20" spans="1:6" ht="14.25" customHeight="1" thickBot="1">
      <c r="A20" s="171" t="s">
        <v>458</v>
      </c>
      <c r="B20" s="172"/>
      <c r="C20" s="172"/>
      <c r="D20" s="172"/>
      <c r="E20" s="172"/>
      <c r="F20" s="173"/>
    </row>
    <row r="21" spans="1:6" ht="14.25" customHeight="1" thickBot="1">
      <c r="A21" s="174" t="s">
        <v>2</v>
      </c>
      <c r="B21" s="175"/>
      <c r="C21" s="175"/>
      <c r="D21" s="175"/>
      <c r="E21" s="175"/>
      <c r="F21" s="176"/>
    </row>
    <row r="22" ht="13.5" thickTop="1"/>
  </sheetData>
  <sheetProtection/>
  <mergeCells count="2">
    <mergeCell ref="A3:F3"/>
    <mergeCell ref="A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3.7109375" style="0" customWidth="1"/>
    <col min="2" max="2" width="29.00390625" style="0" customWidth="1"/>
    <col min="3" max="3" width="23.57421875" style="0" customWidth="1"/>
    <col min="4" max="4" width="12.28125" style="0" customWidth="1"/>
    <col min="5" max="5" width="10.140625" style="0" customWidth="1"/>
  </cols>
  <sheetData>
    <row r="1" spans="1:4" ht="12.75">
      <c r="A1" s="19"/>
      <c r="B1" s="19"/>
      <c r="C1" s="19"/>
      <c r="D1" s="20" t="s">
        <v>459</v>
      </c>
    </row>
    <row r="2" spans="1:4" ht="12.75">
      <c r="A2" s="19"/>
      <c r="B2" s="19"/>
      <c r="C2" s="19"/>
      <c r="D2" s="20"/>
    </row>
    <row r="3" spans="1:5" ht="15" customHeight="1">
      <c r="A3" s="288" t="s">
        <v>651</v>
      </c>
      <c r="B3" s="288"/>
      <c r="C3" s="288"/>
      <c r="D3" s="288"/>
      <c r="E3" s="29"/>
    </row>
    <row r="4" spans="1:5" ht="30" customHeight="1">
      <c r="A4" s="289" t="s">
        <v>460</v>
      </c>
      <c r="B4" s="311"/>
      <c r="C4" s="311"/>
      <c r="D4" s="311"/>
      <c r="E4" s="29"/>
    </row>
    <row r="5" spans="1:5" ht="12.75" customHeight="1">
      <c r="A5" s="28"/>
      <c r="B5" s="30"/>
      <c r="C5" s="30"/>
      <c r="D5" s="30"/>
      <c r="E5" s="29"/>
    </row>
    <row r="6" spans="1:5" ht="12.75">
      <c r="A6" s="28"/>
      <c r="B6" s="30"/>
      <c r="C6" s="30"/>
      <c r="D6" s="31" t="s">
        <v>461</v>
      </c>
      <c r="E6" s="29"/>
    </row>
    <row r="7" spans="1:6" ht="40.5" customHeight="1">
      <c r="A7" s="51" t="s">
        <v>0</v>
      </c>
      <c r="B7" s="307" t="s">
        <v>1</v>
      </c>
      <c r="C7" s="307"/>
      <c r="D7" s="50" t="s">
        <v>183</v>
      </c>
      <c r="E7" s="26" t="s">
        <v>462</v>
      </c>
      <c r="F7" s="26" t="s">
        <v>418</v>
      </c>
    </row>
    <row r="8" spans="1:6" ht="16.5" customHeight="1">
      <c r="A8" s="27" t="s">
        <v>463</v>
      </c>
      <c r="B8" s="313" t="s">
        <v>464</v>
      </c>
      <c r="C8" s="313"/>
      <c r="D8" s="178">
        <f>SUM(D9:D12)</f>
        <v>4</v>
      </c>
      <c r="E8" s="178">
        <f>SUM(E9:E12)</f>
        <v>5</v>
      </c>
      <c r="F8" s="178">
        <f>SUM(F9:F12)</f>
        <v>5</v>
      </c>
    </row>
    <row r="9" spans="1:6" ht="16.5" customHeight="1">
      <c r="A9" s="318"/>
      <c r="B9" s="319" t="s">
        <v>465</v>
      </c>
      <c r="C9" s="33" t="s">
        <v>466</v>
      </c>
      <c r="D9" s="33">
        <v>1</v>
      </c>
      <c r="E9" s="33">
        <v>2</v>
      </c>
      <c r="F9" s="1">
        <v>2</v>
      </c>
    </row>
    <row r="10" spans="1:6" ht="16.5" customHeight="1">
      <c r="A10" s="318"/>
      <c r="B10" s="319"/>
      <c r="C10" s="33" t="s">
        <v>467</v>
      </c>
      <c r="D10" s="33">
        <v>1</v>
      </c>
      <c r="E10" s="33">
        <v>1</v>
      </c>
      <c r="F10" s="1">
        <v>1</v>
      </c>
    </row>
    <row r="11" spans="1:6" ht="16.5" customHeight="1">
      <c r="A11" s="318"/>
      <c r="B11" s="319" t="s">
        <v>468</v>
      </c>
      <c r="C11" s="33" t="s">
        <v>466</v>
      </c>
      <c r="D11" s="33">
        <v>2</v>
      </c>
      <c r="E11" s="33">
        <v>2</v>
      </c>
      <c r="F11" s="1">
        <v>2</v>
      </c>
    </row>
    <row r="12" spans="1:6" ht="16.5" customHeight="1">
      <c r="A12" s="318"/>
      <c r="B12" s="319"/>
      <c r="C12" s="33" t="s">
        <v>467</v>
      </c>
      <c r="D12" s="33">
        <v>0</v>
      </c>
      <c r="E12" s="33">
        <v>0</v>
      </c>
      <c r="F12" s="1">
        <v>0</v>
      </c>
    </row>
    <row r="13" spans="1:6" ht="16.5" customHeight="1">
      <c r="A13" s="27" t="s">
        <v>469</v>
      </c>
      <c r="B13" s="313" t="s">
        <v>470</v>
      </c>
      <c r="C13" s="313"/>
      <c r="D13" s="27">
        <f>SUM(D14:D17)</f>
        <v>0</v>
      </c>
      <c r="E13" s="33">
        <v>0</v>
      </c>
      <c r="F13" s="1">
        <v>0</v>
      </c>
    </row>
    <row r="14" spans="1:6" ht="16.5" customHeight="1">
      <c r="A14" s="318"/>
      <c r="B14" s="319" t="s">
        <v>465</v>
      </c>
      <c r="C14" s="33" t="s">
        <v>466</v>
      </c>
      <c r="D14" s="33">
        <v>0</v>
      </c>
      <c r="E14" s="33">
        <v>0</v>
      </c>
      <c r="F14" s="1">
        <v>0</v>
      </c>
    </row>
    <row r="15" spans="1:6" ht="16.5" customHeight="1">
      <c r="A15" s="318"/>
      <c r="B15" s="319"/>
      <c r="C15" s="33" t="s">
        <v>467</v>
      </c>
      <c r="D15" s="33">
        <v>0</v>
      </c>
      <c r="E15" s="33">
        <v>0</v>
      </c>
      <c r="F15" s="1">
        <v>0</v>
      </c>
    </row>
    <row r="16" spans="1:6" ht="16.5" customHeight="1">
      <c r="A16" s="318"/>
      <c r="B16" s="319" t="s">
        <v>468</v>
      </c>
      <c r="C16" s="33" t="s">
        <v>466</v>
      </c>
      <c r="D16" s="33">
        <v>0</v>
      </c>
      <c r="E16" s="33">
        <v>0</v>
      </c>
      <c r="F16" s="1">
        <v>0</v>
      </c>
    </row>
    <row r="17" spans="1:6" ht="16.5" customHeight="1">
      <c r="A17" s="318"/>
      <c r="B17" s="319"/>
      <c r="C17" s="33" t="s">
        <v>467</v>
      </c>
      <c r="D17" s="33">
        <v>0</v>
      </c>
      <c r="E17" s="33">
        <v>0</v>
      </c>
      <c r="F17" s="1">
        <v>0</v>
      </c>
    </row>
    <row r="18" spans="1:6" ht="16.5" customHeight="1">
      <c r="A18" s="47" t="s">
        <v>471</v>
      </c>
      <c r="B18" s="52" t="s">
        <v>472</v>
      </c>
      <c r="C18" s="27"/>
      <c r="D18" s="27">
        <f>SUM(D19:D22)</f>
        <v>1</v>
      </c>
      <c r="E18" s="33">
        <v>1</v>
      </c>
      <c r="F18" s="1">
        <v>1</v>
      </c>
    </row>
    <row r="19" spans="1:6" ht="16.5" customHeight="1">
      <c r="A19" s="318"/>
      <c r="B19" s="319" t="s">
        <v>465</v>
      </c>
      <c r="C19" s="33" t="s">
        <v>466</v>
      </c>
      <c r="D19" s="33">
        <v>0</v>
      </c>
      <c r="E19" s="33">
        <v>0</v>
      </c>
      <c r="F19" s="1">
        <v>0</v>
      </c>
    </row>
    <row r="20" spans="1:6" ht="16.5" customHeight="1">
      <c r="A20" s="318"/>
      <c r="B20" s="319"/>
      <c r="C20" s="33" t="s">
        <v>467</v>
      </c>
      <c r="D20" s="33">
        <v>1</v>
      </c>
      <c r="E20" s="33">
        <v>1</v>
      </c>
      <c r="F20" s="1">
        <v>1</v>
      </c>
    </row>
    <row r="21" spans="1:6" ht="16.5" customHeight="1">
      <c r="A21" s="318"/>
      <c r="B21" s="319" t="s">
        <v>468</v>
      </c>
      <c r="C21" s="33" t="s">
        <v>466</v>
      </c>
      <c r="D21" s="33">
        <v>0</v>
      </c>
      <c r="E21" s="33">
        <v>0</v>
      </c>
      <c r="F21" s="1">
        <v>0</v>
      </c>
    </row>
    <row r="22" spans="1:6" ht="16.5" customHeight="1">
      <c r="A22" s="318"/>
      <c r="B22" s="319"/>
      <c r="C22" s="33" t="s">
        <v>467</v>
      </c>
      <c r="D22" s="33">
        <v>0</v>
      </c>
      <c r="E22" s="33">
        <v>0</v>
      </c>
      <c r="F22" s="1">
        <v>0</v>
      </c>
    </row>
    <row r="23" spans="1:6" ht="16.5" customHeight="1">
      <c r="A23" s="27" t="s">
        <v>473</v>
      </c>
      <c r="B23" s="313" t="s">
        <v>474</v>
      </c>
      <c r="C23" s="313"/>
      <c r="D23" s="27">
        <f>SUM(D24:D25)</f>
        <v>7</v>
      </c>
      <c r="E23" s="33">
        <v>7</v>
      </c>
      <c r="F23" s="1">
        <v>7</v>
      </c>
    </row>
    <row r="24" spans="1:6" ht="16.5" customHeight="1">
      <c r="A24" s="33"/>
      <c r="B24" s="33" t="s">
        <v>465</v>
      </c>
      <c r="C24" s="33" t="s">
        <v>467</v>
      </c>
      <c r="D24" s="33">
        <v>7</v>
      </c>
      <c r="E24" s="33">
        <v>7</v>
      </c>
      <c r="F24" s="1">
        <v>7</v>
      </c>
    </row>
    <row r="25" spans="1:6" ht="16.5" customHeight="1">
      <c r="A25" s="33"/>
      <c r="B25" s="33" t="s">
        <v>468</v>
      </c>
      <c r="C25" s="33" t="s">
        <v>467</v>
      </c>
      <c r="D25" s="33">
        <v>0</v>
      </c>
      <c r="E25" s="33">
        <v>0</v>
      </c>
      <c r="F25" s="1">
        <v>0</v>
      </c>
    </row>
    <row r="26" spans="1:6" ht="15" customHeight="1">
      <c r="A26" s="33"/>
      <c r="B26" s="313" t="s">
        <v>416</v>
      </c>
      <c r="C26" s="313"/>
      <c r="D26" s="27">
        <f>D13+D18+D23+D8</f>
        <v>12</v>
      </c>
      <c r="E26" s="27">
        <f>E13+E18+E23+E8</f>
        <v>13</v>
      </c>
      <c r="F26" s="27">
        <f>F13+F18+F23+F8</f>
        <v>13</v>
      </c>
    </row>
    <row r="27" spans="1:5" ht="12.75">
      <c r="A27" s="29"/>
      <c r="B27" s="29"/>
      <c r="C27" s="29"/>
      <c r="D27" s="29"/>
      <c r="E27" s="29"/>
    </row>
  </sheetData>
  <sheetProtection/>
  <mergeCells count="19">
    <mergeCell ref="A14:A15"/>
    <mergeCell ref="A16:A17"/>
    <mergeCell ref="B13:C13"/>
    <mergeCell ref="A21:A22"/>
    <mergeCell ref="B21:B22"/>
    <mergeCell ref="A19:A20"/>
    <mergeCell ref="B23:C23"/>
    <mergeCell ref="B26:C26"/>
    <mergeCell ref="B11:B12"/>
    <mergeCell ref="B14:B15"/>
    <mergeCell ref="B16:B17"/>
    <mergeCell ref="B19:B20"/>
    <mergeCell ref="A11:A12"/>
    <mergeCell ref="A3:D3"/>
    <mergeCell ref="A4:D4"/>
    <mergeCell ref="B7:C7"/>
    <mergeCell ref="A9:A10"/>
    <mergeCell ref="B9:B10"/>
    <mergeCell ref="B8:C8"/>
  </mergeCells>
  <printOptions horizontalCentered="1"/>
  <pageMargins left="0.67" right="0.65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F8" sqref="F8"/>
    </sheetView>
  </sheetViews>
  <sheetFormatPr defaultColWidth="9.140625" defaultRowHeight="12.75"/>
  <cols>
    <col min="1" max="1" width="38.8515625" style="0" customWidth="1"/>
    <col min="2" max="2" width="14.00390625" style="0" customWidth="1"/>
    <col min="3" max="6" width="10.00390625" style="0" customWidth="1"/>
  </cols>
  <sheetData>
    <row r="1" spans="2:6" ht="12.75">
      <c r="B1" s="20"/>
      <c r="C1" s="20"/>
      <c r="D1" s="20"/>
      <c r="E1" s="20"/>
      <c r="F1" s="20" t="s">
        <v>652</v>
      </c>
    </row>
    <row r="2" spans="1:6" ht="12.75">
      <c r="A2" s="20"/>
      <c r="B2" s="20"/>
      <c r="C2" s="20"/>
      <c r="D2" s="20"/>
      <c r="E2" s="20"/>
      <c r="F2" s="20"/>
    </row>
    <row r="3" spans="1:6" ht="30" customHeight="1">
      <c r="A3" s="315" t="s">
        <v>475</v>
      </c>
      <c r="B3" s="314"/>
      <c r="C3" s="314"/>
      <c r="D3" s="314"/>
      <c r="E3" s="314"/>
      <c r="F3" s="314"/>
    </row>
    <row r="4" spans="1:6" ht="12.75">
      <c r="A4" s="20"/>
      <c r="B4" s="20"/>
      <c r="C4" s="20"/>
      <c r="D4" s="20"/>
      <c r="E4" s="20"/>
      <c r="F4" s="20"/>
    </row>
    <row r="5" spans="1:6" ht="31.5" customHeight="1">
      <c r="A5" s="315" t="s">
        <v>653</v>
      </c>
      <c r="B5" s="315"/>
      <c r="C5" s="315"/>
      <c r="D5" s="315"/>
      <c r="E5" s="315"/>
      <c r="F5" s="315"/>
    </row>
    <row r="6" spans="1:6" ht="12.75">
      <c r="A6" s="326"/>
      <c r="B6" s="326"/>
      <c r="C6" s="326"/>
      <c r="D6" s="326"/>
      <c r="E6" s="326"/>
      <c r="F6" s="326"/>
    </row>
    <row r="7" spans="1:6" ht="52.5" customHeight="1">
      <c r="A7" s="320" t="s">
        <v>654</v>
      </c>
      <c r="B7" s="321"/>
      <c r="C7" s="321"/>
      <c r="D7" s="321"/>
      <c r="E7" s="321"/>
      <c r="F7" s="321"/>
    </row>
    <row r="8" spans="1:6" ht="16.5">
      <c r="A8" s="179"/>
      <c r="B8" s="179"/>
      <c r="C8" s="179"/>
      <c r="D8" s="179"/>
      <c r="E8" s="179"/>
      <c r="F8" s="179"/>
    </row>
    <row r="9" spans="1:6" ht="13.5" thickBot="1">
      <c r="A9" s="19"/>
      <c r="B9" s="19"/>
      <c r="C9" s="19"/>
      <c r="D9" s="19"/>
      <c r="E9" s="19"/>
      <c r="F9" s="20" t="s">
        <v>24</v>
      </c>
    </row>
    <row r="10" spans="1:6" ht="17.25" thickBot="1" thickTop="1">
      <c r="A10" s="322" t="s">
        <v>1</v>
      </c>
      <c r="B10" s="323"/>
      <c r="C10" s="180" t="s">
        <v>419</v>
      </c>
      <c r="D10" s="180" t="s">
        <v>476</v>
      </c>
      <c r="E10" s="180" t="s">
        <v>477</v>
      </c>
      <c r="F10" s="165" t="s">
        <v>478</v>
      </c>
    </row>
    <row r="11" spans="1:6" ht="13.5" thickBot="1">
      <c r="A11" s="324" t="s">
        <v>479</v>
      </c>
      <c r="B11" s="325"/>
      <c r="C11" s="181">
        <v>9544</v>
      </c>
      <c r="D11" s="181">
        <v>5210</v>
      </c>
      <c r="E11" s="181">
        <v>5300</v>
      </c>
      <c r="F11" s="182">
        <v>5300</v>
      </c>
    </row>
    <row r="12" spans="1:6" ht="16.5" thickTop="1">
      <c r="A12" s="183"/>
      <c r="B12" s="184"/>
      <c r="C12" s="185"/>
      <c r="D12" s="185"/>
      <c r="E12" s="185"/>
      <c r="F12" s="185"/>
    </row>
    <row r="13" spans="1:6" ht="16.5" thickBot="1">
      <c r="A13" s="186"/>
      <c r="B13" s="19"/>
      <c r="C13" s="19"/>
      <c r="D13" s="19"/>
      <c r="E13" s="19"/>
      <c r="F13" s="20" t="s">
        <v>24</v>
      </c>
    </row>
    <row r="14" spans="1:6" ht="27.75" customHeight="1" thickBot="1" thickTop="1">
      <c r="A14" s="187" t="s">
        <v>480</v>
      </c>
      <c r="B14" s="164" t="s">
        <v>481</v>
      </c>
      <c r="C14" s="180">
        <v>2015</v>
      </c>
      <c r="D14" s="180">
        <v>2016</v>
      </c>
      <c r="E14" s="180">
        <v>2017</v>
      </c>
      <c r="F14" s="165">
        <v>2018</v>
      </c>
    </row>
    <row r="15" spans="1:6" ht="13.5">
      <c r="A15" s="188"/>
      <c r="B15" s="189"/>
      <c r="C15" s="190"/>
      <c r="D15" s="190"/>
      <c r="E15" s="190"/>
      <c r="F15" s="191"/>
    </row>
    <row r="16" spans="1:6" ht="12.75">
      <c r="A16" s="169"/>
      <c r="B16" s="21"/>
      <c r="C16" s="21"/>
      <c r="D16" s="21"/>
      <c r="E16" s="21"/>
      <c r="F16" s="170"/>
    </row>
    <row r="17" spans="1:6" ht="12.75">
      <c r="A17" s="169"/>
      <c r="B17" s="21"/>
      <c r="C17" s="21"/>
      <c r="D17" s="21"/>
      <c r="E17" s="21"/>
      <c r="F17" s="170"/>
    </row>
    <row r="18" spans="1:6" ht="12.75">
      <c r="A18" s="169"/>
      <c r="B18" s="21"/>
      <c r="C18" s="21"/>
      <c r="D18" s="21"/>
      <c r="E18" s="21"/>
      <c r="F18" s="170"/>
    </row>
    <row r="19" spans="1:6" ht="12.75">
      <c r="A19" s="169"/>
      <c r="B19" s="21"/>
      <c r="C19" s="21"/>
      <c r="D19" s="21"/>
      <c r="E19" s="21"/>
      <c r="F19" s="170"/>
    </row>
    <row r="20" spans="1:6" ht="12.75">
      <c r="A20" s="169"/>
      <c r="B20" s="21"/>
      <c r="C20" s="21"/>
      <c r="D20" s="21"/>
      <c r="E20" s="21"/>
      <c r="F20" s="170"/>
    </row>
    <row r="21" spans="1:6" ht="12.75">
      <c r="A21" s="169"/>
      <c r="B21" s="21"/>
      <c r="C21" s="21"/>
      <c r="D21" s="21"/>
      <c r="E21" s="21"/>
      <c r="F21" s="170"/>
    </row>
    <row r="22" spans="1:6" ht="12.75">
      <c r="A22" s="169"/>
      <c r="B22" s="21"/>
      <c r="C22" s="21"/>
      <c r="D22" s="21"/>
      <c r="E22" s="21"/>
      <c r="F22" s="170"/>
    </row>
    <row r="23" spans="1:6" ht="12.75">
      <c r="A23" s="169"/>
      <c r="B23" s="21"/>
      <c r="C23" s="21"/>
      <c r="D23" s="21"/>
      <c r="E23" s="21"/>
      <c r="F23" s="170"/>
    </row>
    <row r="24" spans="1:6" ht="12.75">
      <c r="A24" s="169"/>
      <c r="B24" s="21"/>
      <c r="C24" s="21"/>
      <c r="D24" s="21"/>
      <c r="E24" s="21"/>
      <c r="F24" s="170"/>
    </row>
    <row r="25" spans="1:6" ht="12.75">
      <c r="A25" s="169"/>
      <c r="B25" s="21"/>
      <c r="C25" s="21"/>
      <c r="D25" s="21"/>
      <c r="E25" s="21"/>
      <c r="F25" s="170"/>
    </row>
    <row r="26" spans="1:6" ht="13.5" thickBot="1">
      <c r="A26" s="171"/>
      <c r="B26" s="172"/>
      <c r="C26" s="172"/>
      <c r="D26" s="172"/>
      <c r="E26" s="172"/>
      <c r="F26" s="173"/>
    </row>
    <row r="27" spans="1:6" ht="13.5" thickBot="1">
      <c r="A27" s="174" t="s">
        <v>482</v>
      </c>
      <c r="B27" s="192"/>
      <c r="C27" s="193">
        <f>SUM(C15:C26)</f>
        <v>0</v>
      </c>
      <c r="D27" s="193">
        <f>SUM(D15:D26)</f>
        <v>0</v>
      </c>
      <c r="E27" s="193">
        <f>SUM(E15:E26)</f>
        <v>0</v>
      </c>
      <c r="F27" s="194">
        <f>SUM(F15:F26)</f>
        <v>0</v>
      </c>
    </row>
    <row r="28" ht="13.5" thickTop="1"/>
  </sheetData>
  <sheetProtection/>
  <mergeCells count="6">
    <mergeCell ref="A7:F7"/>
    <mergeCell ref="A10:B10"/>
    <mergeCell ref="A11:B11"/>
    <mergeCell ref="A3:F3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34">
      <selection activeCell="C3" sqref="C3"/>
    </sheetView>
  </sheetViews>
  <sheetFormatPr defaultColWidth="9.140625" defaultRowHeight="12.75"/>
  <cols>
    <col min="1" max="1" width="5.57421875" style="195" customWidth="1"/>
    <col min="2" max="2" width="48.57421875" style="195" customWidth="1"/>
    <col min="3" max="4" width="14.140625" style="195" customWidth="1"/>
    <col min="5" max="16384" width="9.140625" style="195" customWidth="1"/>
  </cols>
  <sheetData>
    <row r="2" ht="12.75">
      <c r="B2" s="283" t="s">
        <v>648</v>
      </c>
    </row>
    <row r="3" ht="12.75">
      <c r="C3" s="195" t="s">
        <v>483</v>
      </c>
    </row>
    <row r="4" ht="13.5" thickBot="1"/>
    <row r="5" spans="1:4" ht="12.75">
      <c r="A5" s="327" t="s">
        <v>484</v>
      </c>
      <c r="B5" s="328"/>
      <c r="C5" s="328"/>
      <c r="D5" s="329"/>
    </row>
    <row r="6" spans="1:4" ht="15">
      <c r="A6" s="196"/>
      <c r="B6" s="197" t="s">
        <v>485</v>
      </c>
      <c r="C6" s="197"/>
      <c r="D6" s="198"/>
    </row>
    <row r="7" spans="1:4" ht="30.75" thickBot="1">
      <c r="A7" s="199"/>
      <c r="B7" s="197" t="s">
        <v>1</v>
      </c>
      <c r="C7" s="197" t="s">
        <v>486</v>
      </c>
      <c r="D7" s="198" t="s">
        <v>487</v>
      </c>
    </row>
    <row r="8" spans="1:4" ht="15.75" thickBot="1">
      <c r="A8" s="200"/>
      <c r="B8" s="201">
        <v>2</v>
      </c>
      <c r="C8" s="201">
        <v>3</v>
      </c>
      <c r="D8" s="202">
        <v>4</v>
      </c>
    </row>
    <row r="9" spans="1:4" ht="12.75">
      <c r="A9" s="203" t="s">
        <v>488</v>
      </c>
      <c r="B9" s="204" t="s">
        <v>489</v>
      </c>
      <c r="C9" s="205"/>
      <c r="D9" s="206"/>
    </row>
    <row r="10" spans="1:4" ht="12.75">
      <c r="A10" s="203"/>
      <c r="B10" s="204" t="s">
        <v>490</v>
      </c>
      <c r="C10" s="206">
        <v>0</v>
      </c>
      <c r="D10" s="206">
        <v>387</v>
      </c>
    </row>
    <row r="11" spans="1:4" ht="12.75">
      <c r="A11" s="203"/>
      <c r="B11" s="204" t="s">
        <v>491</v>
      </c>
      <c r="C11" s="206">
        <v>733500</v>
      </c>
      <c r="D11" s="206">
        <v>872846</v>
      </c>
    </row>
    <row r="12" spans="1:4" ht="12.75">
      <c r="A12" s="203"/>
      <c r="B12" s="204" t="s">
        <v>492</v>
      </c>
      <c r="C12" s="206">
        <v>38496</v>
      </c>
      <c r="D12" s="206">
        <v>6669</v>
      </c>
    </row>
    <row r="13" spans="1:4" ht="12.75">
      <c r="A13" s="203"/>
      <c r="B13" s="204" t="s">
        <v>493</v>
      </c>
      <c r="C13" s="206">
        <v>795</v>
      </c>
      <c r="D13" s="206">
        <v>795</v>
      </c>
    </row>
    <row r="14" spans="1:4" ht="25.5">
      <c r="A14" s="207"/>
      <c r="B14" s="208" t="s">
        <v>494</v>
      </c>
      <c r="C14" s="209">
        <f>SUM(C10:C13)</f>
        <v>772791</v>
      </c>
      <c r="D14" s="209">
        <f>SUM(D10:D13)</f>
        <v>880697</v>
      </c>
    </row>
    <row r="15" spans="1:4" ht="12.75">
      <c r="A15" s="210"/>
      <c r="B15" s="211" t="s">
        <v>495</v>
      </c>
      <c r="C15" s="212">
        <v>0</v>
      </c>
      <c r="D15" s="212">
        <v>0</v>
      </c>
    </row>
    <row r="16" spans="1:4" ht="12.75">
      <c r="A16" s="210"/>
      <c r="B16" s="211" t="s">
        <v>496</v>
      </c>
      <c r="C16" s="212">
        <v>10539</v>
      </c>
      <c r="D16" s="212">
        <v>9580</v>
      </c>
    </row>
    <row r="17" spans="1:4" ht="12.75">
      <c r="A17" s="207"/>
      <c r="B17" s="208" t="s">
        <v>497</v>
      </c>
      <c r="C17" s="209">
        <f>C15+C16</f>
        <v>10539</v>
      </c>
      <c r="D17" s="209">
        <f>D15+D16</f>
        <v>9580</v>
      </c>
    </row>
    <row r="18" spans="1:4" ht="12.75">
      <c r="A18" s="210"/>
      <c r="B18" s="208" t="s">
        <v>498</v>
      </c>
      <c r="C18" s="209">
        <v>4480</v>
      </c>
      <c r="D18" s="209">
        <v>9458</v>
      </c>
    </row>
    <row r="19" spans="1:4" ht="12.75">
      <c r="A19" s="210"/>
      <c r="B19" s="211" t="s">
        <v>499</v>
      </c>
      <c r="C19" s="212">
        <v>1691</v>
      </c>
      <c r="D19" s="212">
        <v>3163</v>
      </c>
    </row>
    <row r="20" spans="1:4" ht="12.75">
      <c r="A20" s="210"/>
      <c r="B20" s="211" t="s">
        <v>500</v>
      </c>
      <c r="C20" s="212">
        <v>389</v>
      </c>
      <c r="D20" s="212">
        <v>31</v>
      </c>
    </row>
    <row r="21" spans="1:4" ht="12.75">
      <c r="A21" s="210"/>
      <c r="B21" s="211" t="s">
        <v>501</v>
      </c>
      <c r="C21" s="212">
        <v>26</v>
      </c>
      <c r="D21" s="212">
        <v>64</v>
      </c>
    </row>
    <row r="22" spans="1:4" s="213" customFormat="1" ht="12.75">
      <c r="A22" s="207"/>
      <c r="B22" s="208" t="s">
        <v>502</v>
      </c>
      <c r="C22" s="209">
        <f>C19+C20+C21</f>
        <v>2106</v>
      </c>
      <c r="D22" s="209">
        <f>D19+D20+D21</f>
        <v>3258</v>
      </c>
    </row>
    <row r="23" spans="1:4" s="213" customFormat="1" ht="12.75">
      <c r="A23" s="207"/>
      <c r="B23" s="208" t="s">
        <v>503</v>
      </c>
      <c r="C23" s="209">
        <v>2413</v>
      </c>
      <c r="D23" s="209">
        <v>64</v>
      </c>
    </row>
    <row r="24" spans="1:4" s="213" customFormat="1" ht="12.75">
      <c r="A24" s="207"/>
      <c r="B24" s="208" t="s">
        <v>504</v>
      </c>
      <c r="C24" s="209">
        <v>125</v>
      </c>
      <c r="D24" s="209">
        <v>236</v>
      </c>
    </row>
    <row r="25" spans="1:4" s="213" customFormat="1" ht="12.75">
      <c r="A25" s="207"/>
      <c r="B25" s="208" t="s">
        <v>505</v>
      </c>
      <c r="C25" s="209">
        <f>C14+C17+C18+C22+C23+C24</f>
        <v>792454</v>
      </c>
      <c r="D25" s="209">
        <f>D14+D17+D18+D22+D23+D24</f>
        <v>903293</v>
      </c>
    </row>
    <row r="26" spans="1:4" ht="12.75">
      <c r="A26" s="210"/>
      <c r="B26" s="211" t="s">
        <v>506</v>
      </c>
      <c r="C26" s="214"/>
      <c r="D26" s="214"/>
    </row>
    <row r="27" spans="1:4" ht="12.75">
      <c r="A27" s="210"/>
      <c r="B27" s="211" t="s">
        <v>507</v>
      </c>
      <c r="C27" s="214">
        <v>1050945</v>
      </c>
      <c r="D27" s="214">
        <v>1050945</v>
      </c>
    </row>
    <row r="28" spans="1:4" ht="12.75">
      <c r="A28" s="210"/>
      <c r="B28" s="211" t="s">
        <v>508</v>
      </c>
      <c r="C28" s="214">
        <v>0</v>
      </c>
      <c r="D28" s="214">
        <v>0</v>
      </c>
    </row>
    <row r="29" spans="1:4" ht="12.75">
      <c r="A29" s="210"/>
      <c r="B29" s="211" t="s">
        <v>509</v>
      </c>
      <c r="C29" s="214">
        <v>6717</v>
      </c>
      <c r="D29" s="214">
        <v>6717</v>
      </c>
    </row>
    <row r="30" spans="1:4" ht="12.75">
      <c r="A30" s="210"/>
      <c r="B30" s="211" t="s">
        <v>510</v>
      </c>
      <c r="C30" s="214">
        <v>-253097</v>
      </c>
      <c r="D30" s="214">
        <v>-277945</v>
      </c>
    </row>
    <row r="31" spans="1:4" ht="12.75">
      <c r="A31" s="210"/>
      <c r="B31" s="211" t="s">
        <v>511</v>
      </c>
      <c r="C31" s="214">
        <v>0</v>
      </c>
      <c r="D31" s="214">
        <v>0</v>
      </c>
    </row>
    <row r="32" spans="1:4" ht="12.75">
      <c r="A32" s="210"/>
      <c r="B32" s="211" t="s">
        <v>512</v>
      </c>
      <c r="C32" s="214">
        <v>-24848</v>
      </c>
      <c r="D32" s="214">
        <v>101782</v>
      </c>
    </row>
    <row r="33" spans="1:4" ht="12.75">
      <c r="A33" s="210"/>
      <c r="B33" s="208" t="s">
        <v>513</v>
      </c>
      <c r="C33" s="209">
        <f>C27+C28+C29+C30+C31+C32</f>
        <v>779717</v>
      </c>
      <c r="D33" s="209">
        <f>D27+D28+D29+D30+D31+D32</f>
        <v>881499</v>
      </c>
    </row>
    <row r="34" spans="1:4" ht="12.75">
      <c r="A34" s="210"/>
      <c r="B34" s="211" t="s">
        <v>514</v>
      </c>
      <c r="C34" s="212">
        <v>3</v>
      </c>
      <c r="D34" s="212">
        <v>26</v>
      </c>
    </row>
    <row r="35" spans="1:4" ht="25.5">
      <c r="A35" s="210"/>
      <c r="B35" s="211" t="s">
        <v>515</v>
      </c>
      <c r="C35" s="212">
        <v>1572</v>
      </c>
      <c r="D35" s="212">
        <v>3082</v>
      </c>
    </row>
    <row r="36" spans="1:4" ht="12.75">
      <c r="A36" s="210"/>
      <c r="B36" s="211" t="s">
        <v>516</v>
      </c>
      <c r="C36" s="212">
        <v>9436</v>
      </c>
      <c r="D36" s="212">
        <v>9292</v>
      </c>
    </row>
    <row r="37" spans="1:4" ht="12.75">
      <c r="A37" s="210"/>
      <c r="B37" s="208" t="s">
        <v>517</v>
      </c>
      <c r="C37" s="209">
        <f>C34+C35+C36</f>
        <v>11011</v>
      </c>
      <c r="D37" s="209">
        <f>D34+D35+D36</f>
        <v>12400</v>
      </c>
    </row>
    <row r="38" spans="1:4" ht="12.75">
      <c r="A38" s="210"/>
      <c r="B38" s="208" t="s">
        <v>518</v>
      </c>
      <c r="C38" s="209">
        <v>0</v>
      </c>
      <c r="D38" s="209">
        <v>0</v>
      </c>
    </row>
    <row r="39" spans="1:4" ht="25.5">
      <c r="A39" s="210"/>
      <c r="B39" s="208" t="s">
        <v>519</v>
      </c>
      <c r="C39" s="209">
        <v>0</v>
      </c>
      <c r="D39" s="209">
        <v>0</v>
      </c>
    </row>
    <row r="40" spans="1:4" ht="12.75">
      <c r="A40" s="210"/>
      <c r="B40" s="208" t="s">
        <v>520</v>
      </c>
      <c r="C40" s="209">
        <v>1726</v>
      </c>
      <c r="D40" s="209">
        <v>9394</v>
      </c>
    </row>
    <row r="41" spans="1:4" s="213" customFormat="1" ht="13.5" thickBot="1">
      <c r="A41" s="215"/>
      <c r="B41" s="216" t="s">
        <v>521</v>
      </c>
      <c r="C41" s="217">
        <f>C33+C37+C38+C39+C40</f>
        <v>792454</v>
      </c>
      <c r="D41" s="217">
        <f>D33+D37+D38+D39+D40</f>
        <v>903293</v>
      </c>
    </row>
  </sheetData>
  <sheetProtection/>
  <mergeCells count="1"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&amp;R6.sz.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00390625" style="218" customWidth="1"/>
    <col min="2" max="2" width="53.140625" style="218" customWidth="1"/>
    <col min="3" max="3" width="14.421875" style="218" customWidth="1"/>
    <col min="4" max="16384" width="9.140625" style="218" customWidth="1"/>
  </cols>
  <sheetData>
    <row r="1" spans="2:3" ht="12.75">
      <c r="B1" s="344" t="s">
        <v>655</v>
      </c>
      <c r="C1" s="218" t="s">
        <v>522</v>
      </c>
    </row>
    <row r="2" ht="13.5" thickBot="1">
      <c r="B2" s="218" t="s">
        <v>523</v>
      </c>
    </row>
    <row r="3" spans="1:3" ht="12.75">
      <c r="A3" s="330" t="s">
        <v>524</v>
      </c>
      <c r="B3" s="331"/>
      <c r="C3" s="332"/>
    </row>
    <row r="4" spans="1:3" ht="15">
      <c r="A4" s="219"/>
      <c r="B4" s="220"/>
      <c r="C4" s="221"/>
    </row>
    <row r="5" spans="1:3" ht="30.75" thickBot="1">
      <c r="A5" s="219"/>
      <c r="B5" s="220" t="s">
        <v>1</v>
      </c>
      <c r="C5" s="221" t="s">
        <v>525</v>
      </c>
    </row>
    <row r="6" spans="1:3" ht="15.75" thickBot="1">
      <c r="A6" s="222">
        <v>1</v>
      </c>
      <c r="B6" s="223">
        <v>2</v>
      </c>
      <c r="C6" s="224">
        <v>3</v>
      </c>
    </row>
    <row r="7" spans="1:3" ht="12.75">
      <c r="A7" s="225" t="s">
        <v>526</v>
      </c>
      <c r="B7" s="226" t="s">
        <v>527</v>
      </c>
      <c r="C7" s="227">
        <v>103012</v>
      </c>
    </row>
    <row r="8" spans="1:3" ht="12.75">
      <c r="A8" s="228" t="s">
        <v>528</v>
      </c>
      <c r="B8" s="229" t="s">
        <v>529</v>
      </c>
      <c r="C8" s="230">
        <v>102374</v>
      </c>
    </row>
    <row r="9" spans="1:3" ht="12.75">
      <c r="A9" s="228" t="s">
        <v>530</v>
      </c>
      <c r="B9" s="229" t="s">
        <v>531</v>
      </c>
      <c r="C9" s="230">
        <f>C7-C8</f>
        <v>638</v>
      </c>
    </row>
    <row r="10" spans="1:3" ht="12.75">
      <c r="A10" s="228" t="s">
        <v>532</v>
      </c>
      <c r="B10" s="229" t="s">
        <v>533</v>
      </c>
      <c r="C10" s="230">
        <v>17279</v>
      </c>
    </row>
    <row r="11" spans="1:3" ht="12.75">
      <c r="A11" s="228" t="s">
        <v>534</v>
      </c>
      <c r="B11" s="229" t="s">
        <v>535</v>
      </c>
      <c r="C11" s="230">
        <v>9501</v>
      </c>
    </row>
    <row r="12" spans="1:3" ht="12.75">
      <c r="A12" s="228" t="s">
        <v>536</v>
      </c>
      <c r="B12" s="229" t="s">
        <v>537</v>
      </c>
      <c r="C12" s="230">
        <f>C10-C11</f>
        <v>7778</v>
      </c>
    </row>
    <row r="13" spans="1:3" ht="12.75">
      <c r="A13" s="228" t="s">
        <v>538</v>
      </c>
      <c r="B13" s="229" t="s">
        <v>539</v>
      </c>
      <c r="C13" s="230">
        <f>C9+C12</f>
        <v>8416</v>
      </c>
    </row>
    <row r="14" spans="1:3" ht="12.75">
      <c r="A14" s="228" t="s">
        <v>540</v>
      </c>
      <c r="B14" s="229" t="s">
        <v>541</v>
      </c>
      <c r="C14" s="230">
        <v>0</v>
      </c>
    </row>
    <row r="15" spans="1:3" ht="12.75">
      <c r="A15" s="228" t="s">
        <v>542</v>
      </c>
      <c r="B15" s="229" t="s">
        <v>543</v>
      </c>
      <c r="C15" s="230">
        <v>0</v>
      </c>
    </row>
    <row r="16" spans="1:3" ht="12.75">
      <c r="A16" s="228" t="s">
        <v>544</v>
      </c>
      <c r="B16" s="229" t="s">
        <v>545</v>
      </c>
      <c r="C16" s="230">
        <f>C14-C15</f>
        <v>0</v>
      </c>
    </row>
    <row r="17" spans="1:3" ht="12.75">
      <c r="A17" s="228" t="s">
        <v>546</v>
      </c>
      <c r="B17" s="229" t="s">
        <v>547</v>
      </c>
      <c r="C17" s="230">
        <v>0</v>
      </c>
    </row>
    <row r="18" spans="1:3" ht="12.75">
      <c r="A18" s="228" t="s">
        <v>548</v>
      </c>
      <c r="B18" s="229" t="s">
        <v>549</v>
      </c>
      <c r="C18" s="230">
        <v>0</v>
      </c>
    </row>
    <row r="19" spans="1:3" ht="12.75">
      <c r="A19" s="228" t="s">
        <v>550</v>
      </c>
      <c r="B19" s="229" t="s">
        <v>551</v>
      </c>
      <c r="C19" s="230">
        <f>C17-C18</f>
        <v>0</v>
      </c>
    </row>
    <row r="20" spans="1:3" ht="12.75">
      <c r="A20" s="228" t="s">
        <v>552</v>
      </c>
      <c r="B20" s="229" t="s">
        <v>553</v>
      </c>
      <c r="C20" s="230">
        <f>C16+C19</f>
        <v>0</v>
      </c>
    </row>
    <row r="21" spans="1:3" ht="12.75">
      <c r="A21" s="228" t="s">
        <v>554</v>
      </c>
      <c r="B21" s="229" t="s">
        <v>555</v>
      </c>
      <c r="C21" s="230">
        <f>C20+C13</f>
        <v>8416</v>
      </c>
    </row>
    <row r="22" spans="1:3" ht="12.75">
      <c r="A22" s="231" t="s">
        <v>556</v>
      </c>
      <c r="B22" s="232" t="s">
        <v>557</v>
      </c>
      <c r="C22" s="230">
        <v>3108</v>
      </c>
    </row>
    <row r="23" spans="1:3" ht="12.75">
      <c r="A23" s="231" t="s">
        <v>558</v>
      </c>
      <c r="B23" s="232" t="s">
        <v>559</v>
      </c>
      <c r="C23" s="230">
        <v>5308</v>
      </c>
    </row>
    <row r="24" spans="1:3" ht="12.75">
      <c r="A24" s="231" t="s">
        <v>560</v>
      </c>
      <c r="B24" s="232" t="s">
        <v>561</v>
      </c>
      <c r="C24" s="230">
        <v>0</v>
      </c>
    </row>
    <row r="25" spans="1:3" ht="13.5" thickBot="1">
      <c r="A25" s="233" t="s">
        <v>562</v>
      </c>
      <c r="B25" s="234" t="s">
        <v>563</v>
      </c>
      <c r="C25" s="235">
        <v>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&amp;R5.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Többcélú Kistérségi Társulás Őriszentpéter</dc:creator>
  <cp:keywords/>
  <dc:description/>
  <cp:lastModifiedBy>jegyzokonyvezes02</cp:lastModifiedBy>
  <cp:lastPrinted>2016-05-26T11:09:14Z</cp:lastPrinted>
  <dcterms:created xsi:type="dcterms:W3CDTF">2012-01-28T13:44:32Z</dcterms:created>
  <dcterms:modified xsi:type="dcterms:W3CDTF">2016-05-26T13:59:27Z</dcterms:modified>
  <cp:category/>
  <cp:version/>
  <cp:contentType/>
  <cp:contentStatus/>
</cp:coreProperties>
</file>