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firstSheet="12" activeTab="12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11. sz. mell." sheetId="13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<sst xmlns="http://schemas.openxmlformats.org/spreadsheetml/2006/main" count="631" uniqueCount="467">
  <si>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</si>
  <si>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</si>
  <si>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</si>
  <si>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</si>
  <si>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</si>
  <si>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</si>
  <si>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</si>
  <si>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</si>
  <si>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</si>
  <si>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</si>
  <si>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</si>
  <si>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</si>
  <si>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</si>
  <si>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</si>
  <si>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</si>
  <si>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</si>
  <si>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</si>
  <si>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</si>
  <si>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</si>
  <si>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</si>
  <si>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</si>
  <si>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</si>
  <si>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</si>
  <si>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</si>
  <si>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</si>
  <si>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</si>
  <si>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</si>
  <si>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</si>
  <si>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</si>
  <si>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</si>
  <si>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</si>
  <si>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</si>
  <si>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</si>
  <si>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</si>
  <si>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</si>
  <si>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</si>
  <si>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</si>
  <si>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</si>
  <si>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</si>
  <si>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</si>
  <si>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</si>
  <si>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</si>
  <si>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</si>
  <si>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</si>
  <si>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</si>
  <si>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</si>
  <si>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</si>
  <si>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</si>
  <si>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</si>
  <si>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</si>
  <si>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</si>
  <si>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</si>
  <si>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</si>
  <si>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</si>
  <si>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</si>
  <si>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</si>
  <si>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</si>
  <si>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</si>
  <si>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</si>
  <si>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</si>
  <si>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</si>
  <si>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</si>
  <si>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</si>
  <si>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</si>
  <si>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</si>
  <si>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</si>
  <si>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</si>
  <si>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</si>
  <si>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</si>
  <si>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</si>
  <si>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</si>
  <si>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</si>
  <si>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</si>
  <si>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</si>
  <si>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</si>
  <si>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</si>
  <si>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</si>
  <si>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</si>
  <si>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</si>
  <si>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</si>
  <si>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</si>
  <si>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</si>
  <si>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</si>
  <si>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</si>
  <si>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</si>
  <si>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</si>
  <si>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</si>
  <si>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</si>
  <si>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</si>
  <si>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</si>
  <si>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</si>
  <si>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</si>
  <si>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</si>
  <si>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</si>
  <si>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</si>
  <si>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</si>
  <si>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</si>
  <si>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</si>
  <si>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</si>
  <si>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</si>
  <si>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</si>
  <si>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</si>
  <si>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</si>
  <si>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</si>
  <si>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</si>
  <si>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</si>
  <si>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</si>
  <si>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</si>
  <si>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</si>
  <si>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</si>
  <si>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</si>
  <si>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</si>
  <si>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</si>
  <si>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</si>
  <si>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</si>
  <si>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</si>
  <si>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</si>
  <si>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</si>
  <si>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</si>
  <si>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</si>
  <si>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</si>
  <si>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</si>
  <si>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</si>
  <si>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</si>
  <si>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</si>
  <si>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</si>
  <si>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</si>
  <si>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</si>
  <si>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</si>
  <si>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</si>
  <si>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</si>
  <si>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</si>
  <si>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</si>
  <si>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</si>
  <si>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</si>
  <si>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</si>
  <si>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</si>
  <si>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</si>
  <si>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</si>
  <si>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</si>
  <si>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</si>
  <si>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</si>
  <si>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</si>
  <si>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</si>
  <si>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</si>
  <si>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</si>
  <si>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</si>
  <si>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</si>
  <si>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</si>
  <si>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</si>
  <si>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</si>
  <si>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</si>
  <si>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</si>
  <si>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</si>
  <si>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</si>
  <si>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</si>
  <si>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</si>
  <si>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</si>
  <si>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</si>
  <si>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</si>
  <si>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</si>
  <si>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</si>
  <si>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</si>
  <si>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</si>
  <si>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</si>
  <si>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</si>
  <si>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</si>
  <si>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</si>
  <si>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</si>
  <si>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</si>
  <si>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</si>
  <si>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</si>
  <si>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</si>
  <si>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</si>
  <si>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</si>
  <si>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</si>
  <si>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</si>
  <si>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</si>
  <si>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</si>
  <si>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</si>
  <si>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</si>
  <si>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</si>
  <si>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</si>
  <si>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</si>
  <si>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</si>
  <si>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</si>
  <si>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</si>
  <si>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</si>
  <si>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</si>
  <si>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</si>
  <si>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</si>
  <si>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</si>
  <si>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</si>
  <si>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</si>
  <si>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</si>
  <si>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</si>
  <si>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</si>
  <si>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</si>
  <si>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Szociális, rászorultsági ellátáts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</si>
  <si>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</si>
  <si>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</si>
  <si>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</si>
  <si>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</si>
  <si>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</si>
  <si>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</si>
  <si>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</si>
  <si>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</si>
  <si>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</si>
  <si>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</si>
  <si>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</si>
  <si>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</si>
  <si>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</si>
  <si>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</si>
  <si>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</si>
  <si>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</si>
  <si>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</si>
  <si>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</si>
  <si>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</si>
  <si>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</si>
  <si>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</si>
  <si>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</si>
  <si>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</si>
  <si>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</si>
  <si>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</si>
  <si>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</si>
  <si>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</si>
  <si>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</si>
  <si>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</si>
  <si>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</si>
  <si>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</si>
  <si>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</si>
  <si>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</si>
  <si>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</si>
  <si>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</si>
  <si>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</si>
  <si>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</si>
  <si>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</si>
  <si>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</si>
  <si>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</si>
  <si>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</si>
  <si>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</si>
  <si>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</si>
  <si>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</si>
  <si>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</si>
  <si>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</si>
  <si>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</si>
  <si>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</si>
  <si>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</si>
  <si>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</si>
  <si>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</si>
  <si>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</si>
  <si>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</si>
  <si>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</si>
  <si>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</si>
  <si>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</si>
  <si>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</si>
  <si>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</si>
  <si>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</si>
  <si>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</si>
  <si>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</si>
  <si>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</si>
  <si>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</si>
  <si>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</si>
  <si>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</si>
  <si>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</si>
  <si>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</si>
  <si>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</si>
  <si>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</si>
  <si>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</si>
  <si>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</si>
  <si>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</si>
  <si>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</si>
  <si>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</si>
  <si>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</si>
  <si>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</si>
  <si>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</si>
  <si>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</si>
  <si>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</si>
  <si>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</si>
  <si>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</si>
  <si>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</si>
  <si>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</si>
  <si>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</si>
  <si>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</si>
  <si>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</si>
  <si>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</si>
  <si>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</si>
  <si>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</si>
  <si>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</si>
  <si>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</si>
  <si>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</si>
  <si>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</si>
  <si>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</si>
  <si>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</si>
  <si>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</si>
  <si>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</si>
  <si>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</si>
  <si>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</si>
  <si>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</si>
  <si>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</si>
  <si>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</si>
  <si>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</si>
  <si>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</si>
  <si>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</si>
  <si>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</si>
  <si>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</si>
  <si>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</si>
  <si>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</si>
  <si>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</si>
  <si>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</si>
  <si>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</si>
  <si>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</si>
  <si>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</si>
  <si>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</si>
  <si>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</si>
  <si>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</si>
  <si>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</si>
  <si>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</si>
  <si>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</si>
  <si>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</si>
  <si>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</si>
  <si>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</si>
  <si>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</si>
  <si>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</si>
  <si>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</si>
  <si>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</si>
  <si>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</si>
  <si>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</si>
  <si>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</si>
  <si>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</si>
  <si>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</si>
  <si>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</si>
  <si>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</si>
  <si>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</si>
  <si>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</si>
  <si>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</si>
  <si>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</si>
  <si>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</si>
  <si>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</si>
  <si>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</si>
  <si>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</si>
  <si>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</si>
  <si>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</si>
  <si>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</si>
  <si>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</si>
  <si>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</si>
  <si>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</si>
  <si>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</si>
  <si>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</si>
  <si>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</si>
  <si>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</si>
  <si>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</si>
  <si>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</si>
  <si>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</si>
  <si>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</si>
  <si>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</si>
  <si>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</si>
  <si>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</si>
  <si>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</si>
  <si>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</si>
  <si>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</si>
  <si>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</si>
  <si>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</si>
  <si>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</si>
  <si>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</si>
  <si>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</si>
  <si>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</si>
  <si>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</si>
  <si>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</si>
  <si>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</si>
  <si>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</si>
  <si>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</si>
  <si>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</si>
  <si>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</si>
  <si>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</si>
  <si>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</si>
  <si>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</si>
  <si>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</si>
  <si>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</si>
  <si>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</si>
  <si>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</si>
  <si>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</si>
  <si>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</si>
  <si>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</si>
  <si>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</si>
  <si>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</si>
  <si>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</si>
  <si>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</si>
  <si>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</si>
  <si>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</si>
  <si>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</si>
  <si>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</si>
  <si>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</si>
  <si>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</si>
  <si>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</si>
  <si>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</si>
  <si>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</si>
  <si>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</si>
  <si>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</si>
  <si>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</si>
  <si>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</si>
  <si>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</si>
  <si>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</si>
  <si>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</si>
  <si>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</si>
  <si>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</si>
  <si>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</si>
  <si>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</si>
  <si>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</si>
  <si>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</si>
  <si>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</si>
  <si>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</si>
  <si>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</si>
  <si>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</si>
  <si>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</si>
  <si>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</si>
  <si>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</si>
  <si>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</si>
  <si>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</si>
  <si>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</si>
  <si>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</si>
  <si>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</si>
  <si>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</si>
  <si>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</si>
  <si>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</si>
  <si>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</si>
  <si>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</si>
  <si>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</si>
  <si>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</si>
  <si>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</si>
  <si>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</si>
  <si>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</si>
  <si>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</si>
  <si>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</si>
  <si>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</si>
  <si>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</si>
  <si>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</si>
  <si>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</si>
  <si>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</si>
  <si>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</si>
  <si>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</si>
  <si>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</si>
  <si>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</si>
  <si>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</si>
  <si>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</si>
  <si>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</si>
  <si>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</si>
  <si>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</si>
  <si>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</si>
  <si>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</si>
  <si>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</si>
  <si>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</si>
  <si>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</si>
  <si>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</si>
  <si>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</si>
  <si>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</si>
  <si>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</si>
  <si>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</si>
  <si>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</si>
  <si>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</si>
  <si>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</si>
  <si>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</si>
  <si>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</si>
  <si>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Települési támogatás Szoc. Tv. 45.§</t>
  </si>
  <si>
    <t>Adatok forintban!</t>
  </si>
  <si>
    <t>Tény</t>
  </si>
  <si>
    <t>a 4/2020.(VII.14.)önkormányzati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</si>
</sst>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  <numFmt numFmtId="168" formatCode="[$-40E]mmmm\ d\.;@"/>
    <numFmt numFmtId="169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8" fontId="22" fillId="0" borderId="40" xfId="0" applyNumberFormat="1" applyFont="1" applyBorder="1" applyAlignment="1">
      <alignment horizontal="center" vertical="center" wrapText="1"/>
    </xf>
    <xf numFmtId="168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8" fontId="22" fillId="0" borderId="40" xfId="0" applyNumberFormat="1" applyFont="1" applyBorder="1" applyAlignment="1">
      <alignment horizontal="center"/>
    </xf>
    <xf numFmtId="168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9" t="s">
        <v>199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1" t="s">
        <v>47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2" t="s">
        <v>97</v>
      </c>
      <c r="K6" s="392"/>
      <c r="L6" s="392"/>
      <c r="M6" s="392"/>
    </row>
    <row r="7" spans="1:13" s="19" customFormat="1" ht="27" thickBot="1" thickTop="1">
      <c r="A7" s="386"/>
      <c r="B7" s="387"/>
      <c r="C7" s="387"/>
      <c r="D7" s="387"/>
      <c r="E7" s="387"/>
      <c r="F7" s="387"/>
      <c r="G7" s="387"/>
      <c r="H7" s="387"/>
      <c r="I7" s="388"/>
      <c r="J7" s="24" t="s">
        <v>208</v>
      </c>
      <c r="K7" s="20" t="s">
        <v>209</v>
      </c>
      <c r="L7" s="220" t="s">
        <v>222</v>
      </c>
      <c r="M7" s="220" t="s">
        <v>221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0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6">
        <f>L10+L13+L16+L17</f>
        <v>166</v>
      </c>
      <c r="M9" s="341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7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7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7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7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7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7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7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7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2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7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7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7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7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7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7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7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7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7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7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7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7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7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7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3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1">
        <f>SUM(K35:K37,K39,K40)</f>
        <v>19080</v>
      </c>
      <c r="L34" s="75">
        <f>SUM(L35:L37,L39,L40)</f>
        <v>19080</v>
      </c>
      <c r="M34" s="337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7">
        <f t="shared" si="0"/>
        <v>100</v>
      </c>
    </row>
    <row r="36" spans="1:13" ht="12.75">
      <c r="A36" s="39"/>
      <c r="B36" s="28" t="s">
        <v>211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7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7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7">
        <f t="shared" si="0"/>
        <v>100</v>
      </c>
    </row>
    <row r="39" spans="1:13" ht="12.75">
      <c r="A39" s="42"/>
      <c r="B39" s="393" t="s">
        <v>448</v>
      </c>
      <c r="C39" s="393"/>
      <c r="D39" s="393"/>
      <c r="E39" s="393"/>
      <c r="F39" s="393"/>
      <c r="G39" s="393"/>
      <c r="H39" s="393"/>
      <c r="I39" s="394"/>
      <c r="J39" s="76"/>
      <c r="K39" s="76">
        <v>1269</v>
      </c>
      <c r="L39" s="75">
        <v>1269</v>
      </c>
      <c r="M39" s="337">
        <f t="shared" si="0"/>
        <v>100</v>
      </c>
    </row>
    <row r="40" spans="1:13" ht="12.75">
      <c r="A40" s="42"/>
      <c r="B40" s="384" t="s">
        <v>119</v>
      </c>
      <c r="C40" s="384"/>
      <c r="D40" s="384"/>
      <c r="E40" s="384"/>
      <c r="F40" s="384"/>
      <c r="G40" s="384"/>
      <c r="H40" s="384"/>
      <c r="I40" s="385"/>
      <c r="J40" s="76"/>
      <c r="K40" s="76">
        <v>1896</v>
      </c>
      <c r="L40" s="75">
        <v>1896</v>
      </c>
      <c r="M40" s="337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3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7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7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7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7">
        <v>160</v>
      </c>
      <c r="M45" s="338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4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0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8"/>
      <c r="M48" s="336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2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7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7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7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2">
        <f t="shared" si="0"/>
        <v>100</v>
      </c>
    </row>
    <row r="54" spans="1:13" ht="12.75">
      <c r="A54" s="176" t="s">
        <v>214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7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7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2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7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7"/>
      <c r="M58" s="338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5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0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0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8"/>
      <c r="M62" s="336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5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5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5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0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8">
        <f>L68+L69</f>
        <v>0</v>
      </c>
      <c r="M67" s="336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7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7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6"/>
    </row>
    <row r="71" spans="1:13" ht="14.25" thickBot="1" thickTop="1">
      <c r="A71" s="381" t="s">
        <v>224</v>
      </c>
      <c r="B71" s="382"/>
      <c r="C71" s="382"/>
      <c r="D71" s="382"/>
      <c r="E71" s="382"/>
      <c r="F71" s="382"/>
      <c r="G71" s="382"/>
      <c r="H71" s="382"/>
      <c r="I71" s="383"/>
      <c r="J71" s="73"/>
      <c r="K71" s="73"/>
      <c r="L71" s="73">
        <v>18</v>
      </c>
      <c r="M71" s="340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9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2" t="s">
        <v>206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</row>
    <row r="3" spans="1:18" ht="12.75">
      <c r="A3" s="390" t="s">
        <v>390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3" t="s">
        <v>392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</row>
    <row r="6" spans="1:18" ht="12.7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7:18" ht="13.5" thickBot="1">
      <c r="Q7" s="564" t="s">
        <v>229</v>
      </c>
      <c r="R7" s="564"/>
    </row>
    <row r="8" spans="1:18" ht="17.25" customHeight="1" thickTop="1">
      <c r="A8" s="565" t="s">
        <v>230</v>
      </c>
      <c r="B8" s="558" t="s">
        <v>393</v>
      </c>
      <c r="C8" s="558"/>
      <c r="D8" s="558" t="s">
        <v>394</v>
      </c>
      <c r="E8" s="567" t="s">
        <v>395</v>
      </c>
      <c r="F8" s="567"/>
      <c r="G8" s="558" t="s">
        <v>396</v>
      </c>
      <c r="H8" s="559" t="s">
        <v>397</v>
      </c>
      <c r="I8" s="559"/>
      <c r="J8" s="559"/>
      <c r="K8" s="558" t="s">
        <v>398</v>
      </c>
      <c r="L8" s="559" t="s">
        <v>399</v>
      </c>
      <c r="M8" s="559"/>
      <c r="N8" s="559"/>
      <c r="O8" s="558" t="s">
        <v>400</v>
      </c>
      <c r="P8" s="559" t="s">
        <v>401</v>
      </c>
      <c r="Q8" s="559"/>
      <c r="R8" s="560"/>
    </row>
    <row r="9" spans="1:18" ht="21" customHeight="1">
      <c r="A9" s="566"/>
      <c r="B9" s="556"/>
      <c r="C9" s="556"/>
      <c r="D9" s="556"/>
      <c r="E9" s="561" t="s">
        <v>402</v>
      </c>
      <c r="F9" s="561" t="s">
        <v>403</v>
      </c>
      <c r="G9" s="556"/>
      <c r="H9" s="556" t="s">
        <v>404</v>
      </c>
      <c r="I9" s="556" t="s">
        <v>405</v>
      </c>
      <c r="J9" s="556" t="s">
        <v>406</v>
      </c>
      <c r="K9" s="556"/>
      <c r="L9" s="556" t="s">
        <v>407</v>
      </c>
      <c r="M9" s="556" t="s">
        <v>405</v>
      </c>
      <c r="N9" s="556" t="s">
        <v>408</v>
      </c>
      <c r="O9" s="556"/>
      <c r="P9" s="556" t="s">
        <v>409</v>
      </c>
      <c r="Q9" s="556" t="s">
        <v>410</v>
      </c>
      <c r="R9" s="557" t="s">
        <v>411</v>
      </c>
    </row>
    <row r="10" spans="1:18" ht="12.75">
      <c r="A10" s="566"/>
      <c r="B10" s="556"/>
      <c r="C10" s="556"/>
      <c r="D10" s="556"/>
      <c r="E10" s="561"/>
      <c r="F10" s="561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7"/>
    </row>
    <row r="11" spans="1:18" ht="12.75">
      <c r="A11" s="319"/>
      <c r="B11" s="554"/>
      <c r="C11" s="554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19"/>
      <c r="B12" s="554"/>
      <c r="C12" s="554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19"/>
      <c r="B13" s="555"/>
      <c r="C13" s="55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19"/>
      <c r="B14" s="555"/>
      <c r="C14" s="555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19"/>
      <c r="B15" s="555"/>
      <c r="C15" s="55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19"/>
      <c r="B16" s="554" t="s">
        <v>412</v>
      </c>
      <c r="C16" s="554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19"/>
      <c r="B17" s="554" t="s">
        <v>413</v>
      </c>
      <c r="C17" s="554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0"/>
      <c r="B18" s="535" t="s">
        <v>120</v>
      </c>
      <c r="C18" s="535"/>
      <c r="D18" s="321">
        <v>12442</v>
      </c>
      <c r="E18" s="321">
        <v>308</v>
      </c>
      <c r="F18" s="321">
        <v>18</v>
      </c>
      <c r="G18" s="321">
        <v>12732</v>
      </c>
      <c r="H18" s="321"/>
      <c r="I18" s="321"/>
      <c r="J18" s="321"/>
      <c r="K18" s="321">
        <v>12732</v>
      </c>
      <c r="L18" s="321"/>
      <c r="M18" s="321"/>
      <c r="N18" s="321"/>
      <c r="O18" s="321">
        <v>12732</v>
      </c>
      <c r="P18" s="321">
        <v>6674</v>
      </c>
      <c r="Q18" s="321">
        <v>6058</v>
      </c>
      <c r="R18" s="322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6" t="s">
        <v>414</v>
      </c>
      <c r="C21" s="537"/>
      <c r="D21" s="537"/>
      <c r="E21" s="537"/>
      <c r="F21" s="537"/>
      <c r="G21" s="537"/>
      <c r="H21" s="537"/>
      <c r="I21" s="538"/>
      <c r="J21" s="542" t="s">
        <v>454</v>
      </c>
      <c r="K21" s="543"/>
      <c r="L21" s="570" t="s">
        <v>453</v>
      </c>
      <c r="M21" s="571"/>
      <c r="N21" s="570" t="s">
        <v>1</v>
      </c>
      <c r="O21" s="571"/>
    </row>
    <row r="22" spans="1:15" ht="12.75">
      <c r="A22" s="21"/>
      <c r="B22" s="544" t="s">
        <v>452</v>
      </c>
      <c r="C22" s="545"/>
      <c r="D22" s="545"/>
      <c r="E22" s="545"/>
      <c r="F22" s="545"/>
      <c r="G22" s="545"/>
      <c r="H22" s="545"/>
      <c r="I22" s="546"/>
      <c r="J22" s="547">
        <v>2875</v>
      </c>
      <c r="K22" s="548"/>
      <c r="L22" s="574">
        <v>1233</v>
      </c>
      <c r="M22" s="572"/>
      <c r="N22" s="547">
        <f>J22+L22</f>
        <v>4108</v>
      </c>
      <c r="O22" s="572"/>
    </row>
    <row r="23" spans="1:15" ht="12.75">
      <c r="A23" s="21"/>
      <c r="B23" s="549" t="s">
        <v>415</v>
      </c>
      <c r="C23" s="550"/>
      <c r="D23" s="550"/>
      <c r="E23" s="550"/>
      <c r="F23" s="550"/>
      <c r="G23" s="550"/>
      <c r="H23" s="550"/>
      <c r="I23" s="551"/>
      <c r="J23" s="552">
        <v>3799</v>
      </c>
      <c r="K23" s="553"/>
      <c r="L23" s="568">
        <v>4825</v>
      </c>
      <c r="M23" s="569"/>
      <c r="N23" s="573">
        <f>J23+L23</f>
        <v>8624</v>
      </c>
      <c r="O23" s="569"/>
    </row>
    <row r="24" spans="1:15" ht="13.5" thickBot="1">
      <c r="A24" s="162"/>
      <c r="B24" s="443" t="s">
        <v>416</v>
      </c>
      <c r="C24" s="444"/>
      <c r="D24" s="444"/>
      <c r="E24" s="444"/>
      <c r="F24" s="444"/>
      <c r="G24" s="444"/>
      <c r="H24" s="444"/>
      <c r="I24" s="539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2" t="s">
        <v>457</v>
      </c>
      <c r="B1" s="422"/>
      <c r="C1" s="422"/>
      <c r="D1" s="422"/>
      <c r="E1" s="422"/>
      <c r="F1" s="422"/>
      <c r="G1" s="422"/>
      <c r="H1" s="422"/>
      <c r="I1" s="422"/>
      <c r="J1" s="334"/>
    </row>
    <row r="2" spans="9:10" ht="12.75">
      <c r="I2" s="323"/>
      <c r="J2" s="323"/>
    </row>
    <row r="3" spans="1:10" ht="12.75" customHeight="1">
      <c r="A3" s="390" t="s">
        <v>390</v>
      </c>
      <c r="B3" s="390"/>
      <c r="C3" s="390"/>
      <c r="D3" s="390"/>
      <c r="E3" s="390"/>
      <c r="F3" s="390"/>
      <c r="G3" s="390"/>
      <c r="H3" s="390"/>
      <c r="I3" s="39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5" t="s">
        <v>447</v>
      </c>
      <c r="B5" s="395"/>
      <c r="C5" s="395"/>
      <c r="D5" s="395"/>
      <c r="E5" s="395"/>
      <c r="F5" s="395"/>
      <c r="G5" s="395"/>
      <c r="H5" s="395"/>
      <c r="I5" s="395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4" t="s">
        <v>229</v>
      </c>
      <c r="I9" s="597"/>
      <c r="J9" s="597"/>
    </row>
    <row r="10" spans="2:10" ht="13.5" thickTop="1">
      <c r="B10" s="598" t="s">
        <v>230</v>
      </c>
      <c r="C10" s="600" t="s">
        <v>231</v>
      </c>
      <c r="D10" s="600"/>
      <c r="E10" s="600"/>
      <c r="F10" s="600"/>
      <c r="G10" s="602" t="s">
        <v>417</v>
      </c>
      <c r="H10" s="603"/>
      <c r="I10" s="21"/>
      <c r="J10" s="21"/>
    </row>
    <row r="11" spans="2:8" ht="12.75">
      <c r="B11" s="599"/>
      <c r="C11" s="601"/>
      <c r="D11" s="601"/>
      <c r="E11" s="601"/>
      <c r="F11" s="601"/>
      <c r="G11" s="604"/>
      <c r="H11" s="605"/>
    </row>
    <row r="12" spans="2:8" ht="12.75">
      <c r="B12" s="325" t="s">
        <v>234</v>
      </c>
      <c r="C12" s="528" t="s">
        <v>418</v>
      </c>
      <c r="D12" s="528"/>
      <c r="E12" s="528"/>
      <c r="F12" s="528"/>
      <c r="G12" s="582">
        <v>12425</v>
      </c>
      <c r="H12" s="583"/>
    </row>
    <row r="13" spans="2:8" ht="12.75">
      <c r="B13" s="325" t="s">
        <v>236</v>
      </c>
      <c r="C13" s="593" t="s">
        <v>419</v>
      </c>
      <c r="D13" s="593"/>
      <c r="E13" s="593"/>
      <c r="F13" s="593"/>
      <c r="G13" s="582">
        <v>17</v>
      </c>
      <c r="H13" s="583"/>
    </row>
    <row r="14" spans="2:8" ht="12.75">
      <c r="B14" s="325" t="s">
        <v>238</v>
      </c>
      <c r="C14" s="595" t="s">
        <v>420</v>
      </c>
      <c r="D14" s="595"/>
      <c r="E14" s="595"/>
      <c r="F14" s="595"/>
      <c r="G14" s="582">
        <f>SUM(G12:H13)</f>
        <v>12442</v>
      </c>
      <c r="H14" s="583"/>
    </row>
    <row r="15" spans="2:8" ht="12.75">
      <c r="B15" s="325" t="s">
        <v>240</v>
      </c>
      <c r="C15" s="593" t="s">
        <v>421</v>
      </c>
      <c r="D15" s="593"/>
      <c r="E15" s="593"/>
      <c r="F15" s="593"/>
      <c r="G15" s="582">
        <v>122</v>
      </c>
      <c r="H15" s="583"/>
    </row>
    <row r="16" spans="2:8" ht="12.75">
      <c r="B16" s="325" t="s">
        <v>242</v>
      </c>
      <c r="C16" s="593" t="s">
        <v>422</v>
      </c>
      <c r="D16" s="593"/>
      <c r="E16" s="593"/>
      <c r="F16" s="593"/>
      <c r="G16" s="582">
        <v>18</v>
      </c>
      <c r="H16" s="583"/>
    </row>
    <row r="17" spans="2:8" ht="12.75">
      <c r="B17" s="325" t="s">
        <v>244</v>
      </c>
      <c r="C17" s="593" t="s">
        <v>423</v>
      </c>
      <c r="D17" s="593"/>
      <c r="E17" s="593"/>
      <c r="F17" s="593"/>
      <c r="G17" s="582">
        <v>186</v>
      </c>
      <c r="H17" s="583"/>
    </row>
    <row r="18" spans="2:8" ht="12.75">
      <c r="B18" s="325" t="s">
        <v>248</v>
      </c>
      <c r="C18" s="593" t="s">
        <v>424</v>
      </c>
      <c r="D18" s="593"/>
      <c r="E18" s="593"/>
      <c r="F18" s="593"/>
      <c r="G18" s="582"/>
      <c r="H18" s="583"/>
    </row>
    <row r="19" spans="2:8" ht="12.75">
      <c r="B19" s="325" t="s">
        <v>255</v>
      </c>
      <c r="C19" s="593" t="s">
        <v>425</v>
      </c>
      <c r="D19" s="593"/>
      <c r="E19" s="593"/>
      <c r="F19" s="593"/>
      <c r="G19" s="582"/>
      <c r="H19" s="583"/>
    </row>
    <row r="20" spans="2:8" ht="12.75">
      <c r="B20" s="325" t="s">
        <v>257</v>
      </c>
      <c r="C20" s="593" t="s">
        <v>426</v>
      </c>
      <c r="D20" s="593"/>
      <c r="E20" s="593"/>
      <c r="F20" s="593"/>
      <c r="G20" s="582"/>
      <c r="H20" s="583"/>
    </row>
    <row r="21" spans="2:8" ht="12.75">
      <c r="B21" s="326" t="s">
        <v>259</v>
      </c>
      <c r="C21" s="596" t="s">
        <v>427</v>
      </c>
      <c r="D21" s="596"/>
      <c r="E21" s="596"/>
      <c r="F21" s="596"/>
      <c r="G21" s="582">
        <f>G15-G16+G17-G18+G19-G20</f>
        <v>290</v>
      </c>
      <c r="H21" s="583"/>
    </row>
    <row r="22" spans="2:8" ht="12.75">
      <c r="B22" s="325"/>
      <c r="C22" s="595" t="s">
        <v>428</v>
      </c>
      <c r="D22" s="595"/>
      <c r="E22" s="595"/>
      <c r="F22" s="595"/>
      <c r="G22" s="582"/>
      <c r="H22" s="583"/>
    </row>
    <row r="23" spans="2:8" ht="12.75">
      <c r="B23" s="327" t="s">
        <v>261</v>
      </c>
      <c r="C23" s="590" t="s">
        <v>429</v>
      </c>
      <c r="D23" s="590"/>
      <c r="E23" s="590"/>
      <c r="F23" s="590"/>
      <c r="G23" s="582">
        <v>6674</v>
      </c>
      <c r="H23" s="583"/>
    </row>
    <row r="24" spans="2:8" ht="12.75">
      <c r="B24" s="328" t="s">
        <v>263</v>
      </c>
      <c r="C24" s="593" t="s">
        <v>430</v>
      </c>
      <c r="D24" s="593"/>
      <c r="E24" s="593"/>
      <c r="F24" s="593"/>
      <c r="G24" s="582"/>
      <c r="H24" s="583"/>
    </row>
    <row r="25" spans="2:8" ht="12.75">
      <c r="B25" s="328" t="s">
        <v>265</v>
      </c>
      <c r="C25" s="595" t="s">
        <v>431</v>
      </c>
      <c r="D25" s="595"/>
      <c r="E25" s="595"/>
      <c r="F25" s="595"/>
      <c r="G25" s="582">
        <f>G14+G21-G23-G24</f>
        <v>6058</v>
      </c>
      <c r="H25" s="583"/>
    </row>
    <row r="26" spans="2:8" ht="12.75">
      <c r="B26" s="328" t="s">
        <v>269</v>
      </c>
      <c r="C26" s="593" t="s">
        <v>432</v>
      </c>
      <c r="D26" s="593"/>
      <c r="E26" s="593"/>
      <c r="F26" s="593"/>
      <c r="G26" s="582"/>
      <c r="H26" s="583"/>
    </row>
    <row r="27" spans="2:8" ht="12.75">
      <c r="B27" s="328" t="s">
        <v>271</v>
      </c>
      <c r="C27" s="593" t="s">
        <v>433</v>
      </c>
      <c r="D27" s="593"/>
      <c r="E27" s="593"/>
      <c r="F27" s="593"/>
      <c r="G27" s="582"/>
      <c r="H27" s="583"/>
    </row>
    <row r="28" spans="2:8" ht="12.75">
      <c r="B28" s="328" t="s">
        <v>273</v>
      </c>
      <c r="C28" s="593" t="s">
        <v>434</v>
      </c>
      <c r="D28" s="593"/>
      <c r="E28" s="593"/>
      <c r="F28" s="593"/>
      <c r="G28" s="582"/>
      <c r="H28" s="583"/>
    </row>
    <row r="29" spans="2:8" ht="12.75">
      <c r="B29" s="328" t="s">
        <v>275</v>
      </c>
      <c r="C29" s="593" t="s">
        <v>435</v>
      </c>
      <c r="D29" s="593"/>
      <c r="E29" s="593"/>
      <c r="F29" s="593"/>
      <c r="G29" s="582"/>
      <c r="H29" s="583"/>
    </row>
    <row r="30" spans="2:8" ht="12.75">
      <c r="B30" s="325" t="s">
        <v>277</v>
      </c>
      <c r="C30" s="594" t="s">
        <v>436</v>
      </c>
      <c r="D30" s="594"/>
      <c r="E30" s="594"/>
      <c r="F30" s="594"/>
      <c r="G30" s="582"/>
      <c r="H30" s="583"/>
    </row>
    <row r="31" spans="2:8" ht="12.75">
      <c r="B31" s="325" t="s">
        <v>279</v>
      </c>
      <c r="C31" s="595" t="s">
        <v>437</v>
      </c>
      <c r="D31" s="595"/>
      <c r="E31" s="595"/>
      <c r="F31" s="595"/>
      <c r="G31" s="582">
        <f>SUM(G25:H30)</f>
        <v>6058</v>
      </c>
      <c r="H31" s="583"/>
    </row>
    <row r="32" spans="2:8" ht="12.75">
      <c r="B32" s="329" t="s">
        <v>290</v>
      </c>
      <c r="C32" s="589" t="s">
        <v>438</v>
      </c>
      <c r="D32" s="589"/>
      <c r="E32" s="589"/>
      <c r="F32" s="589"/>
      <c r="G32" s="585"/>
      <c r="H32" s="586"/>
    </row>
    <row r="33" spans="2:8" ht="12.75">
      <c r="B33" s="327"/>
      <c r="C33" s="590" t="s">
        <v>439</v>
      </c>
      <c r="D33" s="590"/>
      <c r="E33" s="590"/>
      <c r="F33" s="590"/>
      <c r="G33" s="587"/>
      <c r="H33" s="588"/>
    </row>
    <row r="34" spans="2:8" ht="12.75">
      <c r="B34" s="326" t="s">
        <v>292</v>
      </c>
      <c r="C34" s="591" t="s">
        <v>440</v>
      </c>
      <c r="D34" s="591"/>
      <c r="E34" s="591"/>
      <c r="F34" s="591"/>
      <c r="G34" s="585"/>
      <c r="H34" s="586"/>
    </row>
    <row r="35" spans="2:8" ht="12.75">
      <c r="B35" s="330"/>
      <c r="C35" s="592" t="s">
        <v>441</v>
      </c>
      <c r="D35" s="592"/>
      <c r="E35" s="592"/>
      <c r="F35" s="592"/>
      <c r="G35" s="587"/>
      <c r="H35" s="588"/>
    </row>
    <row r="36" spans="2:8" ht="12.75">
      <c r="B36" s="288" t="s">
        <v>294</v>
      </c>
      <c r="C36" s="581" t="s">
        <v>442</v>
      </c>
      <c r="D36" s="581"/>
      <c r="E36" s="581"/>
      <c r="F36" s="581"/>
      <c r="G36" s="582">
        <f>SUM(G31:H35)</f>
        <v>6058</v>
      </c>
      <c r="H36" s="583"/>
    </row>
    <row r="37" spans="2:8" ht="12.75">
      <c r="B37" s="331" t="s">
        <v>296</v>
      </c>
      <c r="C37" s="584" t="s">
        <v>443</v>
      </c>
      <c r="D37" s="584"/>
      <c r="E37" s="584"/>
      <c r="F37" s="584"/>
      <c r="G37" s="585"/>
      <c r="H37" s="586"/>
    </row>
    <row r="38" spans="2:8" ht="12.75">
      <c r="B38" s="332"/>
      <c r="C38" s="584" t="s">
        <v>444</v>
      </c>
      <c r="D38" s="584"/>
      <c r="E38" s="584"/>
      <c r="F38" s="584"/>
      <c r="G38" s="587"/>
      <c r="H38" s="588"/>
    </row>
    <row r="39" spans="2:8" ht="12.75">
      <c r="B39" s="288" t="s">
        <v>382</v>
      </c>
      <c r="C39" s="528" t="s">
        <v>451</v>
      </c>
      <c r="D39" s="528"/>
      <c r="E39" s="528"/>
      <c r="F39" s="528"/>
      <c r="G39" s="582">
        <v>1233</v>
      </c>
      <c r="H39" s="583"/>
    </row>
    <row r="40" spans="2:8" ht="12.75">
      <c r="B40" s="333"/>
      <c r="C40" s="511" t="s">
        <v>445</v>
      </c>
      <c r="D40" s="528"/>
      <c r="E40" s="528"/>
      <c r="F40" s="575"/>
      <c r="G40" s="576">
        <v>4825</v>
      </c>
      <c r="H40" s="577"/>
    </row>
    <row r="41" spans="2:8" ht="13.5" thickBot="1">
      <c r="B41" s="302" t="s">
        <v>303</v>
      </c>
      <c r="C41" s="578" t="s">
        <v>446</v>
      </c>
      <c r="D41" s="578"/>
      <c r="E41" s="578"/>
      <c r="F41" s="578"/>
      <c r="G41" s="579"/>
      <c r="H41" s="580"/>
    </row>
    <row r="42" ht="13.5" thickTop="1"/>
    <row r="50" ht="12.75">
      <c r="J50" s="212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458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5" t="s">
        <v>113</v>
      </c>
      <c r="B5" s="395"/>
      <c r="C5" s="395"/>
      <c r="D5" s="395"/>
      <c r="E5" s="395"/>
      <c r="F5" s="395"/>
      <c r="G5" s="395"/>
      <c r="H5" s="395"/>
      <c r="I5" s="39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3" t="s">
        <v>97</v>
      </c>
      <c r="H7" s="473"/>
      <c r="I7" s="473"/>
    </row>
    <row r="8" spans="7:8" ht="12.75">
      <c r="G8" s="212"/>
      <c r="H8" s="212"/>
    </row>
    <row r="9" spans="6:9" s="69" customFormat="1" ht="25.5">
      <c r="F9" s="19" t="s">
        <v>208</v>
      </c>
      <c r="G9" s="19" t="s">
        <v>209</v>
      </c>
      <c r="H9" s="19" t="s">
        <v>222</v>
      </c>
      <c r="I9" s="19" t="s">
        <v>450</v>
      </c>
    </row>
    <row r="10" spans="6:8" s="69" customFormat="1" ht="12.75">
      <c r="F10" s="19"/>
      <c r="G10" s="19"/>
      <c r="H10" s="19"/>
    </row>
    <row r="11" spans="1:9" ht="12.75">
      <c r="A11" s="507" t="s">
        <v>114</v>
      </c>
      <c r="B11" s="507"/>
      <c r="C11" s="507"/>
      <c r="D11" s="507"/>
      <c r="E11" s="507"/>
      <c r="F11" s="280">
        <v>220</v>
      </c>
      <c r="G11" s="280">
        <v>220</v>
      </c>
      <c r="H11" s="163">
        <v>222</v>
      </c>
      <c r="I11" s="374">
        <f>H11/G11*100</f>
        <v>100.9090909090909</v>
      </c>
    </row>
    <row r="12" spans="1:9" ht="12.75">
      <c r="A12" s="1"/>
      <c r="B12" s="474" t="s">
        <v>144</v>
      </c>
      <c r="C12" s="474"/>
      <c r="D12" s="474"/>
      <c r="E12" s="474"/>
      <c r="F12" s="208"/>
      <c r="G12" s="208"/>
      <c r="H12" s="1"/>
      <c r="I12" s="373"/>
    </row>
    <row r="13" spans="1:9" ht="12.75">
      <c r="A13" s="1"/>
      <c r="B13" s="474"/>
      <c r="C13" s="474"/>
      <c r="D13" s="474"/>
      <c r="E13" s="474"/>
      <c r="F13" s="208"/>
      <c r="G13" s="208"/>
      <c r="H13" s="1"/>
      <c r="I13" s="373"/>
    </row>
    <row r="14" spans="1:9" ht="15">
      <c r="A14" s="607" t="s">
        <v>115</v>
      </c>
      <c r="B14" s="607"/>
      <c r="C14" s="607"/>
      <c r="D14" s="607"/>
      <c r="E14" s="607"/>
      <c r="F14" s="281">
        <v>220</v>
      </c>
      <c r="G14" s="281">
        <v>220</v>
      </c>
      <c r="H14" s="9">
        <v>222</v>
      </c>
      <c r="I14" s="374">
        <f>H14/G14*100</f>
        <v>100.9090909090909</v>
      </c>
    </row>
    <row r="15" spans="1:7" ht="12.75">
      <c r="A15" s="507"/>
      <c r="B15" s="507"/>
      <c r="C15" s="507"/>
      <c r="D15" s="507"/>
      <c r="E15" s="507"/>
      <c r="F15" s="453"/>
      <c r="G15" s="453"/>
    </row>
    <row r="16" spans="1:7" ht="12.75">
      <c r="A16" s="1"/>
      <c r="B16" s="474"/>
      <c r="C16" s="474"/>
      <c r="D16" s="474"/>
      <c r="E16" s="474"/>
      <c r="F16" s="606"/>
      <c r="G16" s="606"/>
    </row>
    <row r="17" spans="1:7" ht="12.75">
      <c r="A17" s="474"/>
      <c r="B17" s="474"/>
      <c r="C17" s="474"/>
      <c r="D17" s="474"/>
      <c r="E17" s="474"/>
      <c r="F17" s="606"/>
      <c r="G17" s="606"/>
    </row>
    <row r="18" spans="1:7" ht="12.75">
      <c r="A18" s="507"/>
      <c r="B18" s="507"/>
      <c r="C18" s="507"/>
      <c r="D18" s="507"/>
      <c r="E18" s="507"/>
      <c r="F18" s="453"/>
      <c r="G18" s="453"/>
    </row>
    <row r="19" spans="1:7" ht="12.75">
      <c r="A19" s="1"/>
      <c r="B19" s="474"/>
      <c r="C19" s="474"/>
      <c r="D19" s="474"/>
      <c r="E19" s="474"/>
      <c r="F19" s="606"/>
      <c r="G19" s="606"/>
    </row>
    <row r="20" spans="1:7" ht="12.75">
      <c r="A20" s="474"/>
      <c r="B20" s="474"/>
      <c r="C20" s="474"/>
      <c r="D20" s="474"/>
      <c r="E20" s="474"/>
      <c r="F20" s="606"/>
      <c r="G20" s="606"/>
    </row>
    <row r="21" spans="1:7" ht="15">
      <c r="A21" s="607"/>
      <c r="B21" s="607"/>
      <c r="C21" s="607"/>
      <c r="D21" s="607"/>
      <c r="E21" s="607"/>
      <c r="F21" s="608"/>
      <c r="G21" s="608"/>
    </row>
    <row r="22" spans="1:7" ht="12.75">
      <c r="A22" s="474"/>
      <c r="B22" s="474"/>
      <c r="C22" s="474"/>
      <c r="D22" s="474"/>
      <c r="E22" s="474"/>
      <c r="F22" s="473"/>
      <c r="G22" s="473"/>
    </row>
    <row r="23" spans="1:7" ht="12.75">
      <c r="A23" s="474"/>
      <c r="B23" s="474"/>
      <c r="C23" s="474"/>
      <c r="D23" s="474"/>
      <c r="E23" s="474"/>
      <c r="F23" s="473"/>
      <c r="G23" s="473"/>
    </row>
    <row r="24" spans="1:7" ht="12.75">
      <c r="A24" s="474"/>
      <c r="B24" s="474"/>
      <c r="C24" s="474"/>
      <c r="D24" s="474"/>
      <c r="E24" s="474"/>
      <c r="F24" s="473"/>
      <c r="G24" s="473"/>
    </row>
    <row r="25" spans="1:7" ht="12.75">
      <c r="A25" s="474"/>
      <c r="B25" s="474"/>
      <c r="C25" s="474"/>
      <c r="D25" s="474"/>
      <c r="E25" s="474"/>
      <c r="F25" s="473"/>
      <c r="G25" s="473"/>
    </row>
    <row r="26" spans="1:7" ht="12.75">
      <c r="A26" s="474"/>
      <c r="B26" s="474"/>
      <c r="C26" s="474"/>
      <c r="D26" s="474"/>
      <c r="E26" s="474"/>
      <c r="F26" s="473"/>
      <c r="G26" s="473"/>
    </row>
    <row r="27" spans="1:7" ht="12.75">
      <c r="A27" s="474"/>
      <c r="B27" s="474"/>
      <c r="C27" s="474"/>
      <c r="D27" s="474"/>
      <c r="E27" s="474"/>
      <c r="F27" s="473"/>
      <c r="G27" s="473"/>
    </row>
    <row r="28" spans="1:7" ht="12.75">
      <c r="A28" s="474"/>
      <c r="B28" s="474"/>
      <c r="C28" s="474"/>
      <c r="D28" s="474"/>
      <c r="E28" s="474"/>
      <c r="F28" s="473"/>
      <c r="G28" s="473"/>
    </row>
    <row r="29" spans="1:7" ht="12.75">
      <c r="A29" s="474"/>
      <c r="B29" s="474"/>
      <c r="C29" s="474"/>
      <c r="D29" s="474"/>
      <c r="E29" s="474"/>
      <c r="F29" s="473"/>
      <c r="G29" s="473"/>
    </row>
    <row r="30" spans="1:7" ht="12.75">
      <c r="A30" s="474"/>
      <c r="B30" s="474"/>
      <c r="C30" s="474"/>
      <c r="D30" s="474"/>
      <c r="E30" s="474"/>
      <c r="F30" s="473"/>
      <c r="G30" s="473"/>
    </row>
    <row r="31" spans="1:7" ht="12.75">
      <c r="A31" s="474"/>
      <c r="B31" s="474"/>
      <c r="C31" s="474"/>
      <c r="D31" s="474"/>
      <c r="E31" s="474"/>
      <c r="F31" s="473"/>
      <c r="G31" s="473"/>
    </row>
    <row r="32" spans="1:7" ht="12.75">
      <c r="A32" s="474"/>
      <c r="B32" s="474"/>
      <c r="C32" s="474"/>
      <c r="D32" s="474"/>
      <c r="E32" s="474"/>
      <c r="F32" s="473"/>
      <c r="G32" s="473"/>
    </row>
    <row r="33" spans="1:7" ht="12.75">
      <c r="A33" s="474"/>
      <c r="B33" s="474"/>
      <c r="C33" s="474"/>
      <c r="D33" s="474"/>
      <c r="E33" s="474"/>
      <c r="F33" s="473"/>
      <c r="G33" s="473"/>
    </row>
    <row r="34" spans="1:7" ht="12.75">
      <c r="A34" s="474"/>
      <c r="B34" s="474"/>
      <c r="C34" s="474"/>
      <c r="D34" s="474"/>
      <c r="E34" s="474"/>
      <c r="F34" s="473"/>
      <c r="G34" s="473"/>
    </row>
    <row r="35" spans="1:7" ht="12.75">
      <c r="A35" s="474"/>
      <c r="B35" s="474"/>
      <c r="C35" s="474"/>
      <c r="D35" s="474"/>
      <c r="E35" s="474"/>
      <c r="F35" s="473"/>
      <c r="G35" s="473"/>
    </row>
    <row r="36" spans="1:7" ht="12.75">
      <c r="A36" s="474"/>
      <c r="B36" s="474"/>
      <c r="C36" s="474"/>
      <c r="D36" s="474"/>
      <c r="E36" s="474"/>
      <c r="F36" s="473"/>
      <c r="G36" s="473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9" t="s">
        <v>459</v>
      </c>
      <c r="B1" s="389"/>
      <c r="C1" s="389"/>
      <c r="D1" s="389"/>
      <c r="E1" s="389"/>
      <c r="F1" s="389"/>
      <c r="G1" s="389"/>
      <c r="H1" s="389"/>
      <c r="I1" s="38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0" t="s">
        <v>466</v>
      </c>
      <c r="B3" s="390"/>
      <c r="C3" s="390"/>
      <c r="D3" s="390"/>
      <c r="E3" s="390"/>
      <c r="F3" s="390"/>
      <c r="G3" s="390"/>
      <c r="H3" s="390"/>
      <c r="I3" s="39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5" t="s">
        <v>197</v>
      </c>
      <c r="B5" s="395"/>
      <c r="C5" s="395"/>
      <c r="D5" s="395"/>
      <c r="E5" s="395"/>
      <c r="F5" s="395"/>
      <c r="G5" s="395"/>
      <c r="H5" s="395"/>
      <c r="I5" s="395"/>
    </row>
    <row r="7" spans="8:9" ht="12.75">
      <c r="H7" s="389" t="s">
        <v>464</v>
      </c>
      <c r="I7" s="389"/>
    </row>
    <row r="8" spans="8:9" ht="12.75">
      <c r="H8" s="3"/>
      <c r="I8" s="3"/>
    </row>
    <row r="9" spans="6:9" ht="25.5">
      <c r="F9" s="19" t="s">
        <v>208</v>
      </c>
      <c r="G9" s="19" t="s">
        <v>210</v>
      </c>
      <c r="H9" s="380" t="s">
        <v>465</v>
      </c>
      <c r="I9" s="19" t="s">
        <v>221</v>
      </c>
    </row>
    <row r="10" spans="7:9" ht="12.75">
      <c r="G10" s="3"/>
      <c r="H10" s="3"/>
      <c r="I10" s="3"/>
    </row>
    <row r="11" spans="1:9" ht="12.75">
      <c r="A11" s="507" t="s">
        <v>198</v>
      </c>
      <c r="B11" s="507"/>
      <c r="C11" s="507"/>
      <c r="F11" s="205">
        <f>SUM(F13)</f>
        <v>2989000</v>
      </c>
      <c r="G11" s="205">
        <f>SUM(G13)</f>
        <v>3217858</v>
      </c>
      <c r="H11" s="205">
        <f>SUM(H13)</f>
        <v>3217858</v>
      </c>
      <c r="I11" s="379">
        <f>H11/G11</f>
        <v>1</v>
      </c>
    </row>
    <row r="12" spans="6:9" ht="12.75">
      <c r="F12" s="204"/>
      <c r="G12" s="204"/>
      <c r="H12" s="204"/>
      <c r="I12" s="379"/>
    </row>
    <row r="13" spans="2:9" ht="12.75">
      <c r="B13" s="474" t="s">
        <v>463</v>
      </c>
      <c r="C13" s="474"/>
      <c r="D13" s="474"/>
      <c r="E13" s="474"/>
      <c r="F13" s="204">
        <v>2989000</v>
      </c>
      <c r="G13" s="204">
        <v>3217858</v>
      </c>
      <c r="H13" s="204">
        <v>3217858</v>
      </c>
      <c r="I13" s="379">
        <f>H13/G13</f>
        <v>1</v>
      </c>
    </row>
    <row r="14" spans="2:9" ht="12.75">
      <c r="B14" s="474"/>
      <c r="C14" s="474"/>
      <c r="D14" s="474"/>
      <c r="E14" s="474"/>
      <c r="F14" s="204"/>
      <c r="G14" s="204"/>
      <c r="H14" s="204"/>
      <c r="I14" s="379"/>
    </row>
    <row r="15" spans="1:9" ht="12.75">
      <c r="A15" s="507" t="s">
        <v>115</v>
      </c>
      <c r="B15" s="507"/>
      <c r="C15" s="507"/>
      <c r="D15" s="507"/>
      <c r="E15" s="507"/>
      <c r="F15" s="205">
        <f>F11</f>
        <v>2989000</v>
      </c>
      <c r="G15" s="205">
        <f>G11</f>
        <v>3217858</v>
      </c>
      <c r="H15" s="205">
        <f>H11</f>
        <v>3217858</v>
      </c>
      <c r="I15" s="379">
        <v>1</v>
      </c>
    </row>
    <row r="16" spans="2:5" ht="12.75">
      <c r="B16" s="474"/>
      <c r="C16" s="474"/>
      <c r="D16" s="474"/>
      <c r="E16" s="474"/>
    </row>
    <row r="17" spans="2:5" ht="12.75">
      <c r="B17" s="474"/>
      <c r="C17" s="474"/>
      <c r="D17" s="474"/>
      <c r="E17" s="474"/>
    </row>
    <row r="18" spans="2:5" ht="12.75">
      <c r="B18" s="474"/>
      <c r="C18" s="474"/>
      <c r="D18" s="474"/>
      <c r="E18" s="474"/>
    </row>
    <row r="19" spans="2:5" ht="12.75">
      <c r="B19" s="474"/>
      <c r="C19" s="474"/>
      <c r="D19" s="474"/>
      <c r="E19" s="474"/>
    </row>
    <row r="20" spans="2:5" ht="12.75">
      <c r="B20" s="474"/>
      <c r="C20" s="474"/>
      <c r="D20" s="474"/>
      <c r="E20" s="474"/>
    </row>
    <row r="21" spans="2:5" ht="12.75">
      <c r="B21" s="474"/>
      <c r="C21" s="474"/>
      <c r="D21" s="474"/>
      <c r="E21" s="474"/>
    </row>
    <row r="22" spans="2:5" ht="12.75">
      <c r="B22" s="474"/>
      <c r="C22" s="474"/>
      <c r="D22" s="474"/>
      <c r="E22" s="474"/>
    </row>
    <row r="23" spans="2:5" ht="12.75">
      <c r="B23" s="474"/>
      <c r="C23" s="474"/>
      <c r="D23" s="474"/>
      <c r="E23" s="474"/>
    </row>
    <row r="24" spans="2:5" ht="12.75">
      <c r="B24" s="474"/>
      <c r="C24" s="474"/>
      <c r="D24" s="474"/>
      <c r="E24" s="474"/>
    </row>
    <row r="25" spans="2:5" ht="12.75">
      <c r="B25" s="474"/>
      <c r="C25" s="474"/>
      <c r="D25" s="474"/>
      <c r="E25" s="474"/>
    </row>
  </sheetData>
  <sheetProtection/>
  <mergeCells count="18">
    <mergeCell ref="B24:E24"/>
    <mergeCell ref="B25:E25"/>
    <mergeCell ref="A15:E15"/>
    <mergeCell ref="B20:E20"/>
    <mergeCell ref="B21:E21"/>
    <mergeCell ref="B22:E22"/>
    <mergeCell ref="B23:E23"/>
    <mergeCell ref="B16:E16"/>
    <mergeCell ref="B17:E17"/>
    <mergeCell ref="B18:E18"/>
    <mergeCell ref="B19:E19"/>
    <mergeCell ref="A11:C11"/>
    <mergeCell ref="B13:E13"/>
    <mergeCell ref="B14:E14"/>
    <mergeCell ref="A1:I1"/>
    <mergeCell ref="A5:I5"/>
    <mergeCell ref="H7:I7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9" t="s">
        <v>455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5" t="s">
        <v>110</v>
      </c>
      <c r="B5" s="395"/>
      <c r="C5" s="395"/>
      <c r="D5" s="395"/>
      <c r="E5" s="395"/>
      <c r="F5" s="395"/>
      <c r="G5" s="395"/>
      <c r="H5" s="395"/>
      <c r="I5" s="395"/>
      <c r="J5" s="395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2" t="s">
        <v>97</v>
      </c>
      <c r="H7" s="392"/>
      <c r="I7" s="392"/>
      <c r="J7" s="392"/>
    </row>
    <row r="8" spans="1:10" s="19" customFormat="1" ht="29.25" customHeight="1" thickBot="1" thickTop="1">
      <c r="A8" s="386"/>
      <c r="B8" s="387"/>
      <c r="C8" s="387"/>
      <c r="D8" s="387"/>
      <c r="E8" s="387"/>
      <c r="F8" s="388"/>
      <c r="G8" s="24" t="s">
        <v>208</v>
      </c>
      <c r="H8" s="24" t="s">
        <v>209</v>
      </c>
      <c r="I8" s="24" t="s">
        <v>222</v>
      </c>
      <c r="J8" s="24" t="s">
        <v>223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5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6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7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7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7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7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8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5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6">
        <f t="shared" si="0"/>
        <v>0</v>
      </c>
    </row>
    <row r="18" spans="1:10" ht="12.75">
      <c r="A18" s="71"/>
      <c r="B18" s="400" t="s">
        <v>169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7">
        <f t="shared" si="0"/>
        <v>0</v>
      </c>
    </row>
    <row r="19" spans="1:10" ht="12.75">
      <c r="A19" s="71"/>
      <c r="B19" s="393" t="s">
        <v>170</v>
      </c>
      <c r="C19" s="393"/>
      <c r="D19" s="393"/>
      <c r="E19" s="393"/>
      <c r="F19" s="394"/>
      <c r="G19" s="75">
        <v>150</v>
      </c>
      <c r="H19" s="75">
        <v>150</v>
      </c>
      <c r="I19" s="75">
        <v>87</v>
      </c>
      <c r="J19" s="337">
        <f t="shared" si="0"/>
        <v>57.99999999999999</v>
      </c>
    </row>
    <row r="20" spans="1:10" ht="12.75">
      <c r="A20" s="71"/>
      <c r="B20" s="393" t="s">
        <v>171</v>
      </c>
      <c r="C20" s="393"/>
      <c r="D20" s="393"/>
      <c r="E20" s="393"/>
      <c r="F20" s="394"/>
      <c r="G20" s="75">
        <v>50</v>
      </c>
      <c r="H20" s="75">
        <v>53</v>
      </c>
      <c r="I20" s="75">
        <v>53</v>
      </c>
      <c r="J20" s="337">
        <f t="shared" si="0"/>
        <v>100</v>
      </c>
    </row>
    <row r="21" spans="1:10" ht="12.75">
      <c r="A21" s="70"/>
      <c r="B21" s="393" t="s">
        <v>172</v>
      </c>
      <c r="C21" s="393"/>
      <c r="D21" s="393"/>
      <c r="E21" s="393"/>
      <c r="F21" s="393"/>
      <c r="G21" s="75">
        <v>150</v>
      </c>
      <c r="H21" s="75">
        <v>219</v>
      </c>
      <c r="I21" s="75">
        <v>219</v>
      </c>
      <c r="J21" s="337">
        <f t="shared" si="0"/>
        <v>100</v>
      </c>
    </row>
    <row r="22" spans="1:10" ht="12.75">
      <c r="A22" s="70"/>
      <c r="B22" s="393" t="s">
        <v>173</v>
      </c>
      <c r="C22" s="393"/>
      <c r="D22" s="393"/>
      <c r="E22" s="393"/>
      <c r="F22" s="394"/>
      <c r="G22" s="75">
        <v>150</v>
      </c>
      <c r="H22" s="75">
        <v>150</v>
      </c>
      <c r="I22" s="75">
        <v>99</v>
      </c>
      <c r="J22" s="337">
        <f t="shared" si="0"/>
        <v>66</v>
      </c>
    </row>
    <row r="23" spans="1:10" ht="12.75">
      <c r="A23" s="70"/>
      <c r="B23" s="393" t="s">
        <v>212</v>
      </c>
      <c r="C23" s="393"/>
      <c r="D23" s="393"/>
      <c r="E23" s="393"/>
      <c r="F23" s="394"/>
      <c r="G23" s="75"/>
      <c r="H23" s="75">
        <v>360</v>
      </c>
      <c r="I23" s="75">
        <v>360</v>
      </c>
      <c r="J23" s="337">
        <f t="shared" si="0"/>
        <v>100</v>
      </c>
    </row>
    <row r="24" spans="1:10" ht="12.75">
      <c r="A24" s="70"/>
      <c r="B24" s="396" t="s">
        <v>213</v>
      </c>
      <c r="C24" s="396"/>
      <c r="D24" s="396"/>
      <c r="E24" s="396"/>
      <c r="F24" s="397"/>
      <c r="G24" s="77"/>
      <c r="H24" s="77">
        <v>360</v>
      </c>
      <c r="I24" s="77">
        <v>360</v>
      </c>
      <c r="J24" s="337">
        <f t="shared" si="0"/>
        <v>100</v>
      </c>
    </row>
    <row r="25" spans="1:10" ht="12.75">
      <c r="A25" s="70"/>
      <c r="B25" s="210" t="s">
        <v>215</v>
      </c>
      <c r="C25" s="210"/>
      <c r="D25" s="210"/>
      <c r="E25" s="210"/>
      <c r="F25" s="210"/>
      <c r="G25" s="75"/>
      <c r="H25" s="75">
        <v>1269</v>
      </c>
      <c r="I25" s="75">
        <v>1269</v>
      </c>
      <c r="J25" s="337">
        <f t="shared" si="0"/>
        <v>100</v>
      </c>
    </row>
    <row r="26" spans="1:10" ht="13.5" thickBot="1">
      <c r="A26" s="70"/>
      <c r="B26" s="211" t="s">
        <v>216</v>
      </c>
      <c r="C26" s="211"/>
      <c r="D26" s="211"/>
      <c r="E26" s="211"/>
      <c r="F26" s="211"/>
      <c r="G26" s="77"/>
      <c r="H26" s="77">
        <v>381</v>
      </c>
      <c r="I26" s="77">
        <v>381</v>
      </c>
      <c r="J26" s="338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5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5">
        <f t="shared" si="0"/>
        <v>0</v>
      </c>
    </row>
    <row r="29" spans="1:10" ht="14.25" thickBot="1" thickTop="1">
      <c r="A29" s="381" t="s">
        <v>225</v>
      </c>
      <c r="B29" s="382"/>
      <c r="C29" s="382"/>
      <c r="D29" s="382"/>
      <c r="E29" s="382"/>
      <c r="F29" s="383"/>
      <c r="G29" s="225"/>
      <c r="H29" s="225"/>
      <c r="I29" s="225">
        <v>39</v>
      </c>
      <c r="J29" s="335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9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2" t="s">
        <v>456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5" t="s">
        <v>135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</row>
    <row r="6" spans="17:18" ht="13.5" thickBot="1">
      <c r="Q6" s="413" t="s">
        <v>97</v>
      </c>
      <c r="R6" s="413"/>
    </row>
    <row r="7" spans="1:18" ht="13.5" thickTop="1">
      <c r="A7" s="423"/>
      <c r="B7" s="424"/>
      <c r="C7" s="424"/>
      <c r="D7" s="425"/>
      <c r="E7" s="430" t="s">
        <v>131</v>
      </c>
      <c r="F7" s="431"/>
      <c r="G7" s="432" t="s">
        <v>132</v>
      </c>
      <c r="H7" s="433"/>
      <c r="I7" s="430" t="s">
        <v>133</v>
      </c>
      <c r="J7" s="431"/>
      <c r="K7" s="432" t="s">
        <v>134</v>
      </c>
      <c r="L7" s="433"/>
      <c r="M7" s="430" t="s">
        <v>136</v>
      </c>
      <c r="N7" s="434"/>
      <c r="O7" s="434"/>
      <c r="P7" s="431"/>
      <c r="Q7" s="411" t="s">
        <v>120</v>
      </c>
      <c r="R7" s="412"/>
    </row>
    <row r="8" spans="1:18" s="69" customFormat="1" ht="12.75" customHeight="1">
      <c r="A8" s="426"/>
      <c r="B8" s="427"/>
      <c r="C8" s="427"/>
      <c r="D8" s="427"/>
      <c r="E8" s="449" t="s">
        <v>209</v>
      </c>
      <c r="F8" s="447" t="s">
        <v>222</v>
      </c>
      <c r="G8" s="445" t="s">
        <v>209</v>
      </c>
      <c r="H8" s="409" t="s">
        <v>222</v>
      </c>
      <c r="I8" s="445" t="s">
        <v>209</v>
      </c>
      <c r="J8" s="409" t="s">
        <v>222</v>
      </c>
      <c r="K8" s="445" t="s">
        <v>209</v>
      </c>
      <c r="L8" s="445" t="s">
        <v>222</v>
      </c>
      <c r="M8" s="414" t="s">
        <v>149</v>
      </c>
      <c r="N8" s="415"/>
      <c r="O8" s="415" t="s">
        <v>150</v>
      </c>
      <c r="P8" s="416"/>
      <c r="Q8" s="417" t="s">
        <v>209</v>
      </c>
      <c r="R8" s="419" t="s">
        <v>222</v>
      </c>
    </row>
    <row r="9" spans="1:18" s="19" customFormat="1" ht="36" customHeight="1" thickBot="1">
      <c r="A9" s="428"/>
      <c r="B9" s="429"/>
      <c r="C9" s="429"/>
      <c r="D9" s="429"/>
      <c r="E9" s="450"/>
      <c r="F9" s="448"/>
      <c r="G9" s="446"/>
      <c r="H9" s="410"/>
      <c r="I9" s="446"/>
      <c r="J9" s="410"/>
      <c r="K9" s="446"/>
      <c r="L9" s="446"/>
      <c r="M9" s="216" t="s">
        <v>209</v>
      </c>
      <c r="N9" s="231" t="s">
        <v>222</v>
      </c>
      <c r="O9" s="231" t="s">
        <v>209</v>
      </c>
      <c r="P9" s="215" t="s">
        <v>222</v>
      </c>
      <c r="Q9" s="418"/>
      <c r="R9" s="420"/>
    </row>
    <row r="10" spans="1:18" ht="13.5" customHeight="1" thickTop="1">
      <c r="A10" s="403" t="s">
        <v>98</v>
      </c>
      <c r="B10" s="404"/>
      <c r="C10" s="404"/>
      <c r="D10" s="405"/>
      <c r="E10" s="103">
        <v>2899</v>
      </c>
      <c r="F10" s="226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6" t="s">
        <v>100</v>
      </c>
      <c r="B11" s="407"/>
      <c r="C11" s="407"/>
      <c r="D11" s="40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6" t="s">
        <v>145</v>
      </c>
      <c r="B12" s="407"/>
      <c r="C12" s="407"/>
      <c r="D12" s="40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6" t="s">
        <v>166</v>
      </c>
      <c r="B13" s="407"/>
      <c r="C13" s="407"/>
      <c r="D13" s="40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6" t="s">
        <v>165</v>
      </c>
      <c r="B14" s="407"/>
      <c r="C14" s="407"/>
      <c r="D14" s="40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6" t="s">
        <v>99</v>
      </c>
      <c r="B15" s="407"/>
      <c r="C15" s="407"/>
      <c r="D15" s="40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6" t="s">
        <v>106</v>
      </c>
      <c r="B16" s="407"/>
      <c r="C16" s="407"/>
      <c r="D16" s="40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6" t="s">
        <v>138</v>
      </c>
      <c r="B17" s="407"/>
      <c r="C17" s="407"/>
      <c r="D17" s="40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6" t="s">
        <v>137</v>
      </c>
      <c r="B18" s="407"/>
      <c r="C18" s="407"/>
      <c r="D18" s="40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6" t="s">
        <v>109</v>
      </c>
      <c r="B19" s="407"/>
      <c r="C19" s="407"/>
      <c r="D19" s="40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6" t="s">
        <v>108</v>
      </c>
      <c r="B20" s="407"/>
      <c r="C20" s="407"/>
      <c r="D20" s="40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6" t="s">
        <v>102</v>
      </c>
      <c r="B21" s="407"/>
      <c r="C21" s="407"/>
      <c r="D21" s="40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6" t="s">
        <v>139</v>
      </c>
      <c r="B22" s="407"/>
      <c r="C22" s="407"/>
      <c r="D22" s="40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6" t="s">
        <v>154</v>
      </c>
      <c r="B23" s="407"/>
      <c r="C23" s="407"/>
      <c r="D23" s="40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6" t="s">
        <v>101</v>
      </c>
      <c r="B24" s="407"/>
      <c r="C24" s="407"/>
      <c r="D24" s="40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6" t="s">
        <v>140</v>
      </c>
      <c r="B25" s="407"/>
      <c r="C25" s="407"/>
      <c r="D25" s="40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6" t="s">
        <v>104</v>
      </c>
      <c r="B26" s="407"/>
      <c r="C26" s="407"/>
      <c r="D26" s="40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6" t="s">
        <v>157</v>
      </c>
      <c r="B27" s="407"/>
      <c r="C27" s="407"/>
      <c r="D27" s="40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38" t="s">
        <v>146</v>
      </c>
      <c r="B28" s="439"/>
      <c r="C28" s="439"/>
      <c r="D28" s="440"/>
      <c r="E28" s="112"/>
      <c r="F28" s="227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1" t="s">
        <v>142</v>
      </c>
      <c r="B29" s="402"/>
      <c r="C29" s="402"/>
      <c r="D29" s="402"/>
      <c r="E29" s="112"/>
      <c r="F29" s="227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1" t="s">
        <v>107</v>
      </c>
      <c r="B30" s="402"/>
      <c r="C30" s="402"/>
      <c r="D30" s="402"/>
      <c r="E30" s="112"/>
      <c r="F30" s="227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1" t="s">
        <v>155</v>
      </c>
      <c r="B31" s="402"/>
      <c r="C31" s="402"/>
      <c r="D31" s="402"/>
      <c r="E31" s="112"/>
      <c r="F31" s="227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1" t="s">
        <v>156</v>
      </c>
      <c r="B32" s="402"/>
      <c r="C32" s="402"/>
      <c r="D32" s="402"/>
      <c r="E32" s="112"/>
      <c r="F32" s="227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1" t="s">
        <v>143</v>
      </c>
      <c r="B33" s="402"/>
      <c r="C33" s="402"/>
      <c r="D33" s="402"/>
      <c r="E33" s="112"/>
      <c r="F33" s="227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1" t="s">
        <v>449</v>
      </c>
      <c r="B34" s="402"/>
      <c r="C34" s="402"/>
      <c r="D34" s="421"/>
      <c r="E34" s="112"/>
      <c r="F34" s="227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1" t="s">
        <v>147</v>
      </c>
      <c r="B35" s="442"/>
      <c r="C35" s="442"/>
      <c r="D35" s="442"/>
      <c r="E35" s="140"/>
      <c r="F35" s="228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1" t="s">
        <v>111</v>
      </c>
      <c r="B36" s="402"/>
      <c r="C36" s="402"/>
      <c r="D36" s="402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1" t="s">
        <v>103</v>
      </c>
      <c r="B37" s="402"/>
      <c r="C37" s="402"/>
      <c r="D37" s="402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1" t="s">
        <v>105</v>
      </c>
      <c r="B38" s="402"/>
      <c r="C38" s="402"/>
      <c r="D38" s="402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3" t="s">
        <v>148</v>
      </c>
      <c r="B39" s="444"/>
      <c r="C39" s="444"/>
      <c r="D39" s="444"/>
      <c r="E39" s="136"/>
      <c r="F39" s="229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5" t="s">
        <v>120</v>
      </c>
      <c r="B40" s="436"/>
      <c r="C40" s="436"/>
      <c r="D40" s="437"/>
      <c r="E40" s="116">
        <f aca="true" t="shared" si="2" ref="E40:J40">SUM(E10:E34)</f>
        <v>9820</v>
      </c>
      <c r="F40" s="81">
        <f t="shared" si="2"/>
        <v>9731</v>
      </c>
      <c r="G40" s="230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2">
        <f>SUM(N10:N35,N36:N39)</f>
        <v>3832</v>
      </c>
      <c r="O40" s="232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9" t="s">
        <v>201</v>
      </c>
      <c r="B1" s="389"/>
      <c r="C1" s="389"/>
      <c r="D1" s="389"/>
      <c r="E1" s="389"/>
      <c r="F1" s="38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0" t="s">
        <v>220</v>
      </c>
      <c r="B3" s="390"/>
      <c r="C3" s="390"/>
      <c r="D3" s="390"/>
      <c r="E3" s="390"/>
      <c r="F3" s="39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1" t="s">
        <v>128</v>
      </c>
      <c r="B5" s="391"/>
      <c r="C5" s="391"/>
      <c r="D5" s="391"/>
      <c r="E5" s="391"/>
      <c r="F5" s="39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3" t="s">
        <v>97</v>
      </c>
      <c r="F7" s="413"/>
      <c r="G7" s="2"/>
      <c r="H7" s="2"/>
    </row>
    <row r="8" spans="1:6" ht="28.5" customHeight="1" thickBot="1" thickTop="1">
      <c r="A8" s="469" t="s">
        <v>48</v>
      </c>
      <c r="B8" s="470"/>
      <c r="C8" s="256" t="s">
        <v>208</v>
      </c>
      <c r="D8" s="217" t="s">
        <v>209</v>
      </c>
      <c r="E8" s="224" t="s">
        <v>222</v>
      </c>
      <c r="F8" s="218" t="s">
        <v>223</v>
      </c>
    </row>
    <row r="9" spans="1:6" ht="18.75" thickTop="1">
      <c r="A9" s="93" t="s">
        <v>91</v>
      </c>
      <c r="B9" s="94"/>
      <c r="C9" s="242"/>
      <c r="D9" s="242"/>
      <c r="E9" s="257"/>
      <c r="F9" s="243"/>
    </row>
    <row r="10" spans="1:6" ht="17.25" thickBot="1">
      <c r="A10" s="84" t="s">
        <v>51</v>
      </c>
      <c r="B10" s="17"/>
      <c r="C10" s="244"/>
      <c r="D10" s="244"/>
      <c r="E10" s="258"/>
      <c r="F10" s="245"/>
    </row>
    <row r="11" spans="1:6" ht="17.25" thickBot="1" thickTop="1">
      <c r="A11" s="91" t="s">
        <v>32</v>
      </c>
      <c r="B11" s="92"/>
      <c r="C11" s="246">
        <f>SUM(C12:C15,C17:C19)</f>
        <v>28822</v>
      </c>
      <c r="D11" s="246">
        <f>SUM(D12:D15,D17:D19)</f>
        <v>30048</v>
      </c>
      <c r="E11" s="259">
        <f>SUM(E12:E15,E17:E19)</f>
        <v>32181</v>
      </c>
      <c r="F11" s="348">
        <f>E11/D11*100</f>
        <v>107.09864217252397</v>
      </c>
    </row>
    <row r="12" spans="1:6" ht="13.5" thickTop="1">
      <c r="A12" s="86" t="s">
        <v>53</v>
      </c>
      <c r="B12" s="16"/>
      <c r="C12" s="247">
        <v>72</v>
      </c>
      <c r="D12" s="247">
        <v>72</v>
      </c>
      <c r="E12" s="260">
        <v>166</v>
      </c>
      <c r="F12" s="349">
        <f aca="true" t="shared" si="0" ref="F12:F39">E12/D12*100</f>
        <v>230.55555555555554</v>
      </c>
    </row>
    <row r="13" spans="1:6" ht="12.75">
      <c r="A13" s="95" t="s">
        <v>54</v>
      </c>
      <c r="B13" s="96"/>
      <c r="C13" s="248">
        <v>4757</v>
      </c>
      <c r="D13" s="248">
        <v>4757</v>
      </c>
      <c r="E13" s="261">
        <v>5416</v>
      </c>
      <c r="F13" s="350">
        <f t="shared" si="0"/>
        <v>113.85326886693295</v>
      </c>
    </row>
    <row r="14" spans="1:6" ht="12.75">
      <c r="A14" s="97" t="s">
        <v>56</v>
      </c>
      <c r="B14" s="98"/>
      <c r="C14" s="248"/>
      <c r="D14" s="248"/>
      <c r="E14" s="261"/>
      <c r="F14" s="350"/>
    </row>
    <row r="15" spans="1:6" ht="12.75">
      <c r="A15" s="97" t="s">
        <v>58</v>
      </c>
      <c r="B15" s="98"/>
      <c r="C15" s="248">
        <v>7320</v>
      </c>
      <c r="D15" s="248">
        <v>7408</v>
      </c>
      <c r="E15" s="261">
        <v>8788</v>
      </c>
      <c r="F15" s="350">
        <f t="shared" si="0"/>
        <v>118.62850971922245</v>
      </c>
    </row>
    <row r="16" spans="1:6" ht="12.75">
      <c r="A16" s="99" t="s">
        <v>60</v>
      </c>
      <c r="B16" s="96"/>
      <c r="C16" s="248"/>
      <c r="D16" s="248"/>
      <c r="E16" s="261"/>
      <c r="F16" s="350"/>
    </row>
    <row r="17" spans="1:6" ht="12.75">
      <c r="A17" s="97" t="s">
        <v>62</v>
      </c>
      <c r="B17" s="98"/>
      <c r="C17" s="248"/>
      <c r="D17" s="248"/>
      <c r="E17" s="261"/>
      <c r="F17" s="350"/>
    </row>
    <row r="18" spans="1:6" ht="12.75">
      <c r="A18" s="97" t="s">
        <v>64</v>
      </c>
      <c r="B18" s="98"/>
      <c r="C18" s="248">
        <v>16673</v>
      </c>
      <c r="D18" s="248">
        <v>17811</v>
      </c>
      <c r="E18" s="261">
        <v>17811</v>
      </c>
      <c r="F18" s="350">
        <f t="shared" si="0"/>
        <v>100</v>
      </c>
    </row>
    <row r="19" spans="1:6" ht="13.5" thickBot="1">
      <c r="A19" s="87" t="s">
        <v>66</v>
      </c>
      <c r="B19" s="12"/>
      <c r="C19" s="249"/>
      <c r="D19" s="249"/>
      <c r="E19" s="262"/>
      <c r="F19" s="351"/>
    </row>
    <row r="20" spans="1:6" ht="17.25" thickBot="1" thickTop="1">
      <c r="A20" s="91" t="s">
        <v>33</v>
      </c>
      <c r="B20" s="92"/>
      <c r="C20" s="246">
        <f>SUM(C21:C27)</f>
        <v>5341</v>
      </c>
      <c r="D20" s="246">
        <f>SUM(D21:D27)</f>
        <v>7711</v>
      </c>
      <c r="E20" s="259">
        <f>SUM(E21:E27)</f>
        <v>7654</v>
      </c>
      <c r="F20" s="348">
        <f t="shared" si="0"/>
        <v>99.26079626507587</v>
      </c>
    </row>
    <row r="21" spans="1:6" ht="13.5" thickTop="1">
      <c r="A21" s="463" t="s">
        <v>129</v>
      </c>
      <c r="B21" s="464"/>
      <c r="C21" s="247">
        <v>530</v>
      </c>
      <c r="D21" s="247">
        <v>530</v>
      </c>
      <c r="E21" s="260">
        <v>673</v>
      </c>
      <c r="F21" s="349">
        <f t="shared" si="0"/>
        <v>126.9811320754717</v>
      </c>
    </row>
    <row r="22" spans="1:6" ht="12.75">
      <c r="A22" s="465" t="s">
        <v>130</v>
      </c>
      <c r="B22" s="466"/>
      <c r="C22" s="250"/>
      <c r="D22" s="250"/>
      <c r="E22" s="263"/>
      <c r="F22" s="352"/>
    </row>
    <row r="23" spans="1:6" ht="12.75">
      <c r="A23" s="97" t="s">
        <v>69</v>
      </c>
      <c r="B23" s="98"/>
      <c r="C23" s="251"/>
      <c r="D23" s="251"/>
      <c r="E23" s="264"/>
      <c r="F23" s="353"/>
    </row>
    <row r="24" spans="1:6" ht="12.75">
      <c r="A24" s="97" t="s">
        <v>70</v>
      </c>
      <c r="B24" s="98"/>
      <c r="C24" s="251">
        <v>4611</v>
      </c>
      <c r="D24" s="251">
        <v>5712</v>
      </c>
      <c r="E24" s="264">
        <v>5712</v>
      </c>
      <c r="F24" s="353">
        <f t="shared" si="0"/>
        <v>100</v>
      </c>
    </row>
    <row r="25" spans="1:6" ht="12.75">
      <c r="A25" s="97" t="s">
        <v>71</v>
      </c>
      <c r="B25" s="98"/>
      <c r="C25" s="251">
        <v>200</v>
      </c>
      <c r="D25" s="251">
        <v>200</v>
      </c>
      <c r="E25" s="264"/>
      <c r="F25" s="353">
        <f t="shared" si="0"/>
        <v>0</v>
      </c>
    </row>
    <row r="26" spans="1:6" ht="12.75">
      <c r="A26" s="97" t="s">
        <v>64</v>
      </c>
      <c r="B26" s="98"/>
      <c r="C26" s="251"/>
      <c r="D26" s="251">
        <v>1269</v>
      </c>
      <c r="E26" s="264">
        <v>1269</v>
      </c>
      <c r="F26" s="353">
        <f t="shared" si="0"/>
        <v>100</v>
      </c>
    </row>
    <row r="27" spans="1:6" ht="13.5" thickBot="1">
      <c r="A27" s="87" t="s">
        <v>66</v>
      </c>
      <c r="B27" s="12"/>
      <c r="C27" s="252"/>
      <c r="D27" s="252"/>
      <c r="E27" s="265"/>
      <c r="F27" s="354"/>
    </row>
    <row r="28" spans="1:6" ht="50.25" customHeight="1" thickBot="1" thickTop="1">
      <c r="A28" s="471" t="s">
        <v>93</v>
      </c>
      <c r="B28" s="472"/>
      <c r="C28" s="246">
        <f>SUM(C11,C20)</f>
        <v>34163</v>
      </c>
      <c r="D28" s="246">
        <f>SUM(D11,D20)</f>
        <v>37759</v>
      </c>
      <c r="E28" s="259">
        <f>SUM(E11,E20)</f>
        <v>39835</v>
      </c>
      <c r="F28" s="348">
        <f t="shared" si="0"/>
        <v>105.49802696045975</v>
      </c>
    </row>
    <row r="29" spans="1:6" ht="19.5" thickBot="1" thickTop="1">
      <c r="A29" s="83" t="s">
        <v>83</v>
      </c>
      <c r="B29" s="14"/>
      <c r="C29" s="253"/>
      <c r="D29" s="253"/>
      <c r="E29" s="266"/>
      <c r="F29" s="355"/>
    </row>
    <row r="30" spans="1:6" ht="17.25" thickBot="1" thickTop="1">
      <c r="A30" s="91" t="s">
        <v>84</v>
      </c>
      <c r="B30" s="92"/>
      <c r="C30" s="206">
        <f>C31+C32</f>
        <v>6000</v>
      </c>
      <c r="D30" s="206">
        <f>D31+D32</f>
        <v>6674</v>
      </c>
      <c r="E30" s="223">
        <f>E31+E32</f>
        <v>0</v>
      </c>
      <c r="F30" s="356">
        <f t="shared" si="0"/>
        <v>0</v>
      </c>
    </row>
    <row r="31" spans="1:6" ht="15" thickTop="1">
      <c r="A31" s="88" t="s">
        <v>94</v>
      </c>
      <c r="B31" s="12"/>
      <c r="C31" s="207">
        <v>1378</v>
      </c>
      <c r="D31" s="207">
        <v>2875</v>
      </c>
      <c r="E31" s="222"/>
      <c r="F31" s="357">
        <f t="shared" si="0"/>
        <v>0</v>
      </c>
    </row>
    <row r="32" spans="1:6" ht="15" thickBot="1">
      <c r="A32" s="100" t="s">
        <v>95</v>
      </c>
      <c r="B32" s="101"/>
      <c r="C32" s="252">
        <v>4622</v>
      </c>
      <c r="D32" s="252">
        <v>3799</v>
      </c>
      <c r="E32" s="265"/>
      <c r="F32" s="354">
        <f t="shared" si="0"/>
        <v>0</v>
      </c>
    </row>
    <row r="33" spans="1:6" ht="17.25" thickBot="1" thickTop="1">
      <c r="A33" s="91" t="s">
        <v>85</v>
      </c>
      <c r="B33" s="92"/>
      <c r="C33" s="206">
        <v>1717</v>
      </c>
      <c r="D33" s="206"/>
      <c r="E33" s="223"/>
      <c r="F33" s="356"/>
    </row>
    <row r="34" spans="1:6" ht="15" thickTop="1">
      <c r="A34" s="88" t="s">
        <v>86</v>
      </c>
      <c r="B34" s="12"/>
      <c r="C34" s="207">
        <v>1717</v>
      </c>
      <c r="D34" s="207"/>
      <c r="E34" s="222"/>
      <c r="F34" s="357"/>
    </row>
    <row r="35" spans="1:6" ht="15" thickBot="1">
      <c r="A35" s="100" t="s">
        <v>87</v>
      </c>
      <c r="B35" s="101"/>
      <c r="C35" s="252"/>
      <c r="D35" s="252"/>
      <c r="E35" s="265"/>
      <c r="F35" s="354"/>
    </row>
    <row r="36" spans="1:6" ht="16.5" thickBot="1" thickTop="1">
      <c r="A36" s="457" t="s">
        <v>227</v>
      </c>
      <c r="B36" s="458"/>
      <c r="C36" s="276"/>
      <c r="D36" s="276"/>
      <c r="E36" s="277">
        <v>18</v>
      </c>
      <c r="F36" s="358"/>
    </row>
    <row r="37" spans="1:6" ht="19.5" thickBot="1" thickTop="1">
      <c r="A37" s="89" t="s">
        <v>37</v>
      </c>
      <c r="B37" s="90"/>
      <c r="C37" s="254">
        <f>C38+C39</f>
        <v>41880</v>
      </c>
      <c r="D37" s="254">
        <f>D38+D39</f>
        <v>44433</v>
      </c>
      <c r="E37" s="267">
        <f>E38+E39</f>
        <v>39853</v>
      </c>
      <c r="F37" s="359">
        <f t="shared" si="0"/>
        <v>89.6923457790381</v>
      </c>
    </row>
    <row r="38" spans="1:6" ht="15" thickTop="1">
      <c r="A38" s="134" t="s">
        <v>89</v>
      </c>
      <c r="B38" s="135"/>
      <c r="C38" s="247">
        <f>SUM(C11,C31,C34,)</f>
        <v>31917</v>
      </c>
      <c r="D38" s="247">
        <f>SUM(D11,D31,D34,)</f>
        <v>32923</v>
      </c>
      <c r="E38" s="260">
        <f>SUM(E11,E31,E34,E36)</f>
        <v>32199</v>
      </c>
      <c r="F38" s="349">
        <f t="shared" si="0"/>
        <v>97.80092944142393</v>
      </c>
    </row>
    <row r="39" spans="1:6" ht="15" thickBot="1">
      <c r="A39" s="100" t="s">
        <v>90</v>
      </c>
      <c r="B39" s="101"/>
      <c r="C39" s="255">
        <f>SUM(C20,C35,C32)</f>
        <v>9963</v>
      </c>
      <c r="D39" s="255">
        <f>SUM(D20,D35,D32)</f>
        <v>11510</v>
      </c>
      <c r="E39" s="268">
        <f>SUM(E20,E35,E32)</f>
        <v>7654</v>
      </c>
      <c r="F39" s="360">
        <f t="shared" si="0"/>
        <v>66.498696785404</v>
      </c>
    </row>
    <row r="40" spans="1:6" ht="15" thickTop="1">
      <c r="A40" s="454"/>
      <c r="B40" s="454"/>
      <c r="C40" s="130"/>
      <c r="D40" s="130"/>
      <c r="E40" s="130"/>
      <c r="F40" s="130"/>
    </row>
    <row r="41" spans="1:6" ht="15" thickBot="1">
      <c r="A41" s="455" t="s">
        <v>207</v>
      </c>
      <c r="B41" s="455"/>
      <c r="C41" s="133"/>
      <c r="D41" s="133"/>
      <c r="E41" s="133"/>
      <c r="F41" s="133"/>
    </row>
    <row r="42" spans="1:6" ht="30.75" customHeight="1" thickBot="1" thickTop="1">
      <c r="A42" s="469" t="s">
        <v>49</v>
      </c>
      <c r="B42" s="470"/>
      <c r="C42" s="256" t="s">
        <v>208</v>
      </c>
      <c r="D42" s="217" t="s">
        <v>209</v>
      </c>
      <c r="E42" s="224" t="s">
        <v>222</v>
      </c>
      <c r="F42" s="218" t="s">
        <v>223</v>
      </c>
    </row>
    <row r="43" spans="1:6" ht="18.75" thickTop="1">
      <c r="A43" s="93" t="s">
        <v>50</v>
      </c>
      <c r="B43" s="94"/>
      <c r="C43" s="242"/>
      <c r="D43" s="242"/>
      <c r="E43" s="242"/>
      <c r="F43" s="257"/>
    </row>
    <row r="44" spans="1:6" ht="17.25" thickBot="1">
      <c r="A44" s="127" t="s">
        <v>52</v>
      </c>
      <c r="B44" s="128"/>
      <c r="C44" s="269"/>
      <c r="D44" s="269"/>
      <c r="E44" s="269"/>
      <c r="F44" s="275"/>
    </row>
    <row r="45" spans="1:6" ht="17.25" thickBot="1" thickTop="1">
      <c r="A45" s="91" t="s">
        <v>32</v>
      </c>
      <c r="B45" s="92"/>
      <c r="C45" s="246">
        <f>SUM(C46:C55)</f>
        <v>31817</v>
      </c>
      <c r="D45" s="246">
        <f>SUM(D46:D55)</f>
        <v>31553</v>
      </c>
      <c r="E45" s="246">
        <f>SUM(E46:E55)</f>
        <v>30949</v>
      </c>
      <c r="F45" s="361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0">
        <v>9521</v>
      </c>
      <c r="D46" s="270">
        <v>9820</v>
      </c>
      <c r="E46" s="270">
        <v>9731</v>
      </c>
      <c r="F46" s="362">
        <f t="shared" si="1"/>
        <v>99.09368635437882</v>
      </c>
    </row>
    <row r="47" spans="1:6" ht="12.75">
      <c r="A47" s="97" t="s">
        <v>40</v>
      </c>
      <c r="B47" s="98"/>
      <c r="C47" s="248">
        <v>1738</v>
      </c>
      <c r="D47" s="248">
        <v>1806</v>
      </c>
      <c r="E47" s="248">
        <v>1810</v>
      </c>
      <c r="F47" s="363">
        <f t="shared" si="1"/>
        <v>100.22148394241417</v>
      </c>
    </row>
    <row r="48" spans="1:6" ht="12.75">
      <c r="A48" s="97" t="s">
        <v>55</v>
      </c>
      <c r="B48" s="98"/>
      <c r="C48" s="248">
        <v>6644</v>
      </c>
      <c r="D48" s="248">
        <v>6603</v>
      </c>
      <c r="E48" s="248">
        <v>6154</v>
      </c>
      <c r="F48" s="363">
        <f t="shared" si="1"/>
        <v>93.20006057852491</v>
      </c>
    </row>
    <row r="49" spans="1:6" ht="12.75">
      <c r="A49" s="97" t="s">
        <v>57</v>
      </c>
      <c r="B49" s="98"/>
      <c r="C49" s="248"/>
      <c r="D49" s="248"/>
      <c r="E49" s="248"/>
      <c r="F49" s="363"/>
    </row>
    <row r="50" spans="1:6" ht="12.75">
      <c r="A50" s="97" t="s">
        <v>59</v>
      </c>
      <c r="B50" s="98"/>
      <c r="C50" s="248">
        <v>10037</v>
      </c>
      <c r="D50" s="248">
        <v>9447</v>
      </c>
      <c r="E50" s="248">
        <v>9357</v>
      </c>
      <c r="F50" s="363">
        <f t="shared" si="1"/>
        <v>99.04731660844712</v>
      </c>
    </row>
    <row r="51" spans="1:6" ht="12.75">
      <c r="A51" s="97" t="s">
        <v>61</v>
      </c>
      <c r="B51" s="98"/>
      <c r="C51" s="248"/>
      <c r="D51" s="248"/>
      <c r="E51" s="248"/>
      <c r="F51" s="363"/>
    </row>
    <row r="52" spans="1:6" ht="12.75">
      <c r="A52" s="97" t="s">
        <v>63</v>
      </c>
      <c r="B52" s="98"/>
      <c r="C52" s="248"/>
      <c r="D52" s="248"/>
      <c r="E52" s="248"/>
      <c r="F52" s="363"/>
    </row>
    <row r="53" spans="1:6" ht="12.75">
      <c r="A53" s="97" t="s">
        <v>65</v>
      </c>
      <c r="B53" s="98"/>
      <c r="C53" s="248">
        <v>3849</v>
      </c>
      <c r="D53" s="248">
        <v>3849</v>
      </c>
      <c r="E53" s="248">
        <v>3832</v>
      </c>
      <c r="F53" s="363">
        <f t="shared" si="1"/>
        <v>99.55832683813978</v>
      </c>
    </row>
    <row r="54" spans="1:6" ht="12.75">
      <c r="A54" s="97" t="s">
        <v>67</v>
      </c>
      <c r="B54" s="98"/>
      <c r="C54" s="248">
        <v>28</v>
      </c>
      <c r="D54" s="248">
        <v>28</v>
      </c>
      <c r="E54" s="248">
        <v>65</v>
      </c>
      <c r="F54" s="363">
        <f t="shared" si="1"/>
        <v>232.14285714285717</v>
      </c>
    </row>
    <row r="55" spans="1:6" ht="13.5" thickBot="1">
      <c r="A55" s="87" t="s">
        <v>68</v>
      </c>
      <c r="B55" s="12"/>
      <c r="C55" s="249"/>
      <c r="D55" s="249"/>
      <c r="E55" s="249"/>
      <c r="F55" s="364"/>
    </row>
    <row r="56" spans="1:6" ht="17.25" thickBot="1" thickTop="1">
      <c r="A56" s="91" t="s">
        <v>92</v>
      </c>
      <c r="B56" s="92"/>
      <c r="C56" s="246">
        <f>SUM(C57:C67)</f>
        <v>9963</v>
      </c>
      <c r="D56" s="246">
        <f>SUM(D57:D67)</f>
        <v>11510</v>
      </c>
      <c r="E56" s="246">
        <f>SUM(E57:E67)</f>
        <v>2828</v>
      </c>
      <c r="F56" s="361">
        <f t="shared" si="1"/>
        <v>24.569939183318855</v>
      </c>
    </row>
    <row r="57" spans="1:6" ht="13.5" thickTop="1">
      <c r="A57" s="467" t="s">
        <v>151</v>
      </c>
      <c r="B57" s="468"/>
      <c r="C57" s="270">
        <v>9313</v>
      </c>
      <c r="D57" s="270">
        <v>8490</v>
      </c>
      <c r="E57" s="270"/>
      <c r="F57" s="362">
        <f t="shared" si="1"/>
        <v>0</v>
      </c>
    </row>
    <row r="58" spans="1:6" ht="12.75">
      <c r="A58" s="97" t="s">
        <v>212</v>
      </c>
      <c r="B58" s="98"/>
      <c r="C58" s="248"/>
      <c r="D58" s="248">
        <v>360</v>
      </c>
      <c r="E58" s="248">
        <v>360</v>
      </c>
      <c r="F58" s="363">
        <f t="shared" si="1"/>
        <v>100</v>
      </c>
    </row>
    <row r="59" spans="1:6" ht="12.75">
      <c r="A59" s="97" t="s">
        <v>213</v>
      </c>
      <c r="B59" s="98"/>
      <c r="C59" s="248"/>
      <c r="D59" s="248">
        <v>360</v>
      </c>
      <c r="E59" s="248">
        <v>360</v>
      </c>
      <c r="F59" s="363">
        <f t="shared" si="1"/>
        <v>100</v>
      </c>
    </row>
    <row r="60" spans="1:6" ht="12.75">
      <c r="A60" s="97" t="s">
        <v>217</v>
      </c>
      <c r="B60" s="98"/>
      <c r="C60" s="248"/>
      <c r="D60" s="248">
        <v>1269</v>
      </c>
      <c r="E60" s="248">
        <v>1269</v>
      </c>
      <c r="F60" s="363">
        <f t="shared" si="1"/>
        <v>100</v>
      </c>
    </row>
    <row r="61" spans="1:6" ht="12.75">
      <c r="A61" s="97" t="s">
        <v>216</v>
      </c>
      <c r="B61" s="98"/>
      <c r="C61" s="248"/>
      <c r="D61" s="248">
        <v>381</v>
      </c>
      <c r="E61" s="248">
        <v>381</v>
      </c>
      <c r="F61" s="363">
        <f t="shared" si="1"/>
        <v>100</v>
      </c>
    </row>
    <row r="62" spans="1:6" ht="12.75">
      <c r="A62" s="461" t="s">
        <v>169</v>
      </c>
      <c r="B62" s="462"/>
      <c r="C62" s="248">
        <v>150</v>
      </c>
      <c r="D62" s="248">
        <v>78</v>
      </c>
      <c r="E62" s="248"/>
      <c r="F62" s="363">
        <f t="shared" si="1"/>
        <v>0</v>
      </c>
    </row>
    <row r="63" spans="1:6" ht="12.75">
      <c r="A63" s="461" t="s">
        <v>170</v>
      </c>
      <c r="B63" s="462"/>
      <c r="C63" s="248">
        <v>150</v>
      </c>
      <c r="D63" s="248">
        <v>150</v>
      </c>
      <c r="E63" s="248">
        <v>87</v>
      </c>
      <c r="F63" s="363">
        <f t="shared" si="1"/>
        <v>57.99999999999999</v>
      </c>
    </row>
    <row r="64" spans="1:6" ht="12.75">
      <c r="A64" s="461" t="s">
        <v>171</v>
      </c>
      <c r="B64" s="462"/>
      <c r="C64" s="248">
        <v>50</v>
      </c>
      <c r="D64" s="248">
        <v>53</v>
      </c>
      <c r="E64" s="248">
        <v>53</v>
      </c>
      <c r="F64" s="363">
        <f t="shared" si="1"/>
        <v>100</v>
      </c>
    </row>
    <row r="65" spans="1:6" ht="12.75">
      <c r="A65" s="461" t="s">
        <v>218</v>
      </c>
      <c r="B65" s="462"/>
      <c r="C65" s="248">
        <v>150</v>
      </c>
      <c r="D65" s="248">
        <v>219</v>
      </c>
      <c r="E65" s="248">
        <v>219</v>
      </c>
      <c r="F65" s="363">
        <f t="shared" si="1"/>
        <v>100</v>
      </c>
    </row>
    <row r="66" spans="1:6" ht="13.5" thickBot="1">
      <c r="A66" s="461" t="s">
        <v>219</v>
      </c>
      <c r="B66" s="462"/>
      <c r="C66" s="249">
        <v>150</v>
      </c>
      <c r="D66" s="249">
        <v>150</v>
      </c>
      <c r="E66" s="249">
        <v>99</v>
      </c>
      <c r="F66" s="364">
        <f t="shared" si="1"/>
        <v>66</v>
      </c>
    </row>
    <row r="67" spans="1:6" ht="18" thickBot="1" thickTop="1">
      <c r="A67" s="213" t="s">
        <v>72</v>
      </c>
      <c r="B67" s="214"/>
      <c r="C67" s="271"/>
      <c r="D67" s="271"/>
      <c r="E67" s="271"/>
      <c r="F67" s="365"/>
    </row>
    <row r="68" spans="1:6" ht="17.25" thickBot="1" thickTop="1">
      <c r="A68" s="91" t="s">
        <v>73</v>
      </c>
      <c r="B68" s="92"/>
      <c r="C68" s="237">
        <v>100</v>
      </c>
      <c r="D68" s="237">
        <v>1370</v>
      </c>
      <c r="E68" s="237"/>
      <c r="F68" s="366">
        <f t="shared" si="1"/>
        <v>0</v>
      </c>
    </row>
    <row r="69" spans="1:6" ht="13.5" thickTop="1">
      <c r="A69" s="87" t="s">
        <v>2</v>
      </c>
      <c r="B69" s="12"/>
      <c r="C69" s="270">
        <v>100</v>
      </c>
      <c r="D69" s="270">
        <v>1370</v>
      </c>
      <c r="E69" s="270"/>
      <c r="F69" s="362">
        <f t="shared" si="1"/>
        <v>0</v>
      </c>
    </row>
    <row r="70" spans="1:6" ht="13.5" thickBot="1">
      <c r="A70" s="102" t="s">
        <v>74</v>
      </c>
      <c r="B70" s="101"/>
      <c r="C70" s="249"/>
      <c r="D70" s="249"/>
      <c r="E70" s="249"/>
      <c r="F70" s="364"/>
    </row>
    <row r="71" spans="1:6" ht="16.5" thickTop="1">
      <c r="A71" s="85" t="s">
        <v>75</v>
      </c>
      <c r="B71" s="15"/>
      <c r="C71" s="270"/>
      <c r="D71" s="270"/>
      <c r="E71" s="270"/>
      <c r="F71" s="362"/>
    </row>
    <row r="72" spans="1:6" ht="13.5" thickBot="1">
      <c r="A72" s="102" t="s">
        <v>76</v>
      </c>
      <c r="B72" s="101"/>
      <c r="C72" s="249"/>
      <c r="D72" s="249"/>
      <c r="E72" s="249"/>
      <c r="F72" s="364"/>
    </row>
    <row r="73" spans="1:6" ht="19.5" thickBot="1" thickTop="1">
      <c r="A73" s="89" t="s">
        <v>77</v>
      </c>
      <c r="B73" s="90"/>
      <c r="C73" s="206"/>
      <c r="D73" s="206"/>
      <c r="E73" s="206"/>
      <c r="F73" s="367"/>
    </row>
    <row r="74" spans="1:7" ht="13.5" thickTop="1">
      <c r="A74" s="87" t="s">
        <v>78</v>
      </c>
      <c r="B74" s="12"/>
      <c r="C74" s="272"/>
      <c r="D74" s="272"/>
      <c r="E74" s="272"/>
      <c r="F74" s="368"/>
      <c r="G74" t="s">
        <v>153</v>
      </c>
    </row>
    <row r="75" spans="1:6" ht="13.5" thickBot="1">
      <c r="A75" s="87" t="s">
        <v>79</v>
      </c>
      <c r="B75" s="12"/>
      <c r="C75" s="273"/>
      <c r="D75" s="273"/>
      <c r="E75" s="273"/>
      <c r="F75" s="369"/>
    </row>
    <row r="76" spans="1:6" ht="19.5" thickBot="1" thickTop="1">
      <c r="A76" s="89" t="s">
        <v>80</v>
      </c>
      <c r="B76" s="90"/>
      <c r="C76" s="246">
        <f>C77+C78</f>
        <v>0</v>
      </c>
      <c r="D76" s="246">
        <f>D77+D78</f>
        <v>0</v>
      </c>
      <c r="E76" s="246">
        <f>E77+E78</f>
        <v>0</v>
      </c>
      <c r="F76" s="361"/>
    </row>
    <row r="77" spans="1:6" ht="13.5" thickTop="1">
      <c r="A77" s="87" t="s">
        <v>81</v>
      </c>
      <c r="B77" s="12"/>
      <c r="C77" s="270"/>
      <c r="D77" s="270"/>
      <c r="E77" s="270"/>
      <c r="F77" s="362"/>
    </row>
    <row r="78" spans="1:6" ht="13.5" thickBot="1">
      <c r="A78" s="278" t="s">
        <v>82</v>
      </c>
      <c r="B78" s="279"/>
      <c r="C78" s="255"/>
      <c r="D78" s="255"/>
      <c r="E78" s="255"/>
      <c r="F78" s="370"/>
    </row>
    <row r="79" spans="1:6" s="9" customFormat="1" ht="14.25" thickBot="1" thickTop="1">
      <c r="A79" s="459" t="s">
        <v>225</v>
      </c>
      <c r="B79" s="460"/>
      <c r="C79" s="244"/>
      <c r="D79" s="244"/>
      <c r="E79" s="244">
        <v>39</v>
      </c>
      <c r="F79" s="371"/>
    </row>
    <row r="80" spans="1:6" ht="19.5" thickBot="1" thickTop="1">
      <c r="A80" s="89" t="s">
        <v>88</v>
      </c>
      <c r="B80" s="90"/>
      <c r="C80" s="274">
        <f>SUM(C45,C56,C73,C76,C68)</f>
        <v>41880</v>
      </c>
      <c r="D80" s="274">
        <f>SUM(D45,D56,D73,D76,D68)</f>
        <v>44433</v>
      </c>
      <c r="E80" s="274">
        <f>SUM(E45,E56,E73,E76,E68,E79)</f>
        <v>33816</v>
      </c>
      <c r="F80" s="372">
        <f>E80/D80*100</f>
        <v>76.10559719127676</v>
      </c>
    </row>
    <row r="81" spans="1:6" ht="18.75" thickTop="1">
      <c r="A81" s="82"/>
      <c r="B81" s="14"/>
      <c r="C81" s="451"/>
      <c r="D81" s="451"/>
      <c r="E81" s="456"/>
      <c r="F81" s="456"/>
    </row>
    <row r="82" spans="1:6" ht="12.75">
      <c r="A82" s="11"/>
      <c r="B82" s="12"/>
      <c r="C82" s="451"/>
      <c r="D82" s="451"/>
      <c r="E82" s="456"/>
      <c r="F82" s="456"/>
    </row>
    <row r="83" spans="1:6" ht="12.75">
      <c r="A83" s="11"/>
      <c r="B83" s="12"/>
      <c r="C83" s="451"/>
      <c r="D83" s="451"/>
      <c r="E83" s="456"/>
      <c r="F83" s="456"/>
    </row>
    <row r="84" spans="1:6" ht="18">
      <c r="A84" s="13"/>
      <c r="B84" s="14"/>
      <c r="C84" s="452"/>
      <c r="D84" s="452"/>
      <c r="E84" s="453"/>
      <c r="F84" s="453"/>
    </row>
    <row r="85" spans="1:6" ht="12.75">
      <c r="A85" s="11"/>
      <c r="B85" s="12"/>
      <c r="C85" s="451"/>
      <c r="D85" s="451"/>
      <c r="E85" s="451"/>
      <c r="F85" s="451"/>
    </row>
    <row r="86" spans="1:6" ht="12.75">
      <c r="A86" s="11"/>
      <c r="B86" s="12"/>
      <c r="C86" s="451"/>
      <c r="D86" s="451"/>
      <c r="E86" s="451"/>
      <c r="F86" s="451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9" t="s">
        <v>200</v>
      </c>
      <c r="B1" s="389"/>
      <c r="C1" s="389"/>
      <c r="D1" s="389"/>
      <c r="E1" s="389"/>
      <c r="F1" s="389"/>
      <c r="G1" s="38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0" t="s">
        <v>220</v>
      </c>
      <c r="B3" s="390"/>
      <c r="C3" s="390"/>
      <c r="D3" s="390"/>
      <c r="E3" s="390"/>
      <c r="F3" s="390"/>
      <c r="G3" s="39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5" t="s">
        <v>174</v>
      </c>
      <c r="B5" s="395"/>
      <c r="C5" s="395"/>
      <c r="D5" s="395"/>
      <c r="E5" s="395"/>
      <c r="F5" s="395"/>
      <c r="G5" s="39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7" t="s">
        <v>97</v>
      </c>
      <c r="F7" s="477"/>
      <c r="G7" s="477"/>
    </row>
    <row r="8" ht="13.5" thickBot="1"/>
    <row r="9" spans="1:7" s="19" customFormat="1" ht="38.25" customHeight="1" thickBot="1" thickTop="1">
      <c r="A9" s="478" t="s">
        <v>0</v>
      </c>
      <c r="B9" s="479"/>
      <c r="C9" s="479"/>
      <c r="D9" s="157" t="s">
        <v>208</v>
      </c>
      <c r="E9" s="233" t="s">
        <v>209</v>
      </c>
      <c r="F9" s="224" t="s">
        <v>222</v>
      </c>
      <c r="G9" s="219" t="s">
        <v>226</v>
      </c>
    </row>
    <row r="10" spans="1:7" ht="15.75" customHeight="1" thickTop="1">
      <c r="A10" s="475" t="s">
        <v>151</v>
      </c>
      <c r="B10" s="476"/>
      <c r="C10" s="476"/>
      <c r="D10" s="158">
        <v>9313</v>
      </c>
      <c r="E10" s="234">
        <v>8490</v>
      </c>
      <c r="F10" s="238"/>
      <c r="G10" s="336">
        <f aca="true" t="shared" si="0" ref="G10:G15">F10/E10*100</f>
        <v>0</v>
      </c>
    </row>
    <row r="11" spans="1:7" ht="15.75" customHeight="1">
      <c r="A11" s="482" t="s">
        <v>212</v>
      </c>
      <c r="B11" s="483"/>
      <c r="C11" s="484"/>
      <c r="D11" s="159"/>
      <c r="E11" s="235">
        <v>360</v>
      </c>
      <c r="F11" s="239">
        <v>360</v>
      </c>
      <c r="G11" s="337">
        <f t="shared" si="0"/>
        <v>100</v>
      </c>
    </row>
    <row r="12" spans="1:7" ht="15.75" customHeight="1">
      <c r="A12" s="488" t="s">
        <v>213</v>
      </c>
      <c r="B12" s="489"/>
      <c r="C12" s="490"/>
      <c r="D12" s="160"/>
      <c r="E12" s="235">
        <v>360</v>
      </c>
      <c r="F12" s="239">
        <v>360</v>
      </c>
      <c r="G12" s="337">
        <f t="shared" si="0"/>
        <v>100</v>
      </c>
    </row>
    <row r="13" spans="1:7" ht="15.75" customHeight="1">
      <c r="A13" s="482" t="s">
        <v>215</v>
      </c>
      <c r="B13" s="483"/>
      <c r="C13" s="484"/>
      <c r="D13" s="159"/>
      <c r="E13" s="235">
        <v>1269</v>
      </c>
      <c r="F13" s="239">
        <v>1269</v>
      </c>
      <c r="G13" s="337">
        <f t="shared" si="0"/>
        <v>100</v>
      </c>
    </row>
    <row r="14" spans="1:7" ht="15.75" customHeight="1" thickBot="1">
      <c r="A14" s="485" t="s">
        <v>216</v>
      </c>
      <c r="B14" s="486"/>
      <c r="C14" s="487"/>
      <c r="D14" s="209"/>
      <c r="E14" s="236">
        <v>381</v>
      </c>
      <c r="F14" s="240">
        <v>381</v>
      </c>
      <c r="G14" s="347">
        <f t="shared" si="0"/>
        <v>100</v>
      </c>
    </row>
    <row r="15" spans="1:7" ht="15.75" customHeight="1" thickBot="1" thickTop="1">
      <c r="A15" s="480" t="s">
        <v>120</v>
      </c>
      <c r="B15" s="481"/>
      <c r="C15" s="481"/>
      <c r="D15" s="161">
        <f>D10+D11+D12</f>
        <v>9313</v>
      </c>
      <c r="E15" s="237">
        <f>E10+E11+E12+E13+E14</f>
        <v>10860</v>
      </c>
      <c r="F15" s="241">
        <f>F10+F11+F12+F13+F14</f>
        <v>2370</v>
      </c>
      <c r="G15" s="340">
        <f t="shared" si="0"/>
        <v>21.823204419889503</v>
      </c>
    </row>
    <row r="16" spans="1:6" ht="13.5" thickTop="1">
      <c r="A16" s="474"/>
      <c r="B16" s="474"/>
      <c r="C16" s="474"/>
      <c r="E16" s="473"/>
      <c r="F16" s="473"/>
    </row>
    <row r="17" spans="1:6" ht="12.75">
      <c r="A17" s="474"/>
      <c r="B17" s="474"/>
      <c r="C17" s="474"/>
      <c r="E17" s="473"/>
      <c r="F17" s="473"/>
    </row>
    <row r="18" spans="1:6" ht="12.75">
      <c r="A18" s="474"/>
      <c r="B18" s="474"/>
      <c r="C18" s="474"/>
      <c r="E18" s="473"/>
      <c r="F18" s="473"/>
    </row>
    <row r="19" spans="1:6" ht="12.75">
      <c r="A19" s="474"/>
      <c r="B19" s="474"/>
      <c r="C19" s="474"/>
      <c r="E19" s="473"/>
      <c r="F19" s="473"/>
    </row>
    <row r="20" spans="1:6" ht="12.75">
      <c r="A20" s="474"/>
      <c r="B20" s="474"/>
      <c r="C20" s="474"/>
      <c r="E20" s="473"/>
      <c r="F20" s="473"/>
    </row>
    <row r="21" spans="1:6" ht="12.75">
      <c r="A21" s="474"/>
      <c r="B21" s="474"/>
      <c r="C21" s="474"/>
      <c r="E21" s="473"/>
      <c r="F21" s="473"/>
    </row>
    <row r="22" spans="1:6" ht="12.75">
      <c r="A22" s="474"/>
      <c r="B22" s="474"/>
      <c r="C22" s="474"/>
      <c r="E22" s="473"/>
      <c r="F22" s="473"/>
    </row>
    <row r="23" spans="1:6" ht="12.75">
      <c r="A23" s="474"/>
      <c r="B23" s="474"/>
      <c r="C23" s="474"/>
      <c r="E23" s="473"/>
      <c r="F23" s="473"/>
    </row>
    <row r="24" spans="1:6" ht="12.75">
      <c r="A24" s="474"/>
      <c r="B24" s="474"/>
      <c r="C24" s="474"/>
      <c r="E24" s="473"/>
      <c r="F24" s="473"/>
    </row>
    <row r="25" spans="1:6" ht="12.75">
      <c r="A25" s="474"/>
      <c r="B25" s="474"/>
      <c r="C25" s="474"/>
      <c r="E25" s="473"/>
      <c r="F25" s="473"/>
    </row>
    <row r="26" spans="1:6" ht="12.75">
      <c r="A26" s="474"/>
      <c r="B26" s="474"/>
      <c r="C26" s="474"/>
      <c r="E26" s="473"/>
      <c r="F26" s="473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9" t="s">
        <v>202</v>
      </c>
      <c r="B1" s="389"/>
      <c r="C1" s="389"/>
      <c r="D1" s="389"/>
      <c r="E1" s="389"/>
      <c r="F1" s="389"/>
      <c r="G1" s="38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0" t="s">
        <v>220</v>
      </c>
      <c r="B3" s="390"/>
      <c r="C3" s="390"/>
      <c r="D3" s="390"/>
      <c r="E3" s="390"/>
      <c r="F3" s="390"/>
      <c r="G3" s="39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5" t="s">
        <v>175</v>
      </c>
      <c r="B5" s="395"/>
      <c r="C5" s="395"/>
      <c r="D5" s="395"/>
      <c r="E5" s="395"/>
      <c r="F5" s="395"/>
      <c r="G5" s="39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7" t="s">
        <v>97</v>
      </c>
      <c r="F7" s="477"/>
      <c r="G7" s="477"/>
    </row>
    <row r="8" ht="13.5" thickBot="1"/>
    <row r="9" spans="1:7" ht="27.75" customHeight="1" thickBot="1" thickTop="1">
      <c r="A9" s="478" t="s">
        <v>0</v>
      </c>
      <c r="B9" s="479"/>
      <c r="C9" s="479"/>
      <c r="D9" s="157" t="s">
        <v>208</v>
      </c>
      <c r="E9" s="217" t="s">
        <v>209</v>
      </c>
      <c r="F9" s="224" t="s">
        <v>222</v>
      </c>
      <c r="G9" s="219" t="s">
        <v>223</v>
      </c>
    </row>
    <row r="10" spans="1:7" ht="13.5" thickTop="1">
      <c r="A10" s="475" t="s">
        <v>176</v>
      </c>
      <c r="B10" s="476"/>
      <c r="C10" s="476"/>
      <c r="D10" s="158">
        <v>150</v>
      </c>
      <c r="E10" s="234">
        <v>78</v>
      </c>
      <c r="F10" s="238"/>
      <c r="G10" s="336">
        <f aca="true" t="shared" si="0" ref="G10:G15">F10/E10*100</f>
        <v>0</v>
      </c>
    </row>
    <row r="11" spans="1:7" ht="12.75">
      <c r="A11" s="482" t="s">
        <v>170</v>
      </c>
      <c r="B11" s="483"/>
      <c r="C11" s="483"/>
      <c r="D11" s="159">
        <v>150</v>
      </c>
      <c r="E11" s="235">
        <v>150</v>
      </c>
      <c r="F11" s="239">
        <v>87</v>
      </c>
      <c r="G11" s="337">
        <f t="shared" si="0"/>
        <v>57.99999999999999</v>
      </c>
    </row>
    <row r="12" spans="1:7" ht="12.75">
      <c r="A12" s="491" t="s">
        <v>171</v>
      </c>
      <c r="B12" s="492"/>
      <c r="C12" s="493"/>
      <c r="D12" s="160">
        <v>50</v>
      </c>
      <c r="E12" s="235">
        <v>53</v>
      </c>
      <c r="F12" s="239">
        <v>53</v>
      </c>
      <c r="G12" s="337">
        <f t="shared" si="0"/>
        <v>100</v>
      </c>
    </row>
    <row r="13" spans="1:7" ht="12.75">
      <c r="A13" s="482" t="s">
        <v>177</v>
      </c>
      <c r="B13" s="483"/>
      <c r="C13" s="484"/>
      <c r="D13" s="159">
        <v>150</v>
      </c>
      <c r="E13" s="235">
        <v>219</v>
      </c>
      <c r="F13" s="239">
        <v>219</v>
      </c>
      <c r="G13" s="337">
        <f t="shared" si="0"/>
        <v>100</v>
      </c>
    </row>
    <row r="14" spans="1:7" ht="13.5" thickBot="1">
      <c r="A14" s="488" t="s">
        <v>178</v>
      </c>
      <c r="B14" s="489"/>
      <c r="C14" s="489"/>
      <c r="D14" s="160">
        <v>150</v>
      </c>
      <c r="E14" s="236">
        <v>150</v>
      </c>
      <c r="F14" s="240">
        <v>99</v>
      </c>
      <c r="G14" s="347">
        <f t="shared" si="0"/>
        <v>66</v>
      </c>
    </row>
    <row r="15" spans="1:7" ht="14.25" thickBot="1" thickTop="1">
      <c r="A15" s="480" t="s">
        <v>120</v>
      </c>
      <c r="B15" s="481"/>
      <c r="C15" s="481"/>
      <c r="D15" s="161">
        <f>D10+D11+D12+D13+D14</f>
        <v>650</v>
      </c>
      <c r="E15" s="237">
        <f>SUM(E10:E14)</f>
        <v>650</v>
      </c>
      <c r="F15" s="241">
        <f>SUM(F10:F14)</f>
        <v>458</v>
      </c>
      <c r="G15" s="340">
        <f t="shared" si="0"/>
        <v>70.46153846153847</v>
      </c>
    </row>
    <row r="16" spans="1:6" ht="13.5" thickTop="1">
      <c r="A16" s="474"/>
      <c r="B16" s="474"/>
      <c r="C16" s="474"/>
      <c r="E16" s="473"/>
      <c r="F16" s="473"/>
    </row>
    <row r="17" spans="1:6" ht="12.75">
      <c r="A17" s="474"/>
      <c r="B17" s="474"/>
      <c r="C17" s="474"/>
      <c r="E17" s="473"/>
      <c r="F17" s="473"/>
    </row>
    <row r="18" spans="1:6" ht="12.75">
      <c r="A18" s="474"/>
      <c r="B18" s="474"/>
      <c r="C18" s="474"/>
      <c r="E18" s="473"/>
      <c r="F18" s="473"/>
    </row>
    <row r="19" spans="1:6" ht="12.75">
      <c r="A19" s="474"/>
      <c r="B19" s="474"/>
      <c r="C19" s="474"/>
      <c r="E19" s="473"/>
      <c r="F19" s="473"/>
    </row>
    <row r="20" spans="1:6" ht="12.75">
      <c r="A20" s="474"/>
      <c r="B20" s="474"/>
      <c r="C20" s="474"/>
      <c r="E20" s="473"/>
      <c r="F20" s="473"/>
    </row>
    <row r="21" spans="1:6" ht="12.75">
      <c r="A21" s="474"/>
      <c r="B21" s="474"/>
      <c r="C21" s="474"/>
      <c r="E21" s="473"/>
      <c r="F21" s="473"/>
    </row>
    <row r="22" spans="1:6" ht="12.75">
      <c r="A22" s="474"/>
      <c r="B22" s="474"/>
      <c r="C22" s="474"/>
      <c r="E22" s="473"/>
      <c r="F22" s="473"/>
    </row>
    <row r="23" spans="1:6" ht="12.75">
      <c r="A23" s="474"/>
      <c r="B23" s="474"/>
      <c r="C23" s="474"/>
      <c r="E23" s="473"/>
      <c r="F23" s="473"/>
    </row>
    <row r="24" spans="1:6" ht="12.75">
      <c r="A24" s="474"/>
      <c r="B24" s="474"/>
      <c r="C24" s="474"/>
      <c r="E24" s="473"/>
      <c r="F24" s="473"/>
    </row>
    <row r="25" spans="1:6" ht="12.75">
      <c r="A25" s="474"/>
      <c r="B25" s="474"/>
      <c r="C25" s="474"/>
      <c r="E25" s="473"/>
      <c r="F25" s="473"/>
    </row>
    <row r="26" spans="1:6" ht="12.75">
      <c r="A26" s="474"/>
      <c r="B26" s="474"/>
      <c r="C26" s="474"/>
      <c r="E26" s="473"/>
      <c r="F26" s="473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9" t="s">
        <v>203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5" t="s">
        <v>125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</row>
    <row r="7" spans="10:11" ht="13.5" thickBot="1">
      <c r="J7" s="413" t="s">
        <v>141</v>
      </c>
      <c r="K7" s="413"/>
    </row>
    <row r="8" spans="1:11" ht="13.5" thickTop="1">
      <c r="A8" s="497" t="s">
        <v>121</v>
      </c>
      <c r="B8" s="498"/>
      <c r="C8" s="499"/>
      <c r="D8" s="503" t="s">
        <v>209</v>
      </c>
      <c r="E8" s="504"/>
      <c r="F8" s="504"/>
      <c r="G8" s="505"/>
      <c r="H8" s="503" t="s">
        <v>222</v>
      </c>
      <c r="I8" s="504"/>
      <c r="J8" s="504"/>
      <c r="K8" s="505"/>
    </row>
    <row r="9" spans="1:11" ht="23.25" thickBot="1">
      <c r="A9" s="500"/>
      <c r="B9" s="501"/>
      <c r="C9" s="502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4" t="s">
        <v>152</v>
      </c>
      <c r="B10" s="495"/>
      <c r="C10" s="496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5" t="s">
        <v>120</v>
      </c>
      <c r="B11" s="437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9" t="s">
        <v>204</v>
      </c>
      <c r="B1" s="389"/>
      <c r="C1" s="389"/>
      <c r="D1" s="389"/>
      <c r="E1" s="389"/>
      <c r="F1" s="389"/>
      <c r="G1" s="389"/>
      <c r="H1" s="389"/>
      <c r="I1" s="38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5" t="s">
        <v>126</v>
      </c>
      <c r="B5" s="395"/>
      <c r="C5" s="395"/>
      <c r="D5" s="395"/>
      <c r="E5" s="395"/>
      <c r="F5" s="395"/>
      <c r="G5" s="395"/>
      <c r="H5" s="395"/>
      <c r="I5" s="39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77" t="s">
        <v>141</v>
      </c>
      <c r="I7" s="477"/>
    </row>
    <row r="9" spans="7:8" ht="12.75">
      <c r="G9" s="389" t="s">
        <v>127</v>
      </c>
      <c r="H9" s="389"/>
    </row>
    <row r="10" spans="2:8" ht="12.75">
      <c r="B10" s="1" t="s">
        <v>162</v>
      </c>
      <c r="C10" s="1"/>
      <c r="D10" s="1"/>
      <c r="E10" s="1"/>
      <c r="F10" s="389"/>
      <c r="G10" s="389"/>
      <c r="H10" s="389"/>
    </row>
    <row r="11" spans="2:8" ht="12.75">
      <c r="B11" s="1"/>
      <c r="C11" s="1"/>
      <c r="D11" s="1"/>
      <c r="E11" s="1"/>
      <c r="F11" s="389"/>
      <c r="G11" s="473"/>
      <c r="H11" s="473"/>
    </row>
    <row r="12" spans="2:8" ht="12.75">
      <c r="B12" s="474" t="s">
        <v>167</v>
      </c>
      <c r="C12" s="474"/>
      <c r="D12" s="474"/>
      <c r="E12" s="474"/>
      <c r="F12" s="389"/>
      <c r="G12" s="389"/>
      <c r="H12" s="389"/>
    </row>
    <row r="13" spans="2:8" ht="12.75">
      <c r="B13" s="1"/>
      <c r="C13" s="1"/>
      <c r="D13" s="1"/>
      <c r="E13" s="1"/>
      <c r="F13" s="389"/>
      <c r="G13" s="389"/>
      <c r="H13" s="389"/>
    </row>
    <row r="14" spans="2:8" ht="12.75">
      <c r="B14" s="474" t="s">
        <v>163</v>
      </c>
      <c r="C14" s="474"/>
      <c r="D14" s="474"/>
      <c r="E14" s="474"/>
      <c r="F14" s="389"/>
      <c r="G14" s="389"/>
      <c r="H14" s="389"/>
    </row>
    <row r="15" spans="2:8" ht="12.75">
      <c r="B15" s="375"/>
      <c r="C15" s="375"/>
      <c r="D15" s="375"/>
      <c r="E15" s="375"/>
      <c r="F15" s="389"/>
      <c r="G15" s="506" t="s">
        <v>168</v>
      </c>
      <c r="H15" s="506"/>
    </row>
    <row r="16" spans="2:8" ht="12.75">
      <c r="B16" s="474" t="s">
        <v>461</v>
      </c>
      <c r="C16" s="474"/>
      <c r="D16" s="474"/>
      <c r="E16" s="474"/>
      <c r="F16" s="389"/>
      <c r="G16" s="506"/>
      <c r="H16" s="506"/>
    </row>
    <row r="17" spans="2:8" ht="12.75">
      <c r="B17" s="375"/>
      <c r="C17" s="375"/>
      <c r="D17" s="375"/>
      <c r="E17" s="375"/>
      <c r="F17" s="389"/>
      <c r="G17" s="3"/>
      <c r="H17" s="3"/>
    </row>
    <row r="18" spans="2:8" ht="12.75">
      <c r="B18" s="474" t="s">
        <v>462</v>
      </c>
      <c r="C18" s="474"/>
      <c r="D18" s="474"/>
      <c r="E18" s="474"/>
      <c r="F18" s="389"/>
      <c r="G18" s="3"/>
      <c r="H18" s="3"/>
    </row>
    <row r="19" spans="2:8" ht="12.75">
      <c r="B19" s="1"/>
      <c r="C19" s="1"/>
      <c r="D19" s="1"/>
      <c r="E19" s="1"/>
      <c r="F19" s="389"/>
      <c r="G19" s="473"/>
      <c r="H19" s="473"/>
    </row>
    <row r="20" spans="2:8" ht="12.75">
      <c r="B20" s="474" t="s">
        <v>162</v>
      </c>
      <c r="C20" s="474"/>
      <c r="D20" s="474"/>
      <c r="E20" s="474"/>
      <c r="F20" s="389"/>
      <c r="G20" s="212"/>
      <c r="H20" s="212"/>
    </row>
    <row r="21" spans="2:8" ht="12.75">
      <c r="B21" s="1"/>
      <c r="C21" s="1"/>
      <c r="D21" s="1"/>
      <c r="E21" s="1"/>
      <c r="F21" s="3"/>
      <c r="G21" s="212"/>
      <c r="H21" s="212"/>
    </row>
    <row r="22" spans="2:8" ht="12.75">
      <c r="B22" s="507" t="s">
        <v>120</v>
      </c>
      <c r="C22" s="507"/>
      <c r="D22" s="507"/>
      <c r="E22" s="507"/>
      <c r="F22" s="507"/>
      <c r="G22" s="395" t="s">
        <v>168</v>
      </c>
      <c r="H22" s="395"/>
    </row>
    <row r="23" spans="2:8" ht="12.75">
      <c r="B23" s="474"/>
      <c r="C23" s="474"/>
      <c r="D23" s="474"/>
      <c r="E23" s="474"/>
      <c r="F23" s="474"/>
      <c r="G23" s="473"/>
      <c r="H23" s="473"/>
    </row>
    <row r="24" spans="2:8" ht="12.75">
      <c r="B24" s="474"/>
      <c r="C24" s="474"/>
      <c r="D24" s="474"/>
      <c r="E24" s="474"/>
      <c r="F24" s="474"/>
      <c r="G24" s="473"/>
      <c r="H24" s="473"/>
    </row>
    <row r="25" spans="2:8" ht="12.75">
      <c r="B25" s="474"/>
      <c r="C25" s="474"/>
      <c r="D25" s="474"/>
      <c r="E25" s="474"/>
      <c r="F25" s="474"/>
      <c r="G25" s="473"/>
      <c r="H25" s="473"/>
    </row>
    <row r="26" spans="2:8" ht="12.75">
      <c r="B26" s="474"/>
      <c r="C26" s="474"/>
      <c r="D26" s="474"/>
      <c r="E26" s="474"/>
      <c r="F26" s="474"/>
      <c r="G26" s="473"/>
      <c r="H26" s="473"/>
    </row>
    <row r="27" spans="2:8" ht="12.75">
      <c r="B27" s="474"/>
      <c r="C27" s="474"/>
      <c r="D27" s="474"/>
      <c r="E27" s="474"/>
      <c r="F27" s="474"/>
      <c r="G27" s="473"/>
      <c r="H27" s="473"/>
    </row>
    <row r="28" spans="2:8" ht="12.75">
      <c r="B28" s="474"/>
      <c r="C28" s="474"/>
      <c r="D28" s="474"/>
      <c r="E28" s="474"/>
      <c r="F28" s="474"/>
      <c r="G28" s="473"/>
      <c r="H28" s="473"/>
    </row>
    <row r="29" spans="2:8" ht="12.75">
      <c r="B29" s="474"/>
      <c r="C29" s="474"/>
      <c r="D29" s="474"/>
      <c r="E29" s="474"/>
      <c r="F29" s="474"/>
      <c r="G29" s="473"/>
      <c r="H29" s="473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3" t="s">
        <v>205</v>
      </c>
      <c r="B1" s="533"/>
      <c r="C1" s="533"/>
      <c r="D1" s="533"/>
      <c r="E1" s="533"/>
      <c r="F1" s="533"/>
      <c r="G1" s="533"/>
    </row>
    <row r="2" spans="1:7" ht="12.75">
      <c r="A2" s="282"/>
      <c r="B2" s="282"/>
      <c r="C2" s="282"/>
      <c r="D2" s="282"/>
      <c r="E2" s="282"/>
      <c r="F2" s="282"/>
      <c r="G2" s="282"/>
    </row>
    <row r="3" spans="1:7" ht="13.5" customHeight="1">
      <c r="A3" s="390" t="s">
        <v>390</v>
      </c>
      <c r="B3" s="390"/>
      <c r="C3" s="390"/>
      <c r="D3" s="390"/>
      <c r="E3" s="390"/>
      <c r="F3" s="390"/>
      <c r="G3" s="390"/>
    </row>
    <row r="4" spans="1:7" ht="12.75">
      <c r="A4" s="282"/>
      <c r="B4" s="282"/>
      <c r="C4" s="282"/>
      <c r="D4" s="282"/>
      <c r="E4" s="282"/>
      <c r="F4" s="282"/>
      <c r="G4" s="282"/>
    </row>
    <row r="5" spans="1:7" ht="12.75">
      <c r="A5" s="534"/>
      <c r="B5" s="534"/>
      <c r="C5" s="534"/>
      <c r="D5" s="534"/>
      <c r="E5" s="534"/>
      <c r="F5" s="534"/>
      <c r="G5" s="534"/>
    </row>
    <row r="6" spans="1:7" ht="12.75">
      <c r="A6" s="534" t="s">
        <v>391</v>
      </c>
      <c r="B6" s="534"/>
      <c r="C6" s="534"/>
      <c r="D6" s="534"/>
      <c r="E6" s="534"/>
      <c r="F6" s="534"/>
      <c r="G6" s="534"/>
    </row>
    <row r="7" spans="1:7" ht="12.75">
      <c r="A7" s="283"/>
      <c r="B7" s="283"/>
      <c r="C7" s="283"/>
      <c r="D7" s="283"/>
      <c r="E7" s="283"/>
      <c r="F7" s="283"/>
      <c r="G7" s="283"/>
    </row>
    <row r="8" spans="1:7" ht="12.75">
      <c r="A8" s="283"/>
      <c r="B8" s="283"/>
      <c r="C8" s="283"/>
      <c r="D8" s="283"/>
      <c r="E8" s="283"/>
      <c r="F8" s="283"/>
      <c r="G8" s="283"/>
    </row>
    <row r="9" spans="1:7" ht="13.5" thickBot="1">
      <c r="A9" s="519" t="s">
        <v>228</v>
      </c>
      <c r="B9" s="519"/>
      <c r="C9" s="519"/>
      <c r="D9" s="282"/>
      <c r="E9" s="282"/>
      <c r="F9" s="520" t="s">
        <v>229</v>
      </c>
      <c r="G9" s="520"/>
    </row>
    <row r="10" spans="1:7" ht="13.5" thickTop="1">
      <c r="A10" s="529" t="s">
        <v>230</v>
      </c>
      <c r="B10" s="523" t="s">
        <v>231</v>
      </c>
      <c r="C10" s="523"/>
      <c r="D10" s="523"/>
      <c r="E10" s="524"/>
      <c r="F10" s="284" t="s">
        <v>232</v>
      </c>
      <c r="G10" s="285" t="s">
        <v>233</v>
      </c>
    </row>
    <row r="11" spans="1:7" ht="12.75">
      <c r="A11" s="530"/>
      <c r="B11" s="531"/>
      <c r="C11" s="531"/>
      <c r="D11" s="531"/>
      <c r="E11" s="532"/>
      <c r="F11" s="286">
        <v>37987</v>
      </c>
      <c r="G11" s="287">
        <v>38352</v>
      </c>
    </row>
    <row r="12" spans="1:7" ht="12.75">
      <c r="A12" s="288" t="s">
        <v>234</v>
      </c>
      <c r="B12" s="510" t="s">
        <v>235</v>
      </c>
      <c r="C12" s="510"/>
      <c r="D12" s="510"/>
      <c r="E12" s="511"/>
      <c r="F12" s="289"/>
      <c r="G12" s="290"/>
    </row>
    <row r="13" spans="1:7" ht="12.75">
      <c r="A13" s="288" t="s">
        <v>236</v>
      </c>
      <c r="B13" s="510" t="s">
        <v>237</v>
      </c>
      <c r="C13" s="510"/>
      <c r="D13" s="510"/>
      <c r="E13" s="511"/>
      <c r="F13" s="289"/>
      <c r="G13" s="290"/>
    </row>
    <row r="14" spans="1:7" ht="12.75">
      <c r="A14" s="288" t="s">
        <v>238</v>
      </c>
      <c r="B14" s="510" t="s">
        <v>239</v>
      </c>
      <c r="C14" s="510"/>
      <c r="D14" s="510"/>
      <c r="E14" s="511"/>
      <c r="F14" s="289"/>
      <c r="G14" s="290"/>
    </row>
    <row r="15" spans="1:7" ht="12.75">
      <c r="A15" s="288" t="s">
        <v>240</v>
      </c>
      <c r="B15" s="510" t="s">
        <v>241</v>
      </c>
      <c r="C15" s="510"/>
      <c r="D15" s="510"/>
      <c r="E15" s="511"/>
      <c r="F15" s="289"/>
      <c r="G15" s="290"/>
    </row>
    <row r="16" spans="1:7" ht="12.75">
      <c r="A16" s="288" t="s">
        <v>242</v>
      </c>
      <c r="B16" s="510" t="s">
        <v>243</v>
      </c>
      <c r="C16" s="510"/>
      <c r="D16" s="510"/>
      <c r="E16" s="511"/>
      <c r="F16" s="289"/>
      <c r="G16" s="290"/>
    </row>
    <row r="17" spans="1:7" ht="12.75">
      <c r="A17" s="288" t="s">
        <v>244</v>
      </c>
      <c r="B17" s="510" t="s">
        <v>245</v>
      </c>
      <c r="C17" s="510"/>
      <c r="D17" s="510"/>
      <c r="E17" s="511"/>
      <c r="F17" s="289"/>
      <c r="G17" s="290"/>
    </row>
    <row r="18" spans="1:7" ht="12.75">
      <c r="A18" s="291" t="s">
        <v>246</v>
      </c>
      <c r="B18" s="508" t="s">
        <v>247</v>
      </c>
      <c r="C18" s="508"/>
      <c r="D18" s="508"/>
      <c r="E18" s="509"/>
      <c r="F18" s="289">
        <f>SUM(F12:F17)</f>
        <v>0</v>
      </c>
      <c r="G18" s="290">
        <f>SUM(G12:G17)</f>
        <v>0</v>
      </c>
    </row>
    <row r="19" spans="1:7" ht="12.75">
      <c r="A19" s="288" t="s">
        <v>248</v>
      </c>
      <c r="B19" s="510" t="s">
        <v>249</v>
      </c>
      <c r="C19" s="510"/>
      <c r="D19" s="510"/>
      <c r="E19" s="511"/>
      <c r="F19" s="289">
        <v>51779</v>
      </c>
      <c r="G19" s="290">
        <v>50376</v>
      </c>
    </row>
    <row r="20" spans="1:7" ht="12.75">
      <c r="A20" s="288"/>
      <c r="B20" s="511" t="s">
        <v>250</v>
      </c>
      <c r="C20" s="528"/>
      <c r="D20" s="528"/>
      <c r="E20" s="528"/>
      <c r="F20" s="289"/>
      <c r="G20" s="290"/>
    </row>
    <row r="21" spans="1:7" ht="12.75">
      <c r="A21" s="288"/>
      <c r="B21" s="511" t="s">
        <v>251</v>
      </c>
      <c r="C21" s="528"/>
      <c r="D21" s="528"/>
      <c r="E21" s="528"/>
      <c r="F21" s="289"/>
      <c r="G21" s="290">
        <v>43832</v>
      </c>
    </row>
    <row r="22" spans="1:7" ht="12.75">
      <c r="A22" s="288"/>
      <c r="B22" s="511" t="s">
        <v>252</v>
      </c>
      <c r="C22" s="528"/>
      <c r="D22" s="528"/>
      <c r="E22" s="528"/>
      <c r="F22" s="289"/>
      <c r="G22" s="290">
        <v>38939</v>
      </c>
    </row>
    <row r="23" spans="1:7" ht="12.75">
      <c r="A23" s="288"/>
      <c r="B23" s="511" t="s">
        <v>253</v>
      </c>
      <c r="C23" s="528"/>
      <c r="D23" s="528"/>
      <c r="E23" s="528"/>
      <c r="F23" s="289"/>
      <c r="G23" s="290">
        <v>4843</v>
      </c>
    </row>
    <row r="24" spans="1:7" ht="12.75">
      <c r="A24" s="288"/>
      <c r="B24" s="511" t="s">
        <v>254</v>
      </c>
      <c r="C24" s="528"/>
      <c r="D24" s="528"/>
      <c r="E24" s="528"/>
      <c r="F24" s="289"/>
      <c r="G24" s="290">
        <v>6544</v>
      </c>
    </row>
    <row r="25" spans="1:7" ht="12.75">
      <c r="A25" s="288" t="s">
        <v>255</v>
      </c>
      <c r="B25" s="510" t="s">
        <v>256</v>
      </c>
      <c r="C25" s="510"/>
      <c r="D25" s="510"/>
      <c r="E25" s="511"/>
      <c r="F25" s="289">
        <v>769</v>
      </c>
      <c r="G25" s="290">
        <v>2860</v>
      </c>
    </row>
    <row r="26" spans="1:7" ht="12.75">
      <c r="A26" s="288" t="s">
        <v>257</v>
      </c>
      <c r="B26" s="510" t="s">
        <v>258</v>
      </c>
      <c r="C26" s="510"/>
      <c r="D26" s="510"/>
      <c r="E26" s="511"/>
      <c r="F26" s="289">
        <v>3933</v>
      </c>
      <c r="G26" s="290">
        <v>2169</v>
      </c>
    </row>
    <row r="27" spans="1:7" ht="12.75">
      <c r="A27" s="288" t="s">
        <v>259</v>
      </c>
      <c r="B27" s="510" t="s">
        <v>260</v>
      </c>
      <c r="C27" s="510"/>
      <c r="D27" s="510"/>
      <c r="E27" s="511"/>
      <c r="F27" s="289"/>
      <c r="G27" s="290"/>
    </row>
    <row r="28" spans="1:7" ht="12.75">
      <c r="A28" s="288" t="s">
        <v>261</v>
      </c>
      <c r="B28" s="510" t="s">
        <v>262</v>
      </c>
      <c r="C28" s="510"/>
      <c r="D28" s="510"/>
      <c r="E28" s="511"/>
      <c r="F28" s="289"/>
      <c r="G28" s="290"/>
    </row>
    <row r="29" spans="1:7" ht="12.75">
      <c r="A29" s="288" t="s">
        <v>263</v>
      </c>
      <c r="B29" s="510" t="s">
        <v>264</v>
      </c>
      <c r="C29" s="510"/>
      <c r="D29" s="510"/>
      <c r="E29" s="511"/>
      <c r="F29" s="289"/>
      <c r="G29" s="290"/>
    </row>
    <row r="30" spans="1:7" ht="12.75">
      <c r="A30" s="288" t="s">
        <v>265</v>
      </c>
      <c r="B30" s="510" t="s">
        <v>266</v>
      </c>
      <c r="C30" s="510"/>
      <c r="D30" s="510"/>
      <c r="E30" s="511"/>
      <c r="F30" s="289"/>
      <c r="G30" s="290"/>
    </row>
    <row r="31" spans="1:7" ht="12.75">
      <c r="A31" s="291" t="s">
        <v>267</v>
      </c>
      <c r="B31" s="508" t="s">
        <v>268</v>
      </c>
      <c r="C31" s="508"/>
      <c r="D31" s="508"/>
      <c r="E31" s="509"/>
      <c r="F31" s="289">
        <f>SUM(F19,F25:F30)</f>
        <v>56481</v>
      </c>
      <c r="G31" s="290">
        <f>SUM(G19,G25:G30)</f>
        <v>55405</v>
      </c>
    </row>
    <row r="32" spans="1:7" ht="12.75">
      <c r="A32" s="288" t="s">
        <v>269</v>
      </c>
      <c r="B32" s="510" t="s">
        <v>270</v>
      </c>
      <c r="C32" s="510"/>
      <c r="D32" s="510"/>
      <c r="E32" s="511"/>
      <c r="F32" s="289">
        <v>36</v>
      </c>
      <c r="G32" s="290">
        <v>36</v>
      </c>
    </row>
    <row r="33" spans="1:7" ht="12.75">
      <c r="A33" s="288" t="s">
        <v>271</v>
      </c>
      <c r="B33" s="510" t="s">
        <v>272</v>
      </c>
      <c r="C33" s="510"/>
      <c r="D33" s="510"/>
      <c r="E33" s="511"/>
      <c r="F33" s="289">
        <v>10</v>
      </c>
      <c r="G33" s="290">
        <v>10</v>
      </c>
    </row>
    <row r="34" spans="1:7" ht="12.75">
      <c r="A34" s="288" t="s">
        <v>273</v>
      </c>
      <c r="B34" s="510" t="s">
        <v>274</v>
      </c>
      <c r="C34" s="510"/>
      <c r="D34" s="510"/>
      <c r="E34" s="511"/>
      <c r="F34" s="289"/>
      <c r="G34" s="290"/>
    </row>
    <row r="35" spans="1:7" ht="12.75">
      <c r="A35" s="288" t="s">
        <v>275</v>
      </c>
      <c r="B35" s="510" t="s">
        <v>276</v>
      </c>
      <c r="C35" s="510"/>
      <c r="D35" s="510"/>
      <c r="E35" s="511"/>
      <c r="F35" s="289"/>
      <c r="G35" s="290"/>
    </row>
    <row r="36" spans="1:7" ht="12.75">
      <c r="A36" s="288" t="s">
        <v>277</v>
      </c>
      <c r="B36" s="510" t="s">
        <v>278</v>
      </c>
      <c r="C36" s="510"/>
      <c r="D36" s="510"/>
      <c r="E36" s="511"/>
      <c r="F36" s="289"/>
      <c r="G36" s="290"/>
    </row>
    <row r="37" spans="1:7" ht="12.75">
      <c r="A37" s="288" t="s">
        <v>279</v>
      </c>
      <c r="B37" s="510" t="s">
        <v>280</v>
      </c>
      <c r="C37" s="510"/>
      <c r="D37" s="510"/>
      <c r="E37" s="511"/>
      <c r="F37" s="289"/>
      <c r="G37" s="290"/>
    </row>
    <row r="38" spans="1:7" ht="12.75">
      <c r="A38" s="291" t="s">
        <v>281</v>
      </c>
      <c r="B38" s="508" t="s">
        <v>282</v>
      </c>
      <c r="C38" s="508"/>
      <c r="D38" s="508"/>
      <c r="E38" s="509"/>
      <c r="F38" s="289">
        <f>SUM(F32:F37)</f>
        <v>46</v>
      </c>
      <c r="G38" s="290">
        <f>SUM(G32:G37)</f>
        <v>46</v>
      </c>
    </row>
    <row r="39" spans="1:7" ht="12.75">
      <c r="A39" s="292"/>
      <c r="B39" s="508" t="s">
        <v>283</v>
      </c>
      <c r="C39" s="508"/>
      <c r="D39" s="508"/>
      <c r="E39" s="509"/>
      <c r="F39" s="289"/>
      <c r="G39" s="290"/>
    </row>
    <row r="40" spans="1:7" ht="12.75">
      <c r="A40" s="291" t="s">
        <v>284</v>
      </c>
      <c r="B40" s="508" t="s">
        <v>285</v>
      </c>
      <c r="C40" s="508"/>
      <c r="D40" s="508"/>
      <c r="E40" s="509"/>
      <c r="F40" s="293">
        <v>18769</v>
      </c>
      <c r="G40" s="294">
        <v>18148</v>
      </c>
    </row>
    <row r="41" spans="1:7" ht="12.75">
      <c r="A41" s="295" t="s">
        <v>286</v>
      </c>
      <c r="B41" s="508" t="s">
        <v>287</v>
      </c>
      <c r="C41" s="508"/>
      <c r="D41" s="508"/>
      <c r="E41" s="509"/>
      <c r="F41" s="293"/>
      <c r="G41" s="294"/>
    </row>
    <row r="42" spans="1:7" ht="12.75">
      <c r="A42" s="291" t="s">
        <v>288</v>
      </c>
      <c r="B42" s="508" t="s">
        <v>289</v>
      </c>
      <c r="C42" s="508"/>
      <c r="D42" s="508"/>
      <c r="E42" s="509"/>
      <c r="F42" s="293">
        <f>SUM(F18,F31,F38,F40,F41)</f>
        <v>75296</v>
      </c>
      <c r="G42" s="294">
        <f>SUM(G18,G31,G38,G40,G41)</f>
        <v>73599</v>
      </c>
    </row>
    <row r="43" spans="1:7" ht="12.75">
      <c r="A43" s="288" t="s">
        <v>290</v>
      </c>
      <c r="B43" s="510" t="s">
        <v>291</v>
      </c>
      <c r="C43" s="510"/>
      <c r="D43" s="510"/>
      <c r="E43" s="511"/>
      <c r="F43" s="293"/>
      <c r="G43" s="294"/>
    </row>
    <row r="44" spans="1:7" ht="12.75">
      <c r="A44" s="288" t="s">
        <v>292</v>
      </c>
      <c r="B44" s="510" t="s">
        <v>293</v>
      </c>
      <c r="C44" s="510"/>
      <c r="D44" s="510"/>
      <c r="E44" s="511"/>
      <c r="F44" s="293"/>
      <c r="G44" s="294"/>
    </row>
    <row r="45" spans="1:7" ht="12.75">
      <c r="A45" s="288" t="s">
        <v>294</v>
      </c>
      <c r="B45" s="510" t="s">
        <v>295</v>
      </c>
      <c r="C45" s="510"/>
      <c r="D45" s="510"/>
      <c r="E45" s="511"/>
      <c r="F45" s="293"/>
      <c r="G45" s="294"/>
    </row>
    <row r="46" spans="1:7" ht="12.75">
      <c r="A46" s="288" t="s">
        <v>296</v>
      </c>
      <c r="B46" s="510" t="s">
        <v>297</v>
      </c>
      <c r="C46" s="510"/>
      <c r="D46" s="510"/>
      <c r="E46" s="511"/>
      <c r="F46" s="293"/>
      <c r="G46" s="294"/>
    </row>
    <row r="47" spans="1:7" ht="12.75">
      <c r="A47" s="288" t="s">
        <v>298</v>
      </c>
      <c r="B47" s="510" t="s">
        <v>299</v>
      </c>
      <c r="C47" s="510"/>
      <c r="D47" s="510"/>
      <c r="E47" s="511"/>
      <c r="F47" s="293"/>
      <c r="G47" s="294"/>
    </row>
    <row r="48" spans="1:7" ht="12.75">
      <c r="A48" s="288" t="s">
        <v>300</v>
      </c>
      <c r="B48" s="510" t="s">
        <v>301</v>
      </c>
      <c r="C48" s="510"/>
      <c r="D48" s="510"/>
      <c r="E48" s="511"/>
      <c r="F48" s="293"/>
      <c r="G48" s="294"/>
    </row>
    <row r="49" spans="1:7" ht="12.75">
      <c r="A49" s="291" t="s">
        <v>246</v>
      </c>
      <c r="B49" s="508" t="s">
        <v>302</v>
      </c>
      <c r="C49" s="508"/>
      <c r="D49" s="508"/>
      <c r="E49" s="509"/>
      <c r="F49" s="293">
        <f>SUM(F43:F48)</f>
        <v>0</v>
      </c>
      <c r="G49" s="294">
        <f>SUM(G43:G48)</f>
        <v>0</v>
      </c>
    </row>
    <row r="50" spans="1:7" ht="12.75">
      <c r="A50" s="288" t="s">
        <v>303</v>
      </c>
      <c r="B50" s="510" t="s">
        <v>304</v>
      </c>
      <c r="C50" s="510"/>
      <c r="D50" s="510"/>
      <c r="E50" s="511"/>
      <c r="F50" s="293"/>
      <c r="G50" s="294"/>
    </row>
    <row r="51" spans="1:7" ht="12.75">
      <c r="A51" s="288" t="s">
        <v>305</v>
      </c>
      <c r="B51" s="510" t="s">
        <v>306</v>
      </c>
      <c r="C51" s="510"/>
      <c r="D51" s="510"/>
      <c r="E51" s="511"/>
      <c r="F51" s="293">
        <v>5368</v>
      </c>
      <c r="G51" s="294">
        <v>5132</v>
      </c>
    </row>
    <row r="52" spans="1:7" ht="12.75">
      <c r="A52" s="288" t="s">
        <v>307</v>
      </c>
      <c r="B52" s="510" t="s">
        <v>308</v>
      </c>
      <c r="C52" s="510"/>
      <c r="D52" s="510"/>
      <c r="E52" s="511"/>
      <c r="F52" s="293"/>
      <c r="G52" s="294"/>
    </row>
    <row r="53" spans="1:7" ht="12.75">
      <c r="A53" s="288" t="s">
        <v>309</v>
      </c>
      <c r="B53" s="510" t="s">
        <v>310</v>
      </c>
      <c r="C53" s="510"/>
      <c r="D53" s="510"/>
      <c r="E53" s="511"/>
      <c r="F53" s="293"/>
      <c r="G53" s="294"/>
    </row>
    <row r="54" spans="1:7" ht="12.75">
      <c r="A54" s="288"/>
      <c r="B54" s="510" t="s">
        <v>311</v>
      </c>
      <c r="C54" s="510"/>
      <c r="D54" s="510"/>
      <c r="E54" s="511"/>
      <c r="F54" s="293"/>
      <c r="G54" s="294"/>
    </row>
    <row r="55" spans="1:7" ht="12.75">
      <c r="A55" s="291" t="s">
        <v>267</v>
      </c>
      <c r="B55" s="508" t="s">
        <v>312</v>
      </c>
      <c r="C55" s="508"/>
      <c r="D55" s="508"/>
      <c r="E55" s="509"/>
      <c r="F55" s="293">
        <f>SUM(F50:F53)</f>
        <v>5368</v>
      </c>
      <c r="G55" s="294">
        <f>SUM(G50:G53)</f>
        <v>5132</v>
      </c>
    </row>
    <row r="56" spans="1:7" ht="12.75">
      <c r="A56" s="296"/>
      <c r="B56" s="297"/>
      <c r="C56" s="297"/>
      <c r="D56" s="297"/>
      <c r="E56" s="297"/>
      <c r="F56" s="527" t="s">
        <v>460</v>
      </c>
      <c r="G56" s="527"/>
    </row>
    <row r="57" spans="1:7" ht="12.75">
      <c r="A57" s="296"/>
      <c r="B57" s="297"/>
      <c r="C57" s="297"/>
      <c r="D57" s="297"/>
      <c r="E57" s="297"/>
      <c r="F57" s="298"/>
      <c r="G57" s="298"/>
    </row>
    <row r="58" spans="1:7" ht="12.75">
      <c r="A58" s="296"/>
      <c r="B58" s="297"/>
      <c r="C58" s="297"/>
      <c r="D58" s="297"/>
      <c r="E58" s="297"/>
      <c r="F58" s="298"/>
      <c r="G58" s="298"/>
    </row>
    <row r="59" spans="1:7" ht="12.75">
      <c r="A59" s="296"/>
      <c r="B59" s="297"/>
      <c r="C59" s="297"/>
      <c r="D59" s="297"/>
      <c r="E59" s="297"/>
      <c r="F59" s="299"/>
      <c r="G59" s="299"/>
    </row>
    <row r="60" spans="1:7" ht="12.75">
      <c r="A60" s="300"/>
      <c r="B60" s="300"/>
      <c r="C60" s="300"/>
      <c r="D60" s="300"/>
      <c r="E60" s="300"/>
      <c r="F60" s="300"/>
      <c r="G60" s="301" t="s">
        <v>229</v>
      </c>
    </row>
    <row r="61" spans="1:7" ht="12.75">
      <c r="A61" s="288" t="s">
        <v>313</v>
      </c>
      <c r="B61" s="510" t="s">
        <v>314</v>
      </c>
      <c r="C61" s="510"/>
      <c r="D61" s="510"/>
      <c r="E61" s="511"/>
      <c r="F61" s="293"/>
      <c r="G61" s="294"/>
    </row>
    <row r="62" spans="1:7" ht="12.75">
      <c r="A62" s="288" t="s">
        <v>315</v>
      </c>
      <c r="B62" s="510" t="s">
        <v>316</v>
      </c>
      <c r="C62" s="510"/>
      <c r="D62" s="510"/>
      <c r="E62" s="511"/>
      <c r="F62" s="293"/>
      <c r="G62" s="294"/>
    </row>
    <row r="63" spans="1:7" ht="12.75">
      <c r="A63" s="291" t="s">
        <v>281</v>
      </c>
      <c r="B63" s="508" t="s">
        <v>317</v>
      </c>
      <c r="C63" s="508"/>
      <c r="D63" s="508"/>
      <c r="E63" s="509"/>
      <c r="F63" s="293">
        <f>SUM(F61:F62)</f>
        <v>0</v>
      </c>
      <c r="G63" s="294">
        <f>SUM(G61:G62)</f>
        <v>0</v>
      </c>
    </row>
    <row r="64" spans="1:7" ht="12.75">
      <c r="A64" s="288" t="s">
        <v>318</v>
      </c>
      <c r="B64" s="510" t="s">
        <v>319</v>
      </c>
      <c r="C64" s="510"/>
      <c r="D64" s="510"/>
      <c r="E64" s="511"/>
      <c r="F64" s="293">
        <v>65</v>
      </c>
      <c r="G64" s="294">
        <v>17</v>
      </c>
    </row>
    <row r="65" spans="1:7" ht="12.75">
      <c r="A65" s="288" t="s">
        <v>320</v>
      </c>
      <c r="B65" s="510" t="s">
        <v>321</v>
      </c>
      <c r="C65" s="510"/>
      <c r="D65" s="510"/>
      <c r="E65" s="511"/>
      <c r="F65" s="293">
        <v>6340</v>
      </c>
      <c r="G65" s="294">
        <v>12425</v>
      </c>
    </row>
    <row r="66" spans="1:7" ht="12.75">
      <c r="A66" s="288" t="s">
        <v>322</v>
      </c>
      <c r="B66" s="510" t="s">
        <v>323</v>
      </c>
      <c r="C66" s="510"/>
      <c r="D66" s="510"/>
      <c r="E66" s="511"/>
      <c r="F66" s="293"/>
      <c r="G66" s="294"/>
    </row>
    <row r="67" spans="1:7" ht="12.75">
      <c r="A67" s="288" t="s">
        <v>324</v>
      </c>
      <c r="B67" s="510" t="s">
        <v>325</v>
      </c>
      <c r="C67" s="510"/>
      <c r="D67" s="510"/>
      <c r="E67" s="511"/>
      <c r="F67" s="293"/>
      <c r="G67" s="294"/>
    </row>
    <row r="68" spans="1:7" ht="12.75">
      <c r="A68" s="291" t="s">
        <v>284</v>
      </c>
      <c r="B68" s="508" t="s">
        <v>326</v>
      </c>
      <c r="C68" s="508"/>
      <c r="D68" s="508"/>
      <c r="E68" s="509"/>
      <c r="F68" s="293">
        <f>SUM(F64:F67)</f>
        <v>6405</v>
      </c>
      <c r="G68" s="294">
        <f>SUM(G64:G67)</f>
        <v>12442</v>
      </c>
    </row>
    <row r="69" spans="1:7" ht="12.75">
      <c r="A69" s="288" t="s">
        <v>327</v>
      </c>
      <c r="B69" s="510" t="s">
        <v>328</v>
      </c>
      <c r="C69" s="510"/>
      <c r="D69" s="510"/>
      <c r="E69" s="511"/>
      <c r="F69" s="293">
        <v>136</v>
      </c>
      <c r="G69" s="294">
        <v>122</v>
      </c>
    </row>
    <row r="70" spans="1:7" ht="12.75">
      <c r="A70" s="288" t="s">
        <v>329</v>
      </c>
      <c r="B70" s="510" t="s">
        <v>330</v>
      </c>
      <c r="C70" s="510"/>
      <c r="D70" s="510"/>
      <c r="E70" s="511"/>
      <c r="F70" s="293">
        <v>133</v>
      </c>
      <c r="G70" s="294">
        <v>186</v>
      </c>
    </row>
    <row r="71" spans="1:7" ht="12.75">
      <c r="A71" s="288" t="s">
        <v>331</v>
      </c>
      <c r="B71" s="510" t="s">
        <v>332</v>
      </c>
      <c r="C71" s="510"/>
      <c r="D71" s="510"/>
      <c r="E71" s="511"/>
      <c r="F71" s="293"/>
      <c r="G71" s="294"/>
    </row>
    <row r="72" spans="1:7" ht="12.75">
      <c r="A72" s="288" t="s">
        <v>333</v>
      </c>
      <c r="B72" s="510" t="s">
        <v>334</v>
      </c>
      <c r="C72" s="510"/>
      <c r="D72" s="510"/>
      <c r="E72" s="511"/>
      <c r="F72" s="293"/>
      <c r="G72" s="294"/>
    </row>
    <row r="73" spans="1:7" ht="12.75">
      <c r="A73" s="291" t="s">
        <v>335</v>
      </c>
      <c r="B73" s="508" t="s">
        <v>336</v>
      </c>
      <c r="C73" s="508"/>
      <c r="D73" s="508"/>
      <c r="E73" s="509"/>
      <c r="F73" s="293">
        <f>SUM(F69:F72)</f>
        <v>269</v>
      </c>
      <c r="G73" s="294">
        <f>SUM(G69:G72)</f>
        <v>308</v>
      </c>
    </row>
    <row r="74" spans="1:7" ht="12.75">
      <c r="A74" s="291" t="s">
        <v>337</v>
      </c>
      <c r="B74" s="508" t="s">
        <v>338</v>
      </c>
      <c r="C74" s="508"/>
      <c r="D74" s="508"/>
      <c r="E74" s="509"/>
      <c r="F74" s="293">
        <f>SUM(F49,F55,F63,F68,F73)</f>
        <v>12042</v>
      </c>
      <c r="G74" s="294">
        <f>SUM(G49,G55,G63,G68,G73)</f>
        <v>17882</v>
      </c>
    </row>
    <row r="75" spans="1:7" ht="13.5" thickBot="1">
      <c r="A75" s="302"/>
      <c r="B75" s="512" t="s">
        <v>339</v>
      </c>
      <c r="C75" s="512"/>
      <c r="D75" s="512"/>
      <c r="E75" s="513"/>
      <c r="F75" s="303">
        <f>SUM(F42,F74)</f>
        <v>87338</v>
      </c>
      <c r="G75" s="304">
        <f>SUM(G42,G74)</f>
        <v>91481</v>
      </c>
    </row>
    <row r="76" spans="1:7" ht="13.5" thickTop="1">
      <c r="A76" s="305"/>
      <c r="B76" s="306"/>
      <c r="C76" s="306"/>
      <c r="D76" s="306"/>
      <c r="E76" s="306"/>
      <c r="F76" s="282"/>
      <c r="G76" s="282"/>
    </row>
    <row r="77" spans="1:7" ht="12.75">
      <c r="A77" s="305"/>
      <c r="B77" s="307"/>
      <c r="C77" s="307"/>
      <c r="D77" s="307"/>
      <c r="E77" s="307"/>
      <c r="F77" s="282"/>
      <c r="G77" s="282"/>
    </row>
    <row r="78" spans="1:7" ht="12.75">
      <c r="A78" s="308"/>
      <c r="B78" s="307"/>
      <c r="C78" s="307"/>
      <c r="D78" s="307"/>
      <c r="E78" s="307"/>
      <c r="F78" s="282"/>
      <c r="G78" s="282"/>
    </row>
    <row r="79" spans="1:7" ht="12.75">
      <c r="A79" s="282"/>
      <c r="B79" s="282"/>
      <c r="C79" s="282"/>
      <c r="D79" s="282"/>
      <c r="E79" s="282"/>
      <c r="F79" s="282"/>
      <c r="G79" s="282"/>
    </row>
    <row r="80" spans="1:7" ht="12.75">
      <c r="A80" s="282"/>
      <c r="B80" s="282"/>
      <c r="C80" s="282"/>
      <c r="D80" s="282"/>
      <c r="E80" s="282"/>
      <c r="F80" s="282"/>
      <c r="G80" s="282"/>
    </row>
    <row r="81" spans="1:7" ht="12.75">
      <c r="A81" s="282"/>
      <c r="B81" s="282"/>
      <c r="C81" s="282"/>
      <c r="D81" s="282"/>
      <c r="E81" s="282"/>
      <c r="F81" s="282"/>
      <c r="G81" s="282"/>
    </row>
    <row r="82" spans="1:7" ht="12.75">
      <c r="A82" s="282"/>
      <c r="B82" s="282"/>
      <c r="C82" s="282"/>
      <c r="D82" s="282"/>
      <c r="E82" s="282"/>
      <c r="F82" s="282"/>
      <c r="G82" s="282"/>
    </row>
    <row r="83" spans="1:7" ht="12.75">
      <c r="A83" s="282"/>
      <c r="B83" s="282"/>
      <c r="C83" s="282"/>
      <c r="D83" s="282"/>
      <c r="E83" s="282"/>
      <c r="F83" s="282"/>
      <c r="G83" s="282"/>
    </row>
    <row r="84" spans="1:7" ht="12.75">
      <c r="A84" s="282"/>
      <c r="B84" s="282"/>
      <c r="C84" s="282"/>
      <c r="D84" s="282"/>
      <c r="E84" s="282"/>
      <c r="F84" s="282"/>
      <c r="G84" s="282"/>
    </row>
    <row r="85" spans="1:7" ht="12.75">
      <c r="A85" s="282"/>
      <c r="B85" s="282"/>
      <c r="C85" s="282"/>
      <c r="D85" s="282"/>
      <c r="E85" s="282"/>
      <c r="F85" s="282"/>
      <c r="G85" s="282"/>
    </row>
    <row r="86" spans="1:7" ht="12.75">
      <c r="A86" s="282"/>
      <c r="B86" s="282"/>
      <c r="C86" s="282"/>
      <c r="D86" s="282"/>
      <c r="E86" s="282"/>
      <c r="F86" s="282"/>
      <c r="G86" s="282"/>
    </row>
    <row r="87" spans="1:7" ht="12.75">
      <c r="A87" s="282"/>
      <c r="B87" s="282"/>
      <c r="C87" s="282"/>
      <c r="D87" s="282"/>
      <c r="E87" s="282"/>
      <c r="F87" s="282"/>
      <c r="G87" s="282"/>
    </row>
    <row r="88" spans="1:7" ht="12.75">
      <c r="A88" s="282"/>
      <c r="B88" s="282"/>
      <c r="C88" s="282"/>
      <c r="D88" s="282"/>
      <c r="E88" s="282"/>
      <c r="F88" s="282"/>
      <c r="G88" s="282"/>
    </row>
    <row r="89" spans="1:7" ht="12.75">
      <c r="A89" s="282"/>
      <c r="B89" s="282"/>
      <c r="C89" s="282"/>
      <c r="D89" s="282"/>
      <c r="E89" s="282"/>
      <c r="F89" s="282"/>
      <c r="G89" s="282"/>
    </row>
    <row r="90" spans="1:7" ht="12.75">
      <c r="A90" s="282"/>
      <c r="B90" s="282"/>
      <c r="C90" s="282"/>
      <c r="D90" s="282"/>
      <c r="E90" s="282"/>
      <c r="F90" s="282"/>
      <c r="G90" s="282"/>
    </row>
    <row r="91" spans="1:7" ht="12.75">
      <c r="A91" s="282"/>
      <c r="B91" s="282"/>
      <c r="C91" s="282"/>
      <c r="D91" s="282"/>
      <c r="E91" s="282"/>
      <c r="F91" s="282"/>
      <c r="G91" s="282"/>
    </row>
    <row r="92" spans="1:7" ht="12.75">
      <c r="A92" s="282"/>
      <c r="B92" s="282"/>
      <c r="C92" s="282"/>
      <c r="D92" s="282"/>
      <c r="E92" s="282"/>
      <c r="F92" s="282"/>
      <c r="G92" s="282"/>
    </row>
    <row r="93" spans="1:7" ht="12.75">
      <c r="A93" s="282"/>
      <c r="B93" s="282"/>
      <c r="C93" s="282"/>
      <c r="D93" s="282"/>
      <c r="E93" s="282"/>
      <c r="F93" s="282"/>
      <c r="G93" s="282"/>
    </row>
    <row r="94" spans="1:7" ht="12.75">
      <c r="A94" s="282"/>
      <c r="B94" s="282"/>
      <c r="C94" s="282"/>
      <c r="D94" s="282"/>
      <c r="E94" s="282"/>
      <c r="F94" s="282"/>
      <c r="G94" s="282"/>
    </row>
    <row r="95" spans="1:7" ht="12.75">
      <c r="A95" s="282"/>
      <c r="B95" s="282"/>
      <c r="C95" s="282"/>
      <c r="D95" s="282"/>
      <c r="E95" s="282"/>
      <c r="F95" s="282"/>
      <c r="G95" s="282"/>
    </row>
    <row r="96" spans="1:7" ht="12.75">
      <c r="A96" s="282"/>
      <c r="B96" s="282"/>
      <c r="C96" s="282"/>
      <c r="D96" s="282"/>
      <c r="E96" s="282"/>
      <c r="F96" s="282"/>
      <c r="G96" s="282"/>
    </row>
    <row r="97" spans="1:7" ht="12.75">
      <c r="A97" s="282"/>
      <c r="B97" s="282"/>
      <c r="C97" s="282"/>
      <c r="D97" s="282"/>
      <c r="E97" s="282"/>
      <c r="F97" s="282"/>
      <c r="G97" s="282"/>
    </row>
    <row r="98" spans="1:7" ht="12.75">
      <c r="A98" s="282"/>
      <c r="B98" s="282"/>
      <c r="C98" s="282"/>
      <c r="D98" s="282"/>
      <c r="E98" s="282"/>
      <c r="F98" s="282"/>
      <c r="G98" s="282"/>
    </row>
    <row r="99" spans="1:7" ht="12.75">
      <c r="A99" s="282"/>
      <c r="B99" s="282"/>
      <c r="C99" s="282"/>
      <c r="D99" s="282"/>
      <c r="E99" s="282"/>
      <c r="F99" s="282"/>
      <c r="G99" s="282"/>
    </row>
    <row r="100" spans="1:7" ht="12.75">
      <c r="A100" s="282"/>
      <c r="B100" s="282"/>
      <c r="C100" s="282"/>
      <c r="D100" s="282"/>
      <c r="E100" s="282"/>
      <c r="F100" s="282"/>
      <c r="G100" s="282"/>
    </row>
    <row r="101" spans="1:7" ht="12.75">
      <c r="A101" s="282"/>
      <c r="B101" s="282"/>
      <c r="C101" s="282"/>
      <c r="D101" s="282"/>
      <c r="E101" s="282"/>
      <c r="F101" s="282"/>
      <c r="G101" s="282"/>
    </row>
    <row r="102" spans="1:7" ht="12.75">
      <c r="A102" s="282"/>
      <c r="B102" s="282"/>
      <c r="C102" s="282"/>
      <c r="D102" s="282"/>
      <c r="E102" s="282"/>
      <c r="F102" s="282"/>
      <c r="G102" s="282"/>
    </row>
    <row r="103" spans="1:7" ht="12.75">
      <c r="A103" s="282"/>
      <c r="B103" s="282"/>
      <c r="C103" s="282"/>
      <c r="D103" s="282"/>
      <c r="E103" s="282"/>
      <c r="F103" s="282"/>
      <c r="G103" s="282"/>
    </row>
    <row r="104" spans="1:7" ht="12.75">
      <c r="A104" s="282"/>
      <c r="B104" s="282"/>
      <c r="C104" s="282"/>
      <c r="D104" s="282"/>
      <c r="E104" s="282"/>
      <c r="F104" s="282"/>
      <c r="G104" s="282"/>
    </row>
    <row r="105" spans="1:7" ht="12.75">
      <c r="A105" s="282"/>
      <c r="B105" s="282"/>
      <c r="C105" s="282"/>
      <c r="D105" s="282"/>
      <c r="E105" s="282"/>
      <c r="F105" s="282"/>
      <c r="G105" s="282"/>
    </row>
    <row r="106" spans="1:7" ht="12.75">
      <c r="A106" s="282"/>
      <c r="B106" s="282"/>
      <c r="C106" s="282"/>
      <c r="D106" s="282"/>
      <c r="E106" s="282"/>
      <c r="F106" s="282"/>
      <c r="G106" s="282"/>
    </row>
    <row r="107" spans="1:7" ht="12.75">
      <c r="A107" s="282"/>
      <c r="B107" s="282"/>
      <c r="C107" s="282"/>
      <c r="D107" s="282"/>
      <c r="E107" s="282"/>
      <c r="F107" s="282"/>
      <c r="G107" s="282"/>
    </row>
    <row r="108" spans="1:7" ht="12.75">
      <c r="A108" s="282"/>
      <c r="B108" s="282"/>
      <c r="C108" s="282"/>
      <c r="D108" s="282"/>
      <c r="E108" s="282"/>
      <c r="F108" s="282"/>
      <c r="G108" s="282"/>
    </row>
    <row r="109" spans="1:7" ht="12.75">
      <c r="A109" s="282"/>
      <c r="B109" s="282"/>
      <c r="C109" s="282"/>
      <c r="D109" s="282"/>
      <c r="E109" s="282"/>
      <c r="F109" s="282"/>
      <c r="G109" s="282"/>
    </row>
    <row r="110" spans="1:7" ht="12.75">
      <c r="A110" s="282"/>
      <c r="B110" s="282"/>
      <c r="C110" s="282"/>
      <c r="D110" s="282"/>
      <c r="E110" s="282"/>
      <c r="F110" s="282"/>
      <c r="G110" s="282"/>
    </row>
    <row r="111" spans="1:7" ht="12.75">
      <c r="A111" s="282"/>
      <c r="B111" s="282"/>
      <c r="C111" s="282"/>
      <c r="D111" s="282"/>
      <c r="E111" s="282"/>
      <c r="F111" s="282"/>
      <c r="G111" s="282"/>
    </row>
    <row r="112" spans="1:7" ht="12.75">
      <c r="A112" s="282"/>
      <c r="B112" s="282"/>
      <c r="C112" s="282"/>
      <c r="D112" s="282"/>
      <c r="E112" s="282"/>
      <c r="F112" s="518" t="s">
        <v>460</v>
      </c>
      <c r="G112" s="518"/>
    </row>
    <row r="113" spans="1:7" ht="12.75">
      <c r="A113" s="282"/>
      <c r="B113" s="282"/>
      <c r="C113" s="282"/>
      <c r="D113" s="282"/>
      <c r="E113" s="282"/>
      <c r="F113" s="309"/>
      <c r="G113" s="309"/>
    </row>
    <row r="114" spans="1:7" ht="12.75">
      <c r="A114" s="282"/>
      <c r="B114" s="282"/>
      <c r="C114" s="282"/>
      <c r="D114" s="282"/>
      <c r="E114" s="282"/>
      <c r="F114" s="309"/>
      <c r="G114" s="309"/>
    </row>
    <row r="115" spans="1:7" ht="12.75">
      <c r="A115" s="282"/>
      <c r="B115" s="282"/>
      <c r="C115" s="282"/>
      <c r="D115" s="282"/>
      <c r="E115" s="282"/>
      <c r="F115" s="282"/>
      <c r="G115" s="282"/>
    </row>
    <row r="116" spans="1:7" ht="13.5" thickBot="1">
      <c r="A116" s="519" t="s">
        <v>340</v>
      </c>
      <c r="B116" s="519"/>
      <c r="C116" s="519"/>
      <c r="D116" s="282"/>
      <c r="E116" s="282"/>
      <c r="F116" s="520" t="s">
        <v>229</v>
      </c>
      <c r="G116" s="520"/>
    </row>
    <row r="117" spans="1:7" ht="13.5" thickTop="1">
      <c r="A117" s="521" t="s">
        <v>230</v>
      </c>
      <c r="B117" s="523" t="s">
        <v>231</v>
      </c>
      <c r="C117" s="523"/>
      <c r="D117" s="523"/>
      <c r="E117" s="524"/>
      <c r="F117" s="310" t="s">
        <v>232</v>
      </c>
      <c r="G117" s="311" t="s">
        <v>233</v>
      </c>
    </row>
    <row r="118" spans="1:7" ht="12.75">
      <c r="A118" s="522"/>
      <c r="B118" s="525"/>
      <c r="C118" s="525"/>
      <c r="D118" s="525"/>
      <c r="E118" s="526"/>
      <c r="F118" s="312">
        <v>37987</v>
      </c>
      <c r="G118" s="313">
        <v>38352</v>
      </c>
    </row>
    <row r="119" spans="1:7" ht="12.75">
      <c r="A119" s="288" t="s">
        <v>234</v>
      </c>
      <c r="B119" s="510" t="s">
        <v>341</v>
      </c>
      <c r="C119" s="510"/>
      <c r="D119" s="510"/>
      <c r="E119" s="511"/>
      <c r="F119" s="293">
        <v>83201</v>
      </c>
      <c r="G119" s="314">
        <v>83201</v>
      </c>
    </row>
    <row r="120" spans="1:7" ht="12.75">
      <c r="A120" s="288" t="s">
        <v>236</v>
      </c>
      <c r="B120" s="510" t="s">
        <v>342</v>
      </c>
      <c r="C120" s="510"/>
      <c r="D120" s="510"/>
      <c r="E120" s="511"/>
      <c r="F120" s="293">
        <v>-4338</v>
      </c>
      <c r="G120" s="314">
        <v>-6676</v>
      </c>
    </row>
    <row r="121" spans="1:7" ht="12.75">
      <c r="A121" s="288" t="s">
        <v>238</v>
      </c>
      <c r="B121" s="510" t="s">
        <v>343</v>
      </c>
      <c r="C121" s="510"/>
      <c r="D121" s="510"/>
      <c r="E121" s="511"/>
      <c r="F121" s="293"/>
      <c r="G121" s="314"/>
    </row>
    <row r="122" spans="1:7" ht="12.75">
      <c r="A122" s="291" t="s">
        <v>344</v>
      </c>
      <c r="B122" s="508" t="s">
        <v>345</v>
      </c>
      <c r="C122" s="508"/>
      <c r="D122" s="508"/>
      <c r="E122" s="509"/>
      <c r="F122" s="293">
        <f>SUM(F119:F121)</f>
        <v>78863</v>
      </c>
      <c r="G122" s="314">
        <f>SUM(G119:G121)</f>
        <v>76525</v>
      </c>
    </row>
    <row r="123" spans="1:7" ht="12.75">
      <c r="A123" s="288" t="s">
        <v>240</v>
      </c>
      <c r="B123" s="510" t="s">
        <v>346</v>
      </c>
      <c r="C123" s="510"/>
      <c r="D123" s="510"/>
      <c r="E123" s="511"/>
      <c r="F123" s="293">
        <v>6674</v>
      </c>
      <c r="G123" s="314">
        <v>12732</v>
      </c>
    </row>
    <row r="124" spans="1:7" ht="12.75">
      <c r="A124" s="288"/>
      <c r="B124" s="510" t="s">
        <v>347</v>
      </c>
      <c r="C124" s="510"/>
      <c r="D124" s="510"/>
      <c r="E124" s="511"/>
      <c r="F124" s="293">
        <v>6674</v>
      </c>
      <c r="G124" s="314">
        <v>6058</v>
      </c>
    </row>
    <row r="125" spans="1:7" ht="12.75">
      <c r="A125" s="288"/>
      <c r="B125" s="510" t="s">
        <v>348</v>
      </c>
      <c r="C125" s="510"/>
      <c r="D125" s="510"/>
      <c r="E125" s="511"/>
      <c r="F125" s="293"/>
      <c r="G125" s="314">
        <v>6674</v>
      </c>
    </row>
    <row r="126" spans="1:7" ht="12.75">
      <c r="A126" s="288" t="s">
        <v>242</v>
      </c>
      <c r="B126" s="510" t="s">
        <v>349</v>
      </c>
      <c r="C126" s="510"/>
      <c r="D126" s="510"/>
      <c r="E126" s="511"/>
      <c r="F126" s="293"/>
      <c r="G126" s="314"/>
    </row>
    <row r="127" spans="1:7" ht="12.75">
      <c r="A127" s="288" t="s">
        <v>244</v>
      </c>
      <c r="B127" s="510" t="s">
        <v>350</v>
      </c>
      <c r="C127" s="510"/>
      <c r="D127" s="510"/>
      <c r="E127" s="511"/>
      <c r="F127" s="293"/>
      <c r="G127" s="314"/>
    </row>
    <row r="128" spans="1:7" ht="12.75">
      <c r="A128" s="288" t="s">
        <v>248</v>
      </c>
      <c r="B128" s="510" t="s">
        <v>351</v>
      </c>
      <c r="C128" s="510"/>
      <c r="D128" s="510"/>
      <c r="E128" s="511"/>
      <c r="F128" s="293"/>
      <c r="G128" s="314"/>
    </row>
    <row r="129" spans="1:7" ht="12.75">
      <c r="A129" s="288" t="s">
        <v>255</v>
      </c>
      <c r="B129" s="510" t="s">
        <v>352</v>
      </c>
      <c r="C129" s="510"/>
      <c r="D129" s="510"/>
      <c r="E129" s="511"/>
      <c r="F129" s="293"/>
      <c r="G129" s="314"/>
    </row>
    <row r="130" spans="1:7" ht="12.75">
      <c r="A130" s="291" t="s">
        <v>246</v>
      </c>
      <c r="B130" s="508" t="s">
        <v>353</v>
      </c>
      <c r="C130" s="508"/>
      <c r="D130" s="508"/>
      <c r="E130" s="509"/>
      <c r="F130" s="293">
        <f>SUM(F123,F126:F129)</f>
        <v>6674</v>
      </c>
      <c r="G130" s="314">
        <f>SUM(G123,G126:G129)</f>
        <v>12732</v>
      </c>
    </row>
    <row r="131" spans="1:7" ht="12.75">
      <c r="A131" s="288" t="s">
        <v>257</v>
      </c>
      <c r="B131" s="510" t="s">
        <v>354</v>
      </c>
      <c r="C131" s="510"/>
      <c r="D131" s="510"/>
      <c r="E131" s="511"/>
      <c r="F131" s="293"/>
      <c r="G131" s="314"/>
    </row>
    <row r="132" spans="1:7" ht="12.75">
      <c r="A132" s="288"/>
      <c r="B132" s="510" t="s">
        <v>355</v>
      </c>
      <c r="C132" s="510"/>
      <c r="D132" s="510"/>
      <c r="E132" s="511"/>
      <c r="F132" s="293"/>
      <c r="G132" s="314"/>
    </row>
    <row r="133" spans="1:7" ht="12.75">
      <c r="A133" s="315"/>
      <c r="B133" s="510" t="s">
        <v>356</v>
      </c>
      <c r="C133" s="510"/>
      <c r="D133" s="510"/>
      <c r="E133" s="511"/>
      <c r="F133" s="293"/>
      <c r="G133" s="314"/>
    </row>
    <row r="134" spans="1:7" ht="12.75">
      <c r="A134" s="288" t="s">
        <v>259</v>
      </c>
      <c r="B134" s="510" t="s">
        <v>357</v>
      </c>
      <c r="C134" s="510"/>
      <c r="D134" s="510"/>
      <c r="E134" s="511"/>
      <c r="F134" s="293"/>
      <c r="G134" s="314"/>
    </row>
    <row r="135" spans="1:7" ht="12.75">
      <c r="A135" s="288" t="s">
        <v>261</v>
      </c>
      <c r="B135" s="510" t="s">
        <v>358</v>
      </c>
      <c r="C135" s="510"/>
      <c r="D135" s="510"/>
      <c r="E135" s="511"/>
      <c r="F135" s="293"/>
      <c r="G135" s="314"/>
    </row>
    <row r="136" spans="1:7" ht="12.75">
      <c r="A136" s="288" t="s">
        <v>263</v>
      </c>
      <c r="B136" s="510" t="s">
        <v>359</v>
      </c>
      <c r="C136" s="510"/>
      <c r="D136" s="510"/>
      <c r="E136" s="511"/>
      <c r="F136" s="293"/>
      <c r="G136" s="314"/>
    </row>
    <row r="137" spans="1:7" ht="12.75">
      <c r="A137" s="291" t="s">
        <v>267</v>
      </c>
      <c r="B137" s="508" t="s">
        <v>360</v>
      </c>
      <c r="C137" s="508"/>
      <c r="D137" s="508"/>
      <c r="E137" s="509"/>
      <c r="F137" s="293">
        <f>SUM(F131,F134:F136)</f>
        <v>0</v>
      </c>
      <c r="G137" s="314">
        <f>SUM(G131,G134:G136)</f>
        <v>0</v>
      </c>
    </row>
    <row r="138" spans="1:7" ht="12.75">
      <c r="A138" s="291" t="s">
        <v>361</v>
      </c>
      <c r="B138" s="516" t="s">
        <v>362</v>
      </c>
      <c r="C138" s="516"/>
      <c r="D138" s="516"/>
      <c r="E138" s="517"/>
      <c r="F138" s="293">
        <f>SUM(F130,F137)</f>
        <v>6674</v>
      </c>
      <c r="G138" s="314">
        <f>SUM(G130,G137)</f>
        <v>12732</v>
      </c>
    </row>
    <row r="139" spans="1:7" ht="12.75">
      <c r="A139" s="288" t="s">
        <v>265</v>
      </c>
      <c r="B139" s="510" t="s">
        <v>363</v>
      </c>
      <c r="C139" s="510"/>
      <c r="D139" s="510"/>
      <c r="E139" s="511"/>
      <c r="F139" s="293"/>
      <c r="G139" s="314"/>
    </row>
    <row r="140" spans="1:7" ht="12.75">
      <c r="A140" s="288" t="s">
        <v>269</v>
      </c>
      <c r="B140" s="510" t="s">
        <v>364</v>
      </c>
      <c r="C140" s="510"/>
      <c r="D140" s="510"/>
      <c r="E140" s="511"/>
      <c r="F140" s="293"/>
      <c r="G140" s="314"/>
    </row>
    <row r="141" spans="1:7" ht="12.75">
      <c r="A141" s="288" t="s">
        <v>271</v>
      </c>
      <c r="B141" s="510" t="s">
        <v>365</v>
      </c>
      <c r="C141" s="510"/>
      <c r="D141" s="510"/>
      <c r="E141" s="511"/>
      <c r="F141" s="293"/>
      <c r="G141" s="314"/>
    </row>
    <row r="142" spans="1:7" ht="12.75">
      <c r="A142" s="288" t="s">
        <v>273</v>
      </c>
      <c r="B142" s="510" t="s">
        <v>366</v>
      </c>
      <c r="C142" s="510"/>
      <c r="D142" s="510"/>
      <c r="E142" s="511"/>
      <c r="F142" s="293"/>
      <c r="G142" s="314"/>
    </row>
    <row r="143" spans="1:7" ht="12.75">
      <c r="A143" s="291" t="s">
        <v>246</v>
      </c>
      <c r="B143" s="508" t="s">
        <v>367</v>
      </c>
      <c r="C143" s="508"/>
      <c r="D143" s="508"/>
      <c r="E143" s="509"/>
      <c r="F143" s="293"/>
      <c r="G143" s="314"/>
    </row>
    <row r="144" spans="1:7" ht="12.75">
      <c r="A144" s="288" t="s">
        <v>275</v>
      </c>
      <c r="B144" s="510" t="s">
        <v>308</v>
      </c>
      <c r="C144" s="510"/>
      <c r="D144" s="510"/>
      <c r="E144" s="511"/>
      <c r="F144" s="293"/>
      <c r="G144" s="314"/>
    </row>
    <row r="145" spans="1:7" ht="12.75">
      <c r="A145" s="288" t="s">
        <v>277</v>
      </c>
      <c r="B145" s="510" t="s">
        <v>368</v>
      </c>
      <c r="C145" s="510"/>
      <c r="D145" s="510"/>
      <c r="E145" s="511"/>
      <c r="F145" s="293"/>
      <c r="G145" s="314"/>
    </row>
    <row r="146" spans="1:7" ht="12.75">
      <c r="A146" s="288" t="s">
        <v>279</v>
      </c>
      <c r="B146" s="510" t="s">
        <v>369</v>
      </c>
      <c r="C146" s="510"/>
      <c r="D146" s="510"/>
      <c r="E146" s="511"/>
      <c r="F146" s="293">
        <v>21</v>
      </c>
      <c r="G146" s="314">
        <v>400</v>
      </c>
    </row>
    <row r="147" spans="1:7" ht="12.75">
      <c r="A147" s="288"/>
      <c r="B147" s="510" t="s">
        <v>370</v>
      </c>
      <c r="C147" s="510"/>
      <c r="D147" s="510"/>
      <c r="E147" s="511"/>
      <c r="F147" s="293">
        <v>21</v>
      </c>
      <c r="G147" s="314">
        <v>400</v>
      </c>
    </row>
    <row r="148" spans="1:7" ht="12.75">
      <c r="A148" s="288"/>
      <c r="B148" s="510" t="s">
        <v>371</v>
      </c>
      <c r="C148" s="510"/>
      <c r="D148" s="510"/>
      <c r="E148" s="511"/>
      <c r="F148" s="293"/>
      <c r="G148" s="314"/>
    </row>
    <row r="149" spans="1:7" ht="12.75">
      <c r="A149" s="288" t="s">
        <v>290</v>
      </c>
      <c r="B149" s="510" t="s">
        <v>372</v>
      </c>
      <c r="C149" s="510"/>
      <c r="D149" s="510"/>
      <c r="E149" s="511"/>
      <c r="F149" s="293">
        <v>1780</v>
      </c>
      <c r="G149" s="314">
        <v>1806</v>
      </c>
    </row>
    <row r="150" spans="1:7" ht="12.75">
      <c r="A150" s="288"/>
      <c r="B150" s="510" t="s">
        <v>373</v>
      </c>
      <c r="C150" s="510"/>
      <c r="D150" s="510"/>
      <c r="E150" s="511"/>
      <c r="F150" s="293"/>
      <c r="G150" s="314"/>
    </row>
    <row r="151" spans="1:7" ht="12.75">
      <c r="A151" s="288"/>
      <c r="B151" s="510" t="s">
        <v>374</v>
      </c>
      <c r="C151" s="510"/>
      <c r="D151" s="510"/>
      <c r="E151" s="511"/>
      <c r="F151" s="293"/>
      <c r="G151" s="314"/>
    </row>
    <row r="152" spans="1:7" ht="12.75">
      <c r="A152" s="288"/>
      <c r="B152" s="510" t="s">
        <v>375</v>
      </c>
      <c r="C152" s="510"/>
      <c r="D152" s="510"/>
      <c r="E152" s="511"/>
      <c r="F152" s="293"/>
      <c r="G152" s="314"/>
    </row>
    <row r="153" spans="1:7" ht="12.75">
      <c r="A153" s="288"/>
      <c r="B153" s="510" t="s">
        <v>376</v>
      </c>
      <c r="C153" s="510"/>
      <c r="D153" s="510"/>
      <c r="E153" s="511"/>
      <c r="F153" s="293">
        <v>169</v>
      </c>
      <c r="G153" s="314">
        <v>172</v>
      </c>
    </row>
    <row r="154" spans="1:7" ht="12.75">
      <c r="A154" s="288"/>
      <c r="B154" s="510" t="s">
        <v>377</v>
      </c>
      <c r="C154" s="510"/>
      <c r="D154" s="510"/>
      <c r="E154" s="511"/>
      <c r="F154" s="293">
        <v>1611</v>
      </c>
      <c r="G154" s="314">
        <v>1634</v>
      </c>
    </row>
    <row r="155" spans="1:7" ht="12.75">
      <c r="A155" s="291" t="s">
        <v>267</v>
      </c>
      <c r="B155" s="508" t="s">
        <v>378</v>
      </c>
      <c r="C155" s="508"/>
      <c r="D155" s="508"/>
      <c r="E155" s="509"/>
      <c r="F155" s="293">
        <f>SUM(F144:F146,F149)</f>
        <v>1801</v>
      </c>
      <c r="G155" s="314">
        <f>SUM(G144:G146,G149)</f>
        <v>2206</v>
      </c>
    </row>
    <row r="156" spans="1:7" ht="12.75">
      <c r="A156" s="288" t="s">
        <v>292</v>
      </c>
      <c r="B156" s="510" t="s">
        <v>379</v>
      </c>
      <c r="C156" s="510"/>
      <c r="D156" s="510"/>
      <c r="E156" s="511"/>
      <c r="F156" s="293"/>
      <c r="G156" s="314">
        <v>18</v>
      </c>
    </row>
    <row r="157" spans="1:7" ht="12.75">
      <c r="A157" s="288" t="s">
        <v>294</v>
      </c>
      <c r="B157" s="510" t="s">
        <v>380</v>
      </c>
      <c r="C157" s="510"/>
      <c r="D157" s="510"/>
      <c r="E157" s="511"/>
      <c r="F157" s="293"/>
      <c r="G157" s="314"/>
    </row>
    <row r="158" spans="1:7" ht="12.75">
      <c r="A158" s="288" t="s">
        <v>296</v>
      </c>
      <c r="B158" s="510" t="s">
        <v>381</v>
      </c>
      <c r="C158" s="510"/>
      <c r="D158" s="510"/>
      <c r="E158" s="511"/>
      <c r="F158" s="293"/>
      <c r="G158" s="314"/>
    </row>
    <row r="159" spans="1:7" ht="12.75">
      <c r="A159" s="288" t="s">
        <v>382</v>
      </c>
      <c r="B159" s="510" t="s">
        <v>383</v>
      </c>
      <c r="C159" s="510"/>
      <c r="D159" s="510"/>
      <c r="E159" s="511"/>
      <c r="F159" s="293"/>
      <c r="G159" s="314"/>
    </row>
    <row r="160" spans="1:7" ht="12.75">
      <c r="A160" s="288"/>
      <c r="B160" s="510" t="s">
        <v>384</v>
      </c>
      <c r="C160" s="510"/>
      <c r="D160" s="510"/>
      <c r="E160" s="511"/>
      <c r="F160" s="293"/>
      <c r="G160" s="314"/>
    </row>
    <row r="161" spans="1:7" ht="12.75">
      <c r="A161" s="288"/>
      <c r="B161" s="514" t="s">
        <v>385</v>
      </c>
      <c r="C161" s="514"/>
      <c r="D161" s="514"/>
      <c r="E161" s="515"/>
      <c r="F161" s="293"/>
      <c r="G161" s="314"/>
    </row>
    <row r="162" spans="1:7" ht="12.75">
      <c r="A162" s="291" t="s">
        <v>281</v>
      </c>
      <c r="B162" s="508" t="s">
        <v>386</v>
      </c>
      <c r="C162" s="508"/>
      <c r="D162" s="508"/>
      <c r="E162" s="509"/>
      <c r="F162" s="293">
        <f>SUM(F156:F159)</f>
        <v>0</v>
      </c>
      <c r="G162" s="314">
        <f>SUM(G156:G159)</f>
        <v>18</v>
      </c>
    </row>
    <row r="163" spans="1:7" ht="12.75">
      <c r="A163" s="291" t="s">
        <v>387</v>
      </c>
      <c r="B163" s="508" t="s">
        <v>388</v>
      </c>
      <c r="C163" s="508"/>
      <c r="D163" s="508"/>
      <c r="E163" s="509"/>
      <c r="F163" s="293">
        <f>SUM(F143,F155,F162)</f>
        <v>1801</v>
      </c>
      <c r="G163" s="314">
        <f>SUM(G143,G155,G162)</f>
        <v>2224</v>
      </c>
    </row>
    <row r="164" spans="1:7" ht="13.5" thickBot="1">
      <c r="A164" s="316"/>
      <c r="B164" s="512" t="s">
        <v>389</v>
      </c>
      <c r="C164" s="512"/>
      <c r="D164" s="512"/>
      <c r="E164" s="513"/>
      <c r="F164" s="303">
        <f>SUM(F122,F138,F163)</f>
        <v>87338</v>
      </c>
      <c r="G164" s="317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2020-07-15T11:20:39Z</dcterms:modified>
  <cp:category/>
  <cp:version/>
  <cp:contentType/>
  <cp:contentStatus/>
</cp:coreProperties>
</file>