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s\Documents\AA\Tamás\Somogyhárságy\Rendeletek\2018. évi zárszámadás\"/>
    </mc:Choice>
  </mc:AlternateContent>
  <xr:revisionPtr revIDLastSave="0" documentId="13_ncr:1_{C676B3B8-22F5-44AC-B6D5-41621C011BED}" xr6:coauthVersionLast="43" xr6:coauthVersionMax="43" xr10:uidLastSave="{00000000-0000-0000-0000-000000000000}"/>
  <bookViews>
    <workbookView xWindow="-120" yWindow="-120" windowWidth="20730" windowHeight="11160" firstSheet="7" activeTab="10" xr2:uid="{00000000-000D-0000-FFFF-FFFF00000000}"/>
  </bookViews>
  <sheets>
    <sheet name="1. számú melléklet " sheetId="32" r:id="rId1"/>
    <sheet name="2. számú melléklet" sheetId="34" r:id="rId2"/>
    <sheet name="3. számú melléklet" sheetId="36" r:id="rId3"/>
    <sheet name="4. számú melléklet" sheetId="37" r:id="rId4"/>
    <sheet name="5. számú melléklet " sheetId="16" r:id="rId5"/>
    <sheet name="6. számú melléklet " sheetId="17" r:id="rId6"/>
    <sheet name="7. számú melléklet" sheetId="21" r:id="rId7"/>
    <sheet name="8. számú melléklet " sheetId="20" r:id="rId8"/>
    <sheet name="9. számú melléklet" sheetId="35" r:id="rId9"/>
    <sheet name="10. számú melléklet" sheetId="38" r:id="rId10"/>
    <sheet name="11. számú melléklet" sheetId="39" r:id="rId11"/>
  </sheets>
  <definedNames>
    <definedName name="_xlnm.Print_Titles" localSheetId="2">'3. számú melléklet'!$1:$5</definedName>
    <definedName name="_xlnm.Print_Titles" localSheetId="3">'4. számú melléklet'!$1:$5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38" l="1"/>
  <c r="B14" i="38" s="1"/>
  <c r="B10" i="38"/>
  <c r="N15" i="21" l="1"/>
  <c r="D152" i="37"/>
  <c r="E152" i="37"/>
  <c r="F152" i="37"/>
  <c r="G152" i="37"/>
  <c r="H152" i="37"/>
  <c r="I152" i="37"/>
  <c r="J152" i="37"/>
  <c r="K152" i="37"/>
  <c r="N138" i="37"/>
  <c r="N139" i="37"/>
  <c r="E140" i="37"/>
  <c r="K127" i="37"/>
  <c r="J127" i="37"/>
  <c r="I127" i="37"/>
  <c r="H127" i="37"/>
  <c r="G127" i="37"/>
  <c r="F127" i="37"/>
  <c r="E127" i="37"/>
  <c r="D127" i="37"/>
  <c r="C127" i="37"/>
  <c r="L127" i="37" s="1"/>
  <c r="N126" i="37"/>
  <c r="M126" i="37"/>
  <c r="L126" i="37"/>
  <c r="M125" i="37"/>
  <c r="L125" i="37"/>
  <c r="N124" i="37"/>
  <c r="M124" i="37"/>
  <c r="L124" i="37"/>
  <c r="N123" i="37"/>
  <c r="M123" i="37"/>
  <c r="L123" i="37"/>
  <c r="N108" i="37"/>
  <c r="N109" i="37"/>
  <c r="D112" i="37"/>
  <c r="E112" i="37"/>
  <c r="F112" i="37"/>
  <c r="G112" i="37"/>
  <c r="H112" i="37"/>
  <c r="I112" i="37"/>
  <c r="J112" i="37"/>
  <c r="K112" i="37"/>
  <c r="C112" i="37"/>
  <c r="N100" i="37"/>
  <c r="N87" i="37"/>
  <c r="N88" i="37"/>
  <c r="N89" i="37"/>
  <c r="N90" i="37"/>
  <c r="N76" i="37"/>
  <c r="N77" i="37"/>
  <c r="N78" i="37"/>
  <c r="D80" i="37"/>
  <c r="E80" i="37"/>
  <c r="F80" i="37"/>
  <c r="G80" i="37"/>
  <c r="H80" i="37"/>
  <c r="I80" i="37"/>
  <c r="J80" i="37"/>
  <c r="K80" i="37"/>
  <c r="N71" i="37"/>
  <c r="N69" i="37"/>
  <c r="N70" i="37"/>
  <c r="D73" i="37"/>
  <c r="E73" i="37"/>
  <c r="F73" i="37"/>
  <c r="G73" i="37"/>
  <c r="H73" i="37"/>
  <c r="I73" i="37"/>
  <c r="J73" i="37"/>
  <c r="K73" i="37"/>
  <c r="C73" i="37"/>
  <c r="M55" i="37"/>
  <c r="N55" i="37"/>
  <c r="L55" i="37"/>
  <c r="M54" i="37"/>
  <c r="N54" i="37"/>
  <c r="L54" i="37"/>
  <c r="D57" i="37"/>
  <c r="E57" i="37"/>
  <c r="F57" i="37"/>
  <c r="G57" i="37"/>
  <c r="H57" i="37"/>
  <c r="I57" i="37"/>
  <c r="J57" i="37"/>
  <c r="K57" i="37"/>
  <c r="C57" i="37"/>
  <c r="D50" i="37"/>
  <c r="E50" i="37"/>
  <c r="F50" i="37"/>
  <c r="G50" i="37"/>
  <c r="H50" i="37"/>
  <c r="I50" i="37"/>
  <c r="J50" i="37"/>
  <c r="K50" i="37"/>
  <c r="N35" i="37"/>
  <c r="N36" i="37"/>
  <c r="N25" i="37"/>
  <c r="D27" i="37"/>
  <c r="E27" i="37"/>
  <c r="F27" i="37"/>
  <c r="G27" i="37"/>
  <c r="H27" i="37"/>
  <c r="I27" i="37"/>
  <c r="J27" i="37"/>
  <c r="K27" i="37"/>
  <c r="C27" i="37"/>
  <c r="D22" i="37"/>
  <c r="E22" i="37"/>
  <c r="F22" i="37"/>
  <c r="G22" i="37"/>
  <c r="H22" i="37"/>
  <c r="I22" i="37"/>
  <c r="J22" i="37"/>
  <c r="K22" i="37"/>
  <c r="D17" i="37"/>
  <c r="E17" i="37"/>
  <c r="F17" i="37"/>
  <c r="G17" i="37"/>
  <c r="H17" i="37"/>
  <c r="I17" i="37"/>
  <c r="J17" i="37"/>
  <c r="K17" i="37"/>
  <c r="C17" i="37"/>
  <c r="M15" i="37"/>
  <c r="N15" i="37"/>
  <c r="L15" i="37"/>
  <c r="M127" i="37" l="1"/>
  <c r="N127" i="37"/>
  <c r="H71" i="36"/>
  <c r="N69" i="36"/>
  <c r="D66" i="36"/>
  <c r="E66" i="36"/>
  <c r="F66" i="36"/>
  <c r="G66" i="36"/>
  <c r="H66" i="36"/>
  <c r="I66" i="36"/>
  <c r="J66" i="36"/>
  <c r="K66" i="36"/>
  <c r="C66" i="36"/>
  <c r="M64" i="36"/>
  <c r="N64" i="36"/>
  <c r="L64" i="36"/>
  <c r="D28" i="36"/>
  <c r="E28" i="36"/>
  <c r="F28" i="36"/>
  <c r="G28" i="36"/>
  <c r="H28" i="36"/>
  <c r="C28" i="36"/>
  <c r="M26" i="36"/>
  <c r="N26" i="36"/>
  <c r="L26" i="36"/>
  <c r="L17" i="36"/>
  <c r="M17" i="36"/>
  <c r="N17" i="36"/>
  <c r="E19" i="36"/>
  <c r="N12" i="36"/>
  <c r="N11" i="36"/>
  <c r="L11" i="36"/>
  <c r="O30" i="34"/>
  <c r="S30" i="34"/>
  <c r="N26" i="34"/>
  <c r="N30" i="34" s="1"/>
  <c r="O26" i="34"/>
  <c r="P26" i="34"/>
  <c r="P30" i="34" s="1"/>
  <c r="Q26" i="34"/>
  <c r="Q30" i="34" s="1"/>
  <c r="R26" i="34"/>
  <c r="R30" i="34" s="1"/>
  <c r="S26" i="34"/>
  <c r="M31" i="34"/>
  <c r="C152" i="37" l="1"/>
  <c r="M150" i="37"/>
  <c r="N150" i="37"/>
  <c r="L150" i="37"/>
  <c r="N56" i="37"/>
  <c r="N57" i="37" s="1"/>
  <c r="M56" i="37"/>
  <c r="M57" i="37" s="1"/>
  <c r="L56" i="37"/>
  <c r="L57" i="37" s="1"/>
  <c r="C50" i="37"/>
  <c r="N48" i="37"/>
  <c r="M48" i="37"/>
  <c r="L48" i="37"/>
  <c r="N46" i="36" l="1"/>
  <c r="M46" i="36"/>
  <c r="L46" i="36"/>
  <c r="K42" i="36"/>
  <c r="J42" i="36"/>
  <c r="I42" i="36"/>
  <c r="H42" i="36"/>
  <c r="G42" i="36"/>
  <c r="F42" i="36"/>
  <c r="E42" i="36"/>
  <c r="D42" i="36"/>
  <c r="M42" i="36" s="1"/>
  <c r="C42" i="36"/>
  <c r="N41" i="36"/>
  <c r="M41" i="36"/>
  <c r="L41" i="36"/>
  <c r="L42" i="36" s="1"/>
  <c r="K38" i="36"/>
  <c r="J38" i="36"/>
  <c r="I38" i="36"/>
  <c r="H38" i="36"/>
  <c r="G38" i="36"/>
  <c r="F38" i="36"/>
  <c r="E38" i="36"/>
  <c r="D38" i="36"/>
  <c r="C38" i="36"/>
  <c r="N37" i="36"/>
  <c r="M37" i="36"/>
  <c r="L37" i="36"/>
  <c r="L38" i="36" s="1"/>
  <c r="L32" i="36"/>
  <c r="L33" i="36"/>
  <c r="G31" i="32"/>
  <c r="M14" i="34" s="1"/>
  <c r="M38" i="36" l="1"/>
  <c r="N38" i="36"/>
  <c r="N42" i="36"/>
  <c r="K31" i="37"/>
  <c r="J31" i="37"/>
  <c r="I31" i="37"/>
  <c r="H31" i="37"/>
  <c r="G31" i="37"/>
  <c r="F31" i="37"/>
  <c r="E31" i="37"/>
  <c r="D31" i="37"/>
  <c r="C31" i="37"/>
  <c r="L31" i="37" s="1"/>
  <c r="N30" i="37"/>
  <c r="M30" i="37"/>
  <c r="L30" i="37"/>
  <c r="N32" i="36"/>
  <c r="M32" i="36"/>
  <c r="M7" i="34"/>
  <c r="M31" i="37" l="1"/>
  <c r="N31" i="37"/>
  <c r="K160" i="37"/>
  <c r="J160" i="37"/>
  <c r="I160" i="37"/>
  <c r="H160" i="37"/>
  <c r="G160" i="37"/>
  <c r="F160" i="37"/>
  <c r="E160" i="37"/>
  <c r="D160" i="37"/>
  <c r="C160" i="37"/>
  <c r="N159" i="37"/>
  <c r="M159" i="37"/>
  <c r="L159" i="37"/>
  <c r="C22" i="37"/>
  <c r="L20" i="37"/>
  <c r="M20" i="37"/>
  <c r="N20" i="37"/>
  <c r="N160" i="37" l="1"/>
  <c r="L160" i="37"/>
  <c r="M160" i="37"/>
  <c r="D19" i="36" l="1"/>
  <c r="M69" i="36"/>
  <c r="M7" i="36"/>
  <c r="M27" i="34"/>
  <c r="M25" i="34"/>
  <c r="M24" i="34"/>
  <c r="M23" i="34"/>
  <c r="M21" i="34"/>
  <c r="K156" i="37" l="1"/>
  <c r="J156" i="37"/>
  <c r="I156" i="37"/>
  <c r="H156" i="37"/>
  <c r="G156" i="37"/>
  <c r="F156" i="37"/>
  <c r="E156" i="37"/>
  <c r="D156" i="37"/>
  <c r="C156" i="37"/>
  <c r="N155" i="37"/>
  <c r="M155" i="37"/>
  <c r="L155" i="37"/>
  <c r="E31" i="34"/>
  <c r="I31" i="34"/>
  <c r="J31" i="34"/>
  <c r="H31" i="34"/>
  <c r="F31" i="34"/>
  <c r="D31" i="34"/>
  <c r="N15" i="34"/>
  <c r="N16" i="34"/>
  <c r="S15" i="34"/>
  <c r="S16" i="34"/>
  <c r="S17" i="34"/>
  <c r="N17" i="34"/>
  <c r="M156" i="37" l="1"/>
  <c r="N156" i="37"/>
  <c r="L156" i="37"/>
  <c r="L135" i="37"/>
  <c r="D140" i="37" l="1"/>
  <c r="L25" i="37"/>
  <c r="M25" i="37"/>
  <c r="M151" i="37"/>
  <c r="M152" i="37" s="1"/>
  <c r="M139" i="37"/>
  <c r="M138" i="37"/>
  <c r="L138" i="37"/>
  <c r="M109" i="37"/>
  <c r="L109" i="37"/>
  <c r="M108" i="37"/>
  <c r="L108" i="37"/>
  <c r="N102" i="37"/>
  <c r="N107" i="37"/>
  <c r="M88" i="37"/>
  <c r="M89" i="37"/>
  <c r="M87" i="37"/>
  <c r="L88" i="37"/>
  <c r="L89" i="37"/>
  <c r="M77" i="37"/>
  <c r="M78" i="37"/>
  <c r="M79" i="37"/>
  <c r="M76" i="37"/>
  <c r="L77" i="37"/>
  <c r="L78" i="37"/>
  <c r="L79" i="37"/>
  <c r="L76" i="37"/>
  <c r="M36" i="37"/>
  <c r="L36" i="37"/>
  <c r="M35" i="37"/>
  <c r="L35" i="37"/>
  <c r="G71" i="36"/>
  <c r="L31" i="36"/>
  <c r="D13" i="36"/>
  <c r="M12" i="36"/>
  <c r="M11" i="36"/>
  <c r="M22" i="34"/>
  <c r="M28" i="34"/>
  <c r="G18" i="32"/>
  <c r="M6" i="34" s="1"/>
  <c r="L80" i="37" l="1"/>
  <c r="M80" i="37"/>
  <c r="M29" i="34"/>
  <c r="M26" i="34"/>
  <c r="M140" i="37"/>
  <c r="C140" i="37" l="1"/>
  <c r="K131" i="37"/>
  <c r="J131" i="37"/>
  <c r="I131" i="37"/>
  <c r="H131" i="37"/>
  <c r="G131" i="37"/>
  <c r="F131" i="37"/>
  <c r="E131" i="37"/>
  <c r="D131" i="37"/>
  <c r="C131" i="37"/>
  <c r="N130" i="37"/>
  <c r="M130" i="37"/>
  <c r="L130" i="37"/>
  <c r="K83" i="36"/>
  <c r="J83" i="36"/>
  <c r="I83" i="36"/>
  <c r="H83" i="36"/>
  <c r="G83" i="36"/>
  <c r="F83" i="36"/>
  <c r="E83" i="36"/>
  <c r="D83" i="36"/>
  <c r="C83" i="36"/>
  <c r="N82" i="36"/>
  <c r="M82" i="36"/>
  <c r="L82" i="36"/>
  <c r="F71" i="36"/>
  <c r="L52" i="36"/>
  <c r="K52" i="36"/>
  <c r="J52" i="36"/>
  <c r="I52" i="36"/>
  <c r="H52" i="36"/>
  <c r="G52" i="36"/>
  <c r="F52" i="36"/>
  <c r="E52" i="36"/>
  <c r="D52" i="36"/>
  <c r="C52" i="36"/>
  <c r="N51" i="36"/>
  <c r="M51" i="36"/>
  <c r="K23" i="36"/>
  <c r="J23" i="36"/>
  <c r="I23" i="36"/>
  <c r="H23" i="36"/>
  <c r="G23" i="36"/>
  <c r="F23" i="36"/>
  <c r="E23" i="36"/>
  <c r="D23" i="36"/>
  <c r="C23" i="36"/>
  <c r="N22" i="36"/>
  <c r="M22" i="36"/>
  <c r="L22" i="36"/>
  <c r="L23" i="36" s="1"/>
  <c r="C13" i="36"/>
  <c r="N13" i="36"/>
  <c r="F5" i="32"/>
  <c r="M12" i="34"/>
  <c r="M11" i="34"/>
  <c r="M10" i="34"/>
  <c r="M9" i="34"/>
  <c r="M8" i="34"/>
  <c r="M7" i="37"/>
  <c r="M8" i="37"/>
  <c r="M9" i="37"/>
  <c r="M10" i="37"/>
  <c r="M11" i="37"/>
  <c r="D38" i="37"/>
  <c r="G38" i="37"/>
  <c r="J38" i="37"/>
  <c r="D45" i="37"/>
  <c r="G45" i="37"/>
  <c r="J45" i="37"/>
  <c r="D62" i="37"/>
  <c r="G62" i="37"/>
  <c r="J62" i="37"/>
  <c r="D66" i="37"/>
  <c r="G66" i="37"/>
  <c r="J66" i="37"/>
  <c r="D84" i="37"/>
  <c r="G84" i="37"/>
  <c r="J84" i="37"/>
  <c r="D91" i="37"/>
  <c r="G91" i="37"/>
  <c r="J91" i="37"/>
  <c r="D96" i="37"/>
  <c r="G96" i="37"/>
  <c r="J96" i="37"/>
  <c r="D103" i="37"/>
  <c r="G103" i="37"/>
  <c r="J103" i="37"/>
  <c r="D116" i="37"/>
  <c r="G116" i="37"/>
  <c r="J116" i="37"/>
  <c r="D120" i="37"/>
  <c r="G120" i="37"/>
  <c r="J120" i="37"/>
  <c r="D135" i="37"/>
  <c r="G135" i="37"/>
  <c r="J135" i="37"/>
  <c r="G140" i="37"/>
  <c r="J140" i="37"/>
  <c r="D147" i="37"/>
  <c r="G147" i="37"/>
  <c r="J147" i="37"/>
  <c r="D12" i="37"/>
  <c r="D162" i="37" s="1"/>
  <c r="C12" i="37"/>
  <c r="C38" i="37"/>
  <c r="C62" i="37"/>
  <c r="C66" i="37"/>
  <c r="C80" i="37"/>
  <c r="C84" i="37"/>
  <c r="C91" i="37"/>
  <c r="C96" i="37"/>
  <c r="C103" i="37"/>
  <c r="C116" i="37"/>
  <c r="C120" i="37"/>
  <c r="C135" i="37"/>
  <c r="C147" i="37"/>
  <c r="C45" i="37"/>
  <c r="N119" i="37"/>
  <c r="M119" i="37"/>
  <c r="L119" i="37"/>
  <c r="E45" i="37"/>
  <c r="H45" i="37"/>
  <c r="K45" i="37"/>
  <c r="F45" i="37"/>
  <c r="I45" i="37"/>
  <c r="N44" i="37"/>
  <c r="M44" i="37"/>
  <c r="L44" i="37"/>
  <c r="N43" i="37"/>
  <c r="M43" i="37"/>
  <c r="L43" i="37"/>
  <c r="N42" i="37"/>
  <c r="M42" i="37"/>
  <c r="L42" i="37"/>
  <c r="N41" i="37"/>
  <c r="M41" i="37"/>
  <c r="L41" i="37"/>
  <c r="N26" i="37"/>
  <c r="N27" i="37" s="1"/>
  <c r="M26" i="37"/>
  <c r="M27" i="37" s="1"/>
  <c r="L26" i="37"/>
  <c r="L27" i="37" s="1"/>
  <c r="G19" i="36"/>
  <c r="G8" i="36"/>
  <c r="L34" i="36"/>
  <c r="E48" i="36"/>
  <c r="D48" i="36"/>
  <c r="C48" i="36"/>
  <c r="M45" i="36"/>
  <c r="N45" i="36"/>
  <c r="E34" i="36"/>
  <c r="H34" i="36"/>
  <c r="K34" i="36"/>
  <c r="D34" i="36"/>
  <c r="G34" i="36"/>
  <c r="J34" i="36"/>
  <c r="I34" i="36"/>
  <c r="F34" i="36"/>
  <c r="C34" i="36"/>
  <c r="N33" i="36"/>
  <c r="M33" i="36"/>
  <c r="N31" i="36"/>
  <c r="M31" i="36"/>
  <c r="C7" i="34"/>
  <c r="C10" i="34"/>
  <c r="N14" i="21"/>
  <c r="E12" i="37"/>
  <c r="E38" i="37"/>
  <c r="E62" i="37"/>
  <c r="E66" i="37"/>
  <c r="E84" i="37"/>
  <c r="E91" i="37"/>
  <c r="E96" i="37"/>
  <c r="E103" i="37"/>
  <c r="E116" i="37"/>
  <c r="E120" i="37"/>
  <c r="E135" i="37"/>
  <c r="E147" i="37"/>
  <c r="F12" i="37"/>
  <c r="F38" i="37"/>
  <c r="F62" i="37"/>
  <c r="F66" i="37"/>
  <c r="F84" i="37"/>
  <c r="F91" i="37"/>
  <c r="F96" i="37"/>
  <c r="F103" i="37"/>
  <c r="F116" i="37"/>
  <c r="F120" i="37"/>
  <c r="F135" i="37"/>
  <c r="F140" i="37"/>
  <c r="F147" i="37"/>
  <c r="G12" i="37"/>
  <c r="G162" i="37" s="1"/>
  <c r="H12" i="37"/>
  <c r="H38" i="37"/>
  <c r="H62" i="37"/>
  <c r="H66" i="37"/>
  <c r="H84" i="37"/>
  <c r="H91" i="37"/>
  <c r="H96" i="37"/>
  <c r="H103" i="37"/>
  <c r="H116" i="37"/>
  <c r="H120" i="37"/>
  <c r="H135" i="37"/>
  <c r="H140" i="37"/>
  <c r="H147" i="37"/>
  <c r="I12" i="37"/>
  <c r="I38" i="37"/>
  <c r="I62" i="37"/>
  <c r="I66" i="37"/>
  <c r="I84" i="37"/>
  <c r="I91" i="37"/>
  <c r="I96" i="37"/>
  <c r="I103" i="37"/>
  <c r="I116" i="37"/>
  <c r="I120" i="37"/>
  <c r="I135" i="37"/>
  <c r="I140" i="37"/>
  <c r="I147" i="37"/>
  <c r="J12" i="37"/>
  <c r="J162" i="37" s="1"/>
  <c r="K12" i="37"/>
  <c r="K38" i="37"/>
  <c r="K62" i="37"/>
  <c r="K66" i="37"/>
  <c r="N66" i="37" s="1"/>
  <c r="K84" i="37"/>
  <c r="K91" i="37"/>
  <c r="K96" i="37"/>
  <c r="K103" i="37"/>
  <c r="K116" i="37"/>
  <c r="K120" i="37"/>
  <c r="K135" i="37"/>
  <c r="K140" i="37"/>
  <c r="N140" i="37" s="1"/>
  <c r="K147" i="37"/>
  <c r="L7" i="37"/>
  <c r="L8" i="37"/>
  <c r="L9" i="37"/>
  <c r="L10" i="37"/>
  <c r="L11" i="37"/>
  <c r="N7" i="37"/>
  <c r="N8" i="37"/>
  <c r="N9" i="37"/>
  <c r="N10" i="37"/>
  <c r="N11" i="37"/>
  <c r="L101" i="37"/>
  <c r="M100" i="37"/>
  <c r="M101" i="37"/>
  <c r="M102" i="37"/>
  <c r="L100" i="37"/>
  <c r="L71" i="37"/>
  <c r="L72" i="37"/>
  <c r="L69" i="37"/>
  <c r="M71" i="37"/>
  <c r="M72" i="37"/>
  <c r="N21" i="37"/>
  <c r="N22" i="37" s="1"/>
  <c r="M21" i="37"/>
  <c r="M22" i="37" s="1"/>
  <c r="L21" i="37"/>
  <c r="L22" i="37" s="1"/>
  <c r="N47" i="37"/>
  <c r="C79" i="36"/>
  <c r="N16" i="37"/>
  <c r="N17" i="37" s="1"/>
  <c r="M16" i="37"/>
  <c r="M17" i="37" s="1"/>
  <c r="L16" i="37"/>
  <c r="L17" i="37" s="1"/>
  <c r="N95" i="37"/>
  <c r="M95" i="37"/>
  <c r="L95" i="37"/>
  <c r="N94" i="37"/>
  <c r="M94" i="37"/>
  <c r="L94" i="37"/>
  <c r="N111" i="37"/>
  <c r="N112" i="37" s="1"/>
  <c r="M111" i="37"/>
  <c r="L111" i="37"/>
  <c r="M107" i="37"/>
  <c r="L107" i="37"/>
  <c r="L112" i="37" s="1"/>
  <c r="L102" i="37"/>
  <c r="N99" i="37"/>
  <c r="M99" i="37"/>
  <c r="L99" i="37"/>
  <c r="N37" i="37"/>
  <c r="M37" i="37"/>
  <c r="L37" i="37"/>
  <c r="N34" i="37"/>
  <c r="M34" i="37"/>
  <c r="L34" i="37"/>
  <c r="N115" i="37"/>
  <c r="M115" i="37"/>
  <c r="L115" i="37"/>
  <c r="N146" i="37"/>
  <c r="M146" i="37"/>
  <c r="L146" i="37"/>
  <c r="N145" i="37"/>
  <c r="M145" i="37"/>
  <c r="L145" i="37"/>
  <c r="N144" i="37"/>
  <c r="M144" i="37"/>
  <c r="L144" i="37"/>
  <c r="N134" i="37"/>
  <c r="M134" i="37"/>
  <c r="N151" i="37"/>
  <c r="N152" i="37" s="1"/>
  <c r="L151" i="37"/>
  <c r="L152" i="37" s="1"/>
  <c r="M90" i="37"/>
  <c r="L90" i="37"/>
  <c r="L87" i="37"/>
  <c r="N83" i="37"/>
  <c r="M83" i="37"/>
  <c r="L83" i="37"/>
  <c r="N79" i="37"/>
  <c r="N80" i="37" s="1"/>
  <c r="N61" i="37"/>
  <c r="M61" i="37"/>
  <c r="L61" i="37"/>
  <c r="N60" i="37"/>
  <c r="M60" i="37"/>
  <c r="L60" i="37"/>
  <c r="N72" i="37"/>
  <c r="N73" i="37" s="1"/>
  <c r="M70" i="37"/>
  <c r="L70" i="37"/>
  <c r="M69" i="37"/>
  <c r="N65" i="37"/>
  <c r="M65" i="37"/>
  <c r="L65" i="37"/>
  <c r="L139" i="37"/>
  <c r="N49" i="37"/>
  <c r="N50" i="37" s="1"/>
  <c r="M49" i="37"/>
  <c r="M50" i="37" s="1"/>
  <c r="L49" i="37"/>
  <c r="L50" i="37" s="1"/>
  <c r="E61" i="36"/>
  <c r="H61" i="36"/>
  <c r="K61" i="36"/>
  <c r="K28" i="36"/>
  <c r="E75" i="36"/>
  <c r="H75" i="36"/>
  <c r="K75" i="36"/>
  <c r="E57" i="36"/>
  <c r="H57" i="36"/>
  <c r="K57" i="36"/>
  <c r="E79" i="36"/>
  <c r="H79" i="36"/>
  <c r="K79" i="36"/>
  <c r="H19" i="36"/>
  <c r="K19" i="36"/>
  <c r="H48" i="36"/>
  <c r="K48" i="36"/>
  <c r="E8" i="36"/>
  <c r="N8" i="36" s="1"/>
  <c r="H8" i="36"/>
  <c r="K8" i="36"/>
  <c r="E13" i="36"/>
  <c r="H13" i="36"/>
  <c r="K13" i="36"/>
  <c r="E71" i="36"/>
  <c r="N71" i="36" s="1"/>
  <c r="K71" i="36"/>
  <c r="D61" i="36"/>
  <c r="G61" i="36"/>
  <c r="J61" i="36"/>
  <c r="J28" i="36"/>
  <c r="D75" i="36"/>
  <c r="G75" i="36"/>
  <c r="J75" i="36"/>
  <c r="D57" i="36"/>
  <c r="G57" i="36"/>
  <c r="J57" i="36"/>
  <c r="D79" i="36"/>
  <c r="G79" i="36"/>
  <c r="J79" i="36"/>
  <c r="J19" i="36"/>
  <c r="G48" i="36"/>
  <c r="J48" i="36"/>
  <c r="D8" i="36"/>
  <c r="J8" i="36"/>
  <c r="G13" i="36"/>
  <c r="J13" i="36"/>
  <c r="D71" i="36"/>
  <c r="M71" i="36" s="1"/>
  <c r="J71" i="36"/>
  <c r="L65" i="36"/>
  <c r="L66" i="36" s="1"/>
  <c r="L27" i="36"/>
  <c r="L28" i="36" s="1"/>
  <c r="L75" i="36"/>
  <c r="C57" i="36"/>
  <c r="F57" i="36"/>
  <c r="I57" i="36"/>
  <c r="F79" i="36"/>
  <c r="I79" i="36"/>
  <c r="C19" i="36"/>
  <c r="F19" i="36"/>
  <c r="I19" i="36"/>
  <c r="F48" i="36"/>
  <c r="I48" i="36"/>
  <c r="C8" i="36"/>
  <c r="F8" i="36"/>
  <c r="I8" i="36"/>
  <c r="F13" i="36"/>
  <c r="I13" i="36"/>
  <c r="C71" i="36"/>
  <c r="I71" i="36"/>
  <c r="I61" i="36"/>
  <c r="I28" i="36"/>
  <c r="I75" i="36"/>
  <c r="F61" i="36"/>
  <c r="F75" i="36"/>
  <c r="C75" i="36"/>
  <c r="N65" i="36"/>
  <c r="N66" i="36" s="1"/>
  <c r="M65" i="36"/>
  <c r="M66" i="36" s="1"/>
  <c r="C61" i="36"/>
  <c r="N60" i="36"/>
  <c r="M60" i="36"/>
  <c r="N27" i="36"/>
  <c r="N28" i="36" s="1"/>
  <c r="M27" i="36"/>
  <c r="M28" i="36" s="1"/>
  <c r="N74" i="36"/>
  <c r="M74" i="36"/>
  <c r="N56" i="36"/>
  <c r="M56" i="36"/>
  <c r="L56" i="36"/>
  <c r="N55" i="36"/>
  <c r="M55" i="36"/>
  <c r="L55" i="36"/>
  <c r="N78" i="36"/>
  <c r="M78" i="36"/>
  <c r="L78" i="36"/>
  <c r="N18" i="36"/>
  <c r="M18" i="36"/>
  <c r="L18" i="36"/>
  <c r="N16" i="36"/>
  <c r="M16" i="36"/>
  <c r="N47" i="36"/>
  <c r="M47" i="36"/>
  <c r="L47" i="36"/>
  <c r="N7" i="36"/>
  <c r="L7" i="36"/>
  <c r="L12" i="36"/>
  <c r="N70" i="36"/>
  <c r="M70" i="36"/>
  <c r="L70" i="36"/>
  <c r="C21" i="34"/>
  <c r="E21" i="34" s="1"/>
  <c r="C22" i="34"/>
  <c r="D22" i="34" s="1"/>
  <c r="C23" i="34"/>
  <c r="D23" i="34" s="1"/>
  <c r="C24" i="34"/>
  <c r="D24" i="34" s="1"/>
  <c r="C25" i="34"/>
  <c r="D25" i="34" s="1"/>
  <c r="C27" i="34"/>
  <c r="D27" i="34" s="1"/>
  <c r="C28" i="34"/>
  <c r="C12" i="34"/>
  <c r="C11" i="34"/>
  <c r="C9" i="34"/>
  <c r="C8" i="34"/>
  <c r="F24" i="32"/>
  <c r="G10" i="35"/>
  <c r="G17" i="32"/>
  <c r="G24" i="32"/>
  <c r="F18" i="32"/>
  <c r="C6" i="34" s="1"/>
  <c r="H24" i="32"/>
  <c r="H18" i="32"/>
  <c r="H17" i="32" s="1"/>
  <c r="G25" i="35"/>
  <c r="G26" i="35"/>
  <c r="G27" i="35"/>
  <c r="G28" i="35"/>
  <c r="G29" i="35"/>
  <c r="G30" i="35"/>
  <c r="G24" i="35"/>
  <c r="G17" i="35"/>
  <c r="G18" i="35"/>
  <c r="G19" i="35"/>
  <c r="G20" i="35"/>
  <c r="G21" i="35"/>
  <c r="G22" i="35"/>
  <c r="G16" i="35"/>
  <c r="G15" i="35" s="1"/>
  <c r="G7" i="35"/>
  <c r="G8" i="35"/>
  <c r="G9" i="35"/>
  <c r="G11" i="35"/>
  <c r="G12" i="35"/>
  <c r="G6" i="35"/>
  <c r="C13" i="35"/>
  <c r="C14" i="35"/>
  <c r="D13" i="35"/>
  <c r="D14" i="35" s="1"/>
  <c r="E13" i="35"/>
  <c r="E14" i="35" s="1"/>
  <c r="F13" i="35"/>
  <c r="F14" i="35" s="1"/>
  <c r="C15" i="35"/>
  <c r="D15" i="35"/>
  <c r="E15" i="35"/>
  <c r="F15" i="35"/>
  <c r="C23" i="35"/>
  <c r="D23" i="35"/>
  <c r="E23" i="35"/>
  <c r="F23" i="35"/>
  <c r="K15" i="34"/>
  <c r="K33" i="34"/>
  <c r="D16" i="34"/>
  <c r="E16" i="34"/>
  <c r="F16" i="34"/>
  <c r="H16" i="34"/>
  <c r="I16" i="34"/>
  <c r="J16" i="34"/>
  <c r="O16" i="34"/>
  <c r="P16" i="34"/>
  <c r="Q16" i="34"/>
  <c r="R16" i="34"/>
  <c r="D17" i="34"/>
  <c r="E17" i="34"/>
  <c r="F17" i="34"/>
  <c r="H17" i="34"/>
  <c r="I17" i="34"/>
  <c r="J17" i="34"/>
  <c r="O17" i="34"/>
  <c r="P17" i="34"/>
  <c r="Q17" i="34"/>
  <c r="R17" i="34"/>
  <c r="D32" i="34"/>
  <c r="E32" i="34"/>
  <c r="F32" i="34"/>
  <c r="G31" i="34" s="1"/>
  <c r="H32" i="34"/>
  <c r="I32" i="34"/>
  <c r="J32" i="34"/>
  <c r="N32" i="34"/>
  <c r="O32" i="34"/>
  <c r="P32" i="34"/>
  <c r="Q32" i="34"/>
  <c r="R32" i="34"/>
  <c r="S32" i="34"/>
  <c r="D34" i="34"/>
  <c r="E34" i="34"/>
  <c r="F34" i="34"/>
  <c r="H34" i="34"/>
  <c r="I34" i="34"/>
  <c r="J34" i="34"/>
  <c r="N34" i="34"/>
  <c r="O34" i="34"/>
  <c r="P34" i="34"/>
  <c r="Q34" i="34"/>
  <c r="R34" i="34"/>
  <c r="S34" i="34"/>
  <c r="G5" i="32"/>
  <c r="H5" i="32"/>
  <c r="F11" i="32"/>
  <c r="G11" i="32"/>
  <c r="H11" i="32"/>
  <c r="F31" i="32"/>
  <c r="F30" i="32" s="1"/>
  <c r="H31" i="32"/>
  <c r="H30" i="32" s="1"/>
  <c r="F38" i="32"/>
  <c r="F35" i="32"/>
  <c r="F34" i="32" s="1"/>
  <c r="G38" i="32"/>
  <c r="G36" i="32" s="1"/>
  <c r="G35" i="32" s="1"/>
  <c r="G34" i="32" s="1"/>
  <c r="H38" i="32"/>
  <c r="H36" i="32" s="1"/>
  <c r="H35" i="32" s="1"/>
  <c r="H34" i="32" s="1"/>
  <c r="F43" i="32"/>
  <c r="F46" i="32"/>
  <c r="G43" i="32"/>
  <c r="G42" i="32" s="1"/>
  <c r="H43" i="32"/>
  <c r="G46" i="32"/>
  <c r="H46" i="32"/>
  <c r="K21" i="20"/>
  <c r="G21" i="20"/>
  <c r="H21" i="20"/>
  <c r="I21" i="20"/>
  <c r="J21" i="20"/>
  <c r="F21" i="20"/>
  <c r="J16" i="21"/>
  <c r="M16" i="21"/>
  <c r="N16" i="21"/>
  <c r="G16" i="21"/>
  <c r="A18" i="17"/>
  <c r="E24" i="17"/>
  <c r="F24" i="17"/>
  <c r="G24" i="17"/>
  <c r="H24" i="17"/>
  <c r="D18" i="16"/>
  <c r="G13" i="35"/>
  <c r="G14" i="35" s="1"/>
  <c r="F31" i="35"/>
  <c r="D31" i="35"/>
  <c r="C31" i="35"/>
  <c r="C32" i="35" s="1"/>
  <c r="G16" i="34"/>
  <c r="K16" i="34" s="1"/>
  <c r="T16" i="34" s="1"/>
  <c r="U16" i="34" s="1"/>
  <c r="G32" i="34"/>
  <c r="K32" i="34" s="1"/>
  <c r="T32" i="34" s="1"/>
  <c r="U32" i="34" s="1"/>
  <c r="L15" i="34" l="1"/>
  <c r="T15" i="34"/>
  <c r="U15" i="34" s="1"/>
  <c r="O11" i="34"/>
  <c r="R11" i="34"/>
  <c r="P11" i="34"/>
  <c r="Q11" i="34"/>
  <c r="N11" i="34"/>
  <c r="F162" i="37"/>
  <c r="E162" i="37"/>
  <c r="G85" i="36"/>
  <c r="F32" i="35"/>
  <c r="G31" i="35"/>
  <c r="G23" i="35"/>
  <c r="F85" i="36"/>
  <c r="N79" i="36"/>
  <c r="I162" i="37"/>
  <c r="C162" i="37"/>
  <c r="D32" i="35"/>
  <c r="E31" i="35"/>
  <c r="Q8" i="34"/>
  <c r="N8" i="34"/>
  <c r="R8" i="34"/>
  <c r="O8" i="34"/>
  <c r="P8" i="34"/>
  <c r="F28" i="34"/>
  <c r="H28" i="34"/>
  <c r="J28" i="34"/>
  <c r="E28" i="34"/>
  <c r="I28" i="34"/>
  <c r="D28" i="34"/>
  <c r="H162" i="37"/>
  <c r="P10" i="34"/>
  <c r="O10" i="34"/>
  <c r="Q10" i="34"/>
  <c r="N10" i="34"/>
  <c r="R10" i="34"/>
  <c r="G17" i="34"/>
  <c r="K17" i="34" s="1"/>
  <c r="L33" i="34"/>
  <c r="T33" i="34"/>
  <c r="U33" i="34" s="1"/>
  <c r="J85" i="36"/>
  <c r="K85" i="36"/>
  <c r="K162" i="37"/>
  <c r="J7" i="34"/>
  <c r="I7" i="34"/>
  <c r="N91" i="37"/>
  <c r="M112" i="37"/>
  <c r="N116" i="37"/>
  <c r="L73" i="37"/>
  <c r="M73" i="37"/>
  <c r="H85" i="36"/>
  <c r="C85" i="36"/>
  <c r="I85" i="36"/>
  <c r="N48" i="36"/>
  <c r="N19" i="36"/>
  <c r="E85" i="36"/>
  <c r="G28" i="32"/>
  <c r="H15" i="32"/>
  <c r="L140" i="37"/>
  <c r="D85" i="36"/>
  <c r="F7" i="34"/>
  <c r="D7" i="34"/>
  <c r="H7" i="34"/>
  <c r="M147" i="37"/>
  <c r="N135" i="37"/>
  <c r="L16" i="34"/>
  <c r="E32" i="35"/>
  <c r="C13" i="34"/>
  <c r="I11" i="34"/>
  <c r="E11" i="34"/>
  <c r="J11" i="34"/>
  <c r="H11" i="34"/>
  <c r="F11" i="34"/>
  <c r="D11" i="34"/>
  <c r="N23" i="36"/>
  <c r="N52" i="36"/>
  <c r="F42" i="32"/>
  <c r="H28" i="32"/>
  <c r="H53" i="32" s="1"/>
  <c r="J10" i="34"/>
  <c r="H10" i="34"/>
  <c r="F10" i="34"/>
  <c r="D10" i="34"/>
  <c r="I10" i="34"/>
  <c r="E10" i="34"/>
  <c r="M83" i="36"/>
  <c r="G32" i="35"/>
  <c r="H42" i="32"/>
  <c r="H52" i="32" s="1"/>
  <c r="S13" i="34"/>
  <c r="N45" i="37"/>
  <c r="N103" i="37"/>
  <c r="L103" i="37"/>
  <c r="G34" i="34"/>
  <c r="K34" i="34" s="1"/>
  <c r="T34" i="34" s="1"/>
  <c r="U34" i="34" s="1"/>
  <c r="K31" i="34"/>
  <c r="T31" i="34" s="1"/>
  <c r="U31" i="34" s="1"/>
  <c r="I24" i="34"/>
  <c r="E24" i="34"/>
  <c r="M13" i="34"/>
  <c r="M18" i="34" s="1"/>
  <c r="C14" i="34"/>
  <c r="F14" i="34" s="1"/>
  <c r="G14" i="34" s="1"/>
  <c r="M23" i="36"/>
  <c r="M116" i="37"/>
  <c r="M131" i="37"/>
  <c r="I12" i="34"/>
  <c r="E12" i="34"/>
  <c r="I9" i="34"/>
  <c r="I6" i="34"/>
  <c r="G15" i="32"/>
  <c r="G52" i="32" s="1"/>
  <c r="E25" i="34"/>
  <c r="M30" i="34"/>
  <c r="J22" i="34"/>
  <c r="H22" i="34"/>
  <c r="E22" i="34"/>
  <c r="I22" i="34"/>
  <c r="F22" i="34"/>
  <c r="N147" i="37"/>
  <c r="L116" i="37"/>
  <c r="L91" i="37"/>
  <c r="L66" i="37"/>
  <c r="M135" i="37"/>
  <c r="J25" i="34"/>
  <c r="H25" i="34"/>
  <c r="H23" i="34"/>
  <c r="D21" i="34"/>
  <c r="I21" i="34"/>
  <c r="L147" i="37"/>
  <c r="L131" i="37"/>
  <c r="N131" i="37"/>
  <c r="L120" i="37"/>
  <c r="L96" i="37"/>
  <c r="L84" i="37"/>
  <c r="L62" i="37"/>
  <c r="M103" i="37"/>
  <c r="M91" i="37"/>
  <c r="M66" i="37"/>
  <c r="M45" i="37"/>
  <c r="M120" i="37"/>
  <c r="M96" i="37"/>
  <c r="M84" i="37"/>
  <c r="M62" i="37"/>
  <c r="L38" i="37"/>
  <c r="M38" i="37"/>
  <c r="M12" i="37"/>
  <c r="L83" i="36"/>
  <c r="N83" i="36"/>
  <c r="N61" i="36"/>
  <c r="L79" i="36"/>
  <c r="L19" i="36"/>
  <c r="N75" i="36"/>
  <c r="N57" i="36"/>
  <c r="M52" i="36"/>
  <c r="L13" i="36"/>
  <c r="M13" i="36"/>
  <c r="L71" i="36"/>
  <c r="M19" i="36"/>
  <c r="M48" i="36"/>
  <c r="L8" i="36"/>
  <c r="M8" i="36"/>
  <c r="J23" i="34"/>
  <c r="F21" i="34"/>
  <c r="J27" i="34"/>
  <c r="J29" i="34" s="1"/>
  <c r="I27" i="34"/>
  <c r="I29" i="34" s="1"/>
  <c r="H27" i="34"/>
  <c r="H29" i="34" s="1"/>
  <c r="D29" i="34"/>
  <c r="F27" i="34"/>
  <c r="F29" i="34" s="1"/>
  <c r="E27" i="34"/>
  <c r="E29" i="34" s="1"/>
  <c r="I25" i="34"/>
  <c r="F25" i="34"/>
  <c r="J24" i="34"/>
  <c r="H24" i="34"/>
  <c r="I23" i="34"/>
  <c r="E23" i="34"/>
  <c r="J21" i="34"/>
  <c r="H21" i="34"/>
  <c r="J12" i="34"/>
  <c r="H12" i="34"/>
  <c r="F12" i="34"/>
  <c r="D12" i="34"/>
  <c r="E9" i="34"/>
  <c r="J9" i="34"/>
  <c r="H9" i="34"/>
  <c r="F9" i="34"/>
  <c r="D9" i="34"/>
  <c r="J8" i="34"/>
  <c r="F17" i="32"/>
  <c r="F28" i="32" s="1"/>
  <c r="F53" i="32" s="1"/>
  <c r="E6" i="34"/>
  <c r="F15" i="32"/>
  <c r="C29" i="34"/>
  <c r="F24" i="34"/>
  <c r="G24" i="34" s="1"/>
  <c r="F23" i="34"/>
  <c r="C26" i="34"/>
  <c r="G30" i="32"/>
  <c r="L34" i="34"/>
  <c r="L32" i="34"/>
  <c r="D8" i="34"/>
  <c r="F8" i="34"/>
  <c r="H8" i="34"/>
  <c r="M79" i="36"/>
  <c r="M75" i="36"/>
  <c r="M61" i="36"/>
  <c r="M34" i="36"/>
  <c r="D6" i="34"/>
  <c r="F6" i="34"/>
  <c r="H6" i="34"/>
  <c r="J6" i="34"/>
  <c r="I8" i="34"/>
  <c r="E8" i="34"/>
  <c r="L57" i="36"/>
  <c r="M57" i="36"/>
  <c r="N12" i="37"/>
  <c r="L12" i="37"/>
  <c r="L162" i="37" s="1"/>
  <c r="N120" i="37"/>
  <c r="N96" i="37"/>
  <c r="N84" i="37"/>
  <c r="N62" i="37"/>
  <c r="N38" i="37"/>
  <c r="E7" i="34"/>
  <c r="N34" i="36"/>
  <c r="L48" i="36"/>
  <c r="L45" i="37"/>
  <c r="N162" i="37" l="1"/>
  <c r="M162" i="37"/>
  <c r="G28" i="34"/>
  <c r="K28" i="34" s="1"/>
  <c r="G11" i="34"/>
  <c r="K11" i="34" s="1"/>
  <c r="L17" i="34"/>
  <c r="T17" i="34"/>
  <c r="U17" i="34" s="1"/>
  <c r="N85" i="36"/>
  <c r="L85" i="36"/>
  <c r="H29" i="32"/>
  <c r="M85" i="36"/>
  <c r="F52" i="32"/>
  <c r="G25" i="34"/>
  <c r="K25" i="34" s="1"/>
  <c r="G22" i="34"/>
  <c r="M36" i="34"/>
  <c r="K22" i="34"/>
  <c r="G10" i="34"/>
  <c r="K10" i="34" s="1"/>
  <c r="L31" i="34"/>
  <c r="J13" i="34"/>
  <c r="J18" i="34" s="1"/>
  <c r="G21" i="34"/>
  <c r="K21" i="34" s="1"/>
  <c r="T21" i="34" s="1"/>
  <c r="U21" i="34" s="1"/>
  <c r="C18" i="34"/>
  <c r="F13" i="34"/>
  <c r="F18" i="34" s="1"/>
  <c r="K24" i="34"/>
  <c r="E13" i="34"/>
  <c r="E18" i="34" s="1"/>
  <c r="H13" i="34"/>
  <c r="I13" i="34"/>
  <c r="I18" i="34" s="1"/>
  <c r="M35" i="34"/>
  <c r="M37" i="34" s="1"/>
  <c r="G23" i="34"/>
  <c r="K23" i="34" s="1"/>
  <c r="D26" i="34"/>
  <c r="C30" i="34"/>
  <c r="C35" i="34" s="1"/>
  <c r="G27" i="34"/>
  <c r="F26" i="34"/>
  <c r="F29" i="32"/>
  <c r="G12" i="34"/>
  <c r="K12" i="34" s="1"/>
  <c r="T12" i="34" s="1"/>
  <c r="U12" i="34" s="1"/>
  <c r="G9" i="34"/>
  <c r="K9" i="34" s="1"/>
  <c r="T9" i="34" s="1"/>
  <c r="U9" i="34" s="1"/>
  <c r="J26" i="34"/>
  <c r="E26" i="34"/>
  <c r="I26" i="34"/>
  <c r="H26" i="34"/>
  <c r="G53" i="32"/>
  <c r="G29" i="32"/>
  <c r="S18" i="34"/>
  <c r="O13" i="34"/>
  <c r="Q13" i="34"/>
  <c r="G7" i="34"/>
  <c r="K7" i="34" s="1"/>
  <c r="T7" i="34" s="1"/>
  <c r="U7" i="34" s="1"/>
  <c r="N13" i="34"/>
  <c r="P13" i="34"/>
  <c r="R13" i="34"/>
  <c r="G6" i="34"/>
  <c r="D13" i="34"/>
  <c r="G8" i="34"/>
  <c r="K8" i="34" s="1"/>
  <c r="T8" i="34" s="1"/>
  <c r="U8" i="34" s="1"/>
  <c r="L25" i="34" l="1"/>
  <c r="T25" i="34"/>
  <c r="U25" i="34" s="1"/>
  <c r="L24" i="34"/>
  <c r="T24" i="34"/>
  <c r="U24" i="34" s="1"/>
  <c r="L22" i="34"/>
  <c r="T22" i="34"/>
  <c r="U22" i="34" s="1"/>
  <c r="L11" i="34"/>
  <c r="T11" i="34"/>
  <c r="U11" i="34" s="1"/>
  <c r="T28" i="34"/>
  <c r="U28" i="34" s="1"/>
  <c r="L28" i="34"/>
  <c r="L10" i="34"/>
  <c r="T10" i="34"/>
  <c r="U10" i="34" s="1"/>
  <c r="L23" i="34"/>
  <c r="T23" i="34"/>
  <c r="U23" i="34" s="1"/>
  <c r="H18" i="34"/>
  <c r="K14" i="34"/>
  <c r="C36" i="34"/>
  <c r="G26" i="34"/>
  <c r="K26" i="34" s="1"/>
  <c r="L21" i="34"/>
  <c r="F30" i="34"/>
  <c r="G29" i="34"/>
  <c r="K29" i="34" s="1"/>
  <c r="T29" i="34" s="1"/>
  <c r="U29" i="34" s="1"/>
  <c r="K27" i="34"/>
  <c r="T27" i="34" s="1"/>
  <c r="U27" i="34" s="1"/>
  <c r="O35" i="34"/>
  <c r="E30" i="34"/>
  <c r="H30" i="34"/>
  <c r="H36" i="34" s="1"/>
  <c r="P35" i="34"/>
  <c r="I30" i="34"/>
  <c r="I36" i="34" s="1"/>
  <c r="D30" i="34"/>
  <c r="D36" i="34" s="1"/>
  <c r="J30" i="34"/>
  <c r="J36" i="34" s="1"/>
  <c r="L12" i="34"/>
  <c r="L9" i="34"/>
  <c r="L8" i="34"/>
  <c r="K6" i="34"/>
  <c r="T6" i="34" s="1"/>
  <c r="U6" i="34" s="1"/>
  <c r="G13" i="34"/>
  <c r="G18" i="34" s="1"/>
  <c r="P18" i="34"/>
  <c r="L7" i="34"/>
  <c r="O18" i="34"/>
  <c r="D18" i="34"/>
  <c r="R18" i="34"/>
  <c r="N18" i="34"/>
  <c r="Q18" i="34"/>
  <c r="L26" i="34" l="1"/>
  <c r="T26" i="34"/>
  <c r="U26" i="34" s="1"/>
  <c r="L14" i="34"/>
  <c r="T14" i="34"/>
  <c r="U14" i="34" s="1"/>
  <c r="N35" i="34"/>
  <c r="Q35" i="34"/>
  <c r="Q37" i="34" s="1"/>
  <c r="S35" i="34"/>
  <c r="S37" i="34" s="1"/>
  <c r="R35" i="34"/>
  <c r="R37" i="34" s="1"/>
  <c r="G30" i="34"/>
  <c r="K30" i="34" s="1"/>
  <c r="D35" i="34"/>
  <c r="D37" i="34" s="1"/>
  <c r="E36" i="34"/>
  <c r="E35" i="34"/>
  <c r="E37" i="34" s="1"/>
  <c r="F36" i="34"/>
  <c r="F35" i="34"/>
  <c r="F37" i="34" s="1"/>
  <c r="L27" i="34"/>
  <c r="L29" i="34"/>
  <c r="I35" i="34"/>
  <c r="I37" i="34" s="1"/>
  <c r="O37" i="34"/>
  <c r="J35" i="34"/>
  <c r="J37" i="34" s="1"/>
  <c r="C37" i="34"/>
  <c r="H35" i="34"/>
  <c r="H37" i="34" s="1"/>
  <c r="P37" i="34"/>
  <c r="L6" i="34"/>
  <c r="K13" i="34"/>
  <c r="T13" i="34" s="1"/>
  <c r="U13" i="34" s="1"/>
  <c r="L30" i="34" l="1"/>
  <c r="T30" i="34"/>
  <c r="U30" i="34" s="1"/>
  <c r="T18" i="34"/>
  <c r="U18" i="34" s="1"/>
  <c r="N37" i="34"/>
  <c r="T37" i="34" s="1"/>
  <c r="U37" i="34" s="1"/>
  <c r="G36" i="34"/>
  <c r="K36" i="34" s="1"/>
  <c r="T36" i="34" s="1"/>
  <c r="U36" i="34" s="1"/>
  <c r="G37" i="34"/>
  <c r="K37" i="34" s="1"/>
  <c r="G35" i="34"/>
  <c r="K35" i="34" s="1"/>
  <c r="T35" i="34" s="1"/>
  <c r="U35" i="34" s="1"/>
  <c r="K18" i="34"/>
  <c r="L18" i="34" s="1"/>
  <c r="L13" i="34"/>
  <c r="L35" i="34" l="1"/>
</calcChain>
</file>

<file path=xl/sharedStrings.xml><?xml version="1.0" encoding="utf-8"?>
<sst xmlns="http://schemas.openxmlformats.org/spreadsheetml/2006/main" count="1122" uniqueCount="584">
  <si>
    <t>Sor-sz.</t>
  </si>
  <si>
    <t>Megnevezés</t>
  </si>
  <si>
    <t>Módosított előirányzat</t>
  </si>
  <si>
    <t>Teljesítés</t>
  </si>
  <si>
    <t>BEVÉTELEK</t>
  </si>
  <si>
    <t>I.</t>
  </si>
  <si>
    <t>II.</t>
  </si>
  <si>
    <t>III.</t>
  </si>
  <si>
    <t>IV.</t>
  </si>
  <si>
    <t>V.</t>
  </si>
  <si>
    <t>VI.</t>
  </si>
  <si>
    <t>VII.</t>
  </si>
  <si>
    <t>KIADÁSOK</t>
  </si>
  <si>
    <t>Működési kiadások</t>
  </si>
  <si>
    <t>Felhalmozási kiadások</t>
  </si>
  <si>
    <t>Eredeti</t>
  </si>
  <si>
    <t>Módosított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</si>
  <si>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</si>
  <si>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</si>
  <si>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</si>
  <si>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</si>
  <si>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</si>
  <si>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</si>
  <si>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</si>
  <si>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</si>
  <si>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</si>
  <si>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</si>
  <si>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Feladat/cél</t>
  </si>
  <si>
    <t>Az átcsoportosítás jogát gyakorolja</t>
  </si>
  <si>
    <t>Összesen</t>
  </si>
  <si>
    <t xml:space="preserve">Somogyhárságy Önkormányzat több éves kihatással járó feladatainak </t>
  </si>
  <si>
    <t>előirányzata éves bontásban</t>
  </si>
  <si>
    <t>Feladat</t>
  </si>
  <si>
    <t>Összes kiadás</t>
  </si>
  <si>
    <t>Ebből</t>
  </si>
  <si>
    <t>…..</t>
  </si>
  <si>
    <t>….</t>
  </si>
  <si>
    <t>évi számított</t>
  </si>
  <si>
    <t>Felhalmozási célú bevételek</t>
  </si>
  <si>
    <t>Felhalmozási célú kiadások</t>
  </si>
  <si>
    <t>Bevétel</t>
  </si>
  <si>
    <t>Kiadás</t>
  </si>
  <si>
    <t>Sor- sz.</t>
  </si>
  <si>
    <t>A támogatás kedvezményezettje (csoportonként)</t>
  </si>
  <si>
    <t>Adókedvezmény</t>
  </si>
  <si>
    <t>Egyéb</t>
  </si>
  <si>
    <t>jogcíme (jellege)</t>
  </si>
  <si>
    <t>mértéke %</t>
  </si>
  <si>
    <t>Eredeti előirányzat</t>
  </si>
  <si>
    <t>Adómentesség</t>
  </si>
  <si>
    <t>Gépjárműadó</t>
  </si>
  <si>
    <t>ÖSSZESEN:</t>
  </si>
  <si>
    <t>1991. évi LXXXII. Tv 5.§. (a) és(f) bek.</t>
  </si>
  <si>
    <t>7-19 eltérése (+/-)</t>
  </si>
  <si>
    <t>Bevételek és kiadások megnevezése</t>
  </si>
  <si>
    <t>A.</t>
  </si>
  <si>
    <t>1.1</t>
  </si>
  <si>
    <t>1.2</t>
  </si>
  <si>
    <t>B.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</si>
  <si>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</si>
  <si>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</si>
  <si>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</si>
  <si>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Működési célra</t>
  </si>
  <si>
    <t>Felhalmozási célra</t>
  </si>
  <si>
    <t>D.</t>
  </si>
  <si>
    <t>Működési célű bevételek</t>
  </si>
  <si>
    <t>E.</t>
  </si>
  <si>
    <t>Működési célú kiadások</t>
  </si>
  <si>
    <t>Működési célú hitel törlesztése és működési célú kötvénybeváltás kiadása</t>
  </si>
  <si>
    <t>Felhalmozási célú hitel törlesztése és felhalmozási célú köténybeváltás kiadása</t>
  </si>
  <si>
    <t>TÁRGYÉVI KIADÁSOK (A. + E.)</t>
  </si>
  <si>
    <t>TÁRGYÉVI BEVÉTELEK (B. +C. + D)</t>
  </si>
  <si>
    <t>No.</t>
  </si>
  <si>
    <t>Január</t>
  </si>
  <si>
    <t>Február</t>
  </si>
  <si>
    <t>Március</t>
  </si>
  <si>
    <t>I. negyedév</t>
  </si>
  <si>
    <t>Április</t>
  </si>
  <si>
    <t>Május</t>
  </si>
  <si>
    <t xml:space="preserve">Június </t>
  </si>
  <si>
    <t xml:space="preserve">Első félév összesen a féléves beszámoló alapján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</si>
  <si>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</si>
  <si>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</si>
  <si>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</si>
  <si>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</si>
  <si>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</si>
  <si>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</si>
  <si>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</si>
  <si>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7=3+...+6</t>
  </si>
  <si>
    <t>16=7+(10+...+15)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</si>
  <si>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</si>
  <si>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</si>
  <si>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</si>
  <si>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</si>
  <si>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10+...14 = működési kiadások</t>
  </si>
  <si>
    <t>16+17 = felhalmozási kiadás</t>
  </si>
  <si>
    <t>15+18 = kiadások együtt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</si>
  <si>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</si>
  <si>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</si>
  <si>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</si>
  <si>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</si>
  <si>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9-21 eltérése (+/-)</t>
  </si>
  <si>
    <t>Saját bevétel és adósságot keletkeztető ügyletből eredő fizetési kötelezettség bemutatása tárgyévet követően</t>
  </si>
  <si>
    <t>Sorszám</t>
  </si>
  <si>
    <t>Tárgyév</t>
  </si>
  <si>
    <t>1.évben</t>
  </si>
  <si>
    <t>2.évben</t>
  </si>
  <si>
    <t>3.évben</t>
  </si>
  <si>
    <t>Helyi adók</t>
  </si>
  <si>
    <t>Részvények, részesedések értékesítése</t>
  </si>
  <si>
    <t>Kezességvállalással kapcsolatos megtérülés</t>
  </si>
  <si>
    <t>Saját bevételek (01…+07)</t>
  </si>
  <si>
    <t>Saját bevételek 50 %-a</t>
  </si>
  <si>
    <t>Előző években keletkezett tárgyévet terhelő fizetési kötelezettség(11+….+17)</t>
  </si>
  <si>
    <t>Felvett, átvállalt hitel és annak tőketartozása</t>
  </si>
  <si>
    <t>Felvett, átvállalt kölcsön és annak tőketartozása</t>
  </si>
  <si>
    <t>Htielviszonyt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</si>
  <si>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</si>
  <si>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</si>
  <si>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</si>
  <si>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</si>
  <si>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</si>
  <si>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összesen: (10+18)</t>
  </si>
  <si>
    <t>Fizetési kötelezettséggel csökkentett saját bevétel: (09-26)</t>
  </si>
  <si>
    <t>KÖLTSÉGVETÉSI KIADÁSOK ÖSSZESEN (I.+II.):</t>
  </si>
  <si>
    <t>Működési célú bevételek</t>
  </si>
  <si>
    <t>Működési célú támogatások államháztartáson belülről (02/13) (B1)</t>
  </si>
  <si>
    <t>Önkormányzatok működési támogatásai (02/07) (B11)</t>
  </si>
  <si>
    <t>Egyéb működési célú támogatások állámháztartáson belül (02/8-12) (B12-16)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</si>
  <si>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</si>
  <si>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</si>
  <si>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</si>
  <si>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</si>
  <si>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</si>
  <si>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</si>
  <si>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KÖLTSÉGVETÉSI BEVÉTELEK ÖSSZESEN ( I.+II.)</t>
  </si>
  <si>
    <t>Személyi juttatások (01/19) (K1)</t>
  </si>
  <si>
    <t>Munkaadókat terhelő járulékok és szociális hozzájárulási adó (01/20) (K2)</t>
  </si>
  <si>
    <t>Dologi  kiadások mindösszesen (01/45) (K3)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</si>
  <si>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</si>
  <si>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</si>
  <si>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</si>
  <si>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</si>
  <si>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</si>
  <si>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 xml:space="preserve"> Előző évek  maradványának igénybevétele (04/12) (B813)</t>
  </si>
  <si>
    <t>Hitel, kölcsön felvétel államháztartáson kívülről (04/04) (B811)</t>
  </si>
  <si>
    <t>Belföldi értékpapírok bevételei (04/09) (B812)</t>
  </si>
  <si>
    <t>Egyéb belföldi finanszírozás bevételei (04/13-17) (B 814-818)</t>
  </si>
  <si>
    <t>Hitel, kölcsön törlesztés államháztartáson kívülre (03/04) (K911)</t>
  </si>
  <si>
    <t>Belföldi értékpapírok kiadásai (03/09) (K912)</t>
  </si>
  <si>
    <t>Belföldi finanszírozás egyéb kiadásai (03/10-15) (K913-918)</t>
  </si>
  <si>
    <t>Külföldi finanszírozás kadásai (03/21) (K92)</t>
  </si>
  <si>
    <t>Adóssághoz nem kapcsolódó származékos ügyelet kiadásai (03/22) (K93)</t>
  </si>
  <si>
    <t>VIII.</t>
  </si>
  <si>
    <t>IX.</t>
  </si>
  <si>
    <t>X.</t>
  </si>
  <si>
    <t>Költségvetési hiány belső finanszírozását meghaladó összegének külső finanszírozására szolgáló bevételek  (IV.+V.+VI)</t>
  </si>
  <si>
    <t>A költségvetési többlet felhasználásához kapcsolódó finanszírozási kiadások (VII.+VIII.+IX+X)</t>
  </si>
  <si>
    <t>Működési célú támogatások államházt.belülről (B1)</t>
  </si>
  <si>
    <t>Felhalmozási célú támogatások államházt.belülrül (B2)</t>
  </si>
  <si>
    <t>Közhatalmai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</si>
  <si>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</si>
  <si>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</si>
  <si>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</si>
  <si>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</si>
  <si>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1+...6 Költségvetési bevétel együtt</t>
  </si>
  <si>
    <t>Finanszírozási bevételek (B8)</t>
  </si>
  <si>
    <t>Személyi juttatás (K1)</t>
  </si>
  <si>
    <t>Munkaadókat terhelő járulék (K2)</t>
  </si>
  <si>
    <t>Dologi kiadás (K3)</t>
  </si>
  <si>
    <t>Ellátottak pénzbeni juttatásai (K4)</t>
  </si>
  <si>
    <t>Egyéb működési célú kiadás (K5)</t>
  </si>
  <si>
    <t>Felújítás (K6)</t>
  </si>
  <si>
    <t>Beruházás felh.célú kiadás (K 7-8)</t>
  </si>
  <si>
    <t>Finanszírozási műveletek (K9)</t>
  </si>
  <si>
    <t>Kormány funkciók/ 
kiemelt előriányzatok</t>
  </si>
  <si>
    <t>Kötelező feladatok</t>
  </si>
  <si>
    <t>Önként vállalt feladatok</t>
  </si>
  <si>
    <t>Állami feladatok</t>
  </si>
  <si>
    <t>Somogyhárságy Község Önkormányzata bevételei</t>
  </si>
  <si>
    <t>kötelező, önként vállalt és állami feladatok szerinti bontásban</t>
  </si>
  <si>
    <t>Somogyhárságy Község Önkormányzata kiadásai</t>
  </si>
  <si>
    <t>Az önkormányzati vagyon és az önkormányzatot megillető vagyoni értékű jog értékesítéséből és hasznosításából származó bevétel</t>
  </si>
  <si>
    <t>Osztalék, a koncessziós díj és a hozambevétel,</t>
  </si>
  <si>
    <t>Bírság-, pótlék- és díjbevétel</t>
  </si>
  <si>
    <t>Tárgyi eszköz és az immateriális jószág, vállalat értékesítéséből vagy privatizációból származó bevétel</t>
  </si>
  <si>
    <t>106010 Lakóingatlan szoc.célú bérbead.</t>
  </si>
  <si>
    <t>Működési bevételek</t>
  </si>
  <si>
    <t>106010 Összesen:</t>
  </si>
  <si>
    <t>013350 Önkormányzati vagyonnal való gazdálkodással kapcsolatos</t>
  </si>
  <si>
    <t>013350 Összesen</t>
  </si>
  <si>
    <t>011130 Önkormányzatok és Önkormányzati hivatalok jogalkotó és általános igazgatási tevékenysége</t>
  </si>
  <si>
    <t>Közhatalmi bevételek</t>
  </si>
  <si>
    <t>Finanszírozási bevételek</t>
  </si>
  <si>
    <t>013350 Összesen:</t>
  </si>
  <si>
    <t>066020 Város és községgazdálkodási szolgáltatások</t>
  </si>
  <si>
    <t>066020 Összesen</t>
  </si>
  <si>
    <t>018010 Önkormányzatok elszámoásai a központi költségvetéssel</t>
  </si>
  <si>
    <t>Műk.cél.tám. ÁH-n belülről</t>
  </si>
  <si>
    <t>018010 Összesen:</t>
  </si>
  <si>
    <t>900020 Önkormányzatok funkcióra nem sorolható bevételei ÁH-n kívülről</t>
  </si>
  <si>
    <t>900020 Összesen:</t>
  </si>
  <si>
    <t>074031 Család- és nővédelmi egészségügyi gondozás (védőnő)</t>
  </si>
  <si>
    <t>Műk.cél.tám.ÁH-n belülről</t>
  </si>
  <si>
    <t>074031 Összesen:</t>
  </si>
  <si>
    <t>107055 Falugondnoki, tanyagondnoki szolgáltatás</t>
  </si>
  <si>
    <t>107055 Összesen</t>
  </si>
  <si>
    <t>Műk.cél.tám.ÁH-n belül</t>
  </si>
  <si>
    <t>041233 Hosszabb időtartamú közfoglalkoztatás</t>
  </si>
  <si>
    <t>041233 Összesen:</t>
  </si>
  <si>
    <t>082044 Könyvtári szolgáltatások</t>
  </si>
  <si>
    <t>082044 Összesen:</t>
  </si>
  <si>
    <t>082091 Közművelődés- közösség és társadalmi részvétel fejlesztése</t>
  </si>
  <si>
    <t>082091 Összesen</t>
  </si>
  <si>
    <t>Mindösszesen</t>
  </si>
  <si>
    <t>045160 Közutak, hidak, alagutak üzemeltetése, fenntartása</t>
  </si>
  <si>
    <t>Dologi kiadások</t>
  </si>
  <si>
    <t>045160 Összesen:</t>
  </si>
  <si>
    <t>106010 Lakóingatlan szociális célú bérbeadása, üzemeltetése</t>
  </si>
  <si>
    <t>106010 Összesen</t>
  </si>
  <si>
    <t>Személyi juttatások</t>
  </si>
  <si>
    <t>Munkaa.terh.jár.és szoc.hj.adó</t>
  </si>
  <si>
    <t>Egyéb felhalmozási célú kiadás</t>
  </si>
  <si>
    <t>Egyéb műk.cél.kiadások</t>
  </si>
  <si>
    <t>011130 összesen:</t>
  </si>
  <si>
    <t>066010 Zöldterület kezelés</t>
  </si>
  <si>
    <t>066010 Összesen:</t>
  </si>
  <si>
    <t>066020 Város és községgazdákodási szolgáltatások</t>
  </si>
  <si>
    <t>Dolgoi kiadások</t>
  </si>
  <si>
    <t xml:space="preserve">064020 összesen: </t>
  </si>
  <si>
    <t xml:space="preserve">064010 Közvilágítás </t>
  </si>
  <si>
    <t>Beruházási kiadások ÁFA-val</t>
  </si>
  <si>
    <t xml:space="preserve">064010 összesen: </t>
  </si>
  <si>
    <t>072111 Háziorvosi alapellátás</t>
  </si>
  <si>
    <t>072111 Összesen</t>
  </si>
  <si>
    <t>072112 Háziorvosi ügyeleti ellátás</t>
  </si>
  <si>
    <t>072112 Összesen:</t>
  </si>
  <si>
    <t>074031 Összesen</t>
  </si>
  <si>
    <t>Ellátottak pénzbeli juttatásai</t>
  </si>
  <si>
    <t>107060 Egyéb szociális pénbeli és természetbeni ellátások támogatása</t>
  </si>
  <si>
    <t>107060 Összesen</t>
  </si>
  <si>
    <t>104051 Gyermekvédelmi pénzbeli és természetbeni ellátások</t>
  </si>
  <si>
    <t>104051 Összesen:</t>
  </si>
  <si>
    <t>107055 Falugondnoki szolgálat</t>
  </si>
  <si>
    <t>084031 Civil szervezetek működési támogatása</t>
  </si>
  <si>
    <t>Egyyéb működési célú kiad.</t>
  </si>
  <si>
    <t>084031 Összesen</t>
  </si>
  <si>
    <t>082044 Könyvtári szolgáltatás</t>
  </si>
  <si>
    <t>082044 Összesen</t>
  </si>
  <si>
    <t>082091 Közművelődés- közösség és társadalmi részvétel feljlesztése</t>
  </si>
  <si>
    <t>081030 Sportlétesítmények, edzőtáborok működtetése, fejlesztése</t>
  </si>
  <si>
    <t>081030 Összesen</t>
  </si>
  <si>
    <t>086020 Helyi, térségi közösségi tér biztosítása, működtetése</t>
  </si>
  <si>
    <t>086020 Összesen:</t>
  </si>
  <si>
    <t>013320 Köztemető-fenntartás és működtetés</t>
  </si>
  <si>
    <t>013320 összesen</t>
  </si>
  <si>
    <t>011130 Összesen:</t>
  </si>
  <si>
    <t>041237 Közfoglalkoztatási mintaprogram</t>
  </si>
  <si>
    <t>Működési cél.tám.ÁH-n belül.</t>
  </si>
  <si>
    <t>0. havi finansz.</t>
  </si>
  <si>
    <t>041237 Összesen:</t>
  </si>
  <si>
    <t xml:space="preserve">Személyi juttatások </t>
  </si>
  <si>
    <t>018030 Támogatási célú finannszírozási műveletek</t>
  </si>
  <si>
    <t>018030 Összesen:</t>
  </si>
  <si>
    <t>072111 Összesen:</t>
  </si>
  <si>
    <t>Felhalmozási bevételek</t>
  </si>
  <si>
    <t>900060 Forgatási és befektetési célú finanszírozási műveletek</t>
  </si>
  <si>
    <t>Működési célú átvett pénzeszközök</t>
  </si>
  <si>
    <t>900060 Összesen:</t>
  </si>
  <si>
    <t>Finanszírozási kiadások</t>
  </si>
  <si>
    <t>Munkaadókat terhelő járulékok</t>
  </si>
  <si>
    <t>104037 Intézményen kívüli gyermekétkeztetés</t>
  </si>
  <si>
    <t>104037 Összesen:</t>
  </si>
  <si>
    <t>1991.évi LXXXII.Tv 8.§.(1) bek.</t>
  </si>
  <si>
    <t>1991.évi LXXXII.Tv 8.§.(2) bek.</t>
  </si>
  <si>
    <t>Előirányzat és teljesítés (Forintban)</t>
  </si>
  <si>
    <t>Ft-ban</t>
  </si>
  <si>
    <t>Egyéb pénzeszk.átad áh-n belül</t>
  </si>
  <si>
    <t>900020 Önkormányzatok funkcióra nem sorolható kiadásai</t>
  </si>
  <si>
    <t>018010 Önkormányzatok elszámolása a kp. ktg.vetéssel</t>
  </si>
  <si>
    <t>900060 Forgatési és befektetési célú finanszírozási műveletek</t>
  </si>
  <si>
    <t>Felhalmozási tám.ÁH-n belül</t>
  </si>
  <si>
    <t>018030 Támogatási célú finanszírozási műveletek</t>
  </si>
  <si>
    <t>Működési célú támogatások</t>
  </si>
  <si>
    <t>Somogyhárságy Önkormányzat 2018. évi költségvetési mérlege</t>
  </si>
  <si>
    <t>Somogyhárságy Község Önkormányzata 2018. évi előirányzat felhasználási ütemterve</t>
  </si>
  <si>
    <t>2018. évi eredeti előirányzat</t>
  </si>
  <si>
    <r>
      <t xml:space="preserve">2018. évi </t>
    </r>
    <r>
      <rPr>
        <b/>
        <sz val="8"/>
        <rFont val="Times New Roman CE"/>
        <family val="1"/>
        <charset val="238"/>
      </rPr>
      <t>módosított</t>
    </r>
    <r>
      <rPr>
        <sz val="8"/>
        <rFont val="Times New Roman CE"/>
        <family val="1"/>
        <charset val="238"/>
      </rPr>
      <t xml:space="preserve"> előirányzat</t>
    </r>
  </si>
  <si>
    <t>Felhalmozási célú átvett pe.</t>
  </si>
  <si>
    <t>052020 Szennyvíz gyűjtése, tisztítása, elhelyezése</t>
  </si>
  <si>
    <t>052020 Összesen:</t>
  </si>
  <si>
    <t>052020 Szennyvíz gyűjtése, tisztítása és elhelyezése</t>
  </si>
  <si>
    <t>Somogyháságy Önkormányzat 2018. évi céltartaléka</t>
  </si>
  <si>
    <t>2018.évi előirányzat (Ft-ban)</t>
  </si>
  <si>
    <t>Somogyhárságy Önkormányzat 2018. évi közvetett támogatásai</t>
  </si>
  <si>
    <t>Somogyhárságy Önkormányzat 2018. évi az Európai Uniós projektjei</t>
  </si>
  <si>
    <t>Az Önkormányzatok adósságot keletkeztető ügyleteiből eredő fizetési kötelezettség-2018.</t>
  </si>
  <si>
    <t>Felhalmozási bev.ÁH-n belül</t>
  </si>
  <si>
    <t>Felhalmozási célú tám.ÁH-n belül</t>
  </si>
  <si>
    <t>Működési támogatás ÁH-n kívül</t>
  </si>
  <si>
    <t>095020 Iskolarendszeren kívüli egyéb oktatás, képzés</t>
  </si>
  <si>
    <t>Működési célú tám.ÁH-kívül</t>
  </si>
  <si>
    <t>Működési célú kölcsön</t>
  </si>
  <si>
    <t>összege Ft</t>
  </si>
  <si>
    <t>összege  Ft</t>
  </si>
  <si>
    <t>Ft</t>
  </si>
  <si>
    <t>MARADVÁNYKIMUTATÁS</t>
  </si>
  <si>
    <t xml:space="preserve"> Ft-ban</t>
  </si>
  <si>
    <t>Összeg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</si>
  <si>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</si>
  <si>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</si>
  <si>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</si>
  <si>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</si>
  <si>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</si>
  <si>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</si>
  <si>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A.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</si>
  <si>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</si>
  <si>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</si>
  <si>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</si>
  <si>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</si>
  <si>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kiadássai</t>
  </si>
  <si>
    <t>IV. Vállalkozási tevékenység finanszírozási egyenlege</t>
  </si>
  <si>
    <t>B. Vállalkozási tevékenység maradványa</t>
  </si>
  <si>
    <t>C. Összes maradvány</t>
  </si>
  <si>
    <t>D. Alaptevékenység kötelezettségvállalással terhelt maradványa</t>
  </si>
  <si>
    <t>E. Alaptevékenység szabad maradványa</t>
  </si>
  <si>
    <t>F. Vállalkozási tevékenységet terhelő befizetési kötelezettség</t>
  </si>
  <si>
    <t>G. Vállalkozási tevékenység felhasználható maradványa</t>
  </si>
  <si>
    <t>Vagyonkimutatás - 2018</t>
  </si>
  <si>
    <t>Értéktípus: Forint</t>
  </si>
  <si>
    <t>Előző 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</si>
  <si>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</si>
  <si>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</si>
  <si>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</si>
  <si>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</si>
  <si>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</si>
  <si>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</si>
  <si>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</si>
  <si>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</si>
  <si>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</si>
  <si>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449 352 462</t>
  </si>
  <si>
    <t>474 639 720</t>
  </si>
  <si>
    <t>105,63</t>
  </si>
  <si>
    <t>I. IMMATERIÁLIS JAVAK</t>
  </si>
  <si>
    <t>A/I</t>
  </si>
  <si>
    <t>800 000</t>
  </si>
  <si>
    <t>536 001</t>
  </si>
  <si>
    <t>67,00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</si>
  <si>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</si>
  <si>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</si>
  <si>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</si>
  <si>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</si>
  <si>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</si>
  <si>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</si>
  <si>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</si>
  <si>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</si>
  <si>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</si>
  <si>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</si>
  <si>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</si>
  <si>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</si>
  <si>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</si>
  <si>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</si>
  <si>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</si>
  <si>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</si>
  <si>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</si>
  <si>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</si>
  <si>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</si>
  <si>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</si>
  <si>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</si>
  <si>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</si>
  <si>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</si>
  <si>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</si>
  <si>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</si>
  <si>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438 163 701</t>
  </si>
  <si>
    <t>463 714 958</t>
  </si>
  <si>
    <t>105,83</t>
  </si>
  <si>
    <t>1. Ingatlanok és kapcsolódó vagyoni értékű jogok</t>
  </si>
  <si>
    <t>A/II/1</t>
  </si>
  <si>
    <t>417 210 705</t>
  </si>
  <si>
    <t>451 672 122</t>
  </si>
  <si>
    <t>108,26</t>
  </si>
  <si>
    <t>A/II/1/a</t>
  </si>
  <si>
    <t>57 247 750</t>
  </si>
  <si>
    <t>55 764 891</t>
  </si>
  <si>
    <t>97,41</t>
  </si>
  <si>
    <t>A/II/1/b</t>
  </si>
  <si>
    <t>A/II/1/c</t>
  </si>
  <si>
    <t>324 911 538</t>
  </si>
  <si>
    <t>353 118 613</t>
  </si>
  <si>
    <t>108,68</t>
  </si>
  <si>
    <t>A/II/1/d</t>
  </si>
  <si>
    <t>35 051 417</t>
  </si>
  <si>
    <t>42 788 618</t>
  </si>
  <si>
    <t>122,07</t>
  </si>
  <si>
    <t>2. Gépek, berendezések, felszerelések, járművek</t>
  </si>
  <si>
    <t>A/II/2</t>
  </si>
  <si>
    <t>15 786 967</t>
  </si>
  <si>
    <t>12 042 836</t>
  </si>
  <si>
    <t>76,28</t>
  </si>
  <si>
    <t>A/II/2/a</t>
  </si>
  <si>
    <t>A/II/2/b</t>
  </si>
  <si>
    <t>A/II/2/c</t>
  </si>
  <si>
    <t>4 482 318</t>
  </si>
  <si>
    <t>2 880 254</t>
  </si>
  <si>
    <t>64,26</t>
  </si>
  <si>
    <t>A/II/2/d</t>
  </si>
  <si>
    <t>11 304 649</t>
  </si>
  <si>
    <t>9 162 582</t>
  </si>
  <si>
    <t>81,05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</si>
  <si>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</si>
  <si>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</si>
  <si>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</si>
  <si>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</si>
  <si>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</si>
  <si>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</si>
  <si>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</si>
  <si>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</si>
  <si>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5 166 029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</si>
  <si>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</si>
  <si>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</si>
  <si>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</si>
  <si>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</si>
  <si>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</si>
  <si>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</si>
  <si>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</si>
  <si>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</si>
  <si>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</si>
  <si>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</si>
  <si>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</si>
  <si>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</si>
  <si>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10 388 761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</si>
  <si>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</si>
  <si>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</si>
  <si>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</si>
  <si>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</si>
  <si>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</si>
  <si>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</si>
  <si>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</si>
  <si>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</si>
  <si>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</si>
  <si>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</si>
  <si>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</si>
  <si>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</si>
  <si>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</si>
  <si>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</si>
  <si>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</si>
  <si>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</si>
  <si>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</si>
  <si>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</si>
  <si>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</si>
  <si>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</si>
  <si>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</si>
  <si>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</si>
  <si>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</si>
  <si>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</si>
  <si>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</si>
  <si>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</si>
  <si>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</si>
  <si>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</si>
  <si>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</si>
  <si>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</si>
  <si>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</si>
  <si>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</si>
  <si>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</si>
  <si>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</si>
  <si>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</si>
  <si>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</si>
  <si>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</si>
  <si>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</si>
  <si>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</si>
  <si>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</si>
  <si>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</si>
  <si>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35 028 316</t>
  </si>
  <si>
    <t>32 384 121</t>
  </si>
  <si>
    <t>92,45</t>
  </si>
  <si>
    <t>I. Lekötött bankbetétek</t>
  </si>
  <si>
    <t>C/I</t>
  </si>
  <si>
    <t>II. Pénztárak, csekkek, betétkönyvek</t>
  </si>
  <si>
    <t>C/II</t>
  </si>
  <si>
    <t>75 465</t>
  </si>
  <si>
    <t>81 082</t>
  </si>
  <si>
    <t>107,44</t>
  </si>
  <si>
    <t>III. Forintszámlák</t>
  </si>
  <si>
    <t>C/III</t>
  </si>
  <si>
    <t>34 952 851</t>
  </si>
  <si>
    <t>32 303 039</t>
  </si>
  <si>
    <t>92,42</t>
  </si>
  <si>
    <t>IV. Devizaszámlák</t>
  </si>
  <si>
    <t>C/IV</t>
  </si>
  <si>
    <t>D/ KÖVETELÉSEK</t>
  </si>
  <si>
    <t>D</t>
  </si>
  <si>
    <t>13 578 136</t>
  </si>
  <si>
    <t>1 584 157</t>
  </si>
  <si>
    <t>11,67</t>
  </si>
  <si>
    <t>I. Költségvetési évben esedékes követelések</t>
  </si>
  <si>
    <t>D/I</t>
  </si>
  <si>
    <t>1 460 946</t>
  </si>
  <si>
    <t>1 439 277</t>
  </si>
  <si>
    <t>98,52</t>
  </si>
  <si>
    <t>II. Költségvetési évet követően esedékes követelések</t>
  </si>
  <si>
    <t>D/II</t>
  </si>
  <si>
    <t>26 590</t>
  </si>
  <si>
    <t>III. Követelés jellegű sajátos elszámolások</t>
  </si>
  <si>
    <t>D/III</t>
  </si>
  <si>
    <t>12 090 600</t>
  </si>
  <si>
    <t>144 880</t>
  </si>
  <si>
    <t>1,20</t>
  </si>
  <si>
    <t>E/ EGYÉB SAJÁTOS ESZKÖZOLDALI ELSZÁMOLÁSOK</t>
  </si>
  <si>
    <t>E</t>
  </si>
  <si>
    <t>97 967</t>
  </si>
  <si>
    <t>F/ AKTÍV IDŐBELI ELHATÁROLÁSOK</t>
  </si>
  <si>
    <t>F</t>
  </si>
  <si>
    <t>ESZKÖZÖK ÖSSZESEN</t>
  </si>
  <si>
    <t>A+..+F</t>
  </si>
  <si>
    <t>498 056 881</t>
  </si>
  <si>
    <t>508 607 998</t>
  </si>
  <si>
    <t>102,12</t>
  </si>
  <si>
    <t>FORRÁSOK</t>
  </si>
  <si>
    <t>G/ SAJÁT TŐKE</t>
  </si>
  <si>
    <t>G</t>
  </si>
  <si>
    <t>224 289 198</t>
  </si>
  <si>
    <t>220 662 856</t>
  </si>
  <si>
    <t>98,38</t>
  </si>
  <si>
    <t>I. Nemzeti vagyon induláskori értéke</t>
  </si>
  <si>
    <t>G/I</t>
  </si>
  <si>
    <t>253 983 536</t>
  </si>
  <si>
    <t>II. Nemzeti vagyon változásai</t>
  </si>
  <si>
    <t>G/II</t>
  </si>
  <si>
    <t>III. Egyéb eszközök induláskori értéke és változásai</t>
  </si>
  <si>
    <t>G/III</t>
  </si>
  <si>
    <t>16 391 259</t>
  </si>
  <si>
    <t>IV. Felhalmozott eredmény</t>
  </si>
  <si>
    <t>G/IV</t>
  </si>
  <si>
    <t>-67 588 134</t>
  </si>
  <si>
    <t>-46 085 597</t>
  </si>
  <si>
    <t>68,19</t>
  </si>
  <si>
    <t>V. Eszközök értékhelyesbítésének forrása</t>
  </si>
  <si>
    <t>G/V</t>
  </si>
  <si>
    <t>VI. Mérleg szerinti eredmény</t>
  </si>
  <si>
    <t>G/VI</t>
  </si>
  <si>
    <t>21 502 537</t>
  </si>
  <si>
    <t>-3 626 342</t>
  </si>
  <si>
    <t>-16,86</t>
  </si>
  <si>
    <t>H/ KÖTELEZETTSÉGEK</t>
  </si>
  <si>
    <t>H</t>
  </si>
  <si>
    <t>1 238 697</t>
  </si>
  <si>
    <t>1 227 174</t>
  </si>
  <si>
    <t>99,07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</si>
  <si>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</si>
  <si>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</si>
  <si>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</si>
  <si>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</si>
  <si>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</si>
  <si>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</si>
  <si>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</si>
  <si>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</si>
  <si>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</si>
  <si>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</si>
  <si>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272 528 986</t>
  </si>
  <si>
    <t>286 717 968</t>
  </si>
  <si>
    <t>105,21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</si>
  <si>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</si>
  <si>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</si>
  <si>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</si>
  <si>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</si>
  <si>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</si>
  <si>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</si>
  <si>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</si>
  <si>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</si>
  <si>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</si>
  <si>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</si>
  <si>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</si>
  <si>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</si>
  <si>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</si>
  <si>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</si>
  <si>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</si>
  <si>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</si>
  <si>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</si>
  <si>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</si>
  <si>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</si>
  <si>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</si>
  <si>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EFOP-1.5.3-16-2017-00087.</t>
  </si>
  <si>
    <t>EFIO-3.9.2-16-2017-00039.</t>
  </si>
  <si>
    <t>VP6-7-2.1-7.4.1.1-16.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</si>
</sst>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0"/>
      <name val="Arial"/>
      <family val="2"/>
      <charset val="238"/>
    </font>
    <font>
      <b/>
      <u/>
      <sz val="10"/>
      <name val="Times New Roman CE"/>
      <charset val="238"/>
    </font>
    <font>
      <b/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Arial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39997558519241921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5" applyNumberFormat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5" fillId="4" borderId="7" applyNumberFormat="0" applyFont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6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35" fillId="0" borderId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1" fillId="0" borderId="0" applyFont="0" applyFill="0" applyBorder="0" applyAlignment="0" applyProtection="0"/>
    <xf numFmtId="0" fontId="52" fillId="0" borderId="0"/>
  </cellStyleXfs>
  <cellXfs count="409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39"/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39" applyFont="1"/>
    <xf numFmtId="0" fontId="10" fillId="0" borderId="12" xfId="39" applyFont="1" applyBorder="1"/>
    <xf numFmtId="0" fontId="10" fillId="0" borderId="13" xfId="39" applyFont="1" applyBorder="1"/>
    <xf numFmtId="0" fontId="10" fillId="0" borderId="14" xfId="39" applyFont="1" applyBorder="1"/>
    <xf numFmtId="0" fontId="10" fillId="0" borderId="15" xfId="39" applyFont="1" applyBorder="1"/>
    <xf numFmtId="166" fontId="10" fillId="0" borderId="16" xfId="26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Border="1"/>
    <xf numFmtId="164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/>
    <xf numFmtId="164" fontId="9" fillId="0" borderId="24" xfId="0" applyNumberFormat="1" applyFont="1" applyBorder="1"/>
    <xf numFmtId="164" fontId="9" fillId="0" borderId="25" xfId="0" applyNumberFormat="1" applyFont="1" applyBorder="1"/>
    <xf numFmtId="0" fontId="9" fillId="0" borderId="22" xfId="0" applyFont="1" applyBorder="1" applyAlignment="1"/>
    <xf numFmtId="0" fontId="0" fillId="0" borderId="22" xfId="0" applyBorder="1" applyAlignment="1"/>
    <xf numFmtId="0" fontId="0" fillId="0" borderId="20" xfId="0" applyBorder="1" applyAlignment="1"/>
    <xf numFmtId="0" fontId="11" fillId="0" borderId="26" xfId="0" applyFont="1" applyBorder="1" applyAlignment="1">
      <alignment horizontal="center"/>
    </xf>
    <xf numFmtId="0" fontId="9" fillId="0" borderId="21" xfId="0" applyFont="1" applyBorder="1"/>
    <xf numFmtId="0" fontId="1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21" xfId="0" applyNumberFormat="1" applyFont="1" applyBorder="1"/>
    <xf numFmtId="164" fontId="9" fillId="0" borderId="27" xfId="0" applyNumberFormat="1" applyFont="1" applyBorder="1"/>
    <xf numFmtId="0" fontId="0" fillId="0" borderId="23" xfId="0" applyBorder="1" applyAlignment="1"/>
    <xf numFmtId="0" fontId="10" fillId="0" borderId="28" xfId="39" applyFont="1" applyBorder="1" applyAlignment="1">
      <alignment vertical="center" wrapText="1"/>
    </xf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0" fillId="0" borderId="21" xfId="0" applyNumberFormat="1" applyBorder="1" applyAlignment="1"/>
    <xf numFmtId="164" fontId="0" fillId="0" borderId="27" xfId="0" applyNumberFormat="1" applyBorder="1" applyAlignment="1"/>
    <xf numFmtId="49" fontId="9" fillId="0" borderId="0" xfId="39" applyNumberFormat="1" applyFont="1"/>
    <xf numFmtId="49" fontId="10" fillId="0" borderId="13" xfId="39" applyNumberFormat="1" applyFont="1" applyBorder="1"/>
    <xf numFmtId="0" fontId="10" fillId="0" borderId="29" xfId="39" applyFont="1" applyBorder="1"/>
    <xf numFmtId="0" fontId="10" fillId="0" borderId="30" xfId="39" applyFont="1" applyBorder="1"/>
    <xf numFmtId="0" fontId="10" fillId="0" borderId="31" xfId="39" applyFont="1" applyBorder="1"/>
    <xf numFmtId="49" fontId="10" fillId="0" borderId="31" xfId="39" applyNumberFormat="1" applyFont="1" applyBorder="1"/>
    <xf numFmtId="0" fontId="10" fillId="0" borderId="24" xfId="39" applyFont="1" applyBorder="1"/>
    <xf numFmtId="0" fontId="10" fillId="0" borderId="24" xfId="39" applyFont="1" applyBorder="1" applyAlignment="1">
      <alignment horizontal="center"/>
    </xf>
    <xf numFmtId="0" fontId="10" fillId="0" borderId="31" xfId="39" applyFont="1" applyBorder="1" applyAlignment="1">
      <alignment horizontal="center"/>
    </xf>
    <xf numFmtId="0" fontId="10" fillId="0" borderId="25" xfId="39" applyFont="1" applyBorder="1" applyAlignment="1">
      <alignment horizontal="center"/>
    </xf>
    <xf numFmtId="49" fontId="10" fillId="0" borderId="15" xfId="39" applyNumberFormat="1" applyFont="1" applyBorder="1"/>
    <xf numFmtId="0" fontId="10" fillId="0" borderId="16" xfId="39" applyFont="1" applyBorder="1"/>
    <xf numFmtId="0" fontId="9" fillId="0" borderId="32" xfId="39" applyFont="1" applyBorder="1" applyAlignment="1">
      <alignment vertical="center" wrapText="1"/>
    </xf>
    <xf numFmtId="0" fontId="9" fillId="0" borderId="0" xfId="39" applyFont="1" applyBorder="1" applyAlignment="1">
      <alignment vertical="center" wrapText="1"/>
    </xf>
    <xf numFmtId="49" fontId="9" fillId="0" borderId="0" xfId="39" applyNumberFormat="1" applyFont="1" applyBorder="1" applyAlignment="1">
      <alignment vertical="center" wrapText="1"/>
    </xf>
    <xf numFmtId="0" fontId="9" fillId="0" borderId="33" xfId="39" applyFont="1" applyBorder="1" applyAlignment="1">
      <alignment vertical="center" wrapText="1"/>
    </xf>
    <xf numFmtId="166" fontId="9" fillId="0" borderId="33" xfId="26" applyNumberFormat="1" applyFont="1" applyBorder="1" applyAlignment="1">
      <alignment vertical="center" wrapText="1"/>
    </xf>
    <xf numFmtId="166" fontId="9" fillId="0" borderId="34" xfId="26" applyNumberFormat="1" applyFont="1" applyBorder="1" applyAlignment="1">
      <alignment vertical="center" wrapText="1"/>
    </xf>
    <xf numFmtId="0" fontId="5" fillId="0" borderId="0" xfId="39" applyAlignment="1">
      <alignment vertical="center" wrapText="1"/>
    </xf>
    <xf numFmtId="0" fontId="10" fillId="0" borderId="35" xfId="39" applyFont="1" applyBorder="1" applyAlignment="1">
      <alignment vertical="center" wrapText="1"/>
    </xf>
    <xf numFmtId="49" fontId="10" fillId="0" borderId="28" xfId="39" applyNumberFormat="1" applyFont="1" applyBorder="1" applyAlignment="1">
      <alignment vertical="center" wrapText="1"/>
    </xf>
    <xf numFmtId="0" fontId="10" fillId="0" borderId="10" xfId="39" applyFont="1" applyBorder="1" applyAlignment="1">
      <alignment vertical="center" wrapText="1"/>
    </xf>
    <xf numFmtId="166" fontId="10" fillId="0" borderId="10" xfId="26" applyNumberFormat="1" applyFont="1" applyBorder="1" applyAlignment="1">
      <alignment vertical="center" wrapText="1"/>
    </xf>
    <xf numFmtId="166" fontId="10" fillId="0" borderId="11" xfId="26" applyNumberFormat="1" applyFont="1" applyBorder="1" applyAlignment="1">
      <alignment vertical="center" wrapText="1"/>
    </xf>
    <xf numFmtId="0" fontId="9" fillId="0" borderId="14" xfId="39" applyFont="1" applyBorder="1" applyAlignment="1">
      <alignment vertical="center" wrapText="1"/>
    </xf>
    <xf numFmtId="0" fontId="9" fillId="0" borderId="15" xfId="39" applyFont="1" applyBorder="1" applyAlignment="1">
      <alignment vertical="center" wrapText="1"/>
    </xf>
    <xf numFmtId="49" fontId="9" fillId="0" borderId="15" xfId="39" applyNumberFormat="1" applyFont="1" applyBorder="1" applyAlignment="1">
      <alignment vertical="center" wrapText="1"/>
    </xf>
    <xf numFmtId="0" fontId="9" fillId="0" borderId="16" xfId="39" applyFont="1" applyBorder="1" applyAlignment="1">
      <alignment vertical="center" wrapText="1"/>
    </xf>
    <xf numFmtId="166" fontId="9" fillId="0" borderId="16" xfId="26" applyNumberFormat="1" applyFont="1" applyBorder="1" applyAlignment="1">
      <alignment vertical="center" wrapText="1"/>
    </xf>
    <xf numFmtId="166" fontId="9" fillId="0" borderId="36" xfId="26" applyNumberFormat="1" applyFont="1" applyBorder="1" applyAlignment="1">
      <alignment vertical="center" wrapText="1"/>
    </xf>
    <xf numFmtId="0" fontId="10" fillId="0" borderId="10" xfId="39" applyFont="1" applyFill="1" applyBorder="1" applyAlignment="1">
      <alignment vertical="center" wrapText="1"/>
    </xf>
    <xf numFmtId="0" fontId="9" fillId="0" borderId="33" xfId="39" applyFont="1" applyFill="1" applyBorder="1" applyAlignment="1">
      <alignment vertical="center" wrapText="1"/>
    </xf>
    <xf numFmtId="166" fontId="10" fillId="0" borderId="16" xfId="26" applyNumberFormat="1" applyFont="1" applyBorder="1" applyAlignment="1">
      <alignment vertical="center" wrapText="1"/>
    </xf>
    <xf numFmtId="166" fontId="10" fillId="0" borderId="36" xfId="26" applyNumberFormat="1" applyFont="1" applyBorder="1" applyAlignment="1">
      <alignment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35" xfId="39" applyFont="1" applyBorder="1" applyAlignment="1">
      <alignment horizontal="left" vertical="center" wrapText="1"/>
    </xf>
    <xf numFmtId="0" fontId="10" fillId="0" borderId="28" xfId="39" applyFont="1" applyBorder="1" applyAlignment="1">
      <alignment horizontal="left" vertical="center" wrapText="1"/>
    </xf>
    <xf numFmtId="0" fontId="10" fillId="0" borderId="10" xfId="39" applyFont="1" applyBorder="1" applyAlignment="1">
      <alignment horizontal="left" vertical="center" wrapText="1"/>
    </xf>
    <xf numFmtId="0" fontId="17" fillId="0" borderId="10" xfId="39" applyFont="1" applyBorder="1" applyAlignment="1">
      <alignment vertical="center" wrapText="1"/>
    </xf>
    <xf numFmtId="0" fontId="17" fillId="0" borderId="35" xfId="39" applyFont="1" applyBorder="1" applyAlignment="1">
      <alignment vertical="center" wrapText="1"/>
    </xf>
    <xf numFmtId="0" fontId="17" fillId="0" borderId="28" xfId="39" applyFont="1" applyBorder="1" applyAlignment="1">
      <alignment vertical="center" wrapText="1"/>
    </xf>
    <xf numFmtId="166" fontId="9" fillId="0" borderId="37" xfId="26" applyNumberFormat="1" applyFont="1" applyBorder="1" applyAlignment="1">
      <alignment vertical="center" wrapText="1"/>
    </xf>
    <xf numFmtId="166" fontId="9" fillId="0" borderId="38" xfId="26" applyNumberFormat="1" applyFont="1" applyBorder="1" applyAlignment="1">
      <alignment vertical="center" wrapText="1"/>
    </xf>
    <xf numFmtId="0" fontId="10" fillId="0" borderId="14" xfId="39" applyFont="1" applyBorder="1" applyAlignment="1">
      <alignment vertical="center" wrapText="1"/>
    </xf>
    <xf numFmtId="0" fontId="10" fillId="0" borderId="15" xfId="39" applyFont="1" applyBorder="1" applyAlignment="1">
      <alignment vertical="center" wrapText="1"/>
    </xf>
    <xf numFmtId="49" fontId="10" fillId="0" borderId="15" xfId="39" applyNumberFormat="1" applyFont="1" applyBorder="1" applyAlignment="1">
      <alignment vertical="center" wrapText="1"/>
    </xf>
    <xf numFmtId="0" fontId="10" fillId="0" borderId="16" xfId="39" applyFont="1" applyBorder="1" applyAlignment="1">
      <alignment vertical="center" wrapText="1"/>
    </xf>
    <xf numFmtId="166" fontId="34" fillId="0" borderId="10" xfId="39" applyNumberFormat="1" applyFont="1" applyBorder="1" applyAlignment="1">
      <alignment vertical="center" wrapText="1"/>
    </xf>
    <xf numFmtId="166" fontId="34" fillId="0" borderId="11" xfId="39" applyNumberFormat="1" applyFont="1" applyBorder="1" applyAlignment="1">
      <alignment vertical="center" wrapText="1"/>
    </xf>
    <xf numFmtId="166" fontId="34" fillId="0" borderId="21" xfId="39" applyNumberFormat="1" applyFont="1" applyBorder="1" applyAlignment="1">
      <alignment vertical="center" wrapText="1"/>
    </xf>
    <xf numFmtId="166" fontId="34" fillId="0" borderId="27" xfId="39" applyNumberFormat="1" applyFont="1" applyBorder="1" applyAlignment="1">
      <alignment vertical="center" wrapText="1"/>
    </xf>
    <xf numFmtId="49" fontId="5" fillId="0" borderId="0" xfId="39" applyNumberFormat="1" applyAlignment="1">
      <alignment vertical="center" wrapText="1"/>
    </xf>
    <xf numFmtId="49" fontId="5" fillId="0" borderId="0" xfId="39" applyNumberFormat="1"/>
    <xf numFmtId="0" fontId="36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/>
    <xf numFmtId="0" fontId="37" fillId="18" borderId="39" xfId="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 wrapText="1"/>
    </xf>
    <xf numFmtId="0" fontId="37" fillId="18" borderId="40" xfId="4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top" wrapText="1"/>
    </xf>
    <xf numFmtId="0" fontId="37" fillId="18" borderId="41" xfId="0" applyFont="1" applyFill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 wrapText="1"/>
    </xf>
    <xf numFmtId="0" fontId="37" fillId="0" borderId="43" xfId="4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/>
    </xf>
    <xf numFmtId="0" fontId="37" fillId="0" borderId="45" xfId="0" applyFont="1" applyBorder="1" applyAlignment="1">
      <alignment horizontal="center" vertical="top" wrapText="1"/>
    </xf>
    <xf numFmtId="0" fontId="37" fillId="0" borderId="45" xfId="40" applyFont="1" applyBorder="1" applyAlignment="1">
      <alignment horizontal="center" vertical="top" wrapText="1"/>
    </xf>
    <xf numFmtId="0" fontId="37" fillId="0" borderId="45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/>
    <xf numFmtId="0" fontId="37" fillId="0" borderId="46" xfId="0" applyFont="1" applyBorder="1" applyProtection="1">
      <protection locked="0"/>
    </xf>
    <xf numFmtId="1" fontId="37" fillId="0" borderId="46" xfId="40" applyNumberFormat="1" applyFont="1" applyBorder="1" applyProtection="1">
      <protection locked="0"/>
    </xf>
    <xf numFmtId="1" fontId="37" fillId="0" borderId="46" xfId="0" applyNumberFormat="1" applyFont="1" applyBorder="1" applyAlignment="1">
      <alignment horizontal="right" vertical="top"/>
    </xf>
    <xf numFmtId="10" fontId="37" fillId="0" borderId="46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/>
    <xf numFmtId="10" fontId="37" fillId="0" borderId="46" xfId="45" applyNumberFormat="1" applyFont="1" applyFill="1" applyBorder="1" applyAlignment="1" applyProtection="1"/>
    <xf numFmtId="0" fontId="37" fillId="0" borderId="46" xfId="0" applyFont="1" applyFill="1" applyBorder="1" applyProtection="1">
      <protection locked="0"/>
    </xf>
    <xf numFmtId="0" fontId="37" fillId="19" borderId="46" xfId="0" applyFont="1" applyFill="1" applyBorder="1"/>
    <xf numFmtId="0" fontId="37" fillId="20" borderId="46" xfId="0" applyFont="1" applyFill="1" applyBorder="1"/>
    <xf numFmtId="1" fontId="37" fillId="21" borderId="46" xfId="40" applyNumberFormat="1" applyFont="1" applyFill="1" applyBorder="1" applyProtection="1">
      <protection locked="0"/>
    </xf>
    <xf numFmtId="10" fontId="37" fillId="0" borderId="47" xfId="45" applyNumberFormat="1" applyFont="1" applyFill="1" applyBorder="1" applyAlignment="1" applyProtection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7" fillId="0" borderId="0" xfId="40" applyFont="1" applyBorder="1"/>
    <xf numFmtId="10" fontId="37" fillId="0" borderId="0" xfId="45" applyNumberFormat="1" applyFont="1" applyFill="1" applyBorder="1" applyAlignment="1" applyProtection="1">
      <alignment horizontal="center" vertical="top"/>
    </xf>
    <xf numFmtId="10" fontId="37" fillId="0" borderId="0" xfId="45" applyNumberFormat="1" applyFont="1" applyFill="1" applyBorder="1" applyAlignment="1" applyProtection="1"/>
    <xf numFmtId="0" fontId="38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/>
    </xf>
    <xf numFmtId="0" fontId="37" fillId="0" borderId="46" xfId="40" applyFont="1" applyBorder="1"/>
    <xf numFmtId="10" fontId="37" fillId="0" borderId="45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 applyProtection="1">
      <protection locked="0"/>
    </xf>
    <xf numFmtId="0" fontId="37" fillId="19" borderId="46" xfId="0" applyFont="1" applyFill="1" applyBorder="1" applyAlignment="1">
      <alignment horizontal="center" vertical="center"/>
    </xf>
    <xf numFmtId="1" fontId="37" fillId="21" borderId="46" xfId="0" applyNumberFormat="1" applyFont="1" applyFill="1" applyBorder="1" applyProtection="1">
      <protection locked="0"/>
    </xf>
    <xf numFmtId="1" fontId="37" fillId="21" borderId="46" xfId="0" applyNumberFormat="1" applyFont="1" applyFill="1" applyBorder="1"/>
    <xf numFmtId="0" fontId="37" fillId="0" borderId="48" xfId="0" applyFont="1" applyBorder="1"/>
    <xf numFmtId="0" fontId="37" fillId="0" borderId="48" xfId="0" applyFont="1" applyFill="1" applyBorder="1"/>
    <xf numFmtId="0" fontId="37" fillId="19" borderId="48" xfId="0" applyFont="1" applyFill="1" applyBorder="1"/>
    <xf numFmtId="0" fontId="38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4" fillId="0" borderId="0" xfId="0" applyFont="1"/>
    <xf numFmtId="0" fontId="0" fillId="18" borderId="10" xfId="0" applyFill="1" applyBorder="1"/>
    <xf numFmtId="0" fontId="4" fillId="18" borderId="10" xfId="0" applyFont="1" applyFill="1" applyBorder="1"/>
    <xf numFmtId="0" fontId="4" fillId="18" borderId="10" xfId="0" applyFont="1" applyFill="1" applyBorder="1" applyAlignment="1">
      <alignment wrapText="1" shrinkToFit="1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4" fillId="0" borderId="10" xfId="0" applyFont="1" applyBorder="1"/>
    <xf numFmtId="166" fontId="10" fillId="0" borderId="26" xfId="26" applyNumberFormat="1" applyFont="1" applyBorder="1"/>
    <xf numFmtId="0" fontId="35" fillId="0" borderId="0" xfId="0" applyFont="1"/>
    <xf numFmtId="3" fontId="0" fillId="0" borderId="0" xfId="0" applyNumberFormat="1"/>
    <xf numFmtId="0" fontId="0" fillId="0" borderId="50" xfId="0" applyBorder="1"/>
    <xf numFmtId="3" fontId="35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/>
    <xf numFmtId="3" fontId="0" fillId="0" borderId="16" xfId="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10" xfId="0" applyBorder="1" applyAlignment="1">
      <alignment vertical="center" wrapText="1"/>
    </xf>
    <xf numFmtId="0" fontId="35" fillId="0" borderId="54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9" fillId="0" borderId="51" xfId="0" applyFont="1" applyBorder="1"/>
    <xf numFmtId="0" fontId="4" fillId="0" borderId="51" xfId="0" applyFont="1" applyBorder="1"/>
    <xf numFmtId="0" fontId="4" fillId="0" borderId="52" xfId="0" applyFont="1" applyBorder="1"/>
    <xf numFmtId="3" fontId="35" fillId="0" borderId="33" xfId="0" applyNumberFormat="1" applyFont="1" applyBorder="1"/>
    <xf numFmtId="49" fontId="40" fillId="0" borderId="51" xfId="0" quotePrefix="1" applyNumberFormat="1" applyFont="1" applyBorder="1"/>
    <xf numFmtId="49" fontId="41" fillId="0" borderId="51" xfId="0" quotePrefix="1" applyNumberFormat="1" applyFont="1" applyBorder="1"/>
    <xf numFmtId="49" fontId="42" fillId="0" borderId="51" xfId="0" quotePrefix="1" applyNumberFormat="1" applyFont="1" applyBorder="1"/>
    <xf numFmtId="49" fontId="43" fillId="0" borderId="51" xfId="0" quotePrefix="1" applyNumberFormat="1" applyFont="1" applyBorder="1"/>
    <xf numFmtId="49" fontId="43" fillId="0" borderId="55" xfId="0" quotePrefix="1" applyNumberFormat="1" applyFont="1" applyBorder="1"/>
    <xf numFmtId="49" fontId="42" fillId="0" borderId="51" xfId="0" applyNumberFormat="1" applyFont="1" applyBorder="1"/>
    <xf numFmtId="49" fontId="43" fillId="0" borderId="51" xfId="0" applyNumberFormat="1" applyFont="1" applyBorder="1"/>
    <xf numFmtId="0" fontId="39" fillId="0" borderId="10" xfId="0" applyFont="1" applyBorder="1"/>
    <xf numFmtId="3" fontId="4" fillId="0" borderId="10" xfId="0" applyNumberFormat="1" applyFont="1" applyBorder="1"/>
    <xf numFmtId="49" fontId="44" fillId="0" borderId="51" xfId="0" applyNumberFormat="1" applyFont="1" applyBorder="1"/>
    <xf numFmtId="49" fontId="45" fillId="0" borderId="55" xfId="0" quotePrefix="1" applyNumberFormat="1" applyFont="1" applyBorder="1"/>
    <xf numFmtId="49" fontId="42" fillId="0" borderId="33" xfId="0" quotePrefix="1" applyNumberFormat="1" applyFont="1" applyBorder="1"/>
    <xf numFmtId="49" fontId="43" fillId="0" borderId="55" xfId="0" applyNumberFormat="1" applyFont="1" applyBorder="1"/>
    <xf numFmtId="49" fontId="40" fillId="0" borderId="51" xfId="0" applyNumberFormat="1" applyFont="1" applyBorder="1"/>
    <xf numFmtId="49" fontId="41" fillId="0" borderId="51" xfId="0" applyNumberFormat="1" applyFont="1" applyFill="1" applyBorder="1"/>
    <xf numFmtId="49" fontId="40" fillId="0" borderId="51" xfId="0" applyNumberFormat="1" applyFont="1" applyFill="1" applyBorder="1"/>
    <xf numFmtId="49" fontId="41" fillId="0" borderId="51" xfId="0" applyNumberFormat="1" applyFont="1" applyBorder="1"/>
    <xf numFmtId="49" fontId="41" fillId="0" borderId="50" xfId="0" applyNumberFormat="1" applyFont="1" applyBorder="1"/>
    <xf numFmtId="49" fontId="44" fillId="0" borderId="51" xfId="0" quotePrefix="1" applyNumberFormat="1" applyFont="1" applyBorder="1"/>
    <xf numFmtId="49" fontId="40" fillId="0" borderId="51" xfId="0" quotePrefix="1" applyNumberFormat="1" applyFont="1" applyFill="1" applyBorder="1"/>
    <xf numFmtId="0" fontId="40" fillId="0" borderId="51" xfId="0" quotePrefix="1" applyFont="1" applyBorder="1"/>
    <xf numFmtId="0" fontId="43" fillId="0" borderId="51" xfId="0" quotePrefix="1" applyFont="1" applyBorder="1"/>
    <xf numFmtId="0" fontId="42" fillId="0" borderId="51" xfId="0" quotePrefix="1" applyFont="1" applyBorder="1"/>
    <xf numFmtId="0" fontId="42" fillId="0" borderId="51" xfId="0" applyFont="1" applyBorder="1"/>
    <xf numFmtId="49" fontId="41" fillId="0" borderId="51" xfId="0" quotePrefix="1" applyNumberFormat="1" applyFont="1" applyFill="1" applyBorder="1"/>
    <xf numFmtId="49" fontId="41" fillId="0" borderId="56" xfId="0" applyNumberFormat="1" applyFont="1" applyBorder="1"/>
    <xf numFmtId="0" fontId="4" fillId="0" borderId="54" xfId="0" applyFont="1" applyBorder="1"/>
    <xf numFmtId="3" fontId="0" fillId="0" borderId="10" xfId="0" applyNumberFormat="1" applyBorder="1"/>
    <xf numFmtId="0" fontId="0" fillId="0" borderId="33" xfId="0" applyBorder="1"/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1" fontId="37" fillId="20" borderId="46" xfId="0" applyNumberFormat="1" applyFont="1" applyFill="1" applyBorder="1"/>
    <xf numFmtId="0" fontId="0" fillId="0" borderId="54" xfId="0" applyBorder="1"/>
    <xf numFmtId="49" fontId="41" fillId="0" borderId="56" xfId="0" quotePrefix="1" applyNumberFormat="1" applyFont="1" applyBorder="1"/>
    <xf numFmtId="0" fontId="1" fillId="0" borderId="52" xfId="0" applyFont="1" applyBorder="1"/>
    <xf numFmtId="3" fontId="1" fillId="0" borderId="33" xfId="0" applyNumberFormat="1" applyFont="1" applyBorder="1"/>
    <xf numFmtId="49" fontId="46" fillId="0" borderId="51" xfId="0" quotePrefix="1" applyNumberFormat="1" applyFont="1" applyBorder="1"/>
    <xf numFmtId="0" fontId="1" fillId="0" borderId="53" xfId="0" applyFont="1" applyBorder="1"/>
    <xf numFmtId="0" fontId="1" fillId="0" borderId="51" xfId="0" applyFont="1" applyBorder="1"/>
    <xf numFmtId="0" fontId="0" fillId="0" borderId="63" xfId="0" applyBorder="1"/>
    <xf numFmtId="3" fontId="0" fillId="0" borderId="37" xfId="0" applyNumberFormat="1" applyBorder="1"/>
    <xf numFmtId="0" fontId="1" fillId="0" borderId="53" xfId="0" applyFont="1" applyBorder="1" applyAlignment="1">
      <alignment shrinkToFit="1"/>
    </xf>
    <xf numFmtId="0" fontId="1" fillId="0" borderId="53" xfId="0" applyFont="1" applyBorder="1" applyAlignment="1">
      <alignment wrapText="1"/>
    </xf>
    <xf numFmtId="3" fontId="1" fillId="0" borderId="16" xfId="0" applyNumberFormat="1" applyFont="1" applyBorder="1"/>
    <xf numFmtId="3" fontId="1" fillId="0" borderId="0" xfId="0" applyNumberFormat="1" applyFont="1"/>
    <xf numFmtId="164" fontId="37" fillId="0" borderId="46" xfId="0" applyNumberFormat="1" applyFont="1" applyBorder="1" applyAlignment="1">
      <alignment horizontal="right"/>
    </xf>
    <xf numFmtId="0" fontId="35" fillId="0" borderId="0" xfId="40"/>
    <xf numFmtId="10" fontId="37" fillId="24" borderId="46" xfId="45" applyNumberFormat="1" applyFont="1" applyFill="1" applyBorder="1" applyAlignment="1" applyProtection="1"/>
    <xf numFmtId="166" fontId="10" fillId="0" borderId="93" xfId="26" applyNumberFormat="1" applyFont="1" applyBorder="1" applyAlignment="1">
      <alignment vertical="center" wrapText="1"/>
    </xf>
    <xf numFmtId="49" fontId="45" fillId="0" borderId="55" xfId="0" applyNumberFormat="1" applyFont="1" applyBorder="1"/>
    <xf numFmtId="0" fontId="0" fillId="0" borderId="94" xfId="0" applyBorder="1"/>
    <xf numFmtId="0" fontId="41" fillId="0" borderId="55" xfId="0" quotePrefix="1" applyFont="1" applyBorder="1"/>
    <xf numFmtId="1" fontId="37" fillId="24" borderId="46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Alignment="1">
      <alignment horizontal="center"/>
    </xf>
    <xf numFmtId="0" fontId="4" fillId="18" borderId="10" xfId="0" applyFont="1" applyFill="1" applyBorder="1" applyAlignment="1">
      <alignment horizontal="center" wrapText="1" shrinkToFit="1"/>
    </xf>
    <xf numFmtId="3" fontId="1" fillId="0" borderId="10" xfId="0" applyNumberFormat="1" applyFont="1" applyBorder="1" applyAlignment="1">
      <alignment horizontal="right"/>
    </xf>
    <xf numFmtId="0" fontId="1" fillId="0" borderId="54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right"/>
    </xf>
    <xf numFmtId="0" fontId="0" fillId="0" borderId="10" xfId="0" applyFill="1" applyBorder="1"/>
    <xf numFmtId="3" fontId="1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4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7" fillId="0" borderId="10" xfId="0" applyFont="1" applyFill="1" applyBorder="1"/>
    <xf numFmtId="0" fontId="47" fillId="0" borderId="10" xfId="0" applyFont="1" applyFill="1" applyBorder="1" applyAlignment="1">
      <alignment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Font="1"/>
    <xf numFmtId="49" fontId="0" fillId="0" borderId="0" xfId="0" applyNumberFormat="1" applyFont="1" applyBorder="1"/>
    <xf numFmtId="49" fontId="0" fillId="0" borderId="0" xfId="0" applyNumberFormat="1" applyFont="1"/>
    <xf numFmtId="0" fontId="49" fillId="0" borderId="0" xfId="46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right" vertical="center"/>
    </xf>
    <xf numFmtId="0" fontId="0" fillId="0" borderId="0" xfId="0" applyFont="1" applyBorder="1"/>
    <xf numFmtId="164" fontId="2" fillId="0" borderId="10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24" xfId="0" applyNumberFormat="1" applyFont="1" applyBorder="1" applyAlignment="1"/>
    <xf numFmtId="164" fontId="2" fillId="0" borderId="25" xfId="0" applyNumberFormat="1" applyFont="1" applyBorder="1" applyAlignment="1"/>
    <xf numFmtId="0" fontId="34" fillId="0" borderId="57" xfId="39" applyFont="1" applyBorder="1" applyAlignment="1">
      <alignment horizontal="left" vertical="center" wrapText="1"/>
    </xf>
    <xf numFmtId="0" fontId="34" fillId="0" borderId="58" xfId="39" applyFont="1" applyBorder="1" applyAlignment="1">
      <alignment horizontal="left" vertical="center" wrapText="1"/>
    </xf>
    <xf numFmtId="0" fontId="34" fillId="0" borderId="59" xfId="39" applyFont="1" applyBorder="1" applyAlignment="1">
      <alignment horizontal="left" vertical="center" wrapText="1"/>
    </xf>
    <xf numFmtId="0" fontId="10" fillId="0" borderId="60" xfId="39" applyFont="1" applyBorder="1" applyAlignment="1">
      <alignment horizontal="center"/>
    </xf>
    <xf numFmtId="0" fontId="10" fillId="0" borderId="61" xfId="39" applyFont="1" applyBorder="1" applyAlignment="1">
      <alignment horizontal="center"/>
    </xf>
    <xf numFmtId="0" fontId="10" fillId="0" borderId="62" xfId="39" applyFont="1" applyBorder="1" applyAlignment="1">
      <alignment horizontal="center"/>
    </xf>
    <xf numFmtId="0" fontId="12" fillId="0" borderId="0" xfId="39" applyFont="1" applyAlignment="1">
      <alignment horizontal="center"/>
    </xf>
    <xf numFmtId="0" fontId="10" fillId="0" borderId="35" xfId="39" applyFont="1" applyBorder="1" applyAlignment="1">
      <alignment horizontal="center"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54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left" vertical="center" wrapText="1"/>
    </xf>
    <xf numFmtId="0" fontId="34" fillId="0" borderId="28" xfId="39" applyFont="1" applyBorder="1" applyAlignment="1">
      <alignment horizontal="left" vertical="center" wrapText="1"/>
    </xf>
    <xf numFmtId="0" fontId="34" fillId="0" borderId="54" xfId="39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7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7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164" fontId="9" fillId="0" borderId="75" xfId="0" applyNumberFormat="1" applyFont="1" applyBorder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88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4" fillId="18" borderId="10" xfId="0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49" fontId="6" fillId="0" borderId="0" xfId="46" applyNumberFormat="1" applyFont="1" applyFill="1" applyBorder="1" applyAlignment="1">
      <alignment horizontal="right"/>
    </xf>
    <xf numFmtId="49" fontId="4" fillId="0" borderId="95" xfId="46" applyNumberFormat="1" applyFont="1" applyBorder="1" applyAlignment="1">
      <alignment horizontal="center" vertical="center" wrapText="1"/>
    </xf>
    <xf numFmtId="49" fontId="4" fillId="0" borderId="96" xfId="46" applyNumberFormat="1" applyFont="1" applyBorder="1" applyAlignment="1">
      <alignment horizontal="center" vertical="center" wrapText="1"/>
    </xf>
    <xf numFmtId="49" fontId="4" fillId="0" borderId="97" xfId="46" applyNumberFormat="1" applyFont="1" applyBorder="1" applyAlignment="1">
      <alignment horizontal="center" vertical="center" wrapText="1"/>
    </xf>
    <xf numFmtId="49" fontId="0" fillId="0" borderId="98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0" fontId="49" fillId="0" borderId="100" xfId="46" applyFont="1" applyBorder="1" applyAlignment="1">
      <alignment horizontal="left" vertical="center" wrapText="1"/>
    </xf>
    <xf numFmtId="49" fontId="49" fillId="0" borderId="101" xfId="0" applyNumberFormat="1" applyFont="1" applyBorder="1" applyAlignment="1">
      <alignment horizontal="right" vertical="center"/>
    </xf>
    <xf numFmtId="49" fontId="49" fillId="0" borderId="102" xfId="0" applyNumberFormat="1" applyFont="1" applyBorder="1" applyAlignment="1">
      <alignment horizontal="right" vertical="center"/>
    </xf>
    <xf numFmtId="0" fontId="49" fillId="0" borderId="103" xfId="46" applyFont="1" applyBorder="1" applyAlignment="1">
      <alignment horizontal="left" vertical="center" wrapText="1"/>
    </xf>
    <xf numFmtId="0" fontId="49" fillId="0" borderId="104" xfId="46" applyFont="1" applyBorder="1" applyAlignment="1">
      <alignment horizontal="left" vertical="center" wrapText="1"/>
    </xf>
    <xf numFmtId="49" fontId="49" fillId="0" borderId="104" xfId="0" applyNumberFormat="1" applyFont="1" applyBorder="1" applyAlignment="1">
      <alignment horizontal="right" vertical="center"/>
    </xf>
    <xf numFmtId="49" fontId="49" fillId="0" borderId="105" xfId="0" applyNumberFormat="1" applyFont="1" applyBorder="1" applyAlignment="1">
      <alignment horizontal="right" vertical="center"/>
    </xf>
    <xf numFmtId="0" fontId="49" fillId="0" borderId="98" xfId="46" applyFont="1" applyBorder="1" applyAlignment="1">
      <alignment horizontal="left" vertical="center" wrapText="1"/>
    </xf>
    <xf numFmtId="0" fontId="49" fillId="0" borderId="46" xfId="46" applyFont="1" applyBorder="1" applyAlignment="1">
      <alignment horizontal="left" vertical="center" wrapText="1"/>
    </xf>
    <xf numFmtId="49" fontId="49" fillId="0" borderId="46" xfId="0" applyNumberFormat="1" applyFont="1" applyBorder="1" applyAlignment="1">
      <alignment horizontal="right" vertical="center"/>
    </xf>
    <xf numFmtId="49" fontId="49" fillId="0" borderId="99" xfId="0" applyNumberFormat="1" applyFont="1" applyBorder="1" applyAlignment="1">
      <alignment horizontal="right" vertical="center"/>
    </xf>
    <xf numFmtId="0" fontId="49" fillId="0" borderId="101" xfId="46" applyFont="1" applyBorder="1" applyAlignment="1">
      <alignment horizontal="left" vertical="center" wrapText="1"/>
    </xf>
    <xf numFmtId="0" fontId="49" fillId="0" borderId="107" xfId="46" applyFont="1" applyBorder="1" applyAlignment="1">
      <alignment horizontal="left" vertical="center" wrapText="1"/>
    </xf>
    <xf numFmtId="0" fontId="49" fillId="0" borderId="108" xfId="46" applyFont="1" applyBorder="1" applyAlignment="1">
      <alignment horizontal="left" vertical="center" wrapText="1"/>
    </xf>
    <xf numFmtId="49" fontId="49" fillId="0" borderId="109" xfId="0" applyNumberFormat="1" applyFont="1" applyBorder="1" applyAlignment="1">
      <alignment horizontal="right" vertical="center"/>
    </xf>
    <xf numFmtId="49" fontId="49" fillId="0" borderId="113" xfId="0" applyNumberFormat="1" applyFont="1" applyBorder="1" applyAlignment="1">
      <alignment horizontal="right" vertical="center"/>
    </xf>
    <xf numFmtId="49" fontId="49" fillId="0" borderId="114" xfId="0" applyNumberFormat="1" applyFont="1" applyBorder="1" applyAlignment="1">
      <alignment horizontal="right" vertical="center"/>
    </xf>
    <xf numFmtId="49" fontId="49" fillId="0" borderId="112" xfId="0" applyNumberFormat="1" applyFont="1" applyBorder="1" applyAlignment="1">
      <alignment horizontal="right" vertical="center"/>
    </xf>
    <xf numFmtId="49" fontId="49" fillId="0" borderId="110" xfId="0" applyNumberFormat="1" applyFont="1" applyBorder="1" applyAlignment="1">
      <alignment horizontal="right" vertical="center"/>
    </xf>
    <xf numFmtId="0" fontId="49" fillId="0" borderId="106" xfId="46" applyFont="1" applyBorder="1" applyAlignment="1">
      <alignment horizontal="left" vertical="center" wrapText="1"/>
    </xf>
    <xf numFmtId="49" fontId="49" fillId="0" borderId="47" xfId="0" applyNumberFormat="1" applyFont="1" applyBorder="1" applyAlignment="1">
      <alignment horizontal="right" vertical="center"/>
    </xf>
    <xf numFmtId="49" fontId="49" fillId="0" borderId="111" xfId="0" applyNumberFormat="1" applyFont="1" applyBorder="1" applyAlignment="1">
      <alignment horizontal="right" vertic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3.sz.melléklet" xfId="39" xr:uid="{00000000-0005-0000-0000-000027000000}"/>
    <cellStyle name="Normal_KTRSZJ" xfId="46" xr:uid="{00000000-0005-0000-0000-000028000000}"/>
    <cellStyle name="Normál_Munka1" xfId="40" xr:uid="{00000000-0005-0000-0000-000029000000}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view="pageLayout" topLeftCell="B1" zoomScaleNormal="100" workbookViewId="0">
      <selection activeCell="G18" sqref="G18"/>
    </sheetView>
  </sheetViews>
  <sheetFormatPr defaultRowHeight="12.75" x14ac:dyDescent="0.2"/>
  <cols>
    <col min="1" max="2" width="4.28515625" style="3" customWidth="1"/>
    <col min="3" max="3" width="3.5703125" style="3" customWidth="1"/>
    <col min="4" max="4" width="3.140625" style="102" customWidth="1"/>
    <col min="5" max="5" width="71.140625" style="3" customWidth="1"/>
    <col min="6" max="6" width="15" style="3" customWidth="1"/>
    <col min="7" max="8" width="16" style="3" customWidth="1"/>
    <col min="9" max="16384" width="9.140625" style="3"/>
  </cols>
  <sheetData>
    <row r="1" spans="1:8" ht="14.25" x14ac:dyDescent="0.2">
      <c r="A1" s="275" t="s">
        <v>284</v>
      </c>
      <c r="B1" s="275"/>
      <c r="C1" s="275"/>
      <c r="D1" s="275"/>
      <c r="E1" s="275"/>
      <c r="F1" s="275"/>
      <c r="G1" s="275"/>
      <c r="H1" s="275"/>
    </row>
    <row r="2" spans="1:8" ht="13.5" thickBot="1" x14ac:dyDescent="0.25">
      <c r="A2" s="12"/>
      <c r="B2" s="12"/>
      <c r="C2" s="12"/>
      <c r="D2" s="50"/>
      <c r="E2" s="12"/>
      <c r="F2" s="12"/>
      <c r="G2" s="12"/>
      <c r="H2" s="12"/>
    </row>
    <row r="3" spans="1:8" x14ac:dyDescent="0.2">
      <c r="A3" s="13" t="s">
        <v>54</v>
      </c>
      <c r="B3" s="14"/>
      <c r="C3" s="14"/>
      <c r="D3" s="51"/>
      <c r="E3" s="52"/>
      <c r="F3" s="272" t="s">
        <v>275</v>
      </c>
      <c r="G3" s="273"/>
      <c r="H3" s="274"/>
    </row>
    <row r="4" spans="1:8" ht="13.5" thickBot="1" x14ac:dyDescent="0.25">
      <c r="A4" s="53"/>
      <c r="B4" s="54"/>
      <c r="C4" s="54"/>
      <c r="D4" s="55"/>
      <c r="E4" s="56"/>
      <c r="F4" s="57" t="s">
        <v>15</v>
      </c>
      <c r="G4" s="58" t="s">
        <v>16</v>
      </c>
      <c r="H4" s="59" t="s">
        <v>3</v>
      </c>
    </row>
    <row r="5" spans="1:8" x14ac:dyDescent="0.2">
      <c r="A5" s="15"/>
      <c r="B5" s="16" t="s">
        <v>5</v>
      </c>
      <c r="C5" s="16"/>
      <c r="D5" s="60"/>
      <c r="E5" s="61" t="s">
        <v>13</v>
      </c>
      <c r="F5" s="17">
        <f>SUM(F6+F7+F8+F9+F10)</f>
        <v>100896385</v>
      </c>
      <c r="G5" s="17">
        <f>SUM(G6+G7+G8+G9+G10)</f>
        <v>137691177</v>
      </c>
      <c r="H5" s="164">
        <f>SUM(H6+H7+H8+H9+H10)</f>
        <v>123348429</v>
      </c>
    </row>
    <row r="6" spans="1:8" s="68" customFormat="1" x14ac:dyDescent="0.2">
      <c r="A6" s="62"/>
      <c r="B6" s="63"/>
      <c r="C6" s="63" t="s">
        <v>18</v>
      </c>
      <c r="D6" s="64"/>
      <c r="E6" s="65" t="s">
        <v>136</v>
      </c>
      <c r="F6" s="66">
        <v>47366618</v>
      </c>
      <c r="G6" s="66">
        <v>61752467</v>
      </c>
      <c r="H6" s="67">
        <v>57032204</v>
      </c>
    </row>
    <row r="7" spans="1:8" s="68" customFormat="1" x14ac:dyDescent="0.2">
      <c r="A7" s="62"/>
      <c r="B7" s="63"/>
      <c r="C7" s="63" t="s">
        <v>19</v>
      </c>
      <c r="D7" s="64"/>
      <c r="E7" s="65" t="s">
        <v>137</v>
      </c>
      <c r="F7" s="66">
        <v>5568045</v>
      </c>
      <c r="G7" s="66">
        <v>9353318</v>
      </c>
      <c r="H7" s="67">
        <v>7324002</v>
      </c>
    </row>
    <row r="8" spans="1:8" s="68" customFormat="1" x14ac:dyDescent="0.2">
      <c r="A8" s="62"/>
      <c r="B8" s="63"/>
      <c r="C8" s="63" t="s">
        <v>20</v>
      </c>
      <c r="D8" s="64"/>
      <c r="E8" s="65" t="s">
        <v>138</v>
      </c>
      <c r="F8" s="66">
        <v>39906713</v>
      </c>
      <c r="G8" s="66">
        <v>52759707</v>
      </c>
      <c r="H8" s="67">
        <v>45569575</v>
      </c>
    </row>
    <row r="9" spans="1:8" s="68" customFormat="1" x14ac:dyDescent="0.2">
      <c r="A9" s="62"/>
      <c r="B9" s="63"/>
      <c r="C9" s="63" t="s">
        <v>21</v>
      </c>
      <c r="D9" s="64"/>
      <c r="E9" s="65" t="s">
        <v>139</v>
      </c>
      <c r="F9" s="66">
        <v>4095000</v>
      </c>
      <c r="G9" s="66">
        <v>6500680</v>
      </c>
      <c r="H9" s="67">
        <v>5625217</v>
      </c>
    </row>
    <row r="10" spans="1:8" s="68" customFormat="1" x14ac:dyDescent="0.2">
      <c r="A10" s="62"/>
      <c r="B10" s="63"/>
      <c r="C10" s="63" t="s">
        <v>22</v>
      </c>
      <c r="D10" s="64"/>
      <c r="E10" s="65" t="s">
        <v>140</v>
      </c>
      <c r="F10" s="66">
        <v>3960009</v>
      </c>
      <c r="G10" s="66">
        <v>7325005</v>
      </c>
      <c r="H10" s="67">
        <v>7797431</v>
      </c>
    </row>
    <row r="11" spans="1:8" s="68" customFormat="1" x14ac:dyDescent="0.2">
      <c r="A11" s="69"/>
      <c r="B11" s="45" t="s">
        <v>6</v>
      </c>
      <c r="C11" s="45"/>
      <c r="D11" s="70"/>
      <c r="E11" s="71" t="s">
        <v>14</v>
      </c>
      <c r="F11" s="72">
        <f>SUM(F12:F14)</f>
        <v>241108707</v>
      </c>
      <c r="G11" s="72">
        <f>SUM(G12:G14)</f>
        <v>76800641</v>
      </c>
      <c r="H11" s="73">
        <f>SUM(H12:H14)</f>
        <v>55805099</v>
      </c>
    </row>
    <row r="12" spans="1:8" s="68" customFormat="1" x14ac:dyDescent="0.2">
      <c r="A12" s="62"/>
      <c r="B12" s="63"/>
      <c r="C12" s="63" t="s">
        <v>18</v>
      </c>
      <c r="D12" s="64"/>
      <c r="E12" s="65" t="s">
        <v>141</v>
      </c>
      <c r="F12" s="66">
        <v>187461844</v>
      </c>
      <c r="G12" s="66">
        <v>21319401</v>
      </c>
      <c r="H12" s="67">
        <v>2602158</v>
      </c>
    </row>
    <row r="13" spans="1:8" s="68" customFormat="1" x14ac:dyDescent="0.2">
      <c r="A13" s="62"/>
      <c r="B13" s="63"/>
      <c r="C13" s="63" t="s">
        <v>19</v>
      </c>
      <c r="D13" s="64"/>
      <c r="E13" s="65" t="s">
        <v>142</v>
      </c>
      <c r="F13" s="66">
        <v>53646863</v>
      </c>
      <c r="G13" s="66">
        <v>55481240</v>
      </c>
      <c r="H13" s="67">
        <v>53202941</v>
      </c>
    </row>
    <row r="14" spans="1:8" s="68" customFormat="1" x14ac:dyDescent="0.2">
      <c r="A14" s="62"/>
      <c r="B14" s="63"/>
      <c r="C14" s="63" t="s">
        <v>20</v>
      </c>
      <c r="D14" s="64"/>
      <c r="E14" s="65" t="s">
        <v>143</v>
      </c>
      <c r="F14" s="66">
        <v>0</v>
      </c>
      <c r="G14" s="66"/>
      <c r="H14" s="67"/>
    </row>
    <row r="15" spans="1:8" s="68" customFormat="1" ht="18" customHeight="1" x14ac:dyDescent="0.2">
      <c r="A15" s="69" t="s">
        <v>55</v>
      </c>
      <c r="B15" s="45"/>
      <c r="C15" s="45"/>
      <c r="D15" s="70"/>
      <c r="E15" s="80" t="s">
        <v>124</v>
      </c>
      <c r="F15" s="72">
        <f>SUM(F5+F11)</f>
        <v>342005092</v>
      </c>
      <c r="G15" s="72">
        <f>SUM(G5+G11)</f>
        <v>214491818</v>
      </c>
      <c r="H15" s="73">
        <f>SUM(H5+H11)</f>
        <v>179153528</v>
      </c>
    </row>
    <row r="16" spans="1:8" s="68" customFormat="1" x14ac:dyDescent="0.2">
      <c r="A16" s="62"/>
      <c r="B16" s="63"/>
      <c r="C16" s="63"/>
      <c r="D16" s="64"/>
      <c r="E16" s="65"/>
      <c r="F16" s="66"/>
      <c r="G16" s="66"/>
      <c r="H16" s="67"/>
    </row>
    <row r="17" spans="1:8" s="68" customFormat="1" x14ac:dyDescent="0.2">
      <c r="A17" s="69"/>
      <c r="B17" s="45" t="s">
        <v>5</v>
      </c>
      <c r="C17" s="45"/>
      <c r="D17" s="70"/>
      <c r="E17" s="71" t="s">
        <v>125</v>
      </c>
      <c r="F17" s="72">
        <f>SUM(F18+F21+F22+F23)</f>
        <v>95018325</v>
      </c>
      <c r="G17" s="72">
        <f>SUM(G18+G21+G22+G23)</f>
        <v>132305149</v>
      </c>
      <c r="H17" s="73">
        <f>SUM(H18+H21+H22+H23)</f>
        <v>130715525</v>
      </c>
    </row>
    <row r="18" spans="1:8" s="68" customFormat="1" x14ac:dyDescent="0.2">
      <c r="A18" s="62"/>
      <c r="B18" s="63"/>
      <c r="C18" s="63" t="s">
        <v>18</v>
      </c>
      <c r="D18" s="64"/>
      <c r="E18" s="65" t="s">
        <v>126</v>
      </c>
      <c r="F18" s="66">
        <f>SUM(F19:F20)</f>
        <v>85045460</v>
      </c>
      <c r="G18" s="66">
        <f>SUM(G19:G20)</f>
        <v>117792052</v>
      </c>
      <c r="H18" s="67">
        <f>SUM(H19:H20)</f>
        <v>117033336</v>
      </c>
    </row>
    <row r="19" spans="1:8" s="68" customFormat="1" x14ac:dyDescent="0.2">
      <c r="A19" s="62"/>
      <c r="B19" s="63"/>
      <c r="C19" s="63"/>
      <c r="D19" s="64" t="s">
        <v>56</v>
      </c>
      <c r="E19" s="65" t="s">
        <v>127</v>
      </c>
      <c r="F19" s="66">
        <v>31092604</v>
      </c>
      <c r="G19" s="66">
        <v>37236968</v>
      </c>
      <c r="H19" s="67">
        <v>37236968</v>
      </c>
    </row>
    <row r="20" spans="1:8" s="68" customFormat="1" x14ac:dyDescent="0.2">
      <c r="A20" s="62"/>
      <c r="B20" s="63"/>
      <c r="C20" s="63"/>
      <c r="D20" s="64" t="s">
        <v>57</v>
      </c>
      <c r="E20" s="65" t="s">
        <v>128</v>
      </c>
      <c r="F20" s="66">
        <v>53952856</v>
      </c>
      <c r="G20" s="66">
        <v>80555084</v>
      </c>
      <c r="H20" s="67">
        <v>79796368</v>
      </c>
    </row>
    <row r="21" spans="1:8" s="68" customFormat="1" x14ac:dyDescent="0.2">
      <c r="A21" s="62" t="s">
        <v>17</v>
      </c>
      <c r="B21" s="63"/>
      <c r="C21" s="63" t="s">
        <v>19</v>
      </c>
      <c r="D21" s="64"/>
      <c r="E21" s="65" t="s">
        <v>129</v>
      </c>
      <c r="F21" s="66">
        <v>6201365</v>
      </c>
      <c r="G21" s="66">
        <v>6201365</v>
      </c>
      <c r="H21" s="67">
        <v>6562854</v>
      </c>
    </row>
    <row r="22" spans="1:8" s="68" customFormat="1" x14ac:dyDescent="0.2">
      <c r="A22" s="62"/>
      <c r="B22" s="63"/>
      <c r="C22" s="63" t="s">
        <v>20</v>
      </c>
      <c r="D22" s="64"/>
      <c r="E22" s="65" t="s">
        <v>130</v>
      </c>
      <c r="F22" s="66">
        <v>3720500</v>
      </c>
      <c r="G22" s="66">
        <v>8260732</v>
      </c>
      <c r="H22" s="67">
        <v>7068335</v>
      </c>
    </row>
    <row r="23" spans="1:8" s="68" customFormat="1" x14ac:dyDescent="0.2">
      <c r="A23" s="62"/>
      <c r="B23" s="63"/>
      <c r="C23" s="63" t="s">
        <v>21</v>
      </c>
      <c r="D23" s="64"/>
      <c r="E23" s="65" t="s">
        <v>131</v>
      </c>
      <c r="F23" s="66">
        <v>51000</v>
      </c>
      <c r="G23" s="66">
        <v>51000</v>
      </c>
      <c r="H23" s="67">
        <v>51000</v>
      </c>
    </row>
    <row r="24" spans="1:8" s="68" customFormat="1" x14ac:dyDescent="0.2">
      <c r="A24" s="69"/>
      <c r="B24" s="45" t="s">
        <v>6</v>
      </c>
      <c r="C24" s="45"/>
      <c r="D24" s="70"/>
      <c r="E24" s="80" t="s">
        <v>38</v>
      </c>
      <c r="F24" s="72">
        <f>SUM(F25:F27)</f>
        <v>197786131</v>
      </c>
      <c r="G24" s="72">
        <f>SUM(G25:G27)</f>
        <v>31758859</v>
      </c>
      <c r="H24" s="73">
        <f>SUM(H25:H27)</f>
        <v>30539194</v>
      </c>
    </row>
    <row r="25" spans="1:8" s="68" customFormat="1" x14ac:dyDescent="0.2">
      <c r="A25" s="62"/>
      <c r="B25" s="63"/>
      <c r="C25" s="63" t="s">
        <v>18</v>
      </c>
      <c r="D25" s="64"/>
      <c r="E25" s="81" t="s">
        <v>132</v>
      </c>
      <c r="F25" s="66">
        <v>197776111</v>
      </c>
      <c r="G25" s="66">
        <v>31693024</v>
      </c>
      <c r="H25" s="67">
        <v>30472524</v>
      </c>
    </row>
    <row r="26" spans="1:8" s="68" customFormat="1" x14ac:dyDescent="0.2">
      <c r="A26" s="62"/>
      <c r="B26" s="63"/>
      <c r="C26" s="63" t="s">
        <v>19</v>
      </c>
      <c r="D26" s="64"/>
      <c r="E26" s="81" t="s">
        <v>133</v>
      </c>
      <c r="F26" s="66">
        <v>0</v>
      </c>
      <c r="G26" s="66">
        <v>0</v>
      </c>
      <c r="H26" s="67">
        <v>0</v>
      </c>
    </row>
    <row r="27" spans="1:8" s="68" customFormat="1" x14ac:dyDescent="0.2">
      <c r="A27" s="62"/>
      <c r="B27" s="63"/>
      <c r="C27" s="63" t="s">
        <v>20</v>
      </c>
      <c r="D27" s="64"/>
      <c r="E27" s="81" t="s">
        <v>134</v>
      </c>
      <c r="F27" s="78">
        <v>10020</v>
      </c>
      <c r="G27" s="78">
        <v>65835</v>
      </c>
      <c r="H27" s="79">
        <v>66670</v>
      </c>
    </row>
    <row r="28" spans="1:8" s="68" customFormat="1" ht="21.75" customHeight="1" x14ac:dyDescent="0.2">
      <c r="A28" s="69" t="s">
        <v>58</v>
      </c>
      <c r="B28" s="45"/>
      <c r="C28" s="45"/>
      <c r="D28" s="45"/>
      <c r="E28" s="71" t="s">
        <v>135</v>
      </c>
      <c r="F28" s="82">
        <f>SUM(F17+F24)</f>
        <v>292804456</v>
      </c>
      <c r="G28" s="82">
        <f>SUM(G17+G24)</f>
        <v>164064008</v>
      </c>
      <c r="H28" s="83">
        <f>SUM(H17+H24)</f>
        <v>161254719</v>
      </c>
    </row>
    <row r="29" spans="1:8" s="68" customFormat="1" ht="26.25" customHeight="1" x14ac:dyDescent="0.2">
      <c r="A29" s="276" t="s">
        <v>59</v>
      </c>
      <c r="B29" s="277"/>
      <c r="C29" s="277"/>
      <c r="D29" s="277"/>
      <c r="E29" s="278"/>
      <c r="F29" s="72">
        <f>SUM(F15-F28)</f>
        <v>49200636</v>
      </c>
      <c r="G29" s="72">
        <f>SUM(G15-G28)</f>
        <v>50427810</v>
      </c>
      <c r="H29" s="73">
        <f>SUM(H15-H28)</f>
        <v>17898809</v>
      </c>
    </row>
    <row r="30" spans="1:8" s="68" customFormat="1" ht="27.75" customHeight="1" x14ac:dyDescent="0.2">
      <c r="A30" s="85" t="s">
        <v>60</v>
      </c>
      <c r="B30" s="86"/>
      <c r="C30" s="84"/>
      <c r="D30" s="84"/>
      <c r="E30" s="87" t="s">
        <v>61</v>
      </c>
      <c r="F30" s="72">
        <f>SUM(F31)</f>
        <v>50439333</v>
      </c>
      <c r="G30" s="72">
        <f>SUM(G31)</f>
        <v>50439333</v>
      </c>
      <c r="H30" s="73">
        <f>SUM(H31)</f>
        <v>50439333</v>
      </c>
    </row>
    <row r="31" spans="1:8" s="68" customFormat="1" x14ac:dyDescent="0.2">
      <c r="A31" s="69"/>
      <c r="B31" s="45" t="s">
        <v>7</v>
      </c>
      <c r="C31" s="45"/>
      <c r="D31" s="70"/>
      <c r="E31" s="88" t="s">
        <v>144</v>
      </c>
      <c r="F31" s="72">
        <f>SUM(F32:F33)</f>
        <v>50439333</v>
      </c>
      <c r="G31" s="72">
        <f>SUM(G32:G33)</f>
        <v>50439333</v>
      </c>
      <c r="H31" s="234">
        <f>SUM(H32:H33)</f>
        <v>50439333</v>
      </c>
    </row>
    <row r="32" spans="1:8" s="68" customFormat="1" x14ac:dyDescent="0.2">
      <c r="A32" s="62"/>
      <c r="B32" s="63"/>
      <c r="C32" s="63" t="s">
        <v>18</v>
      </c>
      <c r="D32" s="64"/>
      <c r="E32" s="65" t="s">
        <v>62</v>
      </c>
      <c r="F32" s="66">
        <v>7116757</v>
      </c>
      <c r="G32" s="66">
        <v>7116757</v>
      </c>
      <c r="H32" s="67">
        <v>7116757</v>
      </c>
    </row>
    <row r="33" spans="1:13" s="68" customFormat="1" x14ac:dyDescent="0.2">
      <c r="A33" s="62"/>
      <c r="B33" s="63"/>
      <c r="C33" s="63" t="s">
        <v>19</v>
      </c>
      <c r="D33" s="64"/>
      <c r="E33" s="65" t="s">
        <v>63</v>
      </c>
      <c r="F33" s="78">
        <v>43322576</v>
      </c>
      <c r="G33" s="78">
        <v>43322576</v>
      </c>
      <c r="H33" s="79">
        <v>43322576</v>
      </c>
    </row>
    <row r="34" spans="1:13" s="68" customFormat="1" ht="34.5" customHeight="1" x14ac:dyDescent="0.2">
      <c r="A34" s="89" t="s">
        <v>64</v>
      </c>
      <c r="B34" s="90"/>
      <c r="C34" s="90"/>
      <c r="D34" s="90"/>
      <c r="E34" s="88" t="s">
        <v>156</v>
      </c>
      <c r="F34" s="82">
        <f>SUM(F35+F38+F41)</f>
        <v>0</v>
      </c>
      <c r="G34" s="82">
        <f>SUM(G35+G38+G41)</f>
        <v>1227174</v>
      </c>
      <c r="H34" s="83">
        <f>SUM(H35+H38+H41)</f>
        <v>1227174</v>
      </c>
    </row>
    <row r="35" spans="1:13" s="68" customFormat="1" ht="25.5" customHeight="1" x14ac:dyDescent="0.2">
      <c r="A35" s="69"/>
      <c r="B35" s="45" t="s">
        <v>8</v>
      </c>
      <c r="C35" s="45"/>
      <c r="D35" s="70"/>
      <c r="E35" s="71" t="s">
        <v>145</v>
      </c>
      <c r="F35" s="78">
        <f t="shared" ref="F35:H36" si="0">SUM(F36:F37)</f>
        <v>0</v>
      </c>
      <c r="G35" s="78">
        <f t="shared" si="0"/>
        <v>0</v>
      </c>
      <c r="H35" s="79">
        <f t="shared" si="0"/>
        <v>0</v>
      </c>
    </row>
    <row r="36" spans="1:13" s="68" customFormat="1" x14ac:dyDescent="0.2">
      <c r="A36" s="62"/>
      <c r="B36" s="63"/>
      <c r="C36" s="63" t="s">
        <v>18</v>
      </c>
      <c r="D36" s="64"/>
      <c r="E36" s="65" t="s">
        <v>65</v>
      </c>
      <c r="F36" s="91">
        <v>0</v>
      </c>
      <c r="G36" s="91">
        <f t="shared" si="0"/>
        <v>0</v>
      </c>
      <c r="H36" s="92">
        <f t="shared" si="0"/>
        <v>0</v>
      </c>
    </row>
    <row r="37" spans="1:13" s="68" customFormat="1" x14ac:dyDescent="0.2">
      <c r="A37" s="62"/>
      <c r="B37" s="63"/>
      <c r="C37" s="63" t="s">
        <v>19</v>
      </c>
      <c r="D37" s="64"/>
      <c r="E37" s="65" t="s">
        <v>38</v>
      </c>
      <c r="F37" s="66">
        <v>0</v>
      </c>
      <c r="G37" s="66"/>
      <c r="H37" s="67"/>
    </row>
    <row r="38" spans="1:13" s="68" customFormat="1" x14ac:dyDescent="0.2">
      <c r="A38" s="69"/>
      <c r="B38" s="45" t="s">
        <v>9</v>
      </c>
      <c r="C38" s="45"/>
      <c r="D38" s="70"/>
      <c r="E38" s="71" t="s">
        <v>146</v>
      </c>
      <c r="F38" s="72">
        <f>SUM(F39:F40)</f>
        <v>0</v>
      </c>
      <c r="G38" s="72">
        <f>SUM(G39:G40)</f>
        <v>0</v>
      </c>
      <c r="H38" s="73">
        <f>SUM(H39:H40)</f>
        <v>0</v>
      </c>
    </row>
    <row r="39" spans="1:13" s="68" customFormat="1" x14ac:dyDescent="0.2">
      <c r="A39" s="62"/>
      <c r="B39" s="63"/>
      <c r="C39" s="63" t="s">
        <v>18</v>
      </c>
      <c r="D39" s="64"/>
      <c r="E39" s="65" t="s">
        <v>125</v>
      </c>
      <c r="F39" s="66"/>
      <c r="G39" s="66"/>
      <c r="H39" s="67"/>
    </row>
    <row r="40" spans="1:13" s="68" customFormat="1" ht="12.75" customHeight="1" x14ac:dyDescent="0.2">
      <c r="A40" s="62"/>
      <c r="B40" s="63"/>
      <c r="C40" s="63" t="s">
        <v>19</v>
      </c>
      <c r="D40" s="64"/>
      <c r="E40" s="65" t="s">
        <v>38</v>
      </c>
      <c r="F40" s="66"/>
      <c r="G40" s="66"/>
      <c r="H40" s="67"/>
    </row>
    <row r="41" spans="1:13" s="68" customFormat="1" ht="18.75" customHeight="1" x14ac:dyDescent="0.2">
      <c r="A41" s="69"/>
      <c r="B41" s="45" t="s">
        <v>10</v>
      </c>
      <c r="C41" s="45"/>
      <c r="D41" s="70"/>
      <c r="E41" s="71" t="s">
        <v>147</v>
      </c>
      <c r="F41" s="72"/>
      <c r="G41" s="72">
        <v>1227174</v>
      </c>
      <c r="H41" s="73">
        <v>1227174</v>
      </c>
    </row>
    <row r="42" spans="1:13" s="68" customFormat="1" ht="24.75" customHeight="1" x14ac:dyDescent="0.2">
      <c r="A42" s="69" t="s">
        <v>66</v>
      </c>
      <c r="B42" s="45"/>
      <c r="C42" s="45"/>
      <c r="D42" s="70"/>
      <c r="E42" s="71" t="s">
        <v>157</v>
      </c>
      <c r="F42" s="72">
        <f>SUM(F43+F46+F49+F50+F51)</f>
        <v>1238697</v>
      </c>
      <c r="G42" s="72">
        <f>SUM(G43+G46+G49+G50+G51)</f>
        <v>1238697</v>
      </c>
      <c r="H42" s="73">
        <f>SUM(H43+H46+H49+H50+H51)</f>
        <v>1238697</v>
      </c>
    </row>
    <row r="43" spans="1:13" s="68" customFormat="1" x14ac:dyDescent="0.2">
      <c r="A43" s="93"/>
      <c r="B43" s="94" t="s">
        <v>11</v>
      </c>
      <c r="C43" s="94"/>
      <c r="D43" s="95"/>
      <c r="E43" s="96" t="s">
        <v>148</v>
      </c>
      <c r="F43" s="82">
        <f>SUM(F44:F45)</f>
        <v>0</v>
      </c>
      <c r="G43" s="82">
        <f>SUM(G44:G45)</f>
        <v>0</v>
      </c>
      <c r="H43" s="83">
        <f>SUM(H44:H45)</f>
        <v>0</v>
      </c>
    </row>
    <row r="44" spans="1:13" s="68" customFormat="1" x14ac:dyDescent="0.2">
      <c r="A44" s="62"/>
      <c r="B44" s="63"/>
      <c r="C44" s="63" t="s">
        <v>18</v>
      </c>
      <c r="D44" s="64"/>
      <c r="E44" s="65" t="s">
        <v>67</v>
      </c>
      <c r="F44" s="66">
        <v>0</v>
      </c>
      <c r="G44" s="66"/>
      <c r="H44" s="67"/>
      <c r="M44" s="68" t="s">
        <v>17</v>
      </c>
    </row>
    <row r="45" spans="1:13" s="68" customFormat="1" x14ac:dyDescent="0.2">
      <c r="A45" s="62"/>
      <c r="B45" s="63"/>
      <c r="C45" s="63" t="s">
        <v>19</v>
      </c>
      <c r="D45" s="64"/>
      <c r="E45" s="65" t="s">
        <v>39</v>
      </c>
      <c r="F45" s="66">
        <v>0</v>
      </c>
      <c r="G45" s="66"/>
      <c r="H45" s="67"/>
    </row>
    <row r="46" spans="1:13" s="68" customFormat="1" x14ac:dyDescent="0.2">
      <c r="A46" s="69"/>
      <c r="B46" s="45" t="s">
        <v>11</v>
      </c>
      <c r="C46" s="45"/>
      <c r="D46" s="70"/>
      <c r="E46" s="71" t="s">
        <v>149</v>
      </c>
      <c r="F46" s="72">
        <f>SUM(F47:F48)</f>
        <v>0</v>
      </c>
      <c r="G46" s="72">
        <f>SUM(G47:G48)</f>
        <v>0</v>
      </c>
      <c r="H46" s="73">
        <f>SUM(H47:H48)</f>
        <v>0</v>
      </c>
    </row>
    <row r="47" spans="1:13" s="68" customFormat="1" x14ac:dyDescent="0.2">
      <c r="A47" s="62"/>
      <c r="B47" s="63"/>
      <c r="C47" s="63" t="s">
        <v>18</v>
      </c>
      <c r="D47" s="64"/>
      <c r="E47" s="65" t="s">
        <v>68</v>
      </c>
      <c r="F47" s="66">
        <v>0</v>
      </c>
      <c r="G47" s="66"/>
      <c r="H47" s="67"/>
    </row>
    <row r="48" spans="1:13" s="68" customFormat="1" x14ac:dyDescent="0.2">
      <c r="A48" s="74"/>
      <c r="B48" s="75"/>
      <c r="C48" s="75" t="s">
        <v>19</v>
      </c>
      <c r="D48" s="76"/>
      <c r="E48" s="77" t="s">
        <v>69</v>
      </c>
      <c r="F48" s="78"/>
      <c r="G48" s="78"/>
      <c r="H48" s="79"/>
    </row>
    <row r="49" spans="1:8" s="68" customFormat="1" ht="25.5" x14ac:dyDescent="0.2">
      <c r="A49" s="93"/>
      <c r="B49" s="94" t="s">
        <v>153</v>
      </c>
      <c r="C49" s="94"/>
      <c r="D49" s="95"/>
      <c r="E49" s="71" t="s">
        <v>150</v>
      </c>
      <c r="F49" s="82">
        <v>1238697</v>
      </c>
      <c r="G49" s="82">
        <v>1238697</v>
      </c>
      <c r="H49" s="83">
        <v>1238697</v>
      </c>
    </row>
    <row r="50" spans="1:8" s="68" customFormat="1" x14ac:dyDescent="0.2">
      <c r="A50" s="93"/>
      <c r="B50" s="94" t="s">
        <v>154</v>
      </c>
      <c r="C50" s="94"/>
      <c r="D50" s="95"/>
      <c r="E50" s="96" t="s">
        <v>151</v>
      </c>
      <c r="F50" s="82"/>
      <c r="G50" s="82"/>
      <c r="H50" s="83"/>
    </row>
    <row r="51" spans="1:8" s="68" customFormat="1" x14ac:dyDescent="0.2">
      <c r="A51" s="93"/>
      <c r="B51" s="94" t="s">
        <v>155</v>
      </c>
      <c r="C51" s="94"/>
      <c r="D51" s="95"/>
      <c r="E51" s="96" t="s">
        <v>152</v>
      </c>
      <c r="F51" s="82"/>
      <c r="G51" s="82"/>
      <c r="H51" s="83"/>
    </row>
    <row r="52" spans="1:8" s="68" customFormat="1" ht="20.25" customHeight="1" x14ac:dyDescent="0.2">
      <c r="A52" s="279" t="s">
        <v>70</v>
      </c>
      <c r="B52" s="280"/>
      <c r="C52" s="280"/>
      <c r="D52" s="280"/>
      <c r="E52" s="281"/>
      <c r="F52" s="97">
        <f>SUM(F15+F42)</f>
        <v>343243789</v>
      </c>
      <c r="G52" s="97">
        <f>SUM(G15+G42)</f>
        <v>215730515</v>
      </c>
      <c r="H52" s="98">
        <f>SUM(H15+H42)</f>
        <v>180392225</v>
      </c>
    </row>
    <row r="53" spans="1:8" s="68" customFormat="1" ht="20.25" customHeight="1" thickBot="1" x14ac:dyDescent="0.25">
      <c r="A53" s="269" t="s">
        <v>71</v>
      </c>
      <c r="B53" s="270"/>
      <c r="C53" s="270"/>
      <c r="D53" s="270"/>
      <c r="E53" s="271"/>
      <c r="F53" s="99">
        <f>SUM(F28+F30+F34)</f>
        <v>343243789</v>
      </c>
      <c r="G53" s="99">
        <f>SUM(G28+G30+G34)</f>
        <v>215730515</v>
      </c>
      <c r="H53" s="100">
        <f>SUM(H28+H30+H34)</f>
        <v>212921226</v>
      </c>
    </row>
    <row r="54" spans="1:8" s="68" customFormat="1" x14ac:dyDescent="0.2">
      <c r="D54" s="101"/>
    </row>
    <row r="55" spans="1:8" s="68" customFormat="1" x14ac:dyDescent="0.2">
      <c r="D55" s="101"/>
    </row>
    <row r="56" spans="1:8" s="68" customFormat="1" x14ac:dyDescent="0.2">
      <c r="D56" s="101"/>
    </row>
    <row r="57" spans="1:8" s="68" customFormat="1" x14ac:dyDescent="0.2">
      <c r="D57" s="101"/>
    </row>
    <row r="58" spans="1:8" s="68" customFormat="1" x14ac:dyDescent="0.2">
      <c r="D58" s="101"/>
    </row>
    <row r="59" spans="1:8" s="68" customFormat="1" x14ac:dyDescent="0.2">
      <c r="D59" s="101"/>
    </row>
    <row r="60" spans="1:8" s="68" customFormat="1" x14ac:dyDescent="0.2">
      <c r="D60" s="101"/>
    </row>
    <row r="61" spans="1:8" s="68" customFormat="1" x14ac:dyDescent="0.2">
      <c r="D61" s="101"/>
    </row>
    <row r="62" spans="1:8" s="68" customFormat="1" x14ac:dyDescent="0.2">
      <c r="D62" s="101"/>
    </row>
    <row r="63" spans="1:8" s="68" customFormat="1" x14ac:dyDescent="0.2">
      <c r="D63" s="101"/>
    </row>
    <row r="64" spans="1:8" s="68" customFormat="1" x14ac:dyDescent="0.2">
      <c r="D64" s="101"/>
    </row>
    <row r="65" spans="4:4" s="68" customFormat="1" x14ac:dyDescent="0.2">
      <c r="D65" s="101"/>
    </row>
    <row r="66" spans="4:4" s="68" customFormat="1" x14ac:dyDescent="0.2">
      <c r="D66" s="101"/>
    </row>
    <row r="67" spans="4:4" s="68" customFormat="1" x14ac:dyDescent="0.2">
      <c r="D67" s="101"/>
    </row>
    <row r="68" spans="4:4" s="68" customFormat="1" x14ac:dyDescent="0.2">
      <c r="D68" s="101"/>
    </row>
    <row r="69" spans="4:4" s="68" customFormat="1" x14ac:dyDescent="0.2">
      <c r="D69" s="101"/>
    </row>
    <row r="70" spans="4:4" s="68" customFormat="1" x14ac:dyDescent="0.2">
      <c r="D70" s="101"/>
    </row>
    <row r="71" spans="4:4" s="68" customFormat="1" x14ac:dyDescent="0.2">
      <c r="D71" s="101"/>
    </row>
    <row r="72" spans="4:4" s="68" customFormat="1" x14ac:dyDescent="0.2">
      <c r="D72" s="101"/>
    </row>
    <row r="73" spans="4:4" s="68" customFormat="1" x14ac:dyDescent="0.2">
      <c r="D73" s="101"/>
    </row>
    <row r="74" spans="4:4" s="68" customFormat="1" x14ac:dyDescent="0.2">
      <c r="D74" s="101"/>
    </row>
    <row r="75" spans="4:4" s="68" customFormat="1" x14ac:dyDescent="0.2">
      <c r="D75" s="101"/>
    </row>
    <row r="76" spans="4:4" s="68" customFormat="1" x14ac:dyDescent="0.2">
      <c r="D76" s="101"/>
    </row>
    <row r="77" spans="4:4" s="68" customFormat="1" x14ac:dyDescent="0.2">
      <c r="D77" s="101"/>
    </row>
    <row r="78" spans="4:4" s="68" customFormat="1" x14ac:dyDescent="0.2">
      <c r="D78" s="101"/>
    </row>
    <row r="79" spans="4:4" s="68" customFormat="1" x14ac:dyDescent="0.2">
      <c r="D79" s="101"/>
    </row>
    <row r="80" spans="4:4" s="68" customFormat="1" x14ac:dyDescent="0.2">
      <c r="D80" s="101"/>
    </row>
    <row r="81" spans="4:4" s="68" customFormat="1" x14ac:dyDescent="0.2">
      <c r="D81" s="101"/>
    </row>
    <row r="82" spans="4:4" s="68" customFormat="1" x14ac:dyDescent="0.2">
      <c r="D82" s="101"/>
    </row>
    <row r="83" spans="4:4" s="68" customFormat="1" x14ac:dyDescent="0.2">
      <c r="D83" s="101"/>
    </row>
    <row r="84" spans="4:4" s="68" customFormat="1" x14ac:dyDescent="0.2">
      <c r="D84" s="101"/>
    </row>
    <row r="85" spans="4:4" s="68" customFormat="1" x14ac:dyDescent="0.2">
      <c r="D85" s="101"/>
    </row>
    <row r="86" spans="4:4" s="68" customFormat="1" x14ac:dyDescent="0.2">
      <c r="D86" s="101"/>
    </row>
    <row r="87" spans="4:4" s="68" customFormat="1" x14ac:dyDescent="0.2">
      <c r="D87" s="101"/>
    </row>
    <row r="88" spans="4:4" s="68" customFormat="1" x14ac:dyDescent="0.2">
      <c r="D88" s="101"/>
    </row>
    <row r="89" spans="4:4" s="68" customFormat="1" x14ac:dyDescent="0.2">
      <c r="D89" s="101"/>
    </row>
    <row r="90" spans="4:4" s="68" customFormat="1" x14ac:dyDescent="0.2">
      <c r="D90" s="101"/>
    </row>
    <row r="91" spans="4:4" s="68" customFormat="1" x14ac:dyDescent="0.2">
      <c r="D91" s="101"/>
    </row>
    <row r="92" spans="4:4" s="68" customFormat="1" x14ac:dyDescent="0.2">
      <c r="D92" s="101"/>
    </row>
    <row r="93" spans="4:4" s="68" customFormat="1" x14ac:dyDescent="0.2">
      <c r="D93" s="101"/>
    </row>
    <row r="94" spans="4:4" s="68" customFormat="1" x14ac:dyDescent="0.2">
      <c r="D94" s="101"/>
    </row>
    <row r="95" spans="4:4" s="68" customFormat="1" x14ac:dyDescent="0.2">
      <c r="D95" s="101"/>
    </row>
    <row r="96" spans="4:4" s="68" customFormat="1" x14ac:dyDescent="0.2">
      <c r="D96" s="101"/>
    </row>
    <row r="97" spans="4:4" s="68" customFormat="1" x14ac:dyDescent="0.2">
      <c r="D97" s="101"/>
    </row>
    <row r="98" spans="4:4" s="68" customFormat="1" x14ac:dyDescent="0.2">
      <c r="D98" s="101"/>
    </row>
  </sheetData>
  <mergeCells count="5">
    <mergeCell ref="A53:E53"/>
    <mergeCell ref="F3:H3"/>
    <mergeCell ref="A1:H1"/>
    <mergeCell ref="A29:E29"/>
    <mergeCell ref="A52:E52"/>
  </mergeCells>
  <phoneticPr fontId="5" type="noConversion"/>
  <pageMargins left="0.78740157480314965" right="0.59055118110236227" top="0.98425196850393704" bottom="0.98425196850393704" header="0.51181102362204722" footer="0.51181102362204722"/>
  <pageSetup paperSize="256" scale="65" orientation="portrait" r:id="rId1"/>
  <headerFooter alignWithMargins="0">
    <oddHeader>&amp;R&amp;"Times New Roman,Félkövér"Somogyhárságy Község Önkormányzata
4/2019.(V.27.) önkormányzati rendelet
1. számú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B30"/>
  <sheetViews>
    <sheetView view="pageLayout" zoomScaleNormal="100" workbookViewId="0"/>
  </sheetViews>
  <sheetFormatPr defaultRowHeight="12.75" x14ac:dyDescent="0.2"/>
  <cols>
    <col min="1" max="1" width="71.85546875" customWidth="1"/>
    <col min="2" max="2" width="14.7109375" customWidth="1"/>
  </cols>
  <sheetData>
    <row r="3" spans="1:2" x14ac:dyDescent="0.2">
      <c r="B3" s="154"/>
    </row>
    <row r="4" spans="1:2" x14ac:dyDescent="0.2">
      <c r="A4" s="284" t="s">
        <v>306</v>
      </c>
      <c r="B4" s="284"/>
    </row>
    <row r="5" spans="1:2" x14ac:dyDescent="0.2">
      <c r="B5" s="240" t="s">
        <v>307</v>
      </c>
    </row>
    <row r="6" spans="1:2" x14ac:dyDescent="0.2">
      <c r="A6" s="155"/>
      <c r="B6" s="155"/>
    </row>
    <row r="7" spans="1:2" x14ac:dyDescent="0.2">
      <c r="A7" s="156" t="s">
        <v>1</v>
      </c>
      <c r="B7" s="241" t="s">
        <v>308</v>
      </c>
    </row>
    <row r="8" spans="1:2" x14ac:dyDescent="0.2">
      <c r="A8" s="175" t="s">
        <v>309</v>
      </c>
      <c r="B8" s="242">
        <v>161254719</v>
      </c>
    </row>
    <row r="9" spans="1:2" x14ac:dyDescent="0.2">
      <c r="A9" s="243" t="s">
        <v>310</v>
      </c>
      <c r="B9" s="242">
        <v>179153528</v>
      </c>
    </row>
    <row r="10" spans="1:2" x14ac:dyDescent="0.2">
      <c r="A10" s="154" t="s">
        <v>311</v>
      </c>
      <c r="B10" s="244">
        <f>SUM(B8-B9)</f>
        <v>-17898809</v>
      </c>
    </row>
    <row r="11" spans="1:2" x14ac:dyDescent="0.2">
      <c r="A11" s="245" t="s">
        <v>312</v>
      </c>
      <c r="B11" s="242">
        <v>51666507</v>
      </c>
    </row>
    <row r="12" spans="1:2" x14ac:dyDescent="0.2">
      <c r="A12" s="175" t="s">
        <v>313</v>
      </c>
      <c r="B12" s="242">
        <v>1238697</v>
      </c>
    </row>
    <row r="13" spans="1:2" x14ac:dyDescent="0.2">
      <c r="A13" s="154" t="s">
        <v>314</v>
      </c>
      <c r="B13" s="244">
        <f>SUM(B11-B12)</f>
        <v>50427810</v>
      </c>
    </row>
    <row r="14" spans="1:2" x14ac:dyDescent="0.2">
      <c r="A14" s="246" t="s">
        <v>315</v>
      </c>
      <c r="B14" s="247">
        <f>SUM(B13,B10)</f>
        <v>32529001</v>
      </c>
    </row>
    <row r="15" spans="1:2" s="250" customFormat="1" x14ac:dyDescent="0.2">
      <c r="A15" s="248" t="s">
        <v>316</v>
      </c>
      <c r="B15" s="249">
        <v>0</v>
      </c>
    </row>
    <row r="16" spans="1:2" s="250" customFormat="1" x14ac:dyDescent="0.2">
      <c r="A16" s="248" t="s">
        <v>317</v>
      </c>
      <c r="B16" s="249">
        <v>0</v>
      </c>
    </row>
    <row r="17" spans="1:2" s="250" customFormat="1" x14ac:dyDescent="0.2">
      <c r="A17" s="251" t="s">
        <v>318</v>
      </c>
      <c r="B17" s="252">
        <v>0</v>
      </c>
    </row>
    <row r="18" spans="1:2" s="250" customFormat="1" x14ac:dyDescent="0.2">
      <c r="A18" s="248" t="s">
        <v>319</v>
      </c>
      <c r="B18" s="249">
        <v>0</v>
      </c>
    </row>
    <row r="19" spans="1:2" s="250" customFormat="1" x14ac:dyDescent="0.2">
      <c r="A19" s="248" t="s">
        <v>320</v>
      </c>
      <c r="B19" s="249">
        <v>0</v>
      </c>
    </row>
    <row r="20" spans="1:2" s="250" customFormat="1" x14ac:dyDescent="0.2">
      <c r="A20" s="253" t="s">
        <v>321</v>
      </c>
      <c r="B20" s="252">
        <v>0</v>
      </c>
    </row>
    <row r="21" spans="1:2" s="250" customFormat="1" x14ac:dyDescent="0.2">
      <c r="A21" s="254" t="s">
        <v>322</v>
      </c>
      <c r="B21" s="252">
        <v>0</v>
      </c>
    </row>
    <row r="22" spans="1:2" s="250" customFormat="1" x14ac:dyDescent="0.2">
      <c r="A22" s="254" t="s">
        <v>323</v>
      </c>
      <c r="B22" s="252">
        <v>32529001</v>
      </c>
    </row>
    <row r="23" spans="1:2" s="250" customFormat="1" x14ac:dyDescent="0.2">
      <c r="A23" s="254" t="s">
        <v>324</v>
      </c>
      <c r="B23" s="252">
        <v>32529001</v>
      </c>
    </row>
    <row r="24" spans="1:2" s="250" customFormat="1" x14ac:dyDescent="0.2">
      <c r="A24" s="254" t="s">
        <v>325</v>
      </c>
      <c r="B24" s="252">
        <v>0</v>
      </c>
    </row>
    <row r="25" spans="1:2" s="250" customFormat="1" x14ac:dyDescent="0.2">
      <c r="A25" s="255" t="s">
        <v>326</v>
      </c>
      <c r="B25" s="252">
        <v>0</v>
      </c>
    </row>
    <row r="26" spans="1:2" s="250" customFormat="1" x14ac:dyDescent="0.2">
      <c r="A26" s="254" t="s">
        <v>327</v>
      </c>
      <c r="B26" s="252">
        <v>0</v>
      </c>
    </row>
    <row r="30" spans="1:2" x14ac:dyDescent="0.2">
      <c r="A30" s="154"/>
    </row>
  </sheetData>
  <mergeCells count="1">
    <mergeCell ref="A4:B4"/>
  </mergeCells>
  <pageMargins left="0.7" right="0.7" top="0.75" bottom="0.75" header="0.3" footer="0.3"/>
  <pageSetup paperSize="9" orientation="portrait" r:id="rId1"/>
  <headerFooter>
    <oddHeader>&amp;RSomogyhárságy Község Önkormányzata
4/2019.(V.27.) önkormányzati rendelet
10. számú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27"/>
  <sheetViews>
    <sheetView tabSelected="1" view="pageLayout" zoomScaleNormal="100" workbookViewId="0"/>
  </sheetViews>
  <sheetFormatPr defaultColWidth="9" defaultRowHeight="12.75" x14ac:dyDescent="0.2"/>
  <cols>
    <col min="1" max="1" width="7.140625" style="259" customWidth="1"/>
    <col min="2" max="6" width="3.28515625" style="259" customWidth="1"/>
    <col min="7" max="7" width="3.85546875" style="259" customWidth="1"/>
    <col min="8" max="10" width="3.28515625" style="259" customWidth="1"/>
    <col min="11" max="13" width="2" style="259" customWidth="1"/>
    <col min="14" max="14" width="3.28515625" style="259" customWidth="1"/>
    <col min="15" max="18" width="2" style="259" customWidth="1"/>
    <col min="19" max="20" width="3.28515625" style="259" customWidth="1"/>
    <col min="21" max="25" width="2" style="259" customWidth="1"/>
    <col min="26" max="26" width="3.28515625" style="259" customWidth="1"/>
    <col min="27" max="30" width="0.42578125" style="259" customWidth="1"/>
    <col min="31" max="47" width="3.28515625" style="259" customWidth="1"/>
    <col min="48" max="256" width="9" style="259"/>
    <col min="257" max="257" width="7.140625" style="259" customWidth="1"/>
    <col min="258" max="262" width="3.28515625" style="259" customWidth="1"/>
    <col min="263" max="263" width="3.85546875" style="259" customWidth="1"/>
    <col min="264" max="267" width="3.28515625" style="259" customWidth="1"/>
    <col min="268" max="268" width="3.85546875" style="259" customWidth="1"/>
    <col min="269" max="303" width="3.28515625" style="259" customWidth="1"/>
    <col min="304" max="512" width="9" style="259"/>
    <col min="513" max="513" width="7.140625" style="259" customWidth="1"/>
    <col min="514" max="518" width="3.28515625" style="259" customWidth="1"/>
    <col min="519" max="519" width="3.85546875" style="259" customWidth="1"/>
    <col min="520" max="523" width="3.28515625" style="259" customWidth="1"/>
    <col min="524" max="524" width="3.85546875" style="259" customWidth="1"/>
    <col min="525" max="559" width="3.28515625" style="259" customWidth="1"/>
    <col min="560" max="768" width="9" style="259"/>
    <col min="769" max="769" width="7.140625" style="259" customWidth="1"/>
    <col min="770" max="774" width="3.28515625" style="259" customWidth="1"/>
    <col min="775" max="775" width="3.85546875" style="259" customWidth="1"/>
    <col min="776" max="779" width="3.28515625" style="259" customWidth="1"/>
    <col min="780" max="780" width="3.85546875" style="259" customWidth="1"/>
    <col min="781" max="815" width="3.28515625" style="259" customWidth="1"/>
    <col min="816" max="1024" width="9" style="259"/>
    <col min="1025" max="1025" width="7.140625" style="259" customWidth="1"/>
    <col min="1026" max="1030" width="3.28515625" style="259" customWidth="1"/>
    <col min="1031" max="1031" width="3.85546875" style="259" customWidth="1"/>
    <col min="1032" max="1035" width="3.28515625" style="259" customWidth="1"/>
    <col min="1036" max="1036" width="3.85546875" style="259" customWidth="1"/>
    <col min="1037" max="1071" width="3.28515625" style="259" customWidth="1"/>
    <col min="1072" max="1280" width="9" style="259"/>
    <col min="1281" max="1281" width="7.140625" style="259" customWidth="1"/>
    <col min="1282" max="1286" width="3.28515625" style="259" customWidth="1"/>
    <col min="1287" max="1287" width="3.85546875" style="259" customWidth="1"/>
    <col min="1288" max="1291" width="3.28515625" style="259" customWidth="1"/>
    <col min="1292" max="1292" width="3.85546875" style="259" customWidth="1"/>
    <col min="1293" max="1327" width="3.28515625" style="259" customWidth="1"/>
    <col min="1328" max="1536" width="9" style="259"/>
    <col min="1537" max="1537" width="7.140625" style="259" customWidth="1"/>
    <col min="1538" max="1542" width="3.28515625" style="259" customWidth="1"/>
    <col min="1543" max="1543" width="3.85546875" style="259" customWidth="1"/>
    <col min="1544" max="1547" width="3.28515625" style="259" customWidth="1"/>
    <col min="1548" max="1548" width="3.85546875" style="259" customWidth="1"/>
    <col min="1549" max="1583" width="3.28515625" style="259" customWidth="1"/>
    <col min="1584" max="1792" width="9" style="259"/>
    <col min="1793" max="1793" width="7.140625" style="259" customWidth="1"/>
    <col min="1794" max="1798" width="3.28515625" style="259" customWidth="1"/>
    <col min="1799" max="1799" width="3.85546875" style="259" customWidth="1"/>
    <col min="1800" max="1803" width="3.28515625" style="259" customWidth="1"/>
    <col min="1804" max="1804" width="3.85546875" style="259" customWidth="1"/>
    <col min="1805" max="1839" width="3.28515625" style="259" customWidth="1"/>
    <col min="1840" max="2048" width="9" style="259"/>
    <col min="2049" max="2049" width="7.140625" style="259" customWidth="1"/>
    <col min="2050" max="2054" width="3.28515625" style="259" customWidth="1"/>
    <col min="2055" max="2055" width="3.85546875" style="259" customWidth="1"/>
    <col min="2056" max="2059" width="3.28515625" style="259" customWidth="1"/>
    <col min="2060" max="2060" width="3.85546875" style="259" customWidth="1"/>
    <col min="2061" max="2095" width="3.28515625" style="259" customWidth="1"/>
    <col min="2096" max="2304" width="9" style="259"/>
    <col min="2305" max="2305" width="7.140625" style="259" customWidth="1"/>
    <col min="2306" max="2310" width="3.28515625" style="259" customWidth="1"/>
    <col min="2311" max="2311" width="3.85546875" style="259" customWidth="1"/>
    <col min="2312" max="2315" width="3.28515625" style="259" customWidth="1"/>
    <col min="2316" max="2316" width="3.85546875" style="259" customWidth="1"/>
    <col min="2317" max="2351" width="3.28515625" style="259" customWidth="1"/>
    <col min="2352" max="2560" width="9" style="259"/>
    <col min="2561" max="2561" width="7.140625" style="259" customWidth="1"/>
    <col min="2562" max="2566" width="3.28515625" style="259" customWidth="1"/>
    <col min="2567" max="2567" width="3.85546875" style="259" customWidth="1"/>
    <col min="2568" max="2571" width="3.28515625" style="259" customWidth="1"/>
    <col min="2572" max="2572" width="3.85546875" style="259" customWidth="1"/>
    <col min="2573" max="2607" width="3.28515625" style="259" customWidth="1"/>
    <col min="2608" max="2816" width="9" style="259"/>
    <col min="2817" max="2817" width="7.140625" style="259" customWidth="1"/>
    <col min="2818" max="2822" width="3.28515625" style="259" customWidth="1"/>
    <col min="2823" max="2823" width="3.85546875" style="259" customWidth="1"/>
    <col min="2824" max="2827" width="3.28515625" style="259" customWidth="1"/>
    <col min="2828" max="2828" width="3.85546875" style="259" customWidth="1"/>
    <col min="2829" max="2863" width="3.28515625" style="259" customWidth="1"/>
    <col min="2864" max="3072" width="9" style="259"/>
    <col min="3073" max="3073" width="7.140625" style="259" customWidth="1"/>
    <col min="3074" max="3078" width="3.28515625" style="259" customWidth="1"/>
    <col min="3079" max="3079" width="3.85546875" style="259" customWidth="1"/>
    <col min="3080" max="3083" width="3.28515625" style="259" customWidth="1"/>
    <col min="3084" max="3084" width="3.85546875" style="259" customWidth="1"/>
    <col min="3085" max="3119" width="3.28515625" style="259" customWidth="1"/>
    <col min="3120" max="3328" width="9" style="259"/>
    <col min="3329" max="3329" width="7.140625" style="259" customWidth="1"/>
    <col min="3330" max="3334" width="3.28515625" style="259" customWidth="1"/>
    <col min="3335" max="3335" width="3.85546875" style="259" customWidth="1"/>
    <col min="3336" max="3339" width="3.28515625" style="259" customWidth="1"/>
    <col min="3340" max="3340" width="3.85546875" style="259" customWidth="1"/>
    <col min="3341" max="3375" width="3.28515625" style="259" customWidth="1"/>
    <col min="3376" max="3584" width="9" style="259"/>
    <col min="3585" max="3585" width="7.140625" style="259" customWidth="1"/>
    <col min="3586" max="3590" width="3.28515625" style="259" customWidth="1"/>
    <col min="3591" max="3591" width="3.85546875" style="259" customWidth="1"/>
    <col min="3592" max="3595" width="3.28515625" style="259" customWidth="1"/>
    <col min="3596" max="3596" width="3.85546875" style="259" customWidth="1"/>
    <col min="3597" max="3631" width="3.28515625" style="259" customWidth="1"/>
    <col min="3632" max="3840" width="9" style="259"/>
    <col min="3841" max="3841" width="7.140625" style="259" customWidth="1"/>
    <col min="3842" max="3846" width="3.28515625" style="259" customWidth="1"/>
    <col min="3847" max="3847" width="3.85546875" style="259" customWidth="1"/>
    <col min="3848" max="3851" width="3.28515625" style="259" customWidth="1"/>
    <col min="3852" max="3852" width="3.85546875" style="259" customWidth="1"/>
    <col min="3853" max="3887" width="3.28515625" style="259" customWidth="1"/>
    <col min="3888" max="4096" width="9" style="259"/>
    <col min="4097" max="4097" width="7.140625" style="259" customWidth="1"/>
    <col min="4098" max="4102" width="3.28515625" style="259" customWidth="1"/>
    <col min="4103" max="4103" width="3.85546875" style="259" customWidth="1"/>
    <col min="4104" max="4107" width="3.28515625" style="259" customWidth="1"/>
    <col min="4108" max="4108" width="3.85546875" style="259" customWidth="1"/>
    <col min="4109" max="4143" width="3.28515625" style="259" customWidth="1"/>
    <col min="4144" max="4352" width="9" style="259"/>
    <col min="4353" max="4353" width="7.140625" style="259" customWidth="1"/>
    <col min="4354" max="4358" width="3.28515625" style="259" customWidth="1"/>
    <col min="4359" max="4359" width="3.85546875" style="259" customWidth="1"/>
    <col min="4360" max="4363" width="3.28515625" style="259" customWidth="1"/>
    <col min="4364" max="4364" width="3.85546875" style="259" customWidth="1"/>
    <col min="4365" max="4399" width="3.28515625" style="259" customWidth="1"/>
    <col min="4400" max="4608" width="9" style="259"/>
    <col min="4609" max="4609" width="7.140625" style="259" customWidth="1"/>
    <col min="4610" max="4614" width="3.28515625" style="259" customWidth="1"/>
    <col min="4615" max="4615" width="3.85546875" style="259" customWidth="1"/>
    <col min="4616" max="4619" width="3.28515625" style="259" customWidth="1"/>
    <col min="4620" max="4620" width="3.85546875" style="259" customWidth="1"/>
    <col min="4621" max="4655" width="3.28515625" style="259" customWidth="1"/>
    <col min="4656" max="4864" width="9" style="259"/>
    <col min="4865" max="4865" width="7.140625" style="259" customWidth="1"/>
    <col min="4866" max="4870" width="3.28515625" style="259" customWidth="1"/>
    <col min="4871" max="4871" width="3.85546875" style="259" customWidth="1"/>
    <col min="4872" max="4875" width="3.28515625" style="259" customWidth="1"/>
    <col min="4876" max="4876" width="3.85546875" style="259" customWidth="1"/>
    <col min="4877" max="4911" width="3.28515625" style="259" customWidth="1"/>
    <col min="4912" max="5120" width="9" style="259"/>
    <col min="5121" max="5121" width="7.140625" style="259" customWidth="1"/>
    <col min="5122" max="5126" width="3.28515625" style="259" customWidth="1"/>
    <col min="5127" max="5127" width="3.85546875" style="259" customWidth="1"/>
    <col min="5128" max="5131" width="3.28515625" style="259" customWidth="1"/>
    <col min="5132" max="5132" width="3.85546875" style="259" customWidth="1"/>
    <col min="5133" max="5167" width="3.28515625" style="259" customWidth="1"/>
    <col min="5168" max="5376" width="9" style="259"/>
    <col min="5377" max="5377" width="7.140625" style="259" customWidth="1"/>
    <col min="5378" max="5382" width="3.28515625" style="259" customWidth="1"/>
    <col min="5383" max="5383" width="3.85546875" style="259" customWidth="1"/>
    <col min="5384" max="5387" width="3.28515625" style="259" customWidth="1"/>
    <col min="5388" max="5388" width="3.85546875" style="259" customWidth="1"/>
    <col min="5389" max="5423" width="3.28515625" style="259" customWidth="1"/>
    <col min="5424" max="5632" width="9" style="259"/>
    <col min="5633" max="5633" width="7.140625" style="259" customWidth="1"/>
    <col min="5634" max="5638" width="3.28515625" style="259" customWidth="1"/>
    <col min="5639" max="5639" width="3.85546875" style="259" customWidth="1"/>
    <col min="5640" max="5643" width="3.28515625" style="259" customWidth="1"/>
    <col min="5644" max="5644" width="3.85546875" style="259" customWidth="1"/>
    <col min="5645" max="5679" width="3.28515625" style="259" customWidth="1"/>
    <col min="5680" max="5888" width="9" style="259"/>
    <col min="5889" max="5889" width="7.140625" style="259" customWidth="1"/>
    <col min="5890" max="5894" width="3.28515625" style="259" customWidth="1"/>
    <col min="5895" max="5895" width="3.85546875" style="259" customWidth="1"/>
    <col min="5896" max="5899" width="3.28515625" style="259" customWidth="1"/>
    <col min="5900" max="5900" width="3.85546875" style="259" customWidth="1"/>
    <col min="5901" max="5935" width="3.28515625" style="259" customWidth="1"/>
    <col min="5936" max="6144" width="9" style="259"/>
    <col min="6145" max="6145" width="7.140625" style="259" customWidth="1"/>
    <col min="6146" max="6150" width="3.28515625" style="259" customWidth="1"/>
    <col min="6151" max="6151" width="3.85546875" style="259" customWidth="1"/>
    <col min="6152" max="6155" width="3.28515625" style="259" customWidth="1"/>
    <col min="6156" max="6156" width="3.85546875" style="259" customWidth="1"/>
    <col min="6157" max="6191" width="3.28515625" style="259" customWidth="1"/>
    <col min="6192" max="6400" width="9" style="259"/>
    <col min="6401" max="6401" width="7.140625" style="259" customWidth="1"/>
    <col min="6402" max="6406" width="3.28515625" style="259" customWidth="1"/>
    <col min="6407" max="6407" width="3.85546875" style="259" customWidth="1"/>
    <col min="6408" max="6411" width="3.28515625" style="259" customWidth="1"/>
    <col min="6412" max="6412" width="3.85546875" style="259" customWidth="1"/>
    <col min="6413" max="6447" width="3.28515625" style="259" customWidth="1"/>
    <col min="6448" max="6656" width="9" style="259"/>
    <col min="6657" max="6657" width="7.140625" style="259" customWidth="1"/>
    <col min="6658" max="6662" width="3.28515625" style="259" customWidth="1"/>
    <col min="6663" max="6663" width="3.85546875" style="259" customWidth="1"/>
    <col min="6664" max="6667" width="3.28515625" style="259" customWidth="1"/>
    <col min="6668" max="6668" width="3.85546875" style="259" customWidth="1"/>
    <col min="6669" max="6703" width="3.28515625" style="259" customWidth="1"/>
    <col min="6704" max="6912" width="9" style="259"/>
    <col min="6913" max="6913" width="7.140625" style="259" customWidth="1"/>
    <col min="6914" max="6918" width="3.28515625" style="259" customWidth="1"/>
    <col min="6919" max="6919" width="3.85546875" style="259" customWidth="1"/>
    <col min="6920" max="6923" width="3.28515625" style="259" customWidth="1"/>
    <col min="6924" max="6924" width="3.85546875" style="259" customWidth="1"/>
    <col min="6925" max="6959" width="3.28515625" style="259" customWidth="1"/>
    <col min="6960" max="7168" width="9" style="259"/>
    <col min="7169" max="7169" width="7.140625" style="259" customWidth="1"/>
    <col min="7170" max="7174" width="3.28515625" style="259" customWidth="1"/>
    <col min="7175" max="7175" width="3.85546875" style="259" customWidth="1"/>
    <col min="7176" max="7179" width="3.28515625" style="259" customWidth="1"/>
    <col min="7180" max="7180" width="3.85546875" style="259" customWidth="1"/>
    <col min="7181" max="7215" width="3.28515625" style="259" customWidth="1"/>
    <col min="7216" max="7424" width="9" style="259"/>
    <col min="7425" max="7425" width="7.140625" style="259" customWidth="1"/>
    <col min="7426" max="7430" width="3.28515625" style="259" customWidth="1"/>
    <col min="7431" max="7431" width="3.85546875" style="259" customWidth="1"/>
    <col min="7432" max="7435" width="3.28515625" style="259" customWidth="1"/>
    <col min="7436" max="7436" width="3.85546875" style="259" customWidth="1"/>
    <col min="7437" max="7471" width="3.28515625" style="259" customWidth="1"/>
    <col min="7472" max="7680" width="9" style="259"/>
    <col min="7681" max="7681" width="7.140625" style="259" customWidth="1"/>
    <col min="7682" max="7686" width="3.28515625" style="259" customWidth="1"/>
    <col min="7687" max="7687" width="3.85546875" style="259" customWidth="1"/>
    <col min="7688" max="7691" width="3.28515625" style="259" customWidth="1"/>
    <col min="7692" max="7692" width="3.85546875" style="259" customWidth="1"/>
    <col min="7693" max="7727" width="3.28515625" style="259" customWidth="1"/>
    <col min="7728" max="7936" width="9" style="259"/>
    <col min="7937" max="7937" width="7.140625" style="259" customWidth="1"/>
    <col min="7938" max="7942" width="3.28515625" style="259" customWidth="1"/>
    <col min="7943" max="7943" width="3.85546875" style="259" customWidth="1"/>
    <col min="7944" max="7947" width="3.28515625" style="259" customWidth="1"/>
    <col min="7948" max="7948" width="3.85546875" style="259" customWidth="1"/>
    <col min="7949" max="7983" width="3.28515625" style="259" customWidth="1"/>
    <col min="7984" max="8192" width="9" style="259"/>
    <col min="8193" max="8193" width="7.140625" style="259" customWidth="1"/>
    <col min="8194" max="8198" width="3.28515625" style="259" customWidth="1"/>
    <col min="8199" max="8199" width="3.85546875" style="259" customWidth="1"/>
    <col min="8200" max="8203" width="3.28515625" style="259" customWidth="1"/>
    <col min="8204" max="8204" width="3.85546875" style="259" customWidth="1"/>
    <col min="8205" max="8239" width="3.28515625" style="259" customWidth="1"/>
    <col min="8240" max="8448" width="9" style="259"/>
    <col min="8449" max="8449" width="7.140625" style="259" customWidth="1"/>
    <col min="8450" max="8454" width="3.28515625" style="259" customWidth="1"/>
    <col min="8455" max="8455" width="3.85546875" style="259" customWidth="1"/>
    <col min="8456" max="8459" width="3.28515625" style="259" customWidth="1"/>
    <col min="8460" max="8460" width="3.85546875" style="259" customWidth="1"/>
    <col min="8461" max="8495" width="3.28515625" style="259" customWidth="1"/>
    <col min="8496" max="8704" width="9" style="259"/>
    <col min="8705" max="8705" width="7.140625" style="259" customWidth="1"/>
    <col min="8706" max="8710" width="3.28515625" style="259" customWidth="1"/>
    <col min="8711" max="8711" width="3.85546875" style="259" customWidth="1"/>
    <col min="8712" max="8715" width="3.28515625" style="259" customWidth="1"/>
    <col min="8716" max="8716" width="3.85546875" style="259" customWidth="1"/>
    <col min="8717" max="8751" width="3.28515625" style="259" customWidth="1"/>
    <col min="8752" max="8960" width="9" style="259"/>
    <col min="8961" max="8961" width="7.140625" style="259" customWidth="1"/>
    <col min="8962" max="8966" width="3.28515625" style="259" customWidth="1"/>
    <col min="8967" max="8967" width="3.85546875" style="259" customWidth="1"/>
    <col min="8968" max="8971" width="3.28515625" style="259" customWidth="1"/>
    <col min="8972" max="8972" width="3.85546875" style="259" customWidth="1"/>
    <col min="8973" max="9007" width="3.28515625" style="259" customWidth="1"/>
    <col min="9008" max="9216" width="9" style="259"/>
    <col min="9217" max="9217" width="7.140625" style="259" customWidth="1"/>
    <col min="9218" max="9222" width="3.28515625" style="259" customWidth="1"/>
    <col min="9223" max="9223" width="3.85546875" style="259" customWidth="1"/>
    <col min="9224" max="9227" width="3.28515625" style="259" customWidth="1"/>
    <col min="9228" max="9228" width="3.85546875" style="259" customWidth="1"/>
    <col min="9229" max="9263" width="3.28515625" style="259" customWidth="1"/>
    <col min="9264" max="9472" width="9" style="259"/>
    <col min="9473" max="9473" width="7.140625" style="259" customWidth="1"/>
    <col min="9474" max="9478" width="3.28515625" style="259" customWidth="1"/>
    <col min="9479" max="9479" width="3.85546875" style="259" customWidth="1"/>
    <col min="9480" max="9483" width="3.28515625" style="259" customWidth="1"/>
    <col min="9484" max="9484" width="3.85546875" style="259" customWidth="1"/>
    <col min="9485" max="9519" width="3.28515625" style="259" customWidth="1"/>
    <col min="9520" max="9728" width="9" style="259"/>
    <col min="9729" max="9729" width="7.140625" style="259" customWidth="1"/>
    <col min="9730" max="9734" width="3.28515625" style="259" customWidth="1"/>
    <col min="9735" max="9735" width="3.85546875" style="259" customWidth="1"/>
    <col min="9736" max="9739" width="3.28515625" style="259" customWidth="1"/>
    <col min="9740" max="9740" width="3.85546875" style="259" customWidth="1"/>
    <col min="9741" max="9775" width="3.28515625" style="259" customWidth="1"/>
    <col min="9776" max="9984" width="9" style="259"/>
    <col min="9985" max="9985" width="7.140625" style="259" customWidth="1"/>
    <col min="9986" max="9990" width="3.28515625" style="259" customWidth="1"/>
    <col min="9991" max="9991" width="3.85546875" style="259" customWidth="1"/>
    <col min="9992" max="9995" width="3.28515625" style="259" customWidth="1"/>
    <col min="9996" max="9996" width="3.85546875" style="259" customWidth="1"/>
    <col min="9997" max="10031" width="3.28515625" style="259" customWidth="1"/>
    <col min="10032" max="10240" width="9" style="259"/>
    <col min="10241" max="10241" width="7.140625" style="259" customWidth="1"/>
    <col min="10242" max="10246" width="3.28515625" style="259" customWidth="1"/>
    <col min="10247" max="10247" width="3.85546875" style="259" customWidth="1"/>
    <col min="10248" max="10251" width="3.28515625" style="259" customWidth="1"/>
    <col min="10252" max="10252" width="3.85546875" style="259" customWidth="1"/>
    <col min="10253" max="10287" width="3.28515625" style="259" customWidth="1"/>
    <col min="10288" max="10496" width="9" style="259"/>
    <col min="10497" max="10497" width="7.140625" style="259" customWidth="1"/>
    <col min="10498" max="10502" width="3.28515625" style="259" customWidth="1"/>
    <col min="10503" max="10503" width="3.85546875" style="259" customWidth="1"/>
    <col min="10504" max="10507" width="3.28515625" style="259" customWidth="1"/>
    <col min="10508" max="10508" width="3.85546875" style="259" customWidth="1"/>
    <col min="10509" max="10543" width="3.28515625" style="259" customWidth="1"/>
    <col min="10544" max="10752" width="9" style="259"/>
    <col min="10753" max="10753" width="7.140625" style="259" customWidth="1"/>
    <col min="10754" max="10758" width="3.28515625" style="259" customWidth="1"/>
    <col min="10759" max="10759" width="3.85546875" style="259" customWidth="1"/>
    <col min="10760" max="10763" width="3.28515625" style="259" customWidth="1"/>
    <col min="10764" max="10764" width="3.85546875" style="259" customWidth="1"/>
    <col min="10765" max="10799" width="3.28515625" style="259" customWidth="1"/>
    <col min="10800" max="11008" width="9" style="259"/>
    <col min="11009" max="11009" width="7.140625" style="259" customWidth="1"/>
    <col min="11010" max="11014" width="3.28515625" style="259" customWidth="1"/>
    <col min="11015" max="11015" width="3.85546875" style="259" customWidth="1"/>
    <col min="11016" max="11019" width="3.28515625" style="259" customWidth="1"/>
    <col min="11020" max="11020" width="3.85546875" style="259" customWidth="1"/>
    <col min="11021" max="11055" width="3.28515625" style="259" customWidth="1"/>
    <col min="11056" max="11264" width="9" style="259"/>
    <col min="11265" max="11265" width="7.140625" style="259" customWidth="1"/>
    <col min="11266" max="11270" width="3.28515625" style="259" customWidth="1"/>
    <col min="11271" max="11271" width="3.85546875" style="259" customWidth="1"/>
    <col min="11272" max="11275" width="3.28515625" style="259" customWidth="1"/>
    <col min="11276" max="11276" width="3.85546875" style="259" customWidth="1"/>
    <col min="11277" max="11311" width="3.28515625" style="259" customWidth="1"/>
    <col min="11312" max="11520" width="9" style="259"/>
    <col min="11521" max="11521" width="7.140625" style="259" customWidth="1"/>
    <col min="11522" max="11526" width="3.28515625" style="259" customWidth="1"/>
    <col min="11527" max="11527" width="3.85546875" style="259" customWidth="1"/>
    <col min="11528" max="11531" width="3.28515625" style="259" customWidth="1"/>
    <col min="11532" max="11532" width="3.85546875" style="259" customWidth="1"/>
    <col min="11533" max="11567" width="3.28515625" style="259" customWidth="1"/>
    <col min="11568" max="11776" width="9" style="259"/>
    <col min="11777" max="11777" width="7.140625" style="259" customWidth="1"/>
    <col min="11778" max="11782" width="3.28515625" style="259" customWidth="1"/>
    <col min="11783" max="11783" width="3.85546875" style="259" customWidth="1"/>
    <col min="11784" max="11787" width="3.28515625" style="259" customWidth="1"/>
    <col min="11788" max="11788" width="3.85546875" style="259" customWidth="1"/>
    <col min="11789" max="11823" width="3.28515625" style="259" customWidth="1"/>
    <col min="11824" max="12032" width="9" style="259"/>
    <col min="12033" max="12033" width="7.140625" style="259" customWidth="1"/>
    <col min="12034" max="12038" width="3.28515625" style="259" customWidth="1"/>
    <col min="12039" max="12039" width="3.85546875" style="259" customWidth="1"/>
    <col min="12040" max="12043" width="3.28515625" style="259" customWidth="1"/>
    <col min="12044" max="12044" width="3.85546875" style="259" customWidth="1"/>
    <col min="12045" max="12079" width="3.28515625" style="259" customWidth="1"/>
    <col min="12080" max="12288" width="9" style="259"/>
    <col min="12289" max="12289" width="7.140625" style="259" customWidth="1"/>
    <col min="12290" max="12294" width="3.28515625" style="259" customWidth="1"/>
    <col min="12295" max="12295" width="3.85546875" style="259" customWidth="1"/>
    <col min="12296" max="12299" width="3.28515625" style="259" customWidth="1"/>
    <col min="12300" max="12300" width="3.85546875" style="259" customWidth="1"/>
    <col min="12301" max="12335" width="3.28515625" style="259" customWidth="1"/>
    <col min="12336" max="12544" width="9" style="259"/>
    <col min="12545" max="12545" width="7.140625" style="259" customWidth="1"/>
    <col min="12546" max="12550" width="3.28515625" style="259" customWidth="1"/>
    <col min="12551" max="12551" width="3.85546875" style="259" customWidth="1"/>
    <col min="12552" max="12555" width="3.28515625" style="259" customWidth="1"/>
    <col min="12556" max="12556" width="3.85546875" style="259" customWidth="1"/>
    <col min="12557" max="12591" width="3.28515625" style="259" customWidth="1"/>
    <col min="12592" max="12800" width="9" style="259"/>
    <col min="12801" max="12801" width="7.140625" style="259" customWidth="1"/>
    <col min="12802" max="12806" width="3.28515625" style="259" customWidth="1"/>
    <col min="12807" max="12807" width="3.85546875" style="259" customWidth="1"/>
    <col min="12808" max="12811" width="3.28515625" style="259" customWidth="1"/>
    <col min="12812" max="12812" width="3.85546875" style="259" customWidth="1"/>
    <col min="12813" max="12847" width="3.28515625" style="259" customWidth="1"/>
    <col min="12848" max="13056" width="9" style="259"/>
    <col min="13057" max="13057" width="7.140625" style="259" customWidth="1"/>
    <col min="13058" max="13062" width="3.28515625" style="259" customWidth="1"/>
    <col min="13063" max="13063" width="3.85546875" style="259" customWidth="1"/>
    <col min="13064" max="13067" width="3.28515625" style="259" customWidth="1"/>
    <col min="13068" max="13068" width="3.85546875" style="259" customWidth="1"/>
    <col min="13069" max="13103" width="3.28515625" style="259" customWidth="1"/>
    <col min="13104" max="13312" width="9" style="259"/>
    <col min="13313" max="13313" width="7.140625" style="259" customWidth="1"/>
    <col min="13314" max="13318" width="3.28515625" style="259" customWidth="1"/>
    <col min="13319" max="13319" width="3.85546875" style="259" customWidth="1"/>
    <col min="13320" max="13323" width="3.28515625" style="259" customWidth="1"/>
    <col min="13324" max="13324" width="3.85546875" style="259" customWidth="1"/>
    <col min="13325" max="13359" width="3.28515625" style="259" customWidth="1"/>
    <col min="13360" max="13568" width="9" style="259"/>
    <col min="13569" max="13569" width="7.140625" style="259" customWidth="1"/>
    <col min="13570" max="13574" width="3.28515625" style="259" customWidth="1"/>
    <col min="13575" max="13575" width="3.85546875" style="259" customWidth="1"/>
    <col min="13576" max="13579" width="3.28515625" style="259" customWidth="1"/>
    <col min="13580" max="13580" width="3.85546875" style="259" customWidth="1"/>
    <col min="13581" max="13615" width="3.28515625" style="259" customWidth="1"/>
    <col min="13616" max="13824" width="9" style="259"/>
    <col min="13825" max="13825" width="7.140625" style="259" customWidth="1"/>
    <col min="13826" max="13830" width="3.28515625" style="259" customWidth="1"/>
    <col min="13831" max="13831" width="3.85546875" style="259" customWidth="1"/>
    <col min="13832" max="13835" width="3.28515625" style="259" customWidth="1"/>
    <col min="13836" max="13836" width="3.85546875" style="259" customWidth="1"/>
    <col min="13837" max="13871" width="3.28515625" style="259" customWidth="1"/>
    <col min="13872" max="14080" width="9" style="259"/>
    <col min="14081" max="14081" width="7.140625" style="259" customWidth="1"/>
    <col min="14082" max="14086" width="3.28515625" style="259" customWidth="1"/>
    <col min="14087" max="14087" width="3.85546875" style="259" customWidth="1"/>
    <col min="14088" max="14091" width="3.28515625" style="259" customWidth="1"/>
    <col min="14092" max="14092" width="3.85546875" style="259" customWidth="1"/>
    <col min="14093" max="14127" width="3.28515625" style="259" customWidth="1"/>
    <col min="14128" max="14336" width="9" style="259"/>
    <col min="14337" max="14337" width="7.140625" style="259" customWidth="1"/>
    <col min="14338" max="14342" width="3.28515625" style="259" customWidth="1"/>
    <col min="14343" max="14343" width="3.85546875" style="259" customWidth="1"/>
    <col min="14344" max="14347" width="3.28515625" style="259" customWidth="1"/>
    <col min="14348" max="14348" width="3.85546875" style="259" customWidth="1"/>
    <col min="14349" max="14383" width="3.28515625" style="259" customWidth="1"/>
    <col min="14384" max="14592" width="9" style="259"/>
    <col min="14593" max="14593" width="7.140625" style="259" customWidth="1"/>
    <col min="14594" max="14598" width="3.28515625" style="259" customWidth="1"/>
    <col min="14599" max="14599" width="3.85546875" style="259" customWidth="1"/>
    <col min="14600" max="14603" width="3.28515625" style="259" customWidth="1"/>
    <col min="14604" max="14604" width="3.85546875" style="259" customWidth="1"/>
    <col min="14605" max="14639" width="3.28515625" style="259" customWidth="1"/>
    <col min="14640" max="14848" width="9" style="259"/>
    <col min="14849" max="14849" width="7.140625" style="259" customWidth="1"/>
    <col min="14850" max="14854" width="3.28515625" style="259" customWidth="1"/>
    <col min="14855" max="14855" width="3.85546875" style="259" customWidth="1"/>
    <col min="14856" max="14859" width="3.28515625" style="259" customWidth="1"/>
    <col min="14860" max="14860" width="3.85546875" style="259" customWidth="1"/>
    <col min="14861" max="14895" width="3.28515625" style="259" customWidth="1"/>
    <col min="14896" max="15104" width="9" style="259"/>
    <col min="15105" max="15105" width="7.140625" style="259" customWidth="1"/>
    <col min="15106" max="15110" width="3.28515625" style="259" customWidth="1"/>
    <col min="15111" max="15111" width="3.85546875" style="259" customWidth="1"/>
    <col min="15112" max="15115" width="3.28515625" style="259" customWidth="1"/>
    <col min="15116" max="15116" width="3.85546875" style="259" customWidth="1"/>
    <col min="15117" max="15151" width="3.28515625" style="259" customWidth="1"/>
    <col min="15152" max="15360" width="9" style="259"/>
    <col min="15361" max="15361" width="7.140625" style="259" customWidth="1"/>
    <col min="15362" max="15366" width="3.28515625" style="259" customWidth="1"/>
    <col min="15367" max="15367" width="3.85546875" style="259" customWidth="1"/>
    <col min="15368" max="15371" width="3.28515625" style="259" customWidth="1"/>
    <col min="15372" max="15372" width="3.85546875" style="259" customWidth="1"/>
    <col min="15373" max="15407" width="3.28515625" style="259" customWidth="1"/>
    <col min="15408" max="15616" width="9" style="259"/>
    <col min="15617" max="15617" width="7.140625" style="259" customWidth="1"/>
    <col min="15618" max="15622" width="3.28515625" style="259" customWidth="1"/>
    <col min="15623" max="15623" width="3.85546875" style="259" customWidth="1"/>
    <col min="15624" max="15627" width="3.28515625" style="259" customWidth="1"/>
    <col min="15628" max="15628" width="3.85546875" style="259" customWidth="1"/>
    <col min="15629" max="15663" width="3.28515625" style="259" customWidth="1"/>
    <col min="15664" max="15872" width="9" style="259"/>
    <col min="15873" max="15873" width="7.140625" style="259" customWidth="1"/>
    <col min="15874" max="15878" width="3.28515625" style="259" customWidth="1"/>
    <col min="15879" max="15879" width="3.85546875" style="259" customWidth="1"/>
    <col min="15880" max="15883" width="3.28515625" style="259" customWidth="1"/>
    <col min="15884" max="15884" width="3.85546875" style="259" customWidth="1"/>
    <col min="15885" max="15919" width="3.28515625" style="259" customWidth="1"/>
    <col min="15920" max="16128" width="9" style="259"/>
    <col min="16129" max="16129" width="7.140625" style="259" customWidth="1"/>
    <col min="16130" max="16134" width="3.28515625" style="259" customWidth="1"/>
    <col min="16135" max="16135" width="3.85546875" style="259" customWidth="1"/>
    <col min="16136" max="16139" width="3.28515625" style="259" customWidth="1"/>
    <col min="16140" max="16140" width="3.85546875" style="259" customWidth="1"/>
    <col min="16141" max="16175" width="3.28515625" style="259" customWidth="1"/>
    <col min="16176" max="16384" width="9" style="259"/>
  </cols>
  <sheetData>
    <row r="1" spans="1:48" s="258" customFormat="1" ht="9.9499999999999993" customHeight="1" x14ac:dyDescent="0.2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</row>
    <row r="2" spans="1:48" ht="25.5" customHeight="1" x14ac:dyDescent="0.2">
      <c r="A2" s="379" t="s">
        <v>328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</row>
    <row r="3" spans="1:48" ht="13.5" thickBot="1" x14ac:dyDescent="0.25">
      <c r="A3" s="380" t="s">
        <v>329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R3" s="260"/>
      <c r="AS3" s="260"/>
      <c r="AT3" s="260"/>
      <c r="AU3" s="260"/>
      <c r="AV3" s="261"/>
    </row>
    <row r="4" spans="1:48" ht="12.75" customHeight="1" thickTop="1" thickBot="1" x14ac:dyDescent="0.25">
      <c r="A4" s="381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2" t="s">
        <v>103</v>
      </c>
      <c r="L4" s="382"/>
      <c r="M4" s="382"/>
      <c r="N4" s="382"/>
      <c r="O4" s="382" t="s">
        <v>330</v>
      </c>
      <c r="P4" s="382"/>
      <c r="Q4" s="382"/>
      <c r="R4" s="382"/>
      <c r="S4" s="382"/>
      <c r="T4" s="382"/>
      <c r="U4" s="382" t="s">
        <v>104</v>
      </c>
      <c r="V4" s="382"/>
      <c r="W4" s="382"/>
      <c r="X4" s="382"/>
      <c r="Y4" s="382"/>
      <c r="Z4" s="382"/>
      <c r="AA4" s="383" t="s">
        <v>331</v>
      </c>
      <c r="AB4" s="383"/>
      <c r="AC4" s="383"/>
      <c r="AD4" s="383"/>
      <c r="AE4" s="383"/>
      <c r="AF4" s="383"/>
      <c r="AV4" s="261"/>
    </row>
    <row r="5" spans="1:48" ht="13.5" thickTop="1" x14ac:dyDescent="0.2">
      <c r="A5" s="384" t="s">
        <v>332</v>
      </c>
      <c r="B5" s="384"/>
      <c r="C5" s="384"/>
      <c r="D5" s="384"/>
      <c r="E5" s="384"/>
      <c r="F5" s="384"/>
      <c r="G5" s="384"/>
      <c r="H5" s="384"/>
      <c r="I5" s="384"/>
      <c r="J5" s="384"/>
      <c r="K5" s="385" t="s">
        <v>333</v>
      </c>
      <c r="L5" s="385"/>
      <c r="M5" s="385"/>
      <c r="N5" s="385"/>
      <c r="O5" s="385" t="s">
        <v>334</v>
      </c>
      <c r="P5" s="385"/>
      <c r="Q5" s="385"/>
      <c r="R5" s="385"/>
      <c r="S5" s="385"/>
      <c r="T5" s="385"/>
      <c r="U5" s="385" t="s">
        <v>335</v>
      </c>
      <c r="V5" s="385"/>
      <c r="W5" s="385"/>
      <c r="X5" s="385"/>
      <c r="Y5" s="385"/>
      <c r="Z5" s="385"/>
      <c r="AA5" s="386" t="s">
        <v>336</v>
      </c>
      <c r="AB5" s="386"/>
      <c r="AC5" s="386"/>
      <c r="AD5" s="386"/>
      <c r="AE5" s="386"/>
      <c r="AF5" s="386"/>
      <c r="AV5" s="261"/>
    </row>
    <row r="6" spans="1:48" ht="15.2" customHeight="1" thickBot="1" x14ac:dyDescent="0.25">
      <c r="A6" s="387" t="s">
        <v>337</v>
      </c>
      <c r="B6" s="387"/>
      <c r="C6" s="387"/>
      <c r="D6" s="387"/>
      <c r="E6" s="387"/>
      <c r="F6" s="387"/>
      <c r="G6" s="387"/>
      <c r="H6" s="387"/>
      <c r="I6" s="387"/>
      <c r="J6" s="387"/>
      <c r="K6" s="388" t="s">
        <v>17</v>
      </c>
      <c r="L6" s="388"/>
      <c r="M6" s="388"/>
      <c r="N6" s="388"/>
      <c r="O6" s="388" t="s">
        <v>17</v>
      </c>
      <c r="P6" s="388"/>
      <c r="Q6" s="388"/>
      <c r="R6" s="388"/>
      <c r="S6" s="388"/>
      <c r="T6" s="388"/>
      <c r="U6" s="388" t="s">
        <v>17</v>
      </c>
      <c r="V6" s="388"/>
      <c r="W6" s="388"/>
      <c r="X6" s="388"/>
      <c r="Y6" s="388"/>
      <c r="Z6" s="388"/>
      <c r="AA6" s="389" t="s">
        <v>17</v>
      </c>
      <c r="AB6" s="389"/>
      <c r="AC6" s="389"/>
      <c r="AD6" s="389"/>
      <c r="AE6" s="389"/>
      <c r="AF6" s="389"/>
      <c r="AV6" s="261"/>
    </row>
    <row r="7" spans="1:48" ht="25.35" customHeight="1" thickTop="1" x14ac:dyDescent="0.2">
      <c r="A7" s="390" t="s">
        <v>338</v>
      </c>
      <c r="B7" s="391"/>
      <c r="C7" s="391"/>
      <c r="D7" s="391"/>
      <c r="E7" s="391"/>
      <c r="F7" s="391"/>
      <c r="G7" s="391"/>
      <c r="H7" s="391"/>
      <c r="I7" s="391"/>
      <c r="J7" s="391"/>
      <c r="K7" s="392" t="s">
        <v>339</v>
      </c>
      <c r="L7" s="392"/>
      <c r="M7" s="392"/>
      <c r="N7" s="392"/>
      <c r="O7" s="392" t="s">
        <v>340</v>
      </c>
      <c r="P7" s="392"/>
      <c r="Q7" s="392"/>
      <c r="R7" s="392"/>
      <c r="S7" s="392"/>
      <c r="T7" s="392"/>
      <c r="U7" s="392" t="s">
        <v>341</v>
      </c>
      <c r="V7" s="392"/>
      <c r="W7" s="392"/>
      <c r="X7" s="392"/>
      <c r="Y7" s="392"/>
      <c r="Z7" s="392"/>
      <c r="AA7" s="392" t="s">
        <v>342</v>
      </c>
      <c r="AB7" s="392"/>
      <c r="AC7" s="392"/>
      <c r="AD7" s="392"/>
      <c r="AE7" s="392"/>
      <c r="AF7" s="393"/>
    </row>
    <row r="8" spans="1:48" ht="15.2" customHeight="1" x14ac:dyDescent="0.2">
      <c r="A8" s="394" t="s">
        <v>343</v>
      </c>
      <c r="B8" s="395"/>
      <c r="C8" s="395"/>
      <c r="D8" s="395"/>
      <c r="E8" s="395"/>
      <c r="F8" s="395"/>
      <c r="G8" s="395"/>
      <c r="H8" s="395"/>
      <c r="I8" s="395"/>
      <c r="J8" s="395"/>
      <c r="K8" s="396" t="s">
        <v>344</v>
      </c>
      <c r="L8" s="396"/>
      <c r="M8" s="396"/>
      <c r="N8" s="396"/>
      <c r="O8" s="396" t="s">
        <v>345</v>
      </c>
      <c r="P8" s="396"/>
      <c r="Q8" s="396"/>
      <c r="R8" s="396"/>
      <c r="S8" s="396"/>
      <c r="T8" s="396"/>
      <c r="U8" s="396" t="s">
        <v>346</v>
      </c>
      <c r="V8" s="396"/>
      <c r="W8" s="396"/>
      <c r="X8" s="396"/>
      <c r="Y8" s="396"/>
      <c r="Z8" s="396"/>
      <c r="AA8" s="396" t="s">
        <v>347</v>
      </c>
      <c r="AB8" s="396"/>
      <c r="AC8" s="396"/>
      <c r="AD8" s="396"/>
      <c r="AE8" s="396"/>
      <c r="AF8" s="397"/>
    </row>
    <row r="9" spans="1:48" ht="15.2" customHeight="1" x14ac:dyDescent="0.2">
      <c r="A9" s="394" t="s">
        <v>348</v>
      </c>
      <c r="B9" s="395"/>
      <c r="C9" s="395"/>
      <c r="D9" s="395"/>
      <c r="E9" s="395"/>
      <c r="F9" s="395"/>
      <c r="G9" s="395"/>
      <c r="H9" s="395"/>
      <c r="I9" s="395"/>
      <c r="J9" s="395"/>
      <c r="K9" s="396" t="s">
        <v>349</v>
      </c>
      <c r="L9" s="396"/>
      <c r="M9" s="396"/>
      <c r="N9" s="396"/>
      <c r="O9" s="396" t="s">
        <v>350</v>
      </c>
      <c r="P9" s="396"/>
      <c r="Q9" s="396"/>
      <c r="R9" s="396"/>
      <c r="S9" s="396"/>
      <c r="T9" s="396"/>
      <c r="U9" s="396" t="s">
        <v>350</v>
      </c>
      <c r="V9" s="396"/>
      <c r="W9" s="396"/>
      <c r="X9" s="396"/>
      <c r="Y9" s="396"/>
      <c r="Z9" s="396"/>
      <c r="AA9" s="396" t="s">
        <v>350</v>
      </c>
      <c r="AB9" s="396"/>
      <c r="AC9" s="396"/>
      <c r="AD9" s="396"/>
      <c r="AE9" s="396"/>
      <c r="AF9" s="397"/>
    </row>
    <row r="10" spans="1:48" ht="15.2" customHeight="1" x14ac:dyDescent="0.2">
      <c r="A10" s="394" t="s">
        <v>351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6" t="s">
        <v>352</v>
      </c>
      <c r="L10" s="396"/>
      <c r="M10" s="396"/>
      <c r="N10" s="396"/>
      <c r="O10" s="396" t="s">
        <v>350</v>
      </c>
      <c r="P10" s="396"/>
      <c r="Q10" s="396"/>
      <c r="R10" s="396"/>
      <c r="S10" s="396"/>
      <c r="T10" s="396"/>
      <c r="U10" s="396" t="s">
        <v>350</v>
      </c>
      <c r="V10" s="396"/>
      <c r="W10" s="396"/>
      <c r="X10" s="396"/>
      <c r="Y10" s="396"/>
      <c r="Z10" s="396"/>
      <c r="AA10" s="396" t="s">
        <v>350</v>
      </c>
      <c r="AB10" s="396"/>
      <c r="AC10" s="396"/>
      <c r="AD10" s="396"/>
      <c r="AE10" s="396"/>
      <c r="AF10" s="397"/>
    </row>
    <row r="11" spans="1:48" ht="25.35" customHeight="1" x14ac:dyDescent="0.2">
      <c r="A11" s="394" t="s">
        <v>353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6" t="s">
        <v>354</v>
      </c>
      <c r="L11" s="396"/>
      <c r="M11" s="396"/>
      <c r="N11" s="396"/>
      <c r="O11" s="396" t="s">
        <v>350</v>
      </c>
      <c r="P11" s="396"/>
      <c r="Q11" s="396"/>
      <c r="R11" s="396"/>
      <c r="S11" s="396"/>
      <c r="T11" s="396"/>
      <c r="U11" s="396" t="s">
        <v>350</v>
      </c>
      <c r="V11" s="396"/>
      <c r="W11" s="396"/>
      <c r="X11" s="396"/>
      <c r="Y11" s="396"/>
      <c r="Z11" s="396"/>
      <c r="AA11" s="396" t="s">
        <v>350</v>
      </c>
      <c r="AB11" s="396"/>
      <c r="AC11" s="396"/>
      <c r="AD11" s="396"/>
      <c r="AE11" s="396"/>
      <c r="AF11" s="397"/>
    </row>
    <row r="12" spans="1:48" ht="15.2" customHeight="1" x14ac:dyDescent="0.2">
      <c r="A12" s="394" t="s">
        <v>355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6" t="s">
        <v>356</v>
      </c>
      <c r="L12" s="396"/>
      <c r="M12" s="396"/>
      <c r="N12" s="396"/>
      <c r="O12" s="396" t="s">
        <v>350</v>
      </c>
      <c r="P12" s="396"/>
      <c r="Q12" s="396"/>
      <c r="R12" s="396"/>
      <c r="S12" s="396"/>
      <c r="T12" s="396"/>
      <c r="U12" s="396" t="s">
        <v>350</v>
      </c>
      <c r="V12" s="396"/>
      <c r="W12" s="396"/>
      <c r="X12" s="396"/>
      <c r="Y12" s="396"/>
      <c r="Z12" s="396"/>
      <c r="AA12" s="396" t="s">
        <v>350</v>
      </c>
      <c r="AB12" s="396"/>
      <c r="AC12" s="396"/>
      <c r="AD12" s="396"/>
      <c r="AE12" s="396"/>
      <c r="AF12" s="397"/>
    </row>
    <row r="13" spans="1:48" ht="15.2" customHeight="1" x14ac:dyDescent="0.2">
      <c r="A13" s="394" t="s">
        <v>357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6" t="s">
        <v>358</v>
      </c>
      <c r="L13" s="396"/>
      <c r="M13" s="396"/>
      <c r="N13" s="396"/>
      <c r="O13" s="396" t="s">
        <v>350</v>
      </c>
      <c r="P13" s="396"/>
      <c r="Q13" s="396"/>
      <c r="R13" s="396"/>
      <c r="S13" s="396"/>
      <c r="T13" s="396"/>
      <c r="U13" s="396" t="s">
        <v>350</v>
      </c>
      <c r="V13" s="396"/>
      <c r="W13" s="396"/>
      <c r="X13" s="396"/>
      <c r="Y13" s="396"/>
      <c r="Z13" s="396"/>
      <c r="AA13" s="396" t="s">
        <v>350</v>
      </c>
      <c r="AB13" s="396"/>
      <c r="AC13" s="396"/>
      <c r="AD13" s="396"/>
      <c r="AE13" s="396"/>
      <c r="AF13" s="397"/>
    </row>
    <row r="14" spans="1:48" ht="15.2" customHeight="1" x14ac:dyDescent="0.2">
      <c r="A14" s="394" t="s">
        <v>359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6" t="s">
        <v>360</v>
      </c>
      <c r="L14" s="396"/>
      <c r="M14" s="396"/>
      <c r="N14" s="396"/>
      <c r="O14" s="396" t="s">
        <v>345</v>
      </c>
      <c r="P14" s="396"/>
      <c r="Q14" s="396"/>
      <c r="R14" s="396"/>
      <c r="S14" s="396"/>
      <c r="T14" s="396"/>
      <c r="U14" s="396" t="s">
        <v>346</v>
      </c>
      <c r="V14" s="396"/>
      <c r="W14" s="396"/>
      <c r="X14" s="396"/>
      <c r="Y14" s="396"/>
      <c r="Z14" s="396"/>
      <c r="AA14" s="396" t="s">
        <v>347</v>
      </c>
      <c r="AB14" s="396"/>
      <c r="AC14" s="396"/>
      <c r="AD14" s="396"/>
      <c r="AE14" s="396"/>
      <c r="AF14" s="397"/>
    </row>
    <row r="15" spans="1:48" ht="15.2" customHeight="1" x14ac:dyDescent="0.2">
      <c r="A15" s="394" t="s">
        <v>351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6" t="s">
        <v>361</v>
      </c>
      <c r="L15" s="396"/>
      <c r="M15" s="396"/>
      <c r="N15" s="396"/>
      <c r="O15" s="396" t="s">
        <v>350</v>
      </c>
      <c r="P15" s="396"/>
      <c r="Q15" s="396"/>
      <c r="R15" s="396"/>
      <c r="S15" s="396"/>
      <c r="T15" s="396"/>
      <c r="U15" s="396" t="s">
        <v>350</v>
      </c>
      <c r="V15" s="396"/>
      <c r="W15" s="396"/>
      <c r="X15" s="396"/>
      <c r="Y15" s="396"/>
      <c r="Z15" s="396"/>
      <c r="AA15" s="396" t="s">
        <v>350</v>
      </c>
      <c r="AB15" s="396"/>
      <c r="AC15" s="396"/>
      <c r="AD15" s="396"/>
      <c r="AE15" s="396"/>
      <c r="AF15" s="397"/>
    </row>
    <row r="16" spans="1:48" ht="25.35" customHeight="1" x14ac:dyDescent="0.2">
      <c r="A16" s="394" t="s">
        <v>353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6" t="s">
        <v>362</v>
      </c>
      <c r="L16" s="396"/>
      <c r="M16" s="396"/>
      <c r="N16" s="396"/>
      <c r="O16" s="396" t="s">
        <v>350</v>
      </c>
      <c r="P16" s="396"/>
      <c r="Q16" s="396"/>
      <c r="R16" s="396"/>
      <c r="S16" s="396"/>
      <c r="T16" s="396"/>
      <c r="U16" s="396" t="s">
        <v>350</v>
      </c>
      <c r="V16" s="396"/>
      <c r="W16" s="396"/>
      <c r="X16" s="396"/>
      <c r="Y16" s="396"/>
      <c r="Z16" s="396"/>
      <c r="AA16" s="396" t="s">
        <v>350</v>
      </c>
      <c r="AB16" s="396"/>
      <c r="AC16" s="396"/>
      <c r="AD16" s="396"/>
      <c r="AE16" s="396"/>
      <c r="AF16" s="397"/>
    </row>
    <row r="17" spans="1:32" ht="15.2" customHeight="1" x14ac:dyDescent="0.2">
      <c r="A17" s="394" t="s">
        <v>355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6" t="s">
        <v>363</v>
      </c>
      <c r="L17" s="396"/>
      <c r="M17" s="396"/>
      <c r="N17" s="396"/>
      <c r="O17" s="396" t="s">
        <v>345</v>
      </c>
      <c r="P17" s="396"/>
      <c r="Q17" s="396"/>
      <c r="R17" s="396"/>
      <c r="S17" s="396"/>
      <c r="T17" s="396"/>
      <c r="U17" s="396" t="s">
        <v>346</v>
      </c>
      <c r="V17" s="396"/>
      <c r="W17" s="396"/>
      <c r="X17" s="396"/>
      <c r="Y17" s="396"/>
      <c r="Z17" s="396"/>
      <c r="AA17" s="396" t="s">
        <v>347</v>
      </c>
      <c r="AB17" s="396"/>
      <c r="AC17" s="396"/>
      <c r="AD17" s="396"/>
      <c r="AE17" s="396"/>
      <c r="AF17" s="397"/>
    </row>
    <row r="18" spans="1:32" ht="15.2" customHeight="1" x14ac:dyDescent="0.2">
      <c r="A18" s="394" t="s">
        <v>357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6" t="s">
        <v>364</v>
      </c>
      <c r="L18" s="396"/>
      <c r="M18" s="396"/>
      <c r="N18" s="396"/>
      <c r="O18" s="396" t="s">
        <v>350</v>
      </c>
      <c r="P18" s="396"/>
      <c r="Q18" s="396"/>
      <c r="R18" s="396"/>
      <c r="S18" s="396"/>
      <c r="T18" s="396"/>
      <c r="U18" s="396" t="s">
        <v>350</v>
      </c>
      <c r="V18" s="396"/>
      <c r="W18" s="396"/>
      <c r="X18" s="396"/>
      <c r="Y18" s="396"/>
      <c r="Z18" s="396"/>
      <c r="AA18" s="396" t="s">
        <v>350</v>
      </c>
      <c r="AB18" s="396"/>
      <c r="AC18" s="396"/>
      <c r="AD18" s="396"/>
      <c r="AE18" s="396"/>
      <c r="AF18" s="397"/>
    </row>
    <row r="19" spans="1:32" ht="15.2" customHeight="1" x14ac:dyDescent="0.2">
      <c r="A19" s="394" t="s">
        <v>365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6" t="s">
        <v>366</v>
      </c>
      <c r="L19" s="396"/>
      <c r="M19" s="396"/>
      <c r="N19" s="396"/>
      <c r="O19" s="396" t="s">
        <v>350</v>
      </c>
      <c r="P19" s="396"/>
      <c r="Q19" s="396"/>
      <c r="R19" s="396"/>
      <c r="S19" s="396"/>
      <c r="T19" s="396"/>
      <c r="U19" s="396" t="s">
        <v>350</v>
      </c>
      <c r="V19" s="396"/>
      <c r="W19" s="396"/>
      <c r="X19" s="396"/>
      <c r="Y19" s="396"/>
      <c r="Z19" s="396"/>
      <c r="AA19" s="396" t="s">
        <v>350</v>
      </c>
      <c r="AB19" s="396"/>
      <c r="AC19" s="396"/>
      <c r="AD19" s="396"/>
      <c r="AE19" s="396"/>
      <c r="AF19" s="397"/>
    </row>
    <row r="20" spans="1:32" ht="15.2" customHeight="1" x14ac:dyDescent="0.2">
      <c r="A20" s="394" t="s">
        <v>351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6" t="s">
        <v>367</v>
      </c>
      <c r="L20" s="396"/>
      <c r="M20" s="396"/>
      <c r="N20" s="396"/>
      <c r="O20" s="396" t="s">
        <v>350</v>
      </c>
      <c r="P20" s="396"/>
      <c r="Q20" s="396"/>
      <c r="R20" s="396"/>
      <c r="S20" s="396"/>
      <c r="T20" s="396"/>
      <c r="U20" s="396" t="s">
        <v>350</v>
      </c>
      <c r="V20" s="396"/>
      <c r="W20" s="396"/>
      <c r="X20" s="396"/>
      <c r="Y20" s="396"/>
      <c r="Z20" s="396"/>
      <c r="AA20" s="396" t="s">
        <v>350</v>
      </c>
      <c r="AB20" s="396"/>
      <c r="AC20" s="396"/>
      <c r="AD20" s="396"/>
      <c r="AE20" s="396"/>
      <c r="AF20" s="397"/>
    </row>
    <row r="21" spans="1:32" ht="25.35" customHeight="1" x14ac:dyDescent="0.2">
      <c r="A21" s="394" t="s">
        <v>353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6" t="s">
        <v>368</v>
      </c>
      <c r="L21" s="396"/>
      <c r="M21" s="396"/>
      <c r="N21" s="396"/>
      <c r="O21" s="396" t="s">
        <v>350</v>
      </c>
      <c r="P21" s="396"/>
      <c r="Q21" s="396"/>
      <c r="R21" s="396"/>
      <c r="S21" s="396"/>
      <c r="T21" s="396"/>
      <c r="U21" s="396" t="s">
        <v>350</v>
      </c>
      <c r="V21" s="396"/>
      <c r="W21" s="396"/>
      <c r="X21" s="396"/>
      <c r="Y21" s="396"/>
      <c r="Z21" s="396"/>
      <c r="AA21" s="396" t="s">
        <v>350</v>
      </c>
      <c r="AB21" s="396"/>
      <c r="AC21" s="396"/>
      <c r="AD21" s="396"/>
      <c r="AE21" s="396"/>
      <c r="AF21" s="397"/>
    </row>
    <row r="22" spans="1:32" ht="15.2" customHeight="1" x14ac:dyDescent="0.2">
      <c r="A22" s="394" t="s">
        <v>355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6" t="s">
        <v>369</v>
      </c>
      <c r="L22" s="396"/>
      <c r="M22" s="396"/>
      <c r="N22" s="396"/>
      <c r="O22" s="396" t="s">
        <v>350</v>
      </c>
      <c r="P22" s="396"/>
      <c r="Q22" s="396"/>
      <c r="R22" s="396"/>
      <c r="S22" s="396"/>
      <c r="T22" s="396"/>
      <c r="U22" s="396" t="s">
        <v>350</v>
      </c>
      <c r="V22" s="396"/>
      <c r="W22" s="396"/>
      <c r="X22" s="396"/>
      <c r="Y22" s="396"/>
      <c r="Z22" s="396"/>
      <c r="AA22" s="396" t="s">
        <v>350</v>
      </c>
      <c r="AB22" s="396"/>
      <c r="AC22" s="396"/>
      <c r="AD22" s="396"/>
      <c r="AE22" s="396"/>
      <c r="AF22" s="397"/>
    </row>
    <row r="23" spans="1:32" ht="15.2" customHeight="1" x14ac:dyDescent="0.2">
      <c r="A23" s="394" t="s">
        <v>357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6" t="s">
        <v>370</v>
      </c>
      <c r="L23" s="396"/>
      <c r="M23" s="396"/>
      <c r="N23" s="396"/>
      <c r="O23" s="396" t="s">
        <v>350</v>
      </c>
      <c r="P23" s="396"/>
      <c r="Q23" s="396"/>
      <c r="R23" s="396"/>
      <c r="S23" s="396"/>
      <c r="T23" s="396"/>
      <c r="U23" s="396" t="s">
        <v>350</v>
      </c>
      <c r="V23" s="396"/>
      <c r="W23" s="396"/>
      <c r="X23" s="396"/>
      <c r="Y23" s="396"/>
      <c r="Z23" s="396"/>
      <c r="AA23" s="396" t="s">
        <v>350</v>
      </c>
      <c r="AB23" s="396"/>
      <c r="AC23" s="396"/>
      <c r="AD23" s="396"/>
      <c r="AE23" s="396"/>
      <c r="AF23" s="397"/>
    </row>
    <row r="24" spans="1:32" ht="15.2" customHeight="1" x14ac:dyDescent="0.2">
      <c r="A24" s="394" t="s">
        <v>371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6" t="s">
        <v>372</v>
      </c>
      <c r="L24" s="396"/>
      <c r="M24" s="396"/>
      <c r="N24" s="396"/>
      <c r="O24" s="396" t="s">
        <v>373</v>
      </c>
      <c r="P24" s="396"/>
      <c r="Q24" s="396"/>
      <c r="R24" s="396"/>
      <c r="S24" s="396"/>
      <c r="T24" s="396"/>
      <c r="U24" s="396" t="s">
        <v>374</v>
      </c>
      <c r="V24" s="396"/>
      <c r="W24" s="396"/>
      <c r="X24" s="396"/>
      <c r="Y24" s="396"/>
      <c r="Z24" s="396"/>
      <c r="AA24" s="396" t="s">
        <v>375</v>
      </c>
      <c r="AB24" s="396"/>
      <c r="AC24" s="396"/>
      <c r="AD24" s="396"/>
      <c r="AE24" s="396"/>
      <c r="AF24" s="397"/>
    </row>
    <row r="25" spans="1:32" ht="25.35" customHeight="1" x14ac:dyDescent="0.2">
      <c r="A25" s="394" t="s">
        <v>376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6" t="s">
        <v>377</v>
      </c>
      <c r="L25" s="396"/>
      <c r="M25" s="396"/>
      <c r="N25" s="396"/>
      <c r="O25" s="396" t="s">
        <v>378</v>
      </c>
      <c r="P25" s="396"/>
      <c r="Q25" s="396"/>
      <c r="R25" s="396"/>
      <c r="S25" s="396"/>
      <c r="T25" s="396"/>
      <c r="U25" s="396" t="s">
        <v>379</v>
      </c>
      <c r="V25" s="396"/>
      <c r="W25" s="396"/>
      <c r="X25" s="396"/>
      <c r="Y25" s="396"/>
      <c r="Z25" s="396"/>
      <c r="AA25" s="396" t="s">
        <v>380</v>
      </c>
      <c r="AB25" s="396"/>
      <c r="AC25" s="396"/>
      <c r="AD25" s="396"/>
      <c r="AE25" s="396"/>
      <c r="AF25" s="397"/>
    </row>
    <row r="26" spans="1:32" ht="15.2" customHeight="1" x14ac:dyDescent="0.2">
      <c r="A26" s="394" t="s">
        <v>351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6" t="s">
        <v>381</v>
      </c>
      <c r="L26" s="396"/>
      <c r="M26" s="396"/>
      <c r="N26" s="396"/>
      <c r="O26" s="396" t="s">
        <v>382</v>
      </c>
      <c r="P26" s="396"/>
      <c r="Q26" s="396"/>
      <c r="R26" s="396"/>
      <c r="S26" s="396"/>
      <c r="T26" s="396"/>
      <c r="U26" s="396" t="s">
        <v>383</v>
      </c>
      <c r="V26" s="396"/>
      <c r="W26" s="396"/>
      <c r="X26" s="396"/>
      <c r="Y26" s="396"/>
      <c r="Z26" s="396"/>
      <c r="AA26" s="396" t="s">
        <v>384</v>
      </c>
      <c r="AB26" s="396"/>
      <c r="AC26" s="396"/>
      <c r="AD26" s="396"/>
      <c r="AE26" s="396"/>
      <c r="AF26" s="397"/>
    </row>
    <row r="27" spans="1:32" ht="25.35" customHeight="1" x14ac:dyDescent="0.2">
      <c r="A27" s="394" t="s">
        <v>353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6" t="s">
        <v>385</v>
      </c>
      <c r="L27" s="396"/>
      <c r="M27" s="396"/>
      <c r="N27" s="396"/>
      <c r="O27" s="396" t="s">
        <v>350</v>
      </c>
      <c r="P27" s="396"/>
      <c r="Q27" s="396"/>
      <c r="R27" s="396"/>
      <c r="S27" s="396"/>
      <c r="T27" s="396"/>
      <c r="U27" s="396" t="s">
        <v>350</v>
      </c>
      <c r="V27" s="396"/>
      <c r="W27" s="396"/>
      <c r="X27" s="396"/>
      <c r="Y27" s="396"/>
      <c r="Z27" s="396"/>
      <c r="AA27" s="396" t="s">
        <v>350</v>
      </c>
      <c r="AB27" s="396"/>
      <c r="AC27" s="396"/>
      <c r="AD27" s="396"/>
      <c r="AE27" s="396"/>
      <c r="AF27" s="397"/>
    </row>
    <row r="28" spans="1:32" ht="15.2" customHeight="1" x14ac:dyDescent="0.2">
      <c r="A28" s="394" t="s">
        <v>355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6" t="s">
        <v>386</v>
      </c>
      <c r="L28" s="396"/>
      <c r="M28" s="396"/>
      <c r="N28" s="396"/>
      <c r="O28" s="396" t="s">
        <v>387</v>
      </c>
      <c r="P28" s="396"/>
      <c r="Q28" s="396"/>
      <c r="R28" s="396"/>
      <c r="S28" s="396"/>
      <c r="T28" s="396"/>
      <c r="U28" s="396" t="s">
        <v>388</v>
      </c>
      <c r="V28" s="396"/>
      <c r="W28" s="396"/>
      <c r="X28" s="396"/>
      <c r="Y28" s="396"/>
      <c r="Z28" s="396"/>
      <c r="AA28" s="396" t="s">
        <v>389</v>
      </c>
      <c r="AB28" s="396"/>
      <c r="AC28" s="396"/>
      <c r="AD28" s="396"/>
      <c r="AE28" s="396"/>
      <c r="AF28" s="397"/>
    </row>
    <row r="29" spans="1:32" ht="15.2" customHeight="1" x14ac:dyDescent="0.2">
      <c r="A29" s="394" t="s">
        <v>357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6" t="s">
        <v>390</v>
      </c>
      <c r="L29" s="396"/>
      <c r="M29" s="396"/>
      <c r="N29" s="396"/>
      <c r="O29" s="396" t="s">
        <v>391</v>
      </c>
      <c r="P29" s="396"/>
      <c r="Q29" s="396"/>
      <c r="R29" s="396"/>
      <c r="S29" s="396"/>
      <c r="T29" s="396"/>
      <c r="U29" s="396" t="s">
        <v>392</v>
      </c>
      <c r="V29" s="396"/>
      <c r="W29" s="396"/>
      <c r="X29" s="396"/>
      <c r="Y29" s="396"/>
      <c r="Z29" s="396"/>
      <c r="AA29" s="396" t="s">
        <v>393</v>
      </c>
      <c r="AB29" s="396"/>
      <c r="AC29" s="396"/>
      <c r="AD29" s="396"/>
      <c r="AE29" s="396"/>
      <c r="AF29" s="397"/>
    </row>
    <row r="30" spans="1:32" ht="25.35" customHeight="1" x14ac:dyDescent="0.2">
      <c r="A30" s="394" t="s">
        <v>394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6" t="s">
        <v>395</v>
      </c>
      <c r="L30" s="396"/>
      <c r="M30" s="396"/>
      <c r="N30" s="396"/>
      <c r="O30" s="396" t="s">
        <v>396</v>
      </c>
      <c r="P30" s="396"/>
      <c r="Q30" s="396"/>
      <c r="R30" s="396"/>
      <c r="S30" s="396"/>
      <c r="T30" s="396"/>
      <c r="U30" s="396" t="s">
        <v>397</v>
      </c>
      <c r="V30" s="396"/>
      <c r="W30" s="396"/>
      <c r="X30" s="396"/>
      <c r="Y30" s="396"/>
      <c r="Z30" s="396"/>
      <c r="AA30" s="396" t="s">
        <v>398</v>
      </c>
      <c r="AB30" s="396"/>
      <c r="AC30" s="396"/>
      <c r="AD30" s="396"/>
      <c r="AE30" s="396"/>
      <c r="AF30" s="397"/>
    </row>
    <row r="31" spans="1:32" ht="15.2" customHeight="1" x14ac:dyDescent="0.2">
      <c r="A31" s="394" t="s">
        <v>351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6" t="s">
        <v>399</v>
      </c>
      <c r="L31" s="396"/>
      <c r="M31" s="396"/>
      <c r="N31" s="396"/>
      <c r="O31" s="396" t="s">
        <v>350</v>
      </c>
      <c r="P31" s="396"/>
      <c r="Q31" s="396"/>
      <c r="R31" s="396"/>
      <c r="S31" s="396"/>
      <c r="T31" s="396"/>
      <c r="U31" s="396" t="s">
        <v>350</v>
      </c>
      <c r="V31" s="396"/>
      <c r="W31" s="396"/>
      <c r="X31" s="396"/>
      <c r="Y31" s="396"/>
      <c r="Z31" s="396"/>
      <c r="AA31" s="396" t="s">
        <v>350</v>
      </c>
      <c r="AB31" s="396"/>
      <c r="AC31" s="396"/>
      <c r="AD31" s="396"/>
      <c r="AE31" s="396"/>
      <c r="AF31" s="397"/>
    </row>
    <row r="32" spans="1:32" ht="25.35" customHeight="1" x14ac:dyDescent="0.2">
      <c r="A32" s="394" t="s">
        <v>353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6" t="s">
        <v>400</v>
      </c>
      <c r="L32" s="396"/>
      <c r="M32" s="396"/>
      <c r="N32" s="396"/>
      <c r="O32" s="396" t="s">
        <v>350</v>
      </c>
      <c r="P32" s="396"/>
      <c r="Q32" s="396"/>
      <c r="R32" s="396"/>
      <c r="S32" s="396"/>
      <c r="T32" s="396"/>
      <c r="U32" s="396" t="s">
        <v>350</v>
      </c>
      <c r="V32" s="396"/>
      <c r="W32" s="396"/>
      <c r="X32" s="396"/>
      <c r="Y32" s="396"/>
      <c r="Z32" s="396"/>
      <c r="AA32" s="396" t="s">
        <v>350</v>
      </c>
      <c r="AB32" s="396"/>
      <c r="AC32" s="396"/>
      <c r="AD32" s="396"/>
      <c r="AE32" s="396"/>
      <c r="AF32" s="397"/>
    </row>
    <row r="33" spans="1:48" ht="15.2" customHeight="1" x14ac:dyDescent="0.2">
      <c r="A33" s="394" t="s">
        <v>355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6" t="s">
        <v>401</v>
      </c>
      <c r="L33" s="396"/>
      <c r="M33" s="396"/>
      <c r="N33" s="396"/>
      <c r="O33" s="396" t="s">
        <v>402</v>
      </c>
      <c r="P33" s="396"/>
      <c r="Q33" s="396"/>
      <c r="R33" s="396"/>
      <c r="S33" s="396"/>
      <c r="T33" s="396"/>
      <c r="U33" s="396" t="s">
        <v>403</v>
      </c>
      <c r="V33" s="396"/>
      <c r="W33" s="396"/>
      <c r="X33" s="396"/>
      <c r="Y33" s="396"/>
      <c r="Z33" s="396"/>
      <c r="AA33" s="396" t="s">
        <v>404</v>
      </c>
      <c r="AB33" s="396"/>
      <c r="AC33" s="396"/>
      <c r="AD33" s="396"/>
      <c r="AE33" s="396"/>
      <c r="AF33" s="397"/>
    </row>
    <row r="34" spans="1:48" ht="15.2" customHeight="1" x14ac:dyDescent="0.2">
      <c r="A34" s="394" t="s">
        <v>357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6" t="s">
        <v>405</v>
      </c>
      <c r="L34" s="396"/>
      <c r="M34" s="396"/>
      <c r="N34" s="396"/>
      <c r="O34" s="396" t="s">
        <v>406</v>
      </c>
      <c r="P34" s="396"/>
      <c r="Q34" s="396"/>
      <c r="R34" s="396"/>
      <c r="S34" s="396"/>
      <c r="T34" s="396"/>
      <c r="U34" s="396" t="s">
        <v>407</v>
      </c>
      <c r="V34" s="396"/>
      <c r="W34" s="396"/>
      <c r="X34" s="396"/>
      <c r="Y34" s="396"/>
      <c r="Z34" s="396"/>
      <c r="AA34" s="396" t="s">
        <v>408</v>
      </c>
      <c r="AB34" s="396"/>
      <c r="AC34" s="396"/>
      <c r="AD34" s="396"/>
      <c r="AE34" s="396"/>
      <c r="AF34" s="397"/>
    </row>
    <row r="35" spans="1:48" ht="15.2" customHeight="1" x14ac:dyDescent="0.2">
      <c r="A35" s="394" t="s">
        <v>409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6" t="s">
        <v>410</v>
      </c>
      <c r="L35" s="396"/>
      <c r="M35" s="396"/>
      <c r="N35" s="396"/>
      <c r="O35" s="396" t="s">
        <v>350</v>
      </c>
      <c r="P35" s="396"/>
      <c r="Q35" s="396"/>
      <c r="R35" s="396"/>
      <c r="S35" s="396"/>
      <c r="T35" s="396"/>
      <c r="U35" s="396" t="s">
        <v>350</v>
      </c>
      <c r="V35" s="396"/>
      <c r="W35" s="396"/>
      <c r="X35" s="396"/>
      <c r="Y35" s="396"/>
      <c r="Z35" s="396"/>
      <c r="AA35" s="396" t="s">
        <v>350</v>
      </c>
      <c r="AB35" s="396"/>
      <c r="AC35" s="396"/>
      <c r="AD35" s="396"/>
      <c r="AE35" s="396"/>
      <c r="AF35" s="397"/>
    </row>
    <row r="36" spans="1:48" ht="15.2" customHeight="1" x14ac:dyDescent="0.2">
      <c r="A36" s="394" t="s">
        <v>351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6" t="s">
        <v>411</v>
      </c>
      <c r="L36" s="396"/>
      <c r="M36" s="396"/>
      <c r="N36" s="396"/>
      <c r="O36" s="396" t="s">
        <v>350</v>
      </c>
      <c r="P36" s="396"/>
      <c r="Q36" s="396"/>
      <c r="R36" s="396"/>
      <c r="S36" s="396"/>
      <c r="T36" s="396"/>
      <c r="U36" s="396" t="s">
        <v>350</v>
      </c>
      <c r="V36" s="396"/>
      <c r="W36" s="396"/>
      <c r="X36" s="396"/>
      <c r="Y36" s="396"/>
      <c r="Z36" s="396"/>
      <c r="AA36" s="396" t="s">
        <v>350</v>
      </c>
      <c r="AB36" s="396"/>
      <c r="AC36" s="396"/>
      <c r="AD36" s="396"/>
      <c r="AE36" s="396"/>
      <c r="AF36" s="397"/>
    </row>
    <row r="37" spans="1:48" ht="25.35" customHeight="1" x14ac:dyDescent="0.2">
      <c r="A37" s="394" t="s">
        <v>353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6" t="s">
        <v>412</v>
      </c>
      <c r="L37" s="396"/>
      <c r="M37" s="396"/>
      <c r="N37" s="396"/>
      <c r="O37" s="396" t="s">
        <v>350</v>
      </c>
      <c r="P37" s="396"/>
      <c r="Q37" s="396"/>
      <c r="R37" s="396"/>
      <c r="S37" s="396"/>
      <c r="T37" s="396"/>
      <c r="U37" s="396" t="s">
        <v>350</v>
      </c>
      <c r="V37" s="396"/>
      <c r="W37" s="396"/>
      <c r="X37" s="396"/>
      <c r="Y37" s="396"/>
      <c r="Z37" s="396"/>
      <c r="AA37" s="396" t="s">
        <v>350</v>
      </c>
      <c r="AB37" s="396"/>
      <c r="AC37" s="396"/>
      <c r="AD37" s="396"/>
      <c r="AE37" s="396"/>
      <c r="AF37" s="397"/>
    </row>
    <row r="38" spans="1:48" ht="15.2" customHeight="1" x14ac:dyDescent="0.2">
      <c r="A38" s="394" t="s">
        <v>355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6" t="s">
        <v>413</v>
      </c>
      <c r="L38" s="396"/>
      <c r="M38" s="396"/>
      <c r="N38" s="396"/>
      <c r="O38" s="396" t="s">
        <v>350</v>
      </c>
      <c r="P38" s="396"/>
      <c r="Q38" s="396"/>
      <c r="R38" s="396"/>
      <c r="S38" s="396"/>
      <c r="T38" s="396"/>
      <c r="U38" s="396" t="s">
        <v>350</v>
      </c>
      <c r="V38" s="396"/>
      <c r="W38" s="396"/>
      <c r="X38" s="396"/>
      <c r="Y38" s="396"/>
      <c r="Z38" s="396"/>
      <c r="AA38" s="396" t="s">
        <v>350</v>
      </c>
      <c r="AB38" s="396"/>
      <c r="AC38" s="396"/>
      <c r="AD38" s="396"/>
      <c r="AE38" s="396"/>
      <c r="AF38" s="397"/>
    </row>
    <row r="39" spans="1:48" ht="15.2" customHeight="1" x14ac:dyDescent="0.2">
      <c r="A39" s="394" t="s">
        <v>357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6" t="s">
        <v>414</v>
      </c>
      <c r="L39" s="396"/>
      <c r="M39" s="396"/>
      <c r="N39" s="396"/>
      <c r="O39" s="396" t="s">
        <v>350</v>
      </c>
      <c r="P39" s="396"/>
      <c r="Q39" s="396"/>
      <c r="R39" s="396"/>
      <c r="S39" s="396"/>
      <c r="T39" s="396"/>
      <c r="U39" s="396" t="s">
        <v>350</v>
      </c>
      <c r="V39" s="396"/>
      <c r="W39" s="396"/>
      <c r="X39" s="396"/>
      <c r="Y39" s="396"/>
      <c r="Z39" s="396"/>
      <c r="AA39" s="396" t="s">
        <v>350</v>
      </c>
      <c r="AB39" s="396"/>
      <c r="AC39" s="396"/>
      <c r="AD39" s="396"/>
      <c r="AE39" s="396"/>
      <c r="AF39" s="397"/>
    </row>
    <row r="40" spans="1:48" ht="15.2" customHeight="1" x14ac:dyDescent="0.2">
      <c r="A40" s="394" t="s">
        <v>415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6" t="s">
        <v>416</v>
      </c>
      <c r="L40" s="396"/>
      <c r="M40" s="396"/>
      <c r="N40" s="396"/>
      <c r="O40" s="396" t="s">
        <v>417</v>
      </c>
      <c r="P40" s="396"/>
      <c r="Q40" s="396"/>
      <c r="R40" s="396"/>
      <c r="S40" s="396"/>
      <c r="T40" s="396"/>
      <c r="U40" s="396" t="s">
        <v>350</v>
      </c>
      <c r="V40" s="396"/>
      <c r="W40" s="396"/>
      <c r="X40" s="396"/>
      <c r="Y40" s="396"/>
      <c r="Z40" s="396"/>
      <c r="AA40" s="396" t="s">
        <v>350</v>
      </c>
      <c r="AB40" s="396"/>
      <c r="AC40" s="396"/>
      <c r="AD40" s="396"/>
      <c r="AE40" s="396"/>
      <c r="AF40" s="397"/>
    </row>
    <row r="41" spans="1:48" ht="15.2" customHeight="1" x14ac:dyDescent="0.2">
      <c r="A41" s="394" t="s">
        <v>351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6" t="s">
        <v>418</v>
      </c>
      <c r="L41" s="396"/>
      <c r="M41" s="396"/>
      <c r="N41" s="396"/>
      <c r="O41" s="396" t="s">
        <v>350</v>
      </c>
      <c r="P41" s="396"/>
      <c r="Q41" s="396"/>
      <c r="R41" s="396"/>
      <c r="S41" s="396"/>
      <c r="T41" s="396"/>
      <c r="U41" s="396" t="s">
        <v>350</v>
      </c>
      <c r="V41" s="396"/>
      <c r="W41" s="396"/>
      <c r="X41" s="396"/>
      <c r="Y41" s="396"/>
      <c r="Z41" s="396"/>
      <c r="AA41" s="396" t="s">
        <v>350</v>
      </c>
      <c r="AB41" s="396"/>
      <c r="AC41" s="396"/>
      <c r="AD41" s="396"/>
      <c r="AE41" s="396"/>
      <c r="AF41" s="397"/>
    </row>
    <row r="42" spans="1:48" ht="25.35" customHeight="1" x14ac:dyDescent="0.2">
      <c r="A42" s="394" t="s">
        <v>353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6" t="s">
        <v>419</v>
      </c>
      <c r="L42" s="396"/>
      <c r="M42" s="396"/>
      <c r="N42" s="396"/>
      <c r="O42" s="396" t="s">
        <v>350</v>
      </c>
      <c r="P42" s="396"/>
      <c r="Q42" s="396"/>
      <c r="R42" s="396"/>
      <c r="S42" s="396"/>
      <c r="T42" s="396"/>
      <c r="U42" s="396" t="s">
        <v>350</v>
      </c>
      <c r="V42" s="396"/>
      <c r="W42" s="396"/>
      <c r="X42" s="396"/>
      <c r="Y42" s="396"/>
      <c r="Z42" s="396"/>
      <c r="AA42" s="396" t="s">
        <v>350</v>
      </c>
      <c r="AB42" s="396"/>
      <c r="AC42" s="396"/>
      <c r="AD42" s="396"/>
      <c r="AE42" s="396"/>
      <c r="AF42" s="397"/>
    </row>
    <row r="43" spans="1:48" ht="15.2" customHeight="1" thickBot="1" x14ac:dyDescent="0.25">
      <c r="A43" s="387" t="s">
        <v>355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88" t="s">
        <v>420</v>
      </c>
      <c r="L43" s="388"/>
      <c r="M43" s="388"/>
      <c r="N43" s="388"/>
      <c r="O43" s="388" t="s">
        <v>350</v>
      </c>
      <c r="P43" s="388"/>
      <c r="Q43" s="388"/>
      <c r="R43" s="388"/>
      <c r="S43" s="388"/>
      <c r="T43" s="388"/>
      <c r="U43" s="388" t="s">
        <v>350</v>
      </c>
      <c r="V43" s="388"/>
      <c r="W43" s="388"/>
      <c r="X43" s="388"/>
      <c r="Y43" s="388"/>
      <c r="Z43" s="388"/>
      <c r="AA43" s="388" t="s">
        <v>350</v>
      </c>
      <c r="AB43" s="388"/>
      <c r="AC43" s="388"/>
      <c r="AD43" s="388"/>
      <c r="AE43" s="388"/>
      <c r="AF43" s="389"/>
    </row>
    <row r="44" spans="1:48" ht="15.2" customHeight="1" thickTop="1" x14ac:dyDescent="0.2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</row>
    <row r="45" spans="1:48" ht="25.5" customHeight="1" x14ac:dyDescent="0.2">
      <c r="A45" s="379" t="s">
        <v>328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</row>
    <row r="46" spans="1:48" ht="13.5" thickBot="1" x14ac:dyDescent="0.25">
      <c r="A46" s="380" t="s">
        <v>329</v>
      </c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R46" s="260"/>
      <c r="AS46" s="260"/>
      <c r="AT46" s="260"/>
      <c r="AU46" s="260"/>
      <c r="AV46" s="261"/>
    </row>
    <row r="47" spans="1:48" ht="12.75" customHeight="1" thickTop="1" thickBot="1" x14ac:dyDescent="0.25">
      <c r="A47" s="381" t="s">
        <v>1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2" t="s">
        <v>103</v>
      </c>
      <c r="L47" s="382"/>
      <c r="M47" s="382"/>
      <c r="N47" s="382"/>
      <c r="O47" s="382" t="s">
        <v>330</v>
      </c>
      <c r="P47" s="382"/>
      <c r="Q47" s="382"/>
      <c r="R47" s="382"/>
      <c r="S47" s="382"/>
      <c r="T47" s="382"/>
      <c r="U47" s="382" t="s">
        <v>104</v>
      </c>
      <c r="V47" s="382"/>
      <c r="W47" s="382"/>
      <c r="X47" s="382"/>
      <c r="Y47" s="382"/>
      <c r="Z47" s="382"/>
      <c r="AA47" s="383" t="s">
        <v>331</v>
      </c>
      <c r="AB47" s="383"/>
      <c r="AC47" s="383"/>
      <c r="AD47" s="383"/>
      <c r="AE47" s="383"/>
      <c r="AF47" s="383"/>
      <c r="AV47" s="261"/>
    </row>
    <row r="48" spans="1:48" ht="13.5" thickTop="1" x14ac:dyDescent="0.2">
      <c r="A48" s="384" t="s">
        <v>332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5" t="s">
        <v>333</v>
      </c>
      <c r="L48" s="385"/>
      <c r="M48" s="385"/>
      <c r="N48" s="385"/>
      <c r="O48" s="385" t="s">
        <v>334</v>
      </c>
      <c r="P48" s="385"/>
      <c r="Q48" s="385"/>
      <c r="R48" s="385"/>
      <c r="S48" s="385"/>
      <c r="T48" s="385"/>
      <c r="U48" s="385" t="s">
        <v>335</v>
      </c>
      <c r="V48" s="385"/>
      <c r="W48" s="385"/>
      <c r="X48" s="385"/>
      <c r="Y48" s="385"/>
      <c r="Z48" s="385"/>
      <c r="AA48" s="386" t="s">
        <v>336</v>
      </c>
      <c r="AB48" s="386"/>
      <c r="AC48" s="386"/>
      <c r="AD48" s="386"/>
      <c r="AE48" s="386"/>
      <c r="AF48" s="386"/>
      <c r="AV48" s="261"/>
    </row>
    <row r="49" spans="1:32" ht="15.2" customHeight="1" x14ac:dyDescent="0.2">
      <c r="A49" s="394" t="s">
        <v>357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6" t="s">
        <v>421</v>
      </c>
      <c r="L49" s="396"/>
      <c r="M49" s="396"/>
      <c r="N49" s="396"/>
      <c r="O49" s="396" t="s">
        <v>417</v>
      </c>
      <c r="P49" s="396"/>
      <c r="Q49" s="396"/>
      <c r="R49" s="396"/>
      <c r="S49" s="396"/>
      <c r="T49" s="396"/>
      <c r="U49" s="396" t="s">
        <v>350</v>
      </c>
      <c r="V49" s="396"/>
      <c r="W49" s="396"/>
      <c r="X49" s="396"/>
      <c r="Y49" s="396"/>
      <c r="Z49" s="396"/>
      <c r="AA49" s="396" t="s">
        <v>350</v>
      </c>
      <c r="AB49" s="396"/>
      <c r="AC49" s="396"/>
      <c r="AD49" s="396"/>
      <c r="AE49" s="396"/>
      <c r="AF49" s="397"/>
    </row>
    <row r="50" spans="1:32" ht="15.2" customHeight="1" x14ac:dyDescent="0.2">
      <c r="A50" s="394" t="s">
        <v>422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6" t="s">
        <v>423</v>
      </c>
      <c r="L50" s="396"/>
      <c r="M50" s="396"/>
      <c r="N50" s="396"/>
      <c r="O50" s="396" t="s">
        <v>350</v>
      </c>
      <c r="P50" s="396"/>
      <c r="Q50" s="396"/>
      <c r="R50" s="396"/>
      <c r="S50" s="396"/>
      <c r="T50" s="396"/>
      <c r="U50" s="396" t="s">
        <v>350</v>
      </c>
      <c r="V50" s="396"/>
      <c r="W50" s="396"/>
      <c r="X50" s="396"/>
      <c r="Y50" s="396"/>
      <c r="Z50" s="396"/>
      <c r="AA50" s="396" t="s">
        <v>350</v>
      </c>
      <c r="AB50" s="396"/>
      <c r="AC50" s="396"/>
      <c r="AD50" s="396"/>
      <c r="AE50" s="396"/>
      <c r="AF50" s="397"/>
    </row>
    <row r="51" spans="1:32" ht="15.2" customHeight="1" x14ac:dyDescent="0.2">
      <c r="A51" s="394" t="s">
        <v>351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6" t="s">
        <v>424</v>
      </c>
      <c r="L51" s="396"/>
      <c r="M51" s="396"/>
      <c r="N51" s="396"/>
      <c r="O51" s="396" t="s">
        <v>350</v>
      </c>
      <c r="P51" s="396"/>
      <c r="Q51" s="396"/>
      <c r="R51" s="396"/>
      <c r="S51" s="396"/>
      <c r="T51" s="396"/>
      <c r="U51" s="396" t="s">
        <v>350</v>
      </c>
      <c r="V51" s="396"/>
      <c r="W51" s="396"/>
      <c r="X51" s="396"/>
      <c r="Y51" s="396"/>
      <c r="Z51" s="396"/>
      <c r="AA51" s="396" t="s">
        <v>350</v>
      </c>
      <c r="AB51" s="396"/>
      <c r="AC51" s="396"/>
      <c r="AD51" s="396"/>
      <c r="AE51" s="396"/>
      <c r="AF51" s="397"/>
    </row>
    <row r="52" spans="1:32" ht="25.35" customHeight="1" x14ac:dyDescent="0.2">
      <c r="A52" s="394" t="s">
        <v>353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6" t="s">
        <v>425</v>
      </c>
      <c r="L52" s="396"/>
      <c r="M52" s="396"/>
      <c r="N52" s="396"/>
      <c r="O52" s="396" t="s">
        <v>350</v>
      </c>
      <c r="P52" s="396"/>
      <c r="Q52" s="396"/>
      <c r="R52" s="396"/>
      <c r="S52" s="396"/>
      <c r="T52" s="396"/>
      <c r="U52" s="396" t="s">
        <v>350</v>
      </c>
      <c r="V52" s="396"/>
      <c r="W52" s="396"/>
      <c r="X52" s="396"/>
      <c r="Y52" s="396"/>
      <c r="Z52" s="396"/>
      <c r="AA52" s="396" t="s">
        <v>350</v>
      </c>
      <c r="AB52" s="396"/>
      <c r="AC52" s="396"/>
      <c r="AD52" s="396"/>
      <c r="AE52" s="396"/>
      <c r="AF52" s="397"/>
    </row>
    <row r="53" spans="1:32" ht="15.2" customHeight="1" x14ac:dyDescent="0.2">
      <c r="A53" s="394" t="s">
        <v>355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6" t="s">
        <v>426</v>
      </c>
      <c r="L53" s="396"/>
      <c r="M53" s="396"/>
      <c r="N53" s="396"/>
      <c r="O53" s="396" t="s">
        <v>350</v>
      </c>
      <c r="P53" s="396"/>
      <c r="Q53" s="396"/>
      <c r="R53" s="396"/>
      <c r="S53" s="396"/>
      <c r="T53" s="396"/>
      <c r="U53" s="396" t="s">
        <v>350</v>
      </c>
      <c r="V53" s="396"/>
      <c r="W53" s="396"/>
      <c r="X53" s="396"/>
      <c r="Y53" s="396"/>
      <c r="Z53" s="396"/>
      <c r="AA53" s="396" t="s">
        <v>350</v>
      </c>
      <c r="AB53" s="396"/>
      <c r="AC53" s="396"/>
      <c r="AD53" s="396"/>
      <c r="AE53" s="396"/>
      <c r="AF53" s="397"/>
    </row>
    <row r="54" spans="1:32" ht="15.2" customHeight="1" x14ac:dyDescent="0.2">
      <c r="A54" s="394" t="s">
        <v>357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6" t="s">
        <v>427</v>
      </c>
      <c r="L54" s="396"/>
      <c r="M54" s="396"/>
      <c r="N54" s="396"/>
      <c r="O54" s="396" t="s">
        <v>350</v>
      </c>
      <c r="P54" s="396"/>
      <c r="Q54" s="396"/>
      <c r="R54" s="396"/>
      <c r="S54" s="396"/>
      <c r="T54" s="396"/>
      <c r="U54" s="396" t="s">
        <v>350</v>
      </c>
      <c r="V54" s="396"/>
      <c r="W54" s="396"/>
      <c r="X54" s="396"/>
      <c r="Y54" s="396"/>
      <c r="Z54" s="396"/>
      <c r="AA54" s="396" t="s">
        <v>350</v>
      </c>
      <c r="AB54" s="396"/>
      <c r="AC54" s="396"/>
      <c r="AD54" s="396"/>
      <c r="AE54" s="396"/>
      <c r="AF54" s="397"/>
    </row>
    <row r="55" spans="1:32" ht="15.2" customHeight="1" x14ac:dyDescent="0.2">
      <c r="A55" s="394" t="s">
        <v>428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6" t="s">
        <v>429</v>
      </c>
      <c r="L55" s="396"/>
      <c r="M55" s="396"/>
      <c r="N55" s="396"/>
      <c r="O55" s="396" t="s">
        <v>430</v>
      </c>
      <c r="P55" s="396"/>
      <c r="Q55" s="396"/>
      <c r="R55" s="396"/>
      <c r="S55" s="396"/>
      <c r="T55" s="396"/>
      <c r="U55" s="396" t="s">
        <v>430</v>
      </c>
      <c r="V55" s="396"/>
      <c r="W55" s="396"/>
      <c r="X55" s="396"/>
      <c r="Y55" s="396"/>
      <c r="Z55" s="396"/>
      <c r="AA55" s="396" t="s">
        <v>431</v>
      </c>
      <c r="AB55" s="396"/>
      <c r="AC55" s="396"/>
      <c r="AD55" s="396"/>
      <c r="AE55" s="396"/>
      <c r="AF55" s="397"/>
    </row>
    <row r="56" spans="1:32" ht="15.2" customHeight="1" x14ac:dyDescent="0.2">
      <c r="A56" s="394" t="s">
        <v>432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6" t="s">
        <v>433</v>
      </c>
      <c r="L56" s="396"/>
      <c r="M56" s="396"/>
      <c r="N56" s="396"/>
      <c r="O56" s="396" t="s">
        <v>430</v>
      </c>
      <c r="P56" s="396"/>
      <c r="Q56" s="396"/>
      <c r="R56" s="396"/>
      <c r="S56" s="396"/>
      <c r="T56" s="396"/>
      <c r="U56" s="396" t="s">
        <v>430</v>
      </c>
      <c r="V56" s="396"/>
      <c r="W56" s="396"/>
      <c r="X56" s="396"/>
      <c r="Y56" s="396"/>
      <c r="Z56" s="396"/>
      <c r="AA56" s="396" t="s">
        <v>431</v>
      </c>
      <c r="AB56" s="396"/>
      <c r="AC56" s="396"/>
      <c r="AD56" s="396"/>
      <c r="AE56" s="396"/>
      <c r="AF56" s="397"/>
    </row>
    <row r="57" spans="1:32" ht="15.2" customHeight="1" x14ac:dyDescent="0.2">
      <c r="A57" s="394" t="s">
        <v>351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6" t="s">
        <v>434</v>
      </c>
      <c r="L57" s="396"/>
      <c r="M57" s="396"/>
      <c r="N57" s="396"/>
      <c r="O57" s="396" t="s">
        <v>350</v>
      </c>
      <c r="P57" s="396"/>
      <c r="Q57" s="396"/>
      <c r="R57" s="396"/>
      <c r="S57" s="396"/>
      <c r="T57" s="396"/>
      <c r="U57" s="396" t="s">
        <v>350</v>
      </c>
      <c r="V57" s="396"/>
      <c r="W57" s="396"/>
      <c r="X57" s="396"/>
      <c r="Y57" s="396"/>
      <c r="Z57" s="396"/>
      <c r="AA57" s="396" t="s">
        <v>350</v>
      </c>
      <c r="AB57" s="396"/>
      <c r="AC57" s="396"/>
      <c r="AD57" s="396"/>
      <c r="AE57" s="396"/>
      <c r="AF57" s="397"/>
    </row>
    <row r="58" spans="1:32" ht="25.35" customHeight="1" x14ac:dyDescent="0.2">
      <c r="A58" s="394" t="s">
        <v>353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6" t="s">
        <v>435</v>
      </c>
      <c r="L58" s="396"/>
      <c r="M58" s="396"/>
      <c r="N58" s="396"/>
      <c r="O58" s="396" t="s">
        <v>350</v>
      </c>
      <c r="P58" s="396"/>
      <c r="Q58" s="396"/>
      <c r="R58" s="396"/>
      <c r="S58" s="396"/>
      <c r="T58" s="396"/>
      <c r="U58" s="396" t="s">
        <v>350</v>
      </c>
      <c r="V58" s="396"/>
      <c r="W58" s="396"/>
      <c r="X58" s="396"/>
      <c r="Y58" s="396"/>
      <c r="Z58" s="396"/>
      <c r="AA58" s="396" t="s">
        <v>350</v>
      </c>
      <c r="AB58" s="396"/>
      <c r="AC58" s="396"/>
      <c r="AD58" s="396"/>
      <c r="AE58" s="396"/>
      <c r="AF58" s="397"/>
    </row>
    <row r="59" spans="1:32" ht="15.2" customHeight="1" x14ac:dyDescent="0.2">
      <c r="A59" s="394" t="s">
        <v>355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6" t="s">
        <v>436</v>
      </c>
      <c r="L59" s="396"/>
      <c r="M59" s="396"/>
      <c r="N59" s="396"/>
      <c r="O59" s="396" t="s">
        <v>350</v>
      </c>
      <c r="P59" s="396"/>
      <c r="Q59" s="396"/>
      <c r="R59" s="396"/>
      <c r="S59" s="396"/>
      <c r="T59" s="396"/>
      <c r="U59" s="396" t="s">
        <v>350</v>
      </c>
      <c r="V59" s="396"/>
      <c r="W59" s="396"/>
      <c r="X59" s="396"/>
      <c r="Y59" s="396"/>
      <c r="Z59" s="396"/>
      <c r="AA59" s="396" t="s">
        <v>350</v>
      </c>
      <c r="AB59" s="396"/>
      <c r="AC59" s="396"/>
      <c r="AD59" s="396"/>
      <c r="AE59" s="396"/>
      <c r="AF59" s="397"/>
    </row>
    <row r="60" spans="1:32" ht="15.2" customHeight="1" x14ac:dyDescent="0.2">
      <c r="A60" s="394" t="s">
        <v>357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6" t="s">
        <v>437</v>
      </c>
      <c r="L60" s="396"/>
      <c r="M60" s="396"/>
      <c r="N60" s="396"/>
      <c r="O60" s="396" t="s">
        <v>430</v>
      </c>
      <c r="P60" s="396"/>
      <c r="Q60" s="396"/>
      <c r="R60" s="396"/>
      <c r="S60" s="396"/>
      <c r="T60" s="396"/>
      <c r="U60" s="396" t="s">
        <v>430</v>
      </c>
      <c r="V60" s="396"/>
      <c r="W60" s="396"/>
      <c r="X60" s="396"/>
      <c r="Y60" s="396"/>
      <c r="Z60" s="396"/>
      <c r="AA60" s="396" t="s">
        <v>431</v>
      </c>
      <c r="AB60" s="396"/>
      <c r="AC60" s="396"/>
      <c r="AD60" s="396"/>
      <c r="AE60" s="396"/>
      <c r="AF60" s="397"/>
    </row>
    <row r="61" spans="1:32" ht="25.35" customHeight="1" x14ac:dyDescent="0.2">
      <c r="A61" s="394" t="s">
        <v>438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6" t="s">
        <v>439</v>
      </c>
      <c r="L61" s="396"/>
      <c r="M61" s="396"/>
      <c r="N61" s="396"/>
      <c r="O61" s="396" t="s">
        <v>350</v>
      </c>
      <c r="P61" s="396"/>
      <c r="Q61" s="396"/>
      <c r="R61" s="396"/>
      <c r="S61" s="396"/>
      <c r="T61" s="396"/>
      <c r="U61" s="396" t="s">
        <v>350</v>
      </c>
      <c r="V61" s="396"/>
      <c r="W61" s="396"/>
      <c r="X61" s="396"/>
      <c r="Y61" s="396"/>
      <c r="Z61" s="396"/>
      <c r="AA61" s="396" t="s">
        <v>350</v>
      </c>
      <c r="AB61" s="396"/>
      <c r="AC61" s="396"/>
      <c r="AD61" s="396"/>
      <c r="AE61" s="396"/>
      <c r="AF61" s="397"/>
    </row>
    <row r="62" spans="1:32" ht="15.2" customHeight="1" x14ac:dyDescent="0.2">
      <c r="A62" s="394" t="s">
        <v>351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6" t="s">
        <v>440</v>
      </c>
      <c r="L62" s="396"/>
      <c r="M62" s="396"/>
      <c r="N62" s="396"/>
      <c r="O62" s="396" t="s">
        <v>350</v>
      </c>
      <c r="P62" s="396"/>
      <c r="Q62" s="396"/>
      <c r="R62" s="396"/>
      <c r="S62" s="396"/>
      <c r="T62" s="396"/>
      <c r="U62" s="396" t="s">
        <v>350</v>
      </c>
      <c r="V62" s="396"/>
      <c r="W62" s="396"/>
      <c r="X62" s="396"/>
      <c r="Y62" s="396"/>
      <c r="Z62" s="396"/>
      <c r="AA62" s="396" t="s">
        <v>350</v>
      </c>
      <c r="AB62" s="396"/>
      <c r="AC62" s="396"/>
      <c r="AD62" s="396"/>
      <c r="AE62" s="396"/>
      <c r="AF62" s="397"/>
    </row>
    <row r="63" spans="1:32" ht="25.35" customHeight="1" x14ac:dyDescent="0.2">
      <c r="A63" s="394" t="s">
        <v>353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6" t="s">
        <v>441</v>
      </c>
      <c r="L63" s="396"/>
      <c r="M63" s="396"/>
      <c r="N63" s="396"/>
      <c r="O63" s="396" t="s">
        <v>350</v>
      </c>
      <c r="P63" s="396"/>
      <c r="Q63" s="396"/>
      <c r="R63" s="396"/>
      <c r="S63" s="396"/>
      <c r="T63" s="396"/>
      <c r="U63" s="396" t="s">
        <v>350</v>
      </c>
      <c r="V63" s="396"/>
      <c r="W63" s="396"/>
      <c r="X63" s="396"/>
      <c r="Y63" s="396"/>
      <c r="Z63" s="396"/>
      <c r="AA63" s="396" t="s">
        <v>350</v>
      </c>
      <c r="AB63" s="396"/>
      <c r="AC63" s="396"/>
      <c r="AD63" s="396"/>
      <c r="AE63" s="396"/>
      <c r="AF63" s="397"/>
    </row>
    <row r="64" spans="1:32" ht="15.2" customHeight="1" x14ac:dyDescent="0.2">
      <c r="A64" s="394" t="s">
        <v>355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6" t="s">
        <v>442</v>
      </c>
      <c r="L64" s="396"/>
      <c r="M64" s="396"/>
      <c r="N64" s="396"/>
      <c r="O64" s="396" t="s">
        <v>350</v>
      </c>
      <c r="P64" s="396"/>
      <c r="Q64" s="396"/>
      <c r="R64" s="396"/>
      <c r="S64" s="396"/>
      <c r="T64" s="396"/>
      <c r="U64" s="396" t="s">
        <v>350</v>
      </c>
      <c r="V64" s="396"/>
      <c r="W64" s="396"/>
      <c r="X64" s="396"/>
      <c r="Y64" s="396"/>
      <c r="Z64" s="396"/>
      <c r="AA64" s="396" t="s">
        <v>350</v>
      </c>
      <c r="AB64" s="396"/>
      <c r="AC64" s="396"/>
      <c r="AD64" s="396"/>
      <c r="AE64" s="396"/>
      <c r="AF64" s="397"/>
    </row>
    <row r="65" spans="1:32" ht="15.2" customHeight="1" x14ac:dyDescent="0.2">
      <c r="A65" s="394" t="s">
        <v>357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6" t="s">
        <v>443</v>
      </c>
      <c r="L65" s="396"/>
      <c r="M65" s="396"/>
      <c r="N65" s="396"/>
      <c r="O65" s="396" t="s">
        <v>350</v>
      </c>
      <c r="P65" s="396"/>
      <c r="Q65" s="396"/>
      <c r="R65" s="396"/>
      <c r="S65" s="396"/>
      <c r="T65" s="396"/>
      <c r="U65" s="396" t="s">
        <v>350</v>
      </c>
      <c r="V65" s="396"/>
      <c r="W65" s="396"/>
      <c r="X65" s="396"/>
      <c r="Y65" s="396"/>
      <c r="Z65" s="396"/>
      <c r="AA65" s="396" t="s">
        <v>350</v>
      </c>
      <c r="AB65" s="396"/>
      <c r="AC65" s="396"/>
      <c r="AD65" s="396"/>
      <c r="AE65" s="396"/>
      <c r="AF65" s="397"/>
    </row>
    <row r="66" spans="1:32" ht="25.35" customHeight="1" x14ac:dyDescent="0.2">
      <c r="A66" s="394" t="s">
        <v>444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6" t="s">
        <v>445</v>
      </c>
      <c r="L66" s="396"/>
      <c r="M66" s="396"/>
      <c r="N66" s="396"/>
      <c r="O66" s="396" t="s">
        <v>350</v>
      </c>
      <c r="P66" s="396"/>
      <c r="Q66" s="396"/>
      <c r="R66" s="396"/>
      <c r="S66" s="396"/>
      <c r="T66" s="396"/>
      <c r="U66" s="396" t="s">
        <v>350</v>
      </c>
      <c r="V66" s="396"/>
      <c r="W66" s="396"/>
      <c r="X66" s="396"/>
      <c r="Y66" s="396"/>
      <c r="Z66" s="396"/>
      <c r="AA66" s="396" t="s">
        <v>350</v>
      </c>
      <c r="AB66" s="396"/>
      <c r="AC66" s="396"/>
      <c r="AD66" s="396"/>
      <c r="AE66" s="396"/>
      <c r="AF66" s="397"/>
    </row>
    <row r="67" spans="1:32" ht="15.2" customHeight="1" x14ac:dyDescent="0.2">
      <c r="A67" s="394" t="s">
        <v>351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6" t="s">
        <v>446</v>
      </c>
      <c r="L67" s="396"/>
      <c r="M67" s="396"/>
      <c r="N67" s="396"/>
      <c r="O67" s="396" t="s">
        <v>350</v>
      </c>
      <c r="P67" s="396"/>
      <c r="Q67" s="396"/>
      <c r="R67" s="396"/>
      <c r="S67" s="396"/>
      <c r="T67" s="396"/>
      <c r="U67" s="396" t="s">
        <v>350</v>
      </c>
      <c r="V67" s="396"/>
      <c r="W67" s="396"/>
      <c r="X67" s="396"/>
      <c r="Y67" s="396"/>
      <c r="Z67" s="396"/>
      <c r="AA67" s="396" t="s">
        <v>350</v>
      </c>
      <c r="AB67" s="396"/>
      <c r="AC67" s="396"/>
      <c r="AD67" s="396"/>
      <c r="AE67" s="396"/>
      <c r="AF67" s="397"/>
    </row>
    <row r="68" spans="1:32" ht="25.35" customHeight="1" x14ac:dyDescent="0.2">
      <c r="A68" s="394" t="s">
        <v>353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6" t="s">
        <v>447</v>
      </c>
      <c r="L68" s="396"/>
      <c r="M68" s="396"/>
      <c r="N68" s="396"/>
      <c r="O68" s="396" t="s">
        <v>350</v>
      </c>
      <c r="P68" s="396"/>
      <c r="Q68" s="396"/>
      <c r="R68" s="396"/>
      <c r="S68" s="396"/>
      <c r="T68" s="396"/>
      <c r="U68" s="396" t="s">
        <v>350</v>
      </c>
      <c r="V68" s="396"/>
      <c r="W68" s="396"/>
      <c r="X68" s="396"/>
      <c r="Y68" s="396"/>
      <c r="Z68" s="396"/>
      <c r="AA68" s="396" t="s">
        <v>350</v>
      </c>
      <c r="AB68" s="396"/>
      <c r="AC68" s="396"/>
      <c r="AD68" s="396"/>
      <c r="AE68" s="396"/>
      <c r="AF68" s="397"/>
    </row>
    <row r="69" spans="1:32" ht="15.2" customHeight="1" x14ac:dyDescent="0.2">
      <c r="A69" s="394" t="s">
        <v>355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6" t="s">
        <v>448</v>
      </c>
      <c r="L69" s="396"/>
      <c r="M69" s="396"/>
      <c r="N69" s="396"/>
      <c r="O69" s="396" t="s">
        <v>350</v>
      </c>
      <c r="P69" s="396"/>
      <c r="Q69" s="396"/>
      <c r="R69" s="396"/>
      <c r="S69" s="396"/>
      <c r="T69" s="396"/>
      <c r="U69" s="396" t="s">
        <v>350</v>
      </c>
      <c r="V69" s="396"/>
      <c r="W69" s="396"/>
      <c r="X69" s="396"/>
      <c r="Y69" s="396"/>
      <c r="Z69" s="396"/>
      <c r="AA69" s="396" t="s">
        <v>350</v>
      </c>
      <c r="AB69" s="396"/>
      <c r="AC69" s="396"/>
      <c r="AD69" s="396"/>
      <c r="AE69" s="396"/>
      <c r="AF69" s="397"/>
    </row>
    <row r="70" spans="1:32" ht="15.2" customHeight="1" x14ac:dyDescent="0.2">
      <c r="A70" s="394" t="s">
        <v>357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6" t="s">
        <v>449</v>
      </c>
      <c r="L70" s="396"/>
      <c r="M70" s="396"/>
      <c r="N70" s="396"/>
      <c r="O70" s="396" t="s">
        <v>350</v>
      </c>
      <c r="P70" s="396"/>
      <c r="Q70" s="396"/>
      <c r="R70" s="396"/>
      <c r="S70" s="396"/>
      <c r="T70" s="396"/>
      <c r="U70" s="396" t="s">
        <v>350</v>
      </c>
      <c r="V70" s="396"/>
      <c r="W70" s="396"/>
      <c r="X70" s="396"/>
      <c r="Y70" s="396"/>
      <c r="Z70" s="396"/>
      <c r="AA70" s="396" t="s">
        <v>350</v>
      </c>
      <c r="AB70" s="396"/>
      <c r="AC70" s="396"/>
      <c r="AD70" s="396"/>
      <c r="AE70" s="396"/>
      <c r="AF70" s="397"/>
    </row>
    <row r="71" spans="1:32" ht="25.35" customHeight="1" x14ac:dyDescent="0.2">
      <c r="A71" s="394" t="s">
        <v>450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6" t="s">
        <v>451</v>
      </c>
      <c r="L71" s="396"/>
      <c r="M71" s="396"/>
      <c r="N71" s="396"/>
      <c r="O71" s="396" t="s">
        <v>350</v>
      </c>
      <c r="P71" s="396"/>
      <c r="Q71" s="396"/>
      <c r="R71" s="396"/>
      <c r="S71" s="396"/>
      <c r="T71" s="396"/>
      <c r="U71" s="396" t="s">
        <v>350</v>
      </c>
      <c r="V71" s="396"/>
      <c r="W71" s="396"/>
      <c r="X71" s="396"/>
      <c r="Y71" s="396"/>
      <c r="Z71" s="396"/>
      <c r="AA71" s="396" t="s">
        <v>350</v>
      </c>
      <c r="AB71" s="396"/>
      <c r="AC71" s="396"/>
      <c r="AD71" s="396"/>
      <c r="AE71" s="396"/>
      <c r="AF71" s="397"/>
    </row>
    <row r="72" spans="1:32" ht="25.35" customHeight="1" x14ac:dyDescent="0.2">
      <c r="A72" s="394" t="s">
        <v>452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6" t="s">
        <v>453</v>
      </c>
      <c r="L72" s="396"/>
      <c r="M72" s="396"/>
      <c r="N72" s="396"/>
      <c r="O72" s="396" t="s">
        <v>350</v>
      </c>
      <c r="P72" s="396"/>
      <c r="Q72" s="396"/>
      <c r="R72" s="396"/>
      <c r="S72" s="396"/>
      <c r="T72" s="396"/>
      <c r="U72" s="396" t="s">
        <v>350</v>
      </c>
      <c r="V72" s="396"/>
      <c r="W72" s="396"/>
      <c r="X72" s="396"/>
      <c r="Y72" s="396"/>
      <c r="Z72" s="396"/>
      <c r="AA72" s="396" t="s">
        <v>350</v>
      </c>
      <c r="AB72" s="396"/>
      <c r="AC72" s="396"/>
      <c r="AD72" s="396"/>
      <c r="AE72" s="396"/>
      <c r="AF72" s="397"/>
    </row>
    <row r="73" spans="1:32" ht="15.2" customHeight="1" x14ac:dyDescent="0.2">
      <c r="A73" s="394" t="s">
        <v>351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6" t="s">
        <v>454</v>
      </c>
      <c r="L73" s="396"/>
      <c r="M73" s="396"/>
      <c r="N73" s="396"/>
      <c r="O73" s="396" t="s">
        <v>350</v>
      </c>
      <c r="P73" s="396"/>
      <c r="Q73" s="396"/>
      <c r="R73" s="396"/>
      <c r="S73" s="396"/>
      <c r="T73" s="396"/>
      <c r="U73" s="396" t="s">
        <v>350</v>
      </c>
      <c r="V73" s="396"/>
      <c r="W73" s="396"/>
      <c r="X73" s="396"/>
      <c r="Y73" s="396"/>
      <c r="Z73" s="396"/>
      <c r="AA73" s="396" t="s">
        <v>350</v>
      </c>
      <c r="AB73" s="396"/>
      <c r="AC73" s="396"/>
      <c r="AD73" s="396"/>
      <c r="AE73" s="396"/>
      <c r="AF73" s="397"/>
    </row>
    <row r="74" spans="1:32" ht="25.35" customHeight="1" x14ac:dyDescent="0.2">
      <c r="A74" s="394" t="s">
        <v>353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6" t="s">
        <v>455</v>
      </c>
      <c r="L74" s="396"/>
      <c r="M74" s="396"/>
      <c r="N74" s="396"/>
      <c r="O74" s="396" t="s">
        <v>350</v>
      </c>
      <c r="P74" s="396"/>
      <c r="Q74" s="396"/>
      <c r="R74" s="396"/>
      <c r="S74" s="396"/>
      <c r="T74" s="396"/>
      <c r="U74" s="396" t="s">
        <v>350</v>
      </c>
      <c r="V74" s="396"/>
      <c r="W74" s="396"/>
      <c r="X74" s="396"/>
      <c r="Y74" s="396"/>
      <c r="Z74" s="396"/>
      <c r="AA74" s="396" t="s">
        <v>350</v>
      </c>
      <c r="AB74" s="396"/>
      <c r="AC74" s="396"/>
      <c r="AD74" s="396"/>
      <c r="AE74" s="396"/>
      <c r="AF74" s="397"/>
    </row>
    <row r="75" spans="1:32" ht="15.2" customHeight="1" x14ac:dyDescent="0.2">
      <c r="A75" s="394" t="s">
        <v>355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6" t="s">
        <v>456</v>
      </c>
      <c r="L75" s="396"/>
      <c r="M75" s="396"/>
      <c r="N75" s="396"/>
      <c r="O75" s="396" t="s">
        <v>350</v>
      </c>
      <c r="P75" s="396"/>
      <c r="Q75" s="396"/>
      <c r="R75" s="396"/>
      <c r="S75" s="396"/>
      <c r="T75" s="396"/>
      <c r="U75" s="396" t="s">
        <v>350</v>
      </c>
      <c r="V75" s="396"/>
      <c r="W75" s="396"/>
      <c r="X75" s="396"/>
      <c r="Y75" s="396"/>
      <c r="Z75" s="396"/>
      <c r="AA75" s="396" t="s">
        <v>350</v>
      </c>
      <c r="AB75" s="396"/>
      <c r="AC75" s="396"/>
      <c r="AD75" s="396"/>
      <c r="AE75" s="396"/>
      <c r="AF75" s="397"/>
    </row>
    <row r="76" spans="1:32" ht="15.2" customHeight="1" x14ac:dyDescent="0.2">
      <c r="A76" s="394" t="s">
        <v>357</v>
      </c>
      <c r="B76" s="395"/>
      <c r="C76" s="395"/>
      <c r="D76" s="395"/>
      <c r="E76" s="395"/>
      <c r="F76" s="395"/>
      <c r="G76" s="395"/>
      <c r="H76" s="395"/>
      <c r="I76" s="395"/>
      <c r="J76" s="395"/>
      <c r="K76" s="396" t="s">
        <v>457</v>
      </c>
      <c r="L76" s="396"/>
      <c r="M76" s="396"/>
      <c r="N76" s="396"/>
      <c r="O76" s="396" t="s">
        <v>350</v>
      </c>
      <c r="P76" s="396"/>
      <c r="Q76" s="396"/>
      <c r="R76" s="396"/>
      <c r="S76" s="396"/>
      <c r="T76" s="396"/>
      <c r="U76" s="396" t="s">
        <v>350</v>
      </c>
      <c r="V76" s="396"/>
      <c r="W76" s="396"/>
      <c r="X76" s="396"/>
      <c r="Y76" s="396"/>
      <c r="Z76" s="396"/>
      <c r="AA76" s="396" t="s">
        <v>350</v>
      </c>
      <c r="AB76" s="396"/>
      <c r="AC76" s="396"/>
      <c r="AD76" s="396"/>
      <c r="AE76" s="396"/>
      <c r="AF76" s="397"/>
    </row>
    <row r="77" spans="1:32" ht="25.35" customHeight="1" x14ac:dyDescent="0.2">
      <c r="A77" s="394" t="s">
        <v>458</v>
      </c>
      <c r="B77" s="395"/>
      <c r="C77" s="395"/>
      <c r="D77" s="395"/>
      <c r="E77" s="395"/>
      <c r="F77" s="395"/>
      <c r="G77" s="395"/>
      <c r="H77" s="395"/>
      <c r="I77" s="395"/>
      <c r="J77" s="395"/>
      <c r="K77" s="396" t="s">
        <v>459</v>
      </c>
      <c r="L77" s="396"/>
      <c r="M77" s="396"/>
      <c r="N77" s="396"/>
      <c r="O77" s="396" t="s">
        <v>350</v>
      </c>
      <c r="P77" s="396"/>
      <c r="Q77" s="396"/>
      <c r="R77" s="396"/>
      <c r="S77" s="396"/>
      <c r="T77" s="396"/>
      <c r="U77" s="396" t="s">
        <v>350</v>
      </c>
      <c r="V77" s="396"/>
      <c r="W77" s="396"/>
      <c r="X77" s="396"/>
      <c r="Y77" s="396"/>
      <c r="Z77" s="396"/>
      <c r="AA77" s="396" t="s">
        <v>350</v>
      </c>
      <c r="AB77" s="396"/>
      <c r="AC77" s="396"/>
      <c r="AD77" s="396"/>
      <c r="AE77" s="396"/>
      <c r="AF77" s="397"/>
    </row>
    <row r="78" spans="1:32" ht="15.2" customHeight="1" x14ac:dyDescent="0.2">
      <c r="A78" s="394" t="s">
        <v>351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6" t="s">
        <v>460</v>
      </c>
      <c r="L78" s="396"/>
      <c r="M78" s="396"/>
      <c r="N78" s="396"/>
      <c r="O78" s="396" t="s">
        <v>350</v>
      </c>
      <c r="P78" s="396"/>
      <c r="Q78" s="396"/>
      <c r="R78" s="396"/>
      <c r="S78" s="396"/>
      <c r="T78" s="396"/>
      <c r="U78" s="396" t="s">
        <v>350</v>
      </c>
      <c r="V78" s="396"/>
      <c r="W78" s="396"/>
      <c r="X78" s="396"/>
      <c r="Y78" s="396"/>
      <c r="Z78" s="396"/>
      <c r="AA78" s="396" t="s">
        <v>350</v>
      </c>
      <c r="AB78" s="396"/>
      <c r="AC78" s="396"/>
      <c r="AD78" s="396"/>
      <c r="AE78" s="396"/>
      <c r="AF78" s="397"/>
    </row>
    <row r="79" spans="1:32" ht="25.35" customHeight="1" x14ac:dyDescent="0.2">
      <c r="A79" s="394" t="s">
        <v>353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6" t="s">
        <v>461</v>
      </c>
      <c r="L79" s="396"/>
      <c r="M79" s="396"/>
      <c r="N79" s="396"/>
      <c r="O79" s="396" t="s">
        <v>350</v>
      </c>
      <c r="P79" s="396"/>
      <c r="Q79" s="396"/>
      <c r="R79" s="396"/>
      <c r="S79" s="396"/>
      <c r="T79" s="396"/>
      <c r="U79" s="396" t="s">
        <v>350</v>
      </c>
      <c r="V79" s="396"/>
      <c r="W79" s="396"/>
      <c r="X79" s="396"/>
      <c r="Y79" s="396"/>
      <c r="Z79" s="396"/>
      <c r="AA79" s="396" t="s">
        <v>350</v>
      </c>
      <c r="AB79" s="396"/>
      <c r="AC79" s="396"/>
      <c r="AD79" s="396"/>
      <c r="AE79" s="396"/>
      <c r="AF79" s="397"/>
    </row>
    <row r="80" spans="1:32" ht="15.2" customHeight="1" x14ac:dyDescent="0.2">
      <c r="A80" s="394" t="s">
        <v>355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6" t="s">
        <v>462</v>
      </c>
      <c r="L80" s="396"/>
      <c r="M80" s="396"/>
      <c r="N80" s="396"/>
      <c r="O80" s="396" t="s">
        <v>350</v>
      </c>
      <c r="P80" s="396"/>
      <c r="Q80" s="396"/>
      <c r="R80" s="396"/>
      <c r="S80" s="396"/>
      <c r="T80" s="396"/>
      <c r="U80" s="396" t="s">
        <v>350</v>
      </c>
      <c r="V80" s="396"/>
      <c r="W80" s="396"/>
      <c r="X80" s="396"/>
      <c r="Y80" s="396"/>
      <c r="Z80" s="396"/>
      <c r="AA80" s="396" t="s">
        <v>350</v>
      </c>
      <c r="AB80" s="396"/>
      <c r="AC80" s="396"/>
      <c r="AD80" s="396"/>
      <c r="AE80" s="396"/>
      <c r="AF80" s="397"/>
    </row>
    <row r="81" spans="1:48" ht="15.2" customHeight="1" x14ac:dyDescent="0.2">
      <c r="A81" s="394" t="s">
        <v>357</v>
      </c>
      <c r="B81" s="395"/>
      <c r="C81" s="395"/>
      <c r="D81" s="395"/>
      <c r="E81" s="395"/>
      <c r="F81" s="395"/>
      <c r="G81" s="395"/>
      <c r="H81" s="395"/>
      <c r="I81" s="395"/>
      <c r="J81" s="395"/>
      <c r="K81" s="396" t="s">
        <v>463</v>
      </c>
      <c r="L81" s="396"/>
      <c r="M81" s="396"/>
      <c r="N81" s="396"/>
      <c r="O81" s="396" t="s">
        <v>350</v>
      </c>
      <c r="P81" s="396"/>
      <c r="Q81" s="396"/>
      <c r="R81" s="396"/>
      <c r="S81" s="396"/>
      <c r="T81" s="396"/>
      <c r="U81" s="396" t="s">
        <v>350</v>
      </c>
      <c r="V81" s="396"/>
      <c r="W81" s="396"/>
      <c r="X81" s="396"/>
      <c r="Y81" s="396"/>
      <c r="Z81" s="396"/>
      <c r="AA81" s="396" t="s">
        <v>350</v>
      </c>
      <c r="AB81" s="396"/>
      <c r="AC81" s="396"/>
      <c r="AD81" s="396"/>
      <c r="AE81" s="396"/>
      <c r="AF81" s="397"/>
    </row>
    <row r="82" spans="1:48" ht="25.35" customHeight="1" x14ac:dyDescent="0.2">
      <c r="A82" s="394" t="s">
        <v>464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6" t="s">
        <v>465</v>
      </c>
      <c r="L82" s="396"/>
      <c r="M82" s="396"/>
      <c r="N82" s="396"/>
      <c r="O82" s="396" t="s">
        <v>350</v>
      </c>
      <c r="P82" s="396"/>
      <c r="Q82" s="396"/>
      <c r="R82" s="396"/>
      <c r="S82" s="396"/>
      <c r="T82" s="396"/>
      <c r="U82" s="396" t="s">
        <v>350</v>
      </c>
      <c r="V82" s="396"/>
      <c r="W82" s="396"/>
      <c r="X82" s="396"/>
      <c r="Y82" s="396"/>
      <c r="Z82" s="396"/>
      <c r="AA82" s="396" t="s">
        <v>350</v>
      </c>
      <c r="AB82" s="396"/>
      <c r="AC82" s="396"/>
      <c r="AD82" s="396"/>
      <c r="AE82" s="396"/>
      <c r="AF82" s="397"/>
    </row>
    <row r="83" spans="1:48" ht="15.2" customHeight="1" x14ac:dyDescent="0.2">
      <c r="A83" s="394" t="s">
        <v>466</v>
      </c>
      <c r="B83" s="395"/>
      <c r="C83" s="395"/>
      <c r="D83" s="395"/>
      <c r="E83" s="395"/>
      <c r="F83" s="395"/>
      <c r="G83" s="395"/>
      <c r="H83" s="395"/>
      <c r="I83" s="395"/>
      <c r="J83" s="395"/>
      <c r="K83" s="396" t="s">
        <v>467</v>
      </c>
      <c r="L83" s="396"/>
      <c r="M83" s="396"/>
      <c r="N83" s="396"/>
      <c r="O83" s="396" t="s">
        <v>350</v>
      </c>
      <c r="P83" s="396"/>
      <c r="Q83" s="396"/>
      <c r="R83" s="396"/>
      <c r="S83" s="396"/>
      <c r="T83" s="396"/>
      <c r="U83" s="396" t="s">
        <v>350</v>
      </c>
      <c r="V83" s="396"/>
      <c r="W83" s="396"/>
      <c r="X83" s="396"/>
      <c r="Y83" s="396"/>
      <c r="Z83" s="396"/>
      <c r="AA83" s="396" t="s">
        <v>350</v>
      </c>
      <c r="AB83" s="396"/>
      <c r="AC83" s="396"/>
      <c r="AD83" s="396"/>
      <c r="AE83" s="396"/>
      <c r="AF83" s="397"/>
    </row>
    <row r="84" spans="1:48" ht="15.2" customHeight="1" thickBot="1" x14ac:dyDescent="0.25">
      <c r="A84" s="387" t="s">
        <v>468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88" t="s">
        <v>469</v>
      </c>
      <c r="L84" s="388"/>
      <c r="M84" s="388"/>
      <c r="N84" s="388"/>
      <c r="O84" s="388" t="s">
        <v>350</v>
      </c>
      <c r="P84" s="388"/>
      <c r="Q84" s="388"/>
      <c r="R84" s="388"/>
      <c r="S84" s="388"/>
      <c r="T84" s="388"/>
      <c r="U84" s="388" t="s">
        <v>350</v>
      </c>
      <c r="V84" s="388"/>
      <c r="W84" s="388"/>
      <c r="X84" s="388"/>
      <c r="Y84" s="388"/>
      <c r="Z84" s="388"/>
      <c r="AA84" s="388" t="s">
        <v>350</v>
      </c>
      <c r="AB84" s="388"/>
      <c r="AC84" s="388"/>
      <c r="AD84" s="388"/>
      <c r="AE84" s="388"/>
      <c r="AF84" s="389"/>
    </row>
    <row r="85" spans="1:48" ht="25.5" customHeight="1" thickTop="1" x14ac:dyDescent="0.2">
      <c r="A85" s="379" t="s">
        <v>328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</row>
    <row r="86" spans="1:48" ht="13.5" thickBot="1" x14ac:dyDescent="0.25">
      <c r="A86" s="380" t="s">
        <v>329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R86" s="260"/>
      <c r="AS86" s="260"/>
      <c r="AT86" s="260"/>
      <c r="AU86" s="260"/>
      <c r="AV86" s="261"/>
    </row>
    <row r="87" spans="1:48" ht="12.75" customHeight="1" thickTop="1" thickBot="1" x14ac:dyDescent="0.25">
      <c r="A87" s="381" t="s">
        <v>1</v>
      </c>
      <c r="B87" s="381"/>
      <c r="C87" s="381"/>
      <c r="D87" s="381"/>
      <c r="E87" s="381"/>
      <c r="F87" s="381"/>
      <c r="G87" s="381"/>
      <c r="H87" s="381"/>
      <c r="I87" s="381"/>
      <c r="J87" s="381"/>
      <c r="K87" s="382" t="s">
        <v>103</v>
      </c>
      <c r="L87" s="382"/>
      <c r="M87" s="382"/>
      <c r="N87" s="382"/>
      <c r="O87" s="382" t="s">
        <v>330</v>
      </c>
      <c r="P87" s="382"/>
      <c r="Q87" s="382"/>
      <c r="R87" s="382"/>
      <c r="S87" s="382"/>
      <c r="T87" s="382"/>
      <c r="U87" s="382" t="s">
        <v>104</v>
      </c>
      <c r="V87" s="382"/>
      <c r="W87" s="382"/>
      <c r="X87" s="382"/>
      <c r="Y87" s="382"/>
      <c r="Z87" s="382"/>
      <c r="AA87" s="383" t="s">
        <v>331</v>
      </c>
      <c r="AB87" s="383"/>
      <c r="AC87" s="383"/>
      <c r="AD87" s="383"/>
      <c r="AE87" s="383"/>
      <c r="AF87" s="383"/>
      <c r="AV87" s="261"/>
    </row>
    <row r="88" spans="1:48" ht="13.5" thickTop="1" x14ac:dyDescent="0.2">
      <c r="A88" s="384" t="s">
        <v>332</v>
      </c>
      <c r="B88" s="384"/>
      <c r="C88" s="384"/>
      <c r="D88" s="384"/>
      <c r="E88" s="384"/>
      <c r="F88" s="384"/>
      <c r="G88" s="384"/>
      <c r="H88" s="384"/>
      <c r="I88" s="384"/>
      <c r="J88" s="384"/>
      <c r="K88" s="385" t="s">
        <v>333</v>
      </c>
      <c r="L88" s="385"/>
      <c r="M88" s="385"/>
      <c r="N88" s="385"/>
      <c r="O88" s="385" t="s">
        <v>334</v>
      </c>
      <c r="P88" s="385"/>
      <c r="Q88" s="385"/>
      <c r="R88" s="385"/>
      <c r="S88" s="385"/>
      <c r="T88" s="385"/>
      <c r="U88" s="385" t="s">
        <v>335</v>
      </c>
      <c r="V88" s="385"/>
      <c r="W88" s="385"/>
      <c r="X88" s="385"/>
      <c r="Y88" s="385"/>
      <c r="Z88" s="385"/>
      <c r="AA88" s="386" t="s">
        <v>336</v>
      </c>
      <c r="AB88" s="386"/>
      <c r="AC88" s="386"/>
      <c r="AD88" s="386"/>
      <c r="AE88" s="386"/>
      <c r="AF88" s="386"/>
      <c r="AV88" s="261"/>
    </row>
    <row r="89" spans="1:48" ht="15.2" customHeight="1" x14ac:dyDescent="0.2">
      <c r="A89" s="394" t="s">
        <v>470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6" t="s">
        <v>471</v>
      </c>
      <c r="L89" s="396"/>
      <c r="M89" s="396"/>
      <c r="N89" s="396"/>
      <c r="O89" s="396" t="s">
        <v>472</v>
      </c>
      <c r="P89" s="396"/>
      <c r="Q89" s="396"/>
      <c r="R89" s="396"/>
      <c r="S89" s="396"/>
      <c r="T89" s="396"/>
      <c r="U89" s="396" t="s">
        <v>473</v>
      </c>
      <c r="V89" s="396"/>
      <c r="W89" s="396"/>
      <c r="X89" s="396"/>
      <c r="Y89" s="396"/>
      <c r="Z89" s="396"/>
      <c r="AA89" s="396" t="s">
        <v>474</v>
      </c>
      <c r="AB89" s="396"/>
      <c r="AC89" s="396"/>
      <c r="AD89" s="396"/>
      <c r="AE89" s="396"/>
      <c r="AF89" s="397"/>
    </row>
    <row r="90" spans="1:48" ht="15.2" customHeight="1" x14ac:dyDescent="0.2">
      <c r="A90" s="394" t="s">
        <v>475</v>
      </c>
      <c r="B90" s="395"/>
      <c r="C90" s="395"/>
      <c r="D90" s="395"/>
      <c r="E90" s="395"/>
      <c r="F90" s="395"/>
      <c r="G90" s="395"/>
      <c r="H90" s="395"/>
      <c r="I90" s="395"/>
      <c r="J90" s="395"/>
      <c r="K90" s="396" t="s">
        <v>476</v>
      </c>
      <c r="L90" s="396"/>
      <c r="M90" s="396"/>
      <c r="N90" s="396"/>
      <c r="O90" s="396" t="s">
        <v>350</v>
      </c>
      <c r="P90" s="396"/>
      <c r="Q90" s="396"/>
      <c r="R90" s="396"/>
      <c r="S90" s="396"/>
      <c r="T90" s="396"/>
      <c r="U90" s="396" t="s">
        <v>350</v>
      </c>
      <c r="V90" s="396"/>
      <c r="W90" s="396"/>
      <c r="X90" s="396"/>
      <c r="Y90" s="396"/>
      <c r="Z90" s="396"/>
      <c r="AA90" s="396" t="s">
        <v>350</v>
      </c>
      <c r="AB90" s="396"/>
      <c r="AC90" s="396"/>
      <c r="AD90" s="396"/>
      <c r="AE90" s="396"/>
      <c r="AF90" s="397"/>
    </row>
    <row r="91" spans="1:48" ht="15.2" customHeight="1" x14ac:dyDescent="0.2">
      <c r="A91" s="394" t="s">
        <v>477</v>
      </c>
      <c r="B91" s="395"/>
      <c r="C91" s="395"/>
      <c r="D91" s="395"/>
      <c r="E91" s="395"/>
      <c r="F91" s="395"/>
      <c r="G91" s="395"/>
      <c r="H91" s="395"/>
      <c r="I91" s="395"/>
      <c r="J91" s="395"/>
      <c r="K91" s="396" t="s">
        <v>478</v>
      </c>
      <c r="L91" s="396"/>
      <c r="M91" s="396"/>
      <c r="N91" s="396"/>
      <c r="O91" s="396" t="s">
        <v>479</v>
      </c>
      <c r="P91" s="396"/>
      <c r="Q91" s="396"/>
      <c r="R91" s="396"/>
      <c r="S91" s="396"/>
      <c r="T91" s="396"/>
      <c r="U91" s="396" t="s">
        <v>480</v>
      </c>
      <c r="V91" s="396"/>
      <c r="W91" s="396"/>
      <c r="X91" s="396"/>
      <c r="Y91" s="396"/>
      <c r="Z91" s="396"/>
      <c r="AA91" s="396" t="s">
        <v>481</v>
      </c>
      <c r="AB91" s="396"/>
      <c r="AC91" s="396"/>
      <c r="AD91" s="396"/>
      <c r="AE91" s="396"/>
      <c r="AF91" s="397"/>
    </row>
    <row r="92" spans="1:48" ht="15.2" customHeight="1" x14ac:dyDescent="0.2">
      <c r="A92" s="394" t="s">
        <v>482</v>
      </c>
      <c r="B92" s="395"/>
      <c r="C92" s="395"/>
      <c r="D92" s="395"/>
      <c r="E92" s="395"/>
      <c r="F92" s="395"/>
      <c r="G92" s="395"/>
      <c r="H92" s="395"/>
      <c r="I92" s="395"/>
      <c r="J92" s="395"/>
      <c r="K92" s="396" t="s">
        <v>483</v>
      </c>
      <c r="L92" s="396"/>
      <c r="M92" s="396"/>
      <c r="N92" s="396"/>
      <c r="O92" s="396" t="s">
        <v>484</v>
      </c>
      <c r="P92" s="396"/>
      <c r="Q92" s="396"/>
      <c r="R92" s="396"/>
      <c r="S92" s="396"/>
      <c r="T92" s="396"/>
      <c r="U92" s="396" t="s">
        <v>485</v>
      </c>
      <c r="V92" s="396"/>
      <c r="W92" s="396"/>
      <c r="X92" s="396"/>
      <c r="Y92" s="396"/>
      <c r="Z92" s="396"/>
      <c r="AA92" s="396" t="s">
        <v>486</v>
      </c>
      <c r="AB92" s="396"/>
      <c r="AC92" s="396"/>
      <c r="AD92" s="396"/>
      <c r="AE92" s="396"/>
      <c r="AF92" s="397"/>
    </row>
    <row r="93" spans="1:48" ht="15.2" customHeight="1" x14ac:dyDescent="0.2">
      <c r="A93" s="394" t="s">
        <v>487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6" t="s">
        <v>488</v>
      </c>
      <c r="L93" s="396"/>
      <c r="M93" s="396"/>
      <c r="N93" s="396"/>
      <c r="O93" s="396" t="s">
        <v>350</v>
      </c>
      <c r="P93" s="396"/>
      <c r="Q93" s="396"/>
      <c r="R93" s="396"/>
      <c r="S93" s="396"/>
      <c r="T93" s="396"/>
      <c r="U93" s="396" t="s">
        <v>350</v>
      </c>
      <c r="V93" s="396"/>
      <c r="W93" s="396"/>
      <c r="X93" s="396"/>
      <c r="Y93" s="396"/>
      <c r="Z93" s="396"/>
      <c r="AA93" s="396" t="s">
        <v>350</v>
      </c>
      <c r="AB93" s="396"/>
      <c r="AC93" s="396"/>
      <c r="AD93" s="396"/>
      <c r="AE93" s="396"/>
      <c r="AF93" s="397"/>
    </row>
    <row r="94" spans="1:48" ht="15.2" customHeight="1" x14ac:dyDescent="0.2">
      <c r="A94" s="394" t="s">
        <v>489</v>
      </c>
      <c r="B94" s="395"/>
      <c r="C94" s="395"/>
      <c r="D94" s="395"/>
      <c r="E94" s="395"/>
      <c r="F94" s="395"/>
      <c r="G94" s="395"/>
      <c r="H94" s="395"/>
      <c r="I94" s="395"/>
      <c r="J94" s="395"/>
      <c r="K94" s="396" t="s">
        <v>490</v>
      </c>
      <c r="L94" s="396"/>
      <c r="M94" s="396"/>
      <c r="N94" s="396"/>
      <c r="O94" s="396" t="s">
        <v>491</v>
      </c>
      <c r="P94" s="396"/>
      <c r="Q94" s="396"/>
      <c r="R94" s="396"/>
      <c r="S94" s="396"/>
      <c r="T94" s="396"/>
      <c r="U94" s="396" t="s">
        <v>492</v>
      </c>
      <c r="V94" s="396"/>
      <c r="W94" s="396"/>
      <c r="X94" s="396"/>
      <c r="Y94" s="396"/>
      <c r="Z94" s="396"/>
      <c r="AA94" s="396" t="s">
        <v>493</v>
      </c>
      <c r="AB94" s="396"/>
      <c r="AC94" s="396"/>
      <c r="AD94" s="396"/>
      <c r="AE94" s="396"/>
      <c r="AF94" s="397"/>
    </row>
    <row r="95" spans="1:48" ht="15.2" customHeight="1" x14ac:dyDescent="0.2">
      <c r="A95" s="394" t="s">
        <v>494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6" t="s">
        <v>495</v>
      </c>
      <c r="L95" s="396"/>
      <c r="M95" s="396"/>
      <c r="N95" s="396"/>
      <c r="O95" s="396" t="s">
        <v>496</v>
      </c>
      <c r="P95" s="396"/>
      <c r="Q95" s="396"/>
      <c r="R95" s="396"/>
      <c r="S95" s="396"/>
      <c r="T95" s="396"/>
      <c r="U95" s="396" t="s">
        <v>497</v>
      </c>
      <c r="V95" s="396"/>
      <c r="W95" s="396"/>
      <c r="X95" s="396"/>
      <c r="Y95" s="396"/>
      <c r="Z95" s="396"/>
      <c r="AA95" s="396" t="s">
        <v>498</v>
      </c>
      <c r="AB95" s="396"/>
      <c r="AC95" s="396"/>
      <c r="AD95" s="396"/>
      <c r="AE95" s="396"/>
      <c r="AF95" s="397"/>
    </row>
    <row r="96" spans="1:48" ht="25.35" customHeight="1" x14ac:dyDescent="0.2">
      <c r="A96" s="394" t="s">
        <v>499</v>
      </c>
      <c r="B96" s="395"/>
      <c r="C96" s="395"/>
      <c r="D96" s="395"/>
      <c r="E96" s="395"/>
      <c r="F96" s="395"/>
      <c r="G96" s="395"/>
      <c r="H96" s="395"/>
      <c r="I96" s="395"/>
      <c r="J96" s="395"/>
      <c r="K96" s="396" t="s">
        <v>500</v>
      </c>
      <c r="L96" s="396"/>
      <c r="M96" s="396"/>
      <c r="N96" s="396"/>
      <c r="O96" s="396" t="s">
        <v>501</v>
      </c>
      <c r="P96" s="396"/>
      <c r="Q96" s="396"/>
      <c r="R96" s="396"/>
      <c r="S96" s="396"/>
      <c r="T96" s="396"/>
      <c r="U96" s="396" t="s">
        <v>350</v>
      </c>
      <c r="V96" s="396"/>
      <c r="W96" s="396"/>
      <c r="X96" s="396"/>
      <c r="Y96" s="396"/>
      <c r="Z96" s="396"/>
      <c r="AA96" s="396" t="s">
        <v>350</v>
      </c>
      <c r="AB96" s="396"/>
      <c r="AC96" s="396"/>
      <c r="AD96" s="396"/>
      <c r="AE96" s="396"/>
      <c r="AF96" s="397"/>
    </row>
    <row r="97" spans="1:32" ht="15.2" customHeight="1" x14ac:dyDescent="0.2">
      <c r="A97" s="394" t="s">
        <v>502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6" t="s">
        <v>503</v>
      </c>
      <c r="L97" s="396"/>
      <c r="M97" s="396"/>
      <c r="N97" s="396"/>
      <c r="O97" s="396" t="s">
        <v>504</v>
      </c>
      <c r="P97" s="396"/>
      <c r="Q97" s="396"/>
      <c r="R97" s="396"/>
      <c r="S97" s="396"/>
      <c r="T97" s="396"/>
      <c r="U97" s="396" t="s">
        <v>505</v>
      </c>
      <c r="V97" s="396"/>
      <c r="W97" s="396"/>
      <c r="X97" s="396"/>
      <c r="Y97" s="396"/>
      <c r="Z97" s="396"/>
      <c r="AA97" s="396" t="s">
        <v>506</v>
      </c>
      <c r="AB97" s="396"/>
      <c r="AC97" s="396"/>
      <c r="AD97" s="396"/>
      <c r="AE97" s="396"/>
      <c r="AF97" s="397"/>
    </row>
    <row r="98" spans="1:32" ht="25.35" customHeight="1" x14ac:dyDescent="0.2">
      <c r="A98" s="394" t="s">
        <v>507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6" t="s">
        <v>508</v>
      </c>
      <c r="L98" s="396"/>
      <c r="M98" s="396"/>
      <c r="N98" s="396"/>
      <c r="O98" s="396" t="s">
        <v>509</v>
      </c>
      <c r="P98" s="396"/>
      <c r="Q98" s="396"/>
      <c r="R98" s="396"/>
      <c r="S98" s="396"/>
      <c r="T98" s="396"/>
      <c r="U98" s="396" t="s">
        <v>350</v>
      </c>
      <c r="V98" s="396"/>
      <c r="W98" s="396"/>
      <c r="X98" s="396"/>
      <c r="Y98" s="396"/>
      <c r="Z98" s="396"/>
      <c r="AA98" s="396" t="s">
        <v>350</v>
      </c>
      <c r="AB98" s="396"/>
      <c r="AC98" s="396"/>
      <c r="AD98" s="396"/>
      <c r="AE98" s="396"/>
      <c r="AF98" s="397"/>
    </row>
    <row r="99" spans="1:32" ht="15.2" customHeight="1" x14ac:dyDescent="0.2">
      <c r="A99" s="394" t="s">
        <v>510</v>
      </c>
      <c r="B99" s="395"/>
      <c r="C99" s="395"/>
      <c r="D99" s="395"/>
      <c r="E99" s="395"/>
      <c r="F99" s="395"/>
      <c r="G99" s="395"/>
      <c r="H99" s="395"/>
      <c r="I99" s="395"/>
      <c r="J99" s="395"/>
      <c r="K99" s="396" t="s">
        <v>511</v>
      </c>
      <c r="L99" s="396"/>
      <c r="M99" s="396"/>
      <c r="N99" s="396"/>
      <c r="O99" s="396" t="s">
        <v>350</v>
      </c>
      <c r="P99" s="396"/>
      <c r="Q99" s="396"/>
      <c r="R99" s="396"/>
      <c r="S99" s="396"/>
      <c r="T99" s="396"/>
      <c r="U99" s="396" t="s">
        <v>350</v>
      </c>
      <c r="V99" s="396"/>
      <c r="W99" s="396"/>
      <c r="X99" s="396"/>
      <c r="Y99" s="396"/>
      <c r="Z99" s="396"/>
      <c r="AA99" s="396" t="s">
        <v>350</v>
      </c>
      <c r="AB99" s="396"/>
      <c r="AC99" s="396"/>
      <c r="AD99" s="396"/>
      <c r="AE99" s="396"/>
      <c r="AF99" s="397"/>
    </row>
    <row r="100" spans="1:32" ht="15.2" customHeight="1" x14ac:dyDescent="0.2">
      <c r="A100" s="394" t="s">
        <v>512</v>
      </c>
      <c r="B100" s="395"/>
      <c r="C100" s="395"/>
      <c r="D100" s="395"/>
      <c r="E100" s="395"/>
      <c r="F100" s="395"/>
      <c r="G100" s="395"/>
      <c r="H100" s="395"/>
      <c r="I100" s="395"/>
      <c r="J100" s="395"/>
      <c r="K100" s="396" t="s">
        <v>513</v>
      </c>
      <c r="L100" s="396"/>
      <c r="M100" s="396"/>
      <c r="N100" s="396"/>
      <c r="O100" s="396" t="s">
        <v>514</v>
      </c>
      <c r="P100" s="396"/>
      <c r="Q100" s="396"/>
      <c r="R100" s="396"/>
      <c r="S100" s="396"/>
      <c r="T100" s="396"/>
      <c r="U100" s="396" t="s">
        <v>515</v>
      </c>
      <c r="V100" s="396"/>
      <c r="W100" s="396"/>
      <c r="X100" s="396"/>
      <c r="Y100" s="396"/>
      <c r="Z100" s="396"/>
      <c r="AA100" s="396" t="s">
        <v>516</v>
      </c>
      <c r="AB100" s="396"/>
      <c r="AC100" s="396"/>
      <c r="AD100" s="396"/>
      <c r="AE100" s="396"/>
      <c r="AF100" s="397"/>
    </row>
    <row r="101" spans="1:32" ht="0.75" customHeight="1" x14ac:dyDescent="0.2">
      <c r="A101" s="394" t="s">
        <v>17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6" t="s">
        <v>17</v>
      </c>
      <c r="L101" s="396"/>
      <c r="M101" s="396"/>
      <c r="N101" s="396"/>
      <c r="O101" s="396" t="s">
        <v>17</v>
      </c>
      <c r="P101" s="396"/>
      <c r="Q101" s="396"/>
      <c r="R101" s="396"/>
      <c r="S101" s="396"/>
      <c r="T101" s="396"/>
      <c r="U101" s="396" t="s">
        <v>17</v>
      </c>
      <c r="V101" s="396"/>
      <c r="W101" s="396"/>
      <c r="X101" s="396"/>
      <c r="Y101" s="396"/>
      <c r="Z101" s="396"/>
      <c r="AA101" s="396" t="s">
        <v>17</v>
      </c>
      <c r="AB101" s="396"/>
      <c r="AC101" s="396"/>
      <c r="AD101" s="396"/>
      <c r="AE101" s="396"/>
      <c r="AF101" s="397"/>
    </row>
    <row r="102" spans="1:32" ht="15.2" customHeight="1" x14ac:dyDescent="0.2">
      <c r="A102" s="394" t="s">
        <v>517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6" t="s">
        <v>17</v>
      </c>
      <c r="L102" s="396"/>
      <c r="M102" s="396"/>
      <c r="N102" s="396"/>
      <c r="O102" s="396" t="s">
        <v>17</v>
      </c>
      <c r="P102" s="396"/>
      <c r="Q102" s="396"/>
      <c r="R102" s="396"/>
      <c r="S102" s="396"/>
      <c r="T102" s="396"/>
      <c r="U102" s="396" t="s">
        <v>17</v>
      </c>
      <c r="V102" s="396"/>
      <c r="W102" s="396"/>
      <c r="X102" s="396"/>
      <c r="Y102" s="396"/>
      <c r="Z102" s="396"/>
      <c r="AA102" s="396" t="s">
        <v>17</v>
      </c>
      <c r="AB102" s="396"/>
      <c r="AC102" s="396"/>
      <c r="AD102" s="396"/>
      <c r="AE102" s="396"/>
      <c r="AF102" s="397"/>
    </row>
    <row r="103" spans="1:32" ht="15.2" customHeight="1" x14ac:dyDescent="0.2">
      <c r="A103" s="394" t="s">
        <v>518</v>
      </c>
      <c r="B103" s="395"/>
      <c r="C103" s="395"/>
      <c r="D103" s="395"/>
      <c r="E103" s="395"/>
      <c r="F103" s="395"/>
      <c r="G103" s="395"/>
      <c r="H103" s="395"/>
      <c r="I103" s="395"/>
      <c r="J103" s="395"/>
      <c r="K103" s="396" t="s">
        <v>519</v>
      </c>
      <c r="L103" s="396"/>
      <c r="M103" s="396"/>
      <c r="N103" s="396"/>
      <c r="O103" s="396" t="s">
        <v>520</v>
      </c>
      <c r="P103" s="396"/>
      <c r="Q103" s="396"/>
      <c r="R103" s="396"/>
      <c r="S103" s="396"/>
      <c r="T103" s="396"/>
      <c r="U103" s="396" t="s">
        <v>521</v>
      </c>
      <c r="V103" s="396"/>
      <c r="W103" s="396"/>
      <c r="X103" s="396"/>
      <c r="Y103" s="396"/>
      <c r="Z103" s="396"/>
      <c r="AA103" s="396" t="s">
        <v>522</v>
      </c>
      <c r="AB103" s="396"/>
      <c r="AC103" s="396"/>
      <c r="AD103" s="396"/>
      <c r="AE103" s="396"/>
      <c r="AF103" s="397"/>
    </row>
    <row r="104" spans="1:32" ht="15.2" customHeight="1" x14ac:dyDescent="0.2">
      <c r="A104" s="394" t="s">
        <v>523</v>
      </c>
      <c r="B104" s="395"/>
      <c r="C104" s="395"/>
      <c r="D104" s="395"/>
      <c r="E104" s="395"/>
      <c r="F104" s="395"/>
      <c r="G104" s="395"/>
      <c r="H104" s="395"/>
      <c r="I104" s="395"/>
      <c r="J104" s="395"/>
      <c r="K104" s="396" t="s">
        <v>524</v>
      </c>
      <c r="L104" s="396"/>
      <c r="M104" s="396"/>
      <c r="N104" s="396"/>
      <c r="O104" s="396" t="s">
        <v>525</v>
      </c>
      <c r="P104" s="396"/>
      <c r="Q104" s="396"/>
      <c r="R104" s="396"/>
      <c r="S104" s="396"/>
      <c r="T104" s="396"/>
      <c r="U104" s="396" t="s">
        <v>525</v>
      </c>
      <c r="V104" s="396"/>
      <c r="W104" s="396"/>
      <c r="X104" s="396"/>
      <c r="Y104" s="396"/>
      <c r="Z104" s="396"/>
      <c r="AA104" s="396" t="s">
        <v>431</v>
      </c>
      <c r="AB104" s="396"/>
      <c r="AC104" s="396"/>
      <c r="AD104" s="396"/>
      <c r="AE104" s="396"/>
      <c r="AF104" s="397"/>
    </row>
    <row r="105" spans="1:32" ht="15.2" customHeight="1" x14ac:dyDescent="0.2">
      <c r="A105" s="394" t="s">
        <v>526</v>
      </c>
      <c r="B105" s="395"/>
      <c r="C105" s="395"/>
      <c r="D105" s="395"/>
      <c r="E105" s="395"/>
      <c r="F105" s="395"/>
      <c r="G105" s="395"/>
      <c r="H105" s="395"/>
      <c r="I105" s="395"/>
      <c r="J105" s="395"/>
      <c r="K105" s="396" t="s">
        <v>527</v>
      </c>
      <c r="L105" s="396"/>
      <c r="M105" s="396"/>
      <c r="N105" s="396"/>
      <c r="O105" s="396" t="s">
        <v>350</v>
      </c>
      <c r="P105" s="396"/>
      <c r="Q105" s="396"/>
      <c r="R105" s="396"/>
      <c r="S105" s="396"/>
      <c r="T105" s="396"/>
      <c r="U105" s="396" t="s">
        <v>350</v>
      </c>
      <c r="V105" s="396"/>
      <c r="W105" s="396"/>
      <c r="X105" s="396"/>
      <c r="Y105" s="396"/>
      <c r="Z105" s="396"/>
      <c r="AA105" s="396" t="s">
        <v>350</v>
      </c>
      <c r="AB105" s="396"/>
      <c r="AC105" s="396"/>
      <c r="AD105" s="396"/>
      <c r="AE105" s="396"/>
      <c r="AF105" s="397"/>
    </row>
    <row r="106" spans="1:32" ht="25.35" customHeight="1" x14ac:dyDescent="0.2">
      <c r="A106" s="394" t="s">
        <v>528</v>
      </c>
      <c r="B106" s="395"/>
      <c r="C106" s="395"/>
      <c r="D106" s="395"/>
      <c r="E106" s="395"/>
      <c r="F106" s="395"/>
      <c r="G106" s="395"/>
      <c r="H106" s="395"/>
      <c r="I106" s="395"/>
      <c r="J106" s="395"/>
      <c r="K106" s="396" t="s">
        <v>529</v>
      </c>
      <c r="L106" s="396"/>
      <c r="M106" s="396"/>
      <c r="N106" s="396"/>
      <c r="O106" s="396" t="s">
        <v>530</v>
      </c>
      <c r="P106" s="396"/>
      <c r="Q106" s="396"/>
      <c r="R106" s="396"/>
      <c r="S106" s="396"/>
      <c r="T106" s="396"/>
      <c r="U106" s="396" t="s">
        <v>530</v>
      </c>
      <c r="V106" s="396"/>
      <c r="W106" s="396"/>
      <c r="X106" s="396"/>
      <c r="Y106" s="396"/>
      <c r="Z106" s="396"/>
      <c r="AA106" s="396" t="s">
        <v>431</v>
      </c>
      <c r="AB106" s="396"/>
      <c r="AC106" s="396"/>
      <c r="AD106" s="396"/>
      <c r="AE106" s="396"/>
      <c r="AF106" s="397"/>
    </row>
    <row r="107" spans="1:32" ht="15.2" customHeight="1" x14ac:dyDescent="0.2">
      <c r="A107" s="394" t="s">
        <v>531</v>
      </c>
      <c r="B107" s="395"/>
      <c r="C107" s="395"/>
      <c r="D107" s="395"/>
      <c r="E107" s="395"/>
      <c r="F107" s="395"/>
      <c r="G107" s="395"/>
      <c r="H107" s="395"/>
      <c r="I107" s="395"/>
      <c r="J107" s="395"/>
      <c r="K107" s="396" t="s">
        <v>532</v>
      </c>
      <c r="L107" s="396"/>
      <c r="M107" s="396"/>
      <c r="N107" s="396"/>
      <c r="O107" s="396" t="s">
        <v>533</v>
      </c>
      <c r="P107" s="396"/>
      <c r="Q107" s="396"/>
      <c r="R107" s="396"/>
      <c r="S107" s="396"/>
      <c r="T107" s="396"/>
      <c r="U107" s="396" t="s">
        <v>534</v>
      </c>
      <c r="V107" s="396"/>
      <c r="W107" s="396"/>
      <c r="X107" s="396"/>
      <c r="Y107" s="396"/>
      <c r="Z107" s="396"/>
      <c r="AA107" s="396" t="s">
        <v>535</v>
      </c>
      <c r="AB107" s="396"/>
      <c r="AC107" s="396"/>
      <c r="AD107" s="396"/>
      <c r="AE107" s="396"/>
      <c r="AF107" s="397"/>
    </row>
    <row r="108" spans="1:32" ht="15.2" customHeight="1" x14ac:dyDescent="0.2">
      <c r="A108" s="394" t="s">
        <v>536</v>
      </c>
      <c r="B108" s="395"/>
      <c r="C108" s="395"/>
      <c r="D108" s="395"/>
      <c r="E108" s="395"/>
      <c r="F108" s="395"/>
      <c r="G108" s="395"/>
      <c r="H108" s="395"/>
      <c r="I108" s="395"/>
      <c r="J108" s="395"/>
      <c r="K108" s="396" t="s">
        <v>537</v>
      </c>
      <c r="L108" s="396"/>
      <c r="M108" s="396"/>
      <c r="N108" s="396"/>
      <c r="O108" s="396" t="s">
        <v>350</v>
      </c>
      <c r="P108" s="396"/>
      <c r="Q108" s="396"/>
      <c r="R108" s="396"/>
      <c r="S108" s="396"/>
      <c r="T108" s="396"/>
      <c r="U108" s="396" t="s">
        <v>350</v>
      </c>
      <c r="V108" s="396"/>
      <c r="W108" s="396"/>
      <c r="X108" s="396"/>
      <c r="Y108" s="396"/>
      <c r="Z108" s="396"/>
      <c r="AA108" s="396" t="s">
        <v>350</v>
      </c>
      <c r="AB108" s="396"/>
      <c r="AC108" s="396"/>
      <c r="AD108" s="396"/>
      <c r="AE108" s="396"/>
      <c r="AF108" s="397"/>
    </row>
    <row r="109" spans="1:32" ht="15.2" customHeight="1" x14ac:dyDescent="0.2">
      <c r="A109" s="394" t="s">
        <v>538</v>
      </c>
      <c r="B109" s="395"/>
      <c r="C109" s="395"/>
      <c r="D109" s="395"/>
      <c r="E109" s="395"/>
      <c r="F109" s="395"/>
      <c r="G109" s="395"/>
      <c r="H109" s="395"/>
      <c r="I109" s="395"/>
      <c r="J109" s="395"/>
      <c r="K109" s="396" t="s">
        <v>539</v>
      </c>
      <c r="L109" s="396"/>
      <c r="M109" s="396"/>
      <c r="N109" s="396"/>
      <c r="O109" s="396" t="s">
        <v>540</v>
      </c>
      <c r="P109" s="396"/>
      <c r="Q109" s="396"/>
      <c r="R109" s="396"/>
      <c r="S109" s="396"/>
      <c r="T109" s="396"/>
      <c r="U109" s="396" t="s">
        <v>541</v>
      </c>
      <c r="V109" s="396"/>
      <c r="W109" s="396"/>
      <c r="X109" s="396"/>
      <c r="Y109" s="396"/>
      <c r="Z109" s="396"/>
      <c r="AA109" s="396" t="s">
        <v>542</v>
      </c>
      <c r="AB109" s="396"/>
      <c r="AC109" s="396"/>
      <c r="AD109" s="396"/>
      <c r="AE109" s="396"/>
      <c r="AF109" s="397"/>
    </row>
    <row r="110" spans="1:32" ht="15.2" customHeight="1" x14ac:dyDescent="0.2">
      <c r="A110" s="394" t="s">
        <v>543</v>
      </c>
      <c r="B110" s="395"/>
      <c r="C110" s="395"/>
      <c r="D110" s="395"/>
      <c r="E110" s="395"/>
      <c r="F110" s="395"/>
      <c r="G110" s="395"/>
      <c r="H110" s="395"/>
      <c r="I110" s="395"/>
      <c r="J110" s="395"/>
      <c r="K110" s="396" t="s">
        <v>544</v>
      </c>
      <c r="L110" s="396"/>
      <c r="M110" s="396"/>
      <c r="N110" s="396"/>
      <c r="O110" s="396" t="s">
        <v>545</v>
      </c>
      <c r="P110" s="396"/>
      <c r="Q110" s="396"/>
      <c r="R110" s="396"/>
      <c r="S110" s="396"/>
      <c r="T110" s="396"/>
      <c r="U110" s="396" t="s">
        <v>546</v>
      </c>
      <c r="V110" s="396"/>
      <c r="W110" s="396"/>
      <c r="X110" s="396"/>
      <c r="Y110" s="396"/>
      <c r="Z110" s="396"/>
      <c r="AA110" s="396" t="s">
        <v>547</v>
      </c>
      <c r="AB110" s="396"/>
      <c r="AC110" s="396"/>
      <c r="AD110" s="396"/>
      <c r="AE110" s="396"/>
      <c r="AF110" s="397"/>
    </row>
    <row r="111" spans="1:32" ht="25.35" customHeight="1" x14ac:dyDescent="0.2">
      <c r="A111" s="394" t="s">
        <v>548</v>
      </c>
      <c r="B111" s="395"/>
      <c r="C111" s="395"/>
      <c r="D111" s="395"/>
      <c r="E111" s="395"/>
      <c r="F111" s="395"/>
      <c r="G111" s="395"/>
      <c r="H111" s="395"/>
      <c r="I111" s="395"/>
      <c r="J111" s="395"/>
      <c r="K111" s="396" t="s">
        <v>549</v>
      </c>
      <c r="L111" s="396"/>
      <c r="M111" s="396"/>
      <c r="N111" s="396"/>
      <c r="O111" s="396" t="s">
        <v>350</v>
      </c>
      <c r="P111" s="396"/>
      <c r="Q111" s="396"/>
      <c r="R111" s="396"/>
      <c r="S111" s="396"/>
      <c r="T111" s="396"/>
      <c r="U111" s="396" t="s">
        <v>350</v>
      </c>
      <c r="V111" s="396"/>
      <c r="W111" s="396"/>
      <c r="X111" s="396"/>
      <c r="Y111" s="396"/>
      <c r="Z111" s="396"/>
      <c r="AA111" s="396" t="s">
        <v>350</v>
      </c>
      <c r="AB111" s="396"/>
      <c r="AC111" s="396"/>
      <c r="AD111" s="396"/>
      <c r="AE111" s="396"/>
      <c r="AF111" s="397"/>
    </row>
    <row r="112" spans="1:32" ht="25.35" customHeight="1" x14ac:dyDescent="0.2">
      <c r="A112" s="394" t="s">
        <v>550</v>
      </c>
      <c r="B112" s="395"/>
      <c r="C112" s="395"/>
      <c r="D112" s="395"/>
      <c r="E112" s="395"/>
      <c r="F112" s="395"/>
      <c r="G112" s="395"/>
      <c r="H112" s="395"/>
      <c r="I112" s="395"/>
      <c r="J112" s="395"/>
      <c r="K112" s="396" t="s">
        <v>551</v>
      </c>
      <c r="L112" s="396"/>
      <c r="M112" s="396"/>
      <c r="N112" s="396"/>
      <c r="O112" s="396" t="s">
        <v>545</v>
      </c>
      <c r="P112" s="396"/>
      <c r="Q112" s="396"/>
      <c r="R112" s="396"/>
      <c r="S112" s="396"/>
      <c r="T112" s="396"/>
      <c r="U112" s="396" t="s">
        <v>546</v>
      </c>
      <c r="V112" s="396"/>
      <c r="W112" s="396"/>
      <c r="X112" s="396"/>
      <c r="Y112" s="396"/>
      <c r="Z112" s="396"/>
      <c r="AA112" s="396" t="s">
        <v>547</v>
      </c>
      <c r="AB112" s="396"/>
      <c r="AC112" s="396"/>
      <c r="AD112" s="396"/>
      <c r="AE112" s="396"/>
      <c r="AF112" s="397"/>
    </row>
    <row r="113" spans="1:32" ht="15.2" customHeight="1" x14ac:dyDescent="0.2">
      <c r="A113" s="394" t="s">
        <v>552</v>
      </c>
      <c r="B113" s="395"/>
      <c r="C113" s="395"/>
      <c r="D113" s="395"/>
      <c r="E113" s="395"/>
      <c r="F113" s="395"/>
      <c r="G113" s="395"/>
      <c r="H113" s="395"/>
      <c r="I113" s="395"/>
      <c r="J113" s="395"/>
      <c r="K113" s="396" t="s">
        <v>553</v>
      </c>
      <c r="L113" s="396"/>
      <c r="M113" s="396"/>
      <c r="N113" s="396"/>
      <c r="O113" s="396" t="s">
        <v>350</v>
      </c>
      <c r="P113" s="396"/>
      <c r="Q113" s="396"/>
      <c r="R113" s="396"/>
      <c r="S113" s="396"/>
      <c r="T113" s="396"/>
      <c r="U113" s="396" t="s">
        <v>350</v>
      </c>
      <c r="V113" s="396"/>
      <c r="W113" s="396"/>
      <c r="X113" s="396"/>
      <c r="Y113" s="396"/>
      <c r="Z113" s="396"/>
      <c r="AA113" s="396" t="s">
        <v>350</v>
      </c>
      <c r="AB113" s="396"/>
      <c r="AC113" s="396"/>
      <c r="AD113" s="396"/>
      <c r="AE113" s="396"/>
      <c r="AF113" s="397"/>
    </row>
    <row r="114" spans="1:32" ht="25.35" customHeight="1" x14ac:dyDescent="0.2">
      <c r="A114" s="394" t="s">
        <v>554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6" t="s">
        <v>555</v>
      </c>
      <c r="L114" s="396"/>
      <c r="M114" s="396"/>
      <c r="N114" s="396"/>
      <c r="O114" s="396" t="s">
        <v>350</v>
      </c>
      <c r="P114" s="396"/>
      <c r="Q114" s="396"/>
      <c r="R114" s="396"/>
      <c r="S114" s="396"/>
      <c r="T114" s="396"/>
      <c r="U114" s="396" t="s">
        <v>350</v>
      </c>
      <c r="V114" s="396"/>
      <c r="W114" s="396"/>
      <c r="X114" s="396"/>
      <c r="Y114" s="396"/>
      <c r="Z114" s="396"/>
      <c r="AA114" s="396" t="s">
        <v>350</v>
      </c>
      <c r="AB114" s="396"/>
      <c r="AC114" s="396"/>
      <c r="AD114" s="396"/>
      <c r="AE114" s="396"/>
      <c r="AF114" s="397"/>
    </row>
    <row r="115" spans="1:32" ht="25.35" customHeight="1" x14ac:dyDescent="0.2">
      <c r="A115" s="394" t="s">
        <v>556</v>
      </c>
      <c r="B115" s="395"/>
      <c r="C115" s="395"/>
      <c r="D115" s="395"/>
      <c r="E115" s="395"/>
      <c r="F115" s="395"/>
      <c r="G115" s="395"/>
      <c r="H115" s="395"/>
      <c r="I115" s="395"/>
      <c r="J115" s="395"/>
      <c r="K115" s="396" t="s">
        <v>557</v>
      </c>
      <c r="L115" s="396"/>
      <c r="M115" s="396"/>
      <c r="N115" s="396"/>
      <c r="O115" s="396" t="s">
        <v>558</v>
      </c>
      <c r="P115" s="396"/>
      <c r="Q115" s="396"/>
      <c r="R115" s="396"/>
      <c r="S115" s="396"/>
      <c r="T115" s="396"/>
      <c r="U115" s="396" t="s">
        <v>559</v>
      </c>
      <c r="V115" s="396"/>
      <c r="W115" s="396"/>
      <c r="X115" s="396"/>
      <c r="Y115" s="396"/>
      <c r="Z115" s="396"/>
      <c r="AA115" s="396" t="s">
        <v>560</v>
      </c>
      <c r="AB115" s="396"/>
      <c r="AC115" s="396"/>
      <c r="AD115" s="396"/>
      <c r="AE115" s="396"/>
      <c r="AF115" s="397"/>
    </row>
    <row r="116" spans="1:32" ht="14.25" customHeight="1" x14ac:dyDescent="0.2">
      <c r="A116" s="394" t="s">
        <v>561</v>
      </c>
      <c r="B116" s="395"/>
      <c r="C116" s="395"/>
      <c r="D116" s="395"/>
      <c r="E116" s="395"/>
      <c r="F116" s="395"/>
      <c r="G116" s="395"/>
      <c r="H116" s="395"/>
      <c r="I116" s="395"/>
      <c r="J116" s="395"/>
      <c r="K116" s="396" t="s">
        <v>562</v>
      </c>
      <c r="L116" s="396"/>
      <c r="M116" s="396"/>
      <c r="N116" s="396"/>
      <c r="O116" s="396" t="s">
        <v>514</v>
      </c>
      <c r="P116" s="396"/>
      <c r="Q116" s="396"/>
      <c r="R116" s="396"/>
      <c r="S116" s="396"/>
      <c r="T116" s="396"/>
      <c r="U116" s="396" t="s">
        <v>515</v>
      </c>
      <c r="V116" s="396"/>
      <c r="W116" s="396"/>
      <c r="X116" s="396"/>
      <c r="Y116" s="396"/>
      <c r="Z116" s="396"/>
      <c r="AA116" s="396" t="s">
        <v>516</v>
      </c>
      <c r="AB116" s="396"/>
      <c r="AC116" s="396"/>
      <c r="AD116" s="396"/>
      <c r="AE116" s="396"/>
      <c r="AF116" s="397"/>
    </row>
    <row r="117" spans="1:32" ht="3" hidden="1" customHeight="1" x14ac:dyDescent="0.2">
      <c r="A117" s="394" t="s">
        <v>17</v>
      </c>
      <c r="B117" s="395"/>
      <c r="C117" s="395"/>
      <c r="D117" s="395"/>
      <c r="E117" s="395"/>
      <c r="F117" s="395"/>
      <c r="G117" s="395"/>
      <c r="H117" s="395"/>
      <c r="I117" s="395"/>
      <c r="J117" s="395"/>
      <c r="K117" s="396" t="s">
        <v>17</v>
      </c>
      <c r="L117" s="396"/>
      <c r="M117" s="396"/>
      <c r="N117" s="396"/>
      <c r="O117" s="396" t="s">
        <v>17</v>
      </c>
      <c r="P117" s="396"/>
      <c r="Q117" s="396"/>
      <c r="R117" s="396"/>
      <c r="S117" s="396"/>
      <c r="T117" s="396"/>
      <c r="U117" s="396" t="s">
        <v>17</v>
      </c>
      <c r="V117" s="396"/>
      <c r="W117" s="396"/>
      <c r="X117" s="396"/>
      <c r="Y117" s="396"/>
      <c r="Z117" s="396"/>
      <c r="AA117" s="396" t="s">
        <v>17</v>
      </c>
      <c r="AB117" s="396"/>
      <c r="AC117" s="396"/>
      <c r="AD117" s="396"/>
      <c r="AE117" s="396"/>
      <c r="AF117" s="397"/>
    </row>
    <row r="118" spans="1:32" ht="15.2" customHeight="1" x14ac:dyDescent="0.2">
      <c r="A118" s="394" t="s">
        <v>563</v>
      </c>
      <c r="B118" s="395"/>
      <c r="C118" s="395"/>
      <c r="D118" s="395"/>
      <c r="E118" s="395"/>
      <c r="F118" s="395"/>
      <c r="G118" s="395"/>
      <c r="H118" s="395"/>
      <c r="I118" s="395"/>
      <c r="J118" s="395"/>
      <c r="K118" s="396" t="s">
        <v>564</v>
      </c>
      <c r="L118" s="396"/>
      <c r="M118" s="396"/>
      <c r="N118" s="396"/>
      <c r="O118" s="396" t="s">
        <v>17</v>
      </c>
      <c r="P118" s="396"/>
      <c r="Q118" s="396"/>
      <c r="R118" s="396"/>
      <c r="S118" s="396"/>
      <c r="T118" s="396"/>
      <c r="U118" s="396" t="s">
        <v>17</v>
      </c>
      <c r="V118" s="396"/>
      <c r="W118" s="396"/>
      <c r="X118" s="396"/>
      <c r="Y118" s="396"/>
      <c r="Z118" s="396"/>
      <c r="AA118" s="396" t="s">
        <v>17</v>
      </c>
      <c r="AB118" s="396"/>
      <c r="AC118" s="396"/>
      <c r="AD118" s="396"/>
      <c r="AE118" s="396"/>
      <c r="AF118" s="397"/>
    </row>
    <row r="119" spans="1:32" ht="15.2" customHeight="1" x14ac:dyDescent="0.2">
      <c r="A119" s="394" t="s">
        <v>565</v>
      </c>
      <c r="B119" s="395"/>
      <c r="C119" s="395"/>
      <c r="D119" s="395"/>
      <c r="E119" s="395"/>
      <c r="F119" s="395"/>
      <c r="G119" s="395"/>
      <c r="H119" s="395"/>
      <c r="I119" s="395"/>
      <c r="J119" s="395"/>
      <c r="K119" s="396" t="s">
        <v>566</v>
      </c>
      <c r="L119" s="396"/>
      <c r="M119" s="396"/>
      <c r="N119" s="396"/>
      <c r="O119" s="396" t="s">
        <v>350</v>
      </c>
      <c r="P119" s="396"/>
      <c r="Q119" s="396"/>
      <c r="R119" s="396"/>
      <c r="S119" s="396"/>
      <c r="T119" s="396"/>
      <c r="U119" s="396" t="s">
        <v>350</v>
      </c>
      <c r="V119" s="396"/>
      <c r="W119" s="396"/>
      <c r="X119" s="396"/>
      <c r="Y119" s="396"/>
      <c r="Z119" s="396"/>
      <c r="AA119" s="396" t="s">
        <v>350</v>
      </c>
      <c r="AB119" s="396"/>
      <c r="AC119" s="396"/>
      <c r="AD119" s="396"/>
      <c r="AE119" s="396"/>
      <c r="AF119" s="397"/>
    </row>
    <row r="120" spans="1:32" ht="25.35" customHeight="1" x14ac:dyDescent="0.2">
      <c r="A120" s="394" t="s">
        <v>567</v>
      </c>
      <c r="B120" s="395"/>
      <c r="C120" s="395"/>
      <c r="D120" s="395"/>
      <c r="E120" s="395"/>
      <c r="F120" s="395"/>
      <c r="G120" s="395"/>
      <c r="H120" s="395"/>
      <c r="I120" s="395"/>
      <c r="J120" s="395"/>
      <c r="K120" s="396" t="s">
        <v>568</v>
      </c>
      <c r="L120" s="396"/>
      <c r="M120" s="396"/>
      <c r="N120" s="396"/>
      <c r="O120" s="396" t="s">
        <v>350</v>
      </c>
      <c r="P120" s="396"/>
      <c r="Q120" s="396"/>
      <c r="R120" s="396"/>
      <c r="S120" s="396"/>
      <c r="T120" s="396"/>
      <c r="U120" s="396" t="s">
        <v>350</v>
      </c>
      <c r="V120" s="396"/>
      <c r="W120" s="396"/>
      <c r="X120" s="396"/>
      <c r="Y120" s="396"/>
      <c r="Z120" s="396"/>
      <c r="AA120" s="396" t="s">
        <v>350</v>
      </c>
      <c r="AB120" s="396"/>
      <c r="AC120" s="396"/>
      <c r="AD120" s="396"/>
      <c r="AE120" s="396"/>
      <c r="AF120" s="397"/>
    </row>
    <row r="121" spans="1:32" ht="15.2" customHeight="1" x14ac:dyDescent="0.2">
      <c r="A121" s="394" t="s">
        <v>569</v>
      </c>
      <c r="B121" s="395"/>
      <c r="C121" s="395"/>
      <c r="D121" s="395"/>
      <c r="E121" s="395"/>
      <c r="F121" s="395"/>
      <c r="G121" s="395"/>
      <c r="H121" s="395"/>
      <c r="I121" s="395"/>
      <c r="J121" s="395"/>
      <c r="K121" s="396" t="s">
        <v>570</v>
      </c>
      <c r="L121" s="396"/>
      <c r="M121" s="396"/>
      <c r="N121" s="396"/>
      <c r="O121" s="396" t="s">
        <v>350</v>
      </c>
      <c r="P121" s="396"/>
      <c r="Q121" s="396"/>
      <c r="R121" s="396"/>
      <c r="S121" s="396"/>
      <c r="T121" s="396"/>
      <c r="U121" s="396" t="s">
        <v>350</v>
      </c>
      <c r="V121" s="396"/>
      <c r="W121" s="396"/>
      <c r="X121" s="396"/>
      <c r="Y121" s="396"/>
      <c r="Z121" s="396"/>
      <c r="AA121" s="396" t="s">
        <v>350</v>
      </c>
      <c r="AB121" s="396"/>
      <c r="AC121" s="396"/>
      <c r="AD121" s="396"/>
      <c r="AE121" s="396"/>
      <c r="AF121" s="397"/>
    </row>
    <row r="122" spans="1:32" ht="46.35" customHeight="1" x14ac:dyDescent="0.2">
      <c r="A122" s="394" t="s">
        <v>571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6" t="s">
        <v>572</v>
      </c>
      <c r="L122" s="396"/>
      <c r="M122" s="396"/>
      <c r="N122" s="396"/>
      <c r="O122" s="396" t="s">
        <v>350</v>
      </c>
      <c r="P122" s="396"/>
      <c r="Q122" s="396"/>
      <c r="R122" s="396"/>
      <c r="S122" s="396"/>
      <c r="T122" s="396"/>
      <c r="U122" s="396" t="s">
        <v>350</v>
      </c>
      <c r="V122" s="396"/>
      <c r="W122" s="396"/>
      <c r="X122" s="396"/>
      <c r="Y122" s="396"/>
      <c r="Z122" s="396"/>
      <c r="AA122" s="396" t="s">
        <v>350</v>
      </c>
      <c r="AB122" s="396"/>
      <c r="AC122" s="396"/>
      <c r="AD122" s="396"/>
      <c r="AE122" s="396"/>
      <c r="AF122" s="397"/>
    </row>
    <row r="123" spans="1:32" ht="46.35" customHeight="1" x14ac:dyDescent="0.2">
      <c r="A123" s="394" t="s">
        <v>573</v>
      </c>
      <c r="B123" s="395"/>
      <c r="C123" s="395"/>
      <c r="D123" s="395"/>
      <c r="E123" s="395"/>
      <c r="F123" s="395"/>
      <c r="G123" s="395"/>
      <c r="H123" s="395"/>
      <c r="I123" s="395"/>
      <c r="J123" s="395"/>
      <c r="K123" s="396" t="s">
        <v>574</v>
      </c>
      <c r="L123" s="396"/>
      <c r="M123" s="396"/>
      <c r="N123" s="396"/>
      <c r="O123" s="396" t="s">
        <v>350</v>
      </c>
      <c r="P123" s="396"/>
      <c r="Q123" s="396"/>
      <c r="R123" s="396"/>
      <c r="S123" s="396"/>
      <c r="T123" s="396"/>
      <c r="U123" s="396" t="s">
        <v>350</v>
      </c>
      <c r="V123" s="396"/>
      <c r="W123" s="396"/>
      <c r="X123" s="396"/>
      <c r="Y123" s="396"/>
      <c r="Z123" s="396"/>
      <c r="AA123" s="396" t="s">
        <v>350</v>
      </c>
      <c r="AB123" s="396"/>
      <c r="AC123" s="396"/>
      <c r="AD123" s="396"/>
      <c r="AE123" s="396"/>
      <c r="AF123" s="397"/>
    </row>
    <row r="124" spans="1:32" ht="15.2" customHeight="1" thickBot="1" x14ac:dyDescent="0.25">
      <c r="A124" s="387" t="s">
        <v>575</v>
      </c>
      <c r="B124" s="398"/>
      <c r="C124" s="398"/>
      <c r="D124" s="398"/>
      <c r="E124" s="398"/>
      <c r="F124" s="398"/>
      <c r="G124" s="398"/>
      <c r="H124" s="398"/>
      <c r="I124" s="398"/>
      <c r="J124" s="398"/>
      <c r="K124" s="388" t="s">
        <v>576</v>
      </c>
      <c r="L124" s="388"/>
      <c r="M124" s="388"/>
      <c r="N124" s="388"/>
      <c r="O124" s="388" t="s">
        <v>350</v>
      </c>
      <c r="P124" s="388"/>
      <c r="Q124" s="388"/>
      <c r="R124" s="388"/>
      <c r="S124" s="388"/>
      <c r="T124" s="388"/>
      <c r="U124" s="388" t="s">
        <v>350</v>
      </c>
      <c r="V124" s="388"/>
      <c r="W124" s="388"/>
      <c r="X124" s="388"/>
      <c r="Y124" s="388"/>
      <c r="Z124" s="388"/>
      <c r="AA124" s="388" t="s">
        <v>350</v>
      </c>
      <c r="AB124" s="388"/>
      <c r="AC124" s="388"/>
      <c r="AD124" s="388"/>
      <c r="AE124" s="388"/>
      <c r="AF124" s="389"/>
    </row>
    <row r="125" spans="1:32" ht="15.2" customHeight="1" thickTop="1" thickBot="1" x14ac:dyDescent="0.25">
      <c r="A125" s="406" t="s">
        <v>577</v>
      </c>
      <c r="B125" s="406"/>
      <c r="C125" s="406"/>
      <c r="D125" s="406"/>
      <c r="E125" s="406"/>
      <c r="F125" s="406"/>
      <c r="G125" s="406"/>
      <c r="H125" s="406"/>
      <c r="I125" s="406"/>
      <c r="J125" s="406"/>
      <c r="K125" s="407" t="s">
        <v>578</v>
      </c>
      <c r="L125" s="407"/>
      <c r="M125" s="407"/>
      <c r="N125" s="407"/>
      <c r="O125" s="407" t="s">
        <v>350</v>
      </c>
      <c r="P125" s="407"/>
      <c r="Q125" s="407"/>
      <c r="R125" s="407"/>
      <c r="S125" s="407"/>
      <c r="T125" s="407"/>
      <c r="U125" s="407" t="s">
        <v>350</v>
      </c>
      <c r="V125" s="407"/>
      <c r="W125" s="407"/>
      <c r="X125" s="407"/>
      <c r="Y125" s="407"/>
      <c r="Z125" s="407"/>
      <c r="AA125" s="408" t="s">
        <v>350</v>
      </c>
      <c r="AB125" s="408"/>
      <c r="AC125" s="408"/>
      <c r="AD125" s="408"/>
      <c r="AE125" s="408"/>
      <c r="AF125" s="408"/>
    </row>
    <row r="126" spans="1:32" ht="15.2" customHeight="1" thickBot="1" x14ac:dyDescent="0.25">
      <c r="A126" s="399" t="s">
        <v>579</v>
      </c>
      <c r="B126" s="400"/>
      <c r="C126" s="400"/>
      <c r="D126" s="400"/>
      <c r="E126" s="400"/>
      <c r="F126" s="400"/>
      <c r="G126" s="400"/>
      <c r="H126" s="400"/>
      <c r="I126" s="400"/>
      <c r="J126" s="400"/>
      <c r="K126" s="401" t="s">
        <v>580</v>
      </c>
      <c r="L126" s="401"/>
      <c r="M126" s="401"/>
      <c r="N126" s="401"/>
      <c r="O126" s="401" t="s">
        <v>350</v>
      </c>
      <c r="P126" s="401"/>
      <c r="Q126" s="401"/>
      <c r="R126" s="401"/>
      <c r="S126" s="401"/>
      <c r="T126" s="401"/>
      <c r="U126" s="401" t="s">
        <v>350</v>
      </c>
      <c r="V126" s="401"/>
      <c r="W126" s="401"/>
      <c r="X126" s="401"/>
      <c r="Y126" s="401"/>
      <c r="Z126" s="402"/>
      <c r="AA126" s="403" t="s">
        <v>350</v>
      </c>
      <c r="AB126" s="404"/>
      <c r="AC126" s="404"/>
      <c r="AD126" s="404"/>
      <c r="AE126" s="404"/>
      <c r="AF126" s="405"/>
    </row>
    <row r="127" spans="1:32" x14ac:dyDescent="0.2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</row>
  </sheetData>
  <mergeCells count="596">
    <mergeCell ref="A121:J121"/>
    <mergeCell ref="K121:N121"/>
    <mergeCell ref="O121:T121"/>
    <mergeCell ref="U121:Z121"/>
    <mergeCell ref="AA121:AF121"/>
    <mergeCell ref="A118:J118"/>
    <mergeCell ref="A88:J88"/>
    <mergeCell ref="K88:N88"/>
    <mergeCell ref="O88:T88"/>
    <mergeCell ref="U88:Z88"/>
    <mergeCell ref="AA88:AF88"/>
    <mergeCell ref="A120:J120"/>
    <mergeCell ref="K120:N120"/>
    <mergeCell ref="O120:T120"/>
    <mergeCell ref="U120:Z120"/>
    <mergeCell ref="AA113:AF113"/>
    <mergeCell ref="A114:J114"/>
    <mergeCell ref="K114:N114"/>
    <mergeCell ref="O114:T114"/>
    <mergeCell ref="U114:Z114"/>
    <mergeCell ref="AA114:AF114"/>
    <mergeCell ref="A111:J111"/>
    <mergeCell ref="K111:N111"/>
    <mergeCell ref="O111:T111"/>
    <mergeCell ref="A126:J126"/>
    <mergeCell ref="K126:N126"/>
    <mergeCell ref="O126:T126"/>
    <mergeCell ref="U126:Z126"/>
    <mergeCell ref="AA126:AF126"/>
    <mergeCell ref="A125:J125"/>
    <mergeCell ref="K125:N125"/>
    <mergeCell ref="O125:T125"/>
    <mergeCell ref="U125:Z125"/>
    <mergeCell ref="AA125:AF125"/>
    <mergeCell ref="U47:Z47"/>
    <mergeCell ref="AA47:AF47"/>
    <mergeCell ref="A48:J48"/>
    <mergeCell ref="K48:N48"/>
    <mergeCell ref="O48:T48"/>
    <mergeCell ref="U48:Z48"/>
    <mergeCell ref="AA48:AF48"/>
    <mergeCell ref="AA120:AF120"/>
    <mergeCell ref="A85:AF85"/>
    <mergeCell ref="A86:AF86"/>
    <mergeCell ref="A87:J87"/>
    <mergeCell ref="K87:N87"/>
    <mergeCell ref="O87:T87"/>
    <mergeCell ref="U87:Z87"/>
    <mergeCell ref="AA87:AF87"/>
    <mergeCell ref="A119:J119"/>
    <mergeCell ref="K119:N119"/>
    <mergeCell ref="O119:T119"/>
    <mergeCell ref="U119:Z119"/>
    <mergeCell ref="AA119:AF119"/>
    <mergeCell ref="K118:N118"/>
    <mergeCell ref="O118:T118"/>
    <mergeCell ref="U118:Z118"/>
    <mergeCell ref="AA118:AF118"/>
    <mergeCell ref="A124:J124"/>
    <mergeCell ref="K124:N124"/>
    <mergeCell ref="O124:T124"/>
    <mergeCell ref="U124:Z124"/>
    <mergeCell ref="AA124:AF124"/>
    <mergeCell ref="A122:J122"/>
    <mergeCell ref="K122:N122"/>
    <mergeCell ref="O122:T122"/>
    <mergeCell ref="U122:Z122"/>
    <mergeCell ref="AA122:AF122"/>
    <mergeCell ref="A123:J123"/>
    <mergeCell ref="K123:N123"/>
    <mergeCell ref="O123:T123"/>
    <mergeCell ref="U123:Z123"/>
    <mergeCell ref="AA123:AF123"/>
    <mergeCell ref="A45:AF45"/>
    <mergeCell ref="A46:AF46"/>
    <mergeCell ref="A47:J47"/>
    <mergeCell ref="K47:N47"/>
    <mergeCell ref="O47:T47"/>
    <mergeCell ref="A117:J117"/>
    <mergeCell ref="K117:N117"/>
    <mergeCell ref="O117:T117"/>
    <mergeCell ref="U117:Z117"/>
    <mergeCell ref="AA117:AF117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A113:J113"/>
    <mergeCell ref="K113:N113"/>
    <mergeCell ref="O113:T113"/>
    <mergeCell ref="U113:Z113"/>
    <mergeCell ref="U111:Z111"/>
    <mergeCell ref="AA111:AF111"/>
    <mergeCell ref="A112:J112"/>
    <mergeCell ref="K112:N112"/>
    <mergeCell ref="O112:T112"/>
    <mergeCell ref="U112:Z112"/>
    <mergeCell ref="AA112:AF112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2:AF2"/>
    <mergeCell ref="A3:AF3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</mergeCells>
  <conditionalFormatting sqref="A6:A44 A49:A84 A89:A126">
    <cfRule type="cellIs" dxfId="1" priority="1" stopIfTrue="1" operator="equal">
      <formula>#REF!</formula>
    </cfRule>
  </conditionalFormatting>
  <conditionalFormatting sqref="K6:K44 O6:O44 U6:U44 AA6:AA44 AA49:AA84 U49:U84 O49:O84 K49:K84 K89:K126 O89:O126 U89:U126 AA89:AA126">
    <cfRule type="cellIs" dxfId="0" priority="2" stopIfTrue="1" operator="equal">
      <formula>#REF!</formula>
    </cfRule>
  </conditionalFormatting>
  <pageMargins left="0.7" right="0.7" top="0.75" bottom="0.75" header="0.3" footer="0.3"/>
  <pageSetup paperSize="9" orientation="portrait" r:id="rId1"/>
  <headerFooter>
    <oddHeader>&amp;RSomogyhárságy Község Önkormányzata
4/2019.(V.27.) önkormányzati rendelet
11.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view="pageLayout" topLeftCell="D1" zoomScaleNormal="100" workbookViewId="0">
      <selection activeCell="R2" sqref="R2"/>
    </sheetView>
  </sheetViews>
  <sheetFormatPr defaultRowHeight="12.75" x14ac:dyDescent="0.2"/>
  <cols>
    <col min="1" max="1" width="9.28515625" bestFit="1" customWidth="1"/>
    <col min="2" max="2" width="34.85546875" customWidth="1"/>
    <col min="3" max="3" width="9.28515625" bestFit="1" customWidth="1"/>
    <col min="4" max="4" width="8.28515625" customWidth="1"/>
    <col min="5" max="6" width="7.85546875" bestFit="1" customWidth="1"/>
    <col min="7" max="7" width="8.85546875" customWidth="1"/>
    <col min="8" max="10" width="7.85546875" bestFit="1" customWidth="1"/>
    <col min="11" max="11" width="9.28515625" bestFit="1" customWidth="1"/>
    <col min="12" max="12" width="12" bestFit="1" customWidth="1"/>
    <col min="13" max="13" width="16.140625" customWidth="1"/>
    <col min="14" max="14" width="8.42578125" bestFit="1" customWidth="1"/>
    <col min="15" max="15" width="8.140625" customWidth="1"/>
    <col min="16" max="16" width="9.28515625" bestFit="1" customWidth="1"/>
    <col min="17" max="17" width="8.140625" customWidth="1"/>
    <col min="18" max="19" width="8.42578125" bestFit="1" customWidth="1"/>
    <col min="20" max="20" width="10.85546875" customWidth="1"/>
    <col min="21" max="21" width="11.7109375" bestFit="1" customWidth="1"/>
  </cols>
  <sheetData>
    <row r="1" spans="1:21" x14ac:dyDescent="0.2">
      <c r="A1" s="284" t="s">
        <v>285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1:21" ht="84.75" customHeight="1" thickBot="1" x14ac:dyDescent="0.25">
      <c r="B2" s="103"/>
      <c r="D2" s="104">
        <v>0.12</v>
      </c>
      <c r="E2" s="104">
        <v>0.08</v>
      </c>
      <c r="F2" s="105">
        <v>7.5999999999999998E-2</v>
      </c>
      <c r="H2" s="104">
        <v>0.08</v>
      </c>
      <c r="I2" s="104">
        <v>0.08</v>
      </c>
      <c r="J2" s="104">
        <v>0.08</v>
      </c>
      <c r="M2" s="103"/>
      <c r="N2" s="104">
        <v>0.08</v>
      </c>
      <c r="O2" s="104">
        <v>0.08</v>
      </c>
      <c r="P2" s="105">
        <v>0.08</v>
      </c>
      <c r="Q2" s="104">
        <v>0.08</v>
      </c>
      <c r="R2" s="104">
        <v>0.08</v>
      </c>
      <c r="S2" s="105">
        <v>7.4999999999999997E-2</v>
      </c>
      <c r="U2" s="2" t="s">
        <v>276</v>
      </c>
    </row>
    <row r="3" spans="1:21" ht="57" thickBot="1" x14ac:dyDescent="0.25">
      <c r="A3" s="106" t="s">
        <v>72</v>
      </c>
      <c r="B3" s="107" t="s">
        <v>1</v>
      </c>
      <c r="C3" s="108" t="s">
        <v>286</v>
      </c>
      <c r="D3" s="109" t="s">
        <v>73</v>
      </c>
      <c r="E3" s="109" t="s">
        <v>74</v>
      </c>
      <c r="F3" s="109" t="s">
        <v>75</v>
      </c>
      <c r="G3" s="107" t="s">
        <v>76</v>
      </c>
      <c r="H3" s="107" t="s">
        <v>77</v>
      </c>
      <c r="I3" s="107" t="s">
        <v>78</v>
      </c>
      <c r="J3" s="107" t="s">
        <v>79</v>
      </c>
      <c r="K3" s="108" t="s">
        <v>80</v>
      </c>
      <c r="L3" s="110" t="s">
        <v>81</v>
      </c>
      <c r="M3" s="108" t="s">
        <v>287</v>
      </c>
      <c r="N3" s="107" t="s">
        <v>82</v>
      </c>
      <c r="O3" s="107" t="s">
        <v>83</v>
      </c>
      <c r="P3" s="107" t="s">
        <v>84</v>
      </c>
      <c r="Q3" s="107" t="s">
        <v>85</v>
      </c>
      <c r="R3" s="107" t="s">
        <v>86</v>
      </c>
      <c r="S3" s="107" t="s">
        <v>87</v>
      </c>
      <c r="T3" s="107" t="s">
        <v>29</v>
      </c>
      <c r="U3" s="111" t="s">
        <v>81</v>
      </c>
    </row>
    <row r="4" spans="1:21" ht="13.5" thickBot="1" x14ac:dyDescent="0.25">
      <c r="A4" s="112"/>
      <c r="B4" s="113"/>
      <c r="C4" s="114">
        <v>2</v>
      </c>
      <c r="D4" s="115"/>
      <c r="E4" s="115"/>
      <c r="F4" s="115"/>
      <c r="G4" s="113">
        <v>3</v>
      </c>
      <c r="H4" s="113">
        <v>4</v>
      </c>
      <c r="I4" s="114">
        <v>5</v>
      </c>
      <c r="J4" s="114">
        <v>6</v>
      </c>
      <c r="K4" s="113" t="s">
        <v>88</v>
      </c>
      <c r="L4" s="114">
        <v>8</v>
      </c>
      <c r="M4" s="114">
        <v>9</v>
      </c>
      <c r="N4" s="114">
        <v>10</v>
      </c>
      <c r="O4" s="114">
        <v>11</v>
      </c>
      <c r="P4" s="114">
        <v>12</v>
      </c>
      <c r="Q4" s="114">
        <v>13</v>
      </c>
      <c r="R4" s="114">
        <v>14</v>
      </c>
      <c r="S4" s="114">
        <v>15</v>
      </c>
      <c r="T4" s="113" t="s">
        <v>89</v>
      </c>
      <c r="U4" s="116">
        <v>17</v>
      </c>
    </row>
    <row r="5" spans="1:21" x14ac:dyDescent="0.2">
      <c r="A5" s="150"/>
      <c r="B5" s="117" t="s">
        <v>4</v>
      </c>
      <c r="C5" s="118"/>
      <c r="D5" s="119"/>
      <c r="E5" s="119"/>
      <c r="F5" s="119"/>
      <c r="G5" s="120"/>
      <c r="H5" s="120"/>
      <c r="I5" s="120"/>
      <c r="J5" s="120"/>
      <c r="K5" s="120"/>
      <c r="L5" s="120"/>
      <c r="M5" s="118"/>
      <c r="N5" s="120"/>
      <c r="O5" s="120"/>
      <c r="P5" s="120"/>
      <c r="Q5" s="120"/>
      <c r="R5" s="120"/>
      <c r="S5" s="120"/>
      <c r="T5" s="120"/>
      <c r="U5" s="118"/>
    </row>
    <row r="6" spans="1:21" x14ac:dyDescent="0.2">
      <c r="A6" s="151">
        <v>1</v>
      </c>
      <c r="B6" s="147" t="s">
        <v>158</v>
      </c>
      <c r="C6" s="123">
        <f>SUM('1. számú melléklet '!F18)</f>
        <v>85045460</v>
      </c>
      <c r="D6" s="124">
        <f>$C6*$D$2</f>
        <v>10205455</v>
      </c>
      <c r="E6" s="124">
        <f>$C6*$F$2</f>
        <v>6463455</v>
      </c>
      <c r="F6" s="124">
        <f>$C6*$F$2</f>
        <v>6463455</v>
      </c>
      <c r="G6" s="124">
        <f>SUM(D6:F6)</f>
        <v>23132365</v>
      </c>
      <c r="H6" s="124">
        <f t="shared" ref="H6:I9" si="0">$C6*$H$2</f>
        <v>6803637</v>
      </c>
      <c r="I6" s="124">
        <f t="shared" si="0"/>
        <v>6803637</v>
      </c>
      <c r="J6" s="124">
        <f>$C6*$J$2</f>
        <v>6803637</v>
      </c>
      <c r="K6" s="125">
        <f>(G6+H6+I6+J6)</f>
        <v>43543276</v>
      </c>
      <c r="L6" s="126">
        <f t="shared" ref="L6:L18" si="1">K6/C6</f>
        <v>0.51200000000000001</v>
      </c>
      <c r="M6" s="123">
        <f>SUM('1. számú melléklet '!G18)</f>
        <v>117792052</v>
      </c>
      <c r="N6" s="124">
        <v>12374796</v>
      </c>
      <c r="O6" s="124">
        <v>12374796</v>
      </c>
      <c r="P6" s="124">
        <v>12374796</v>
      </c>
      <c r="Q6" s="124">
        <v>12374796</v>
      </c>
      <c r="R6" s="124">
        <v>12374796</v>
      </c>
      <c r="S6" s="124">
        <v>12374796</v>
      </c>
      <c r="T6" s="127">
        <f>K6+N6+O6+P6+Q6+R6+S6</f>
        <v>117792052</v>
      </c>
      <c r="U6" s="128">
        <f>T6/M6</f>
        <v>1</v>
      </c>
    </row>
    <row r="7" spans="1:21" x14ac:dyDescent="0.2">
      <c r="A7" s="152">
        <v>2</v>
      </c>
      <c r="B7" s="148" t="s">
        <v>159</v>
      </c>
      <c r="C7" s="129">
        <f>SUM('1. számú melléklet '!F25)</f>
        <v>197776111</v>
      </c>
      <c r="D7" s="124">
        <f>$C7*$D$2</f>
        <v>23733133</v>
      </c>
      <c r="E7" s="124">
        <f>$C7*$E$2</f>
        <v>15822089</v>
      </c>
      <c r="F7" s="124">
        <f>$C7*$F$2</f>
        <v>15030984</v>
      </c>
      <c r="G7" s="124">
        <f>SUM(D7:F7)</f>
        <v>54586206</v>
      </c>
      <c r="H7" s="124">
        <f t="shared" si="0"/>
        <v>15822089</v>
      </c>
      <c r="I7" s="124">
        <f>$C7*$H$2</f>
        <v>15822089</v>
      </c>
      <c r="J7" s="124">
        <f>$C7*$J$2</f>
        <v>15822089</v>
      </c>
      <c r="K7" s="125">
        <f>(G7+H7+I7+J7)</f>
        <v>102052473</v>
      </c>
      <c r="L7" s="126">
        <f t="shared" si="1"/>
        <v>0.51600000000000001</v>
      </c>
      <c r="M7" s="129">
        <f>SUM('1. számú melléklet '!G25)</f>
        <v>31693024</v>
      </c>
      <c r="N7" s="124">
        <v>-11726574</v>
      </c>
      <c r="O7" s="124">
        <v>-11726574</v>
      </c>
      <c r="P7" s="124">
        <v>-11726574</v>
      </c>
      <c r="Q7" s="124">
        <v>-11726574</v>
      </c>
      <c r="R7" s="124">
        <v>-11726574</v>
      </c>
      <c r="S7" s="124">
        <v>-11726579</v>
      </c>
      <c r="T7" s="127">
        <f t="shared" ref="T7:T17" si="2">K7+N7+O7+P7+Q7+R7+S7</f>
        <v>31693024</v>
      </c>
      <c r="U7" s="128">
        <f t="shared" ref="U7:U17" si="3">T7/M7</f>
        <v>1</v>
      </c>
    </row>
    <row r="8" spans="1:21" ht="12.75" customHeight="1" x14ac:dyDescent="0.2">
      <c r="A8" s="152" t="s">
        <v>20</v>
      </c>
      <c r="B8" s="147" t="s">
        <v>160</v>
      </c>
      <c r="C8" s="123">
        <f>SUM('1. számú melléklet '!F21)</f>
        <v>6201365</v>
      </c>
      <c r="D8" s="124">
        <f>$C8*$D$2</f>
        <v>744164</v>
      </c>
      <c r="E8" s="124">
        <f>$C8*$E$2</f>
        <v>496109</v>
      </c>
      <c r="F8" s="124">
        <f>$C8*$F$2</f>
        <v>471304</v>
      </c>
      <c r="G8" s="124">
        <f>SUM(D8:F8)</f>
        <v>1711577</v>
      </c>
      <c r="H8" s="124">
        <f t="shared" si="0"/>
        <v>496109</v>
      </c>
      <c r="I8" s="124">
        <f t="shared" si="0"/>
        <v>496109</v>
      </c>
      <c r="J8" s="124">
        <f>$C8*$J$2</f>
        <v>496109</v>
      </c>
      <c r="K8" s="125">
        <f>(G8+H8+I8+J8)</f>
        <v>3199904</v>
      </c>
      <c r="L8" s="126">
        <f t="shared" si="1"/>
        <v>0.51600000000000001</v>
      </c>
      <c r="M8" s="123">
        <f>SUM('1. számú melléklet '!G21)</f>
        <v>6201365</v>
      </c>
      <c r="N8" s="124">
        <f>$C8*$N$2</f>
        <v>496109</v>
      </c>
      <c r="O8" s="124">
        <f t="shared" ref="O8:O11" si="4">$C8*$O$2</f>
        <v>496109</v>
      </c>
      <c r="P8" s="124">
        <f t="shared" ref="P8:P11" si="5">$C8*$P$2</f>
        <v>496109</v>
      </c>
      <c r="Q8" s="124">
        <f t="shared" ref="Q8:Q11" si="6">$C8*$Q$2</f>
        <v>496109</v>
      </c>
      <c r="R8" s="124">
        <f t="shared" ref="R8:R11" si="7">$C8*$R$2</f>
        <v>496109</v>
      </c>
      <c r="S8" s="124">
        <v>520916</v>
      </c>
      <c r="T8" s="127">
        <f t="shared" si="2"/>
        <v>6201365</v>
      </c>
      <c r="U8" s="128">
        <f t="shared" si="3"/>
        <v>1</v>
      </c>
    </row>
    <row r="9" spans="1:21" x14ac:dyDescent="0.2">
      <c r="A9" s="151" t="s">
        <v>21</v>
      </c>
      <c r="B9" s="147" t="s">
        <v>161</v>
      </c>
      <c r="C9" s="123">
        <f>SUM('1. számú melléklet '!F22)</f>
        <v>3720500</v>
      </c>
      <c r="D9" s="124">
        <f>$C9*$D$2</f>
        <v>446460</v>
      </c>
      <c r="E9" s="124">
        <f>$C9*$E$2</f>
        <v>297640</v>
      </c>
      <c r="F9" s="124">
        <f>$C9*$F$2</f>
        <v>282758</v>
      </c>
      <c r="G9" s="124">
        <f>SUM(D9:F9)</f>
        <v>1026858</v>
      </c>
      <c r="H9" s="124">
        <f t="shared" si="0"/>
        <v>297640</v>
      </c>
      <c r="I9" s="124">
        <f t="shared" si="0"/>
        <v>297640</v>
      </c>
      <c r="J9" s="124">
        <f>$C9*$J$2</f>
        <v>297640</v>
      </c>
      <c r="K9" s="125">
        <f>(G9+H9+I9+J9)</f>
        <v>1919778</v>
      </c>
      <c r="L9" s="126">
        <f t="shared" si="1"/>
        <v>0.51600000000000001</v>
      </c>
      <c r="M9" s="123">
        <f>SUM('1. számú melléklet '!G22)</f>
        <v>8260732</v>
      </c>
      <c r="N9" s="124">
        <v>1056826</v>
      </c>
      <c r="O9" s="124">
        <v>1056826</v>
      </c>
      <c r="P9" s="124">
        <v>1056826</v>
      </c>
      <c r="Q9" s="124">
        <v>1056826</v>
      </c>
      <c r="R9" s="124">
        <v>1056826</v>
      </c>
      <c r="S9" s="124">
        <v>1056824</v>
      </c>
      <c r="T9" s="127">
        <f t="shared" si="2"/>
        <v>8260732</v>
      </c>
      <c r="U9" s="128">
        <f t="shared" si="3"/>
        <v>1</v>
      </c>
    </row>
    <row r="10" spans="1:21" x14ac:dyDescent="0.2">
      <c r="A10" s="151" t="s">
        <v>22</v>
      </c>
      <c r="B10" s="147" t="s">
        <v>162</v>
      </c>
      <c r="C10" s="122">
        <f>SUM('1. számú melléklet '!F26)</f>
        <v>0</v>
      </c>
      <c r="D10" s="124">
        <f t="shared" ref="D10:D11" si="8">$C10*$D$2</f>
        <v>0</v>
      </c>
      <c r="E10" s="124">
        <f t="shared" ref="E10:E11" si="9">$C10*$E$2</f>
        <v>0</v>
      </c>
      <c r="F10" s="124">
        <f t="shared" ref="F10:F11" si="10">$C10*$F$2</f>
        <v>0</v>
      </c>
      <c r="G10" s="124">
        <f t="shared" ref="G10:G11" si="11">SUM(D10:F10)</f>
        <v>0</v>
      </c>
      <c r="H10" s="124">
        <f t="shared" ref="H10:I11" si="12">$C10*$H$2</f>
        <v>0</v>
      </c>
      <c r="I10" s="124">
        <f t="shared" si="12"/>
        <v>0</v>
      </c>
      <c r="J10" s="124">
        <f t="shared" ref="J10:J11" si="13">$C10*$J$2</f>
        <v>0</v>
      </c>
      <c r="K10" s="125">
        <f t="shared" ref="K10:K11" si="14">(G10+H10+I10+J10)</f>
        <v>0</v>
      </c>
      <c r="L10" s="126" t="e">
        <f t="shared" si="1"/>
        <v>#DIV/0!</v>
      </c>
      <c r="M10" s="122">
        <f>SUM('1. számú melléklet '!G26)</f>
        <v>0</v>
      </c>
      <c r="N10" s="124">
        <f t="shared" ref="N10:N11" si="15">$C10*$N$2</f>
        <v>0</v>
      </c>
      <c r="O10" s="124">
        <f t="shared" si="4"/>
        <v>0</v>
      </c>
      <c r="P10" s="124">
        <f t="shared" si="5"/>
        <v>0</v>
      </c>
      <c r="Q10" s="124">
        <f t="shared" si="6"/>
        <v>0</v>
      </c>
      <c r="R10" s="124">
        <f t="shared" si="7"/>
        <v>0</v>
      </c>
      <c r="S10" s="124">
        <v>0</v>
      </c>
      <c r="T10" s="127">
        <f t="shared" si="2"/>
        <v>0</v>
      </c>
      <c r="U10" s="128" t="e">
        <f t="shared" si="3"/>
        <v>#DIV/0!</v>
      </c>
    </row>
    <row r="11" spans="1:21" x14ac:dyDescent="0.2">
      <c r="A11" s="282">
        <v>6</v>
      </c>
      <c r="B11" s="147" t="s">
        <v>163</v>
      </c>
      <c r="C11" s="123">
        <f>SUM('1. számú melléklet '!F23)</f>
        <v>51000</v>
      </c>
      <c r="D11" s="124">
        <f t="shared" si="8"/>
        <v>6120</v>
      </c>
      <c r="E11" s="124">
        <f t="shared" si="9"/>
        <v>4080</v>
      </c>
      <c r="F11" s="124">
        <f t="shared" si="10"/>
        <v>3876</v>
      </c>
      <c r="G11" s="124">
        <f t="shared" si="11"/>
        <v>14076</v>
      </c>
      <c r="H11" s="124">
        <f t="shared" si="12"/>
        <v>4080</v>
      </c>
      <c r="I11" s="124">
        <f t="shared" si="12"/>
        <v>4080</v>
      </c>
      <c r="J11" s="124">
        <f t="shared" si="13"/>
        <v>4080</v>
      </c>
      <c r="K11" s="125">
        <f t="shared" si="14"/>
        <v>26316</v>
      </c>
      <c r="L11" s="126">
        <f t="shared" si="1"/>
        <v>0.51600000000000001</v>
      </c>
      <c r="M11" s="123">
        <f>SUM('1. számú melléklet '!G23)</f>
        <v>51000</v>
      </c>
      <c r="N11" s="124">
        <f t="shared" si="15"/>
        <v>4080</v>
      </c>
      <c r="O11" s="124">
        <f t="shared" si="4"/>
        <v>4080</v>
      </c>
      <c r="P11" s="124">
        <f t="shared" si="5"/>
        <v>4080</v>
      </c>
      <c r="Q11" s="124">
        <f t="shared" si="6"/>
        <v>4080</v>
      </c>
      <c r="R11" s="124">
        <f t="shared" si="7"/>
        <v>4080</v>
      </c>
      <c r="S11" s="124">
        <v>4284</v>
      </c>
      <c r="T11" s="127">
        <f t="shared" si="2"/>
        <v>51000</v>
      </c>
      <c r="U11" s="128">
        <f t="shared" si="3"/>
        <v>1</v>
      </c>
    </row>
    <row r="12" spans="1:21" x14ac:dyDescent="0.2">
      <c r="A12" s="282"/>
      <c r="B12" s="147" t="s">
        <v>164</v>
      </c>
      <c r="C12" s="123">
        <f>SUM('1. számú melléklet '!F27)</f>
        <v>10020</v>
      </c>
      <c r="D12" s="124">
        <f>$C12*$D$2</f>
        <v>1202</v>
      </c>
      <c r="E12" s="124">
        <f>$C12*$E$2</f>
        <v>802</v>
      </c>
      <c r="F12" s="124">
        <f>$C12*$F$2</f>
        <v>762</v>
      </c>
      <c r="G12" s="124">
        <f t="shared" ref="G12:G17" si="16">SUM(D12:F12)</f>
        <v>2766</v>
      </c>
      <c r="H12" s="124">
        <f>$C12*$H$2</f>
        <v>802</v>
      </c>
      <c r="I12" s="124">
        <f>$C12*$H$2</f>
        <v>802</v>
      </c>
      <c r="J12" s="124">
        <f>$C12*$J$2</f>
        <v>802</v>
      </c>
      <c r="K12" s="125">
        <f>(G12+H12+I12+J12)</f>
        <v>5172</v>
      </c>
      <c r="L12" s="126">
        <f t="shared" si="1"/>
        <v>0.51619999999999999</v>
      </c>
      <c r="M12" s="123">
        <f>SUM('1. számú melléklet '!G27)</f>
        <v>65835</v>
      </c>
      <c r="N12" s="124">
        <v>10111</v>
      </c>
      <c r="O12" s="124">
        <v>10111</v>
      </c>
      <c r="P12" s="124">
        <v>10111</v>
      </c>
      <c r="Q12" s="124">
        <v>10111</v>
      </c>
      <c r="R12" s="124">
        <v>10111</v>
      </c>
      <c r="S12" s="124">
        <v>10108</v>
      </c>
      <c r="T12" s="127">
        <f t="shared" si="2"/>
        <v>65835</v>
      </c>
      <c r="U12" s="128">
        <f t="shared" si="3"/>
        <v>1</v>
      </c>
    </row>
    <row r="13" spans="1:21" ht="15.75" customHeight="1" x14ac:dyDescent="0.2">
      <c r="A13" s="153" t="s">
        <v>24</v>
      </c>
      <c r="B13" s="149" t="s">
        <v>165</v>
      </c>
      <c r="C13" s="131">
        <f>SUM(C6:C12)</f>
        <v>292804456</v>
      </c>
      <c r="D13" s="131">
        <f t="shared" ref="D13:K13" si="17">SUM(D6:D12)</f>
        <v>35136534</v>
      </c>
      <c r="E13" s="131">
        <f t="shared" si="17"/>
        <v>23084175</v>
      </c>
      <c r="F13" s="131">
        <f t="shared" si="17"/>
        <v>22253139</v>
      </c>
      <c r="G13" s="131">
        <f t="shared" si="17"/>
        <v>80473848</v>
      </c>
      <c r="H13" s="131">
        <f t="shared" si="17"/>
        <v>23424357</v>
      </c>
      <c r="I13" s="131">
        <f t="shared" si="17"/>
        <v>23424357</v>
      </c>
      <c r="J13" s="131">
        <f t="shared" si="17"/>
        <v>23424357</v>
      </c>
      <c r="K13" s="131">
        <f t="shared" si="17"/>
        <v>150746919</v>
      </c>
      <c r="L13" s="126">
        <f t="shared" si="1"/>
        <v>0.51480000000000004</v>
      </c>
      <c r="M13" s="131">
        <f>SUM(M6:M12)</f>
        <v>164064008</v>
      </c>
      <c r="N13" s="131">
        <f t="shared" ref="N13:R13" si="18">SUM(N6:N12)</f>
        <v>2215348</v>
      </c>
      <c r="O13" s="131">
        <f t="shared" si="18"/>
        <v>2215348</v>
      </c>
      <c r="P13" s="131">
        <f t="shared" si="18"/>
        <v>2215348</v>
      </c>
      <c r="Q13" s="131">
        <f t="shared" si="18"/>
        <v>2215348</v>
      </c>
      <c r="R13" s="131">
        <f t="shared" si="18"/>
        <v>2215348</v>
      </c>
      <c r="S13" s="217">
        <f>SUM(S6:S12)</f>
        <v>2240349</v>
      </c>
      <c r="T13" s="238">
        <f t="shared" si="2"/>
        <v>164064008</v>
      </c>
      <c r="U13" s="233">
        <f t="shared" si="3"/>
        <v>1</v>
      </c>
    </row>
    <row r="14" spans="1:21" x14ac:dyDescent="0.2">
      <c r="A14" s="283" t="s">
        <v>25</v>
      </c>
      <c r="B14" s="147" t="s">
        <v>166</v>
      </c>
      <c r="C14" s="122">
        <f>SUM('1. számú melléklet '!F30)</f>
        <v>50439333</v>
      </c>
      <c r="D14" s="124">
        <v>6052721</v>
      </c>
      <c r="E14" s="124">
        <v>4375328</v>
      </c>
      <c r="F14" s="124">
        <f t="shared" ref="F14" si="19">$C14*$F$2</f>
        <v>3833389</v>
      </c>
      <c r="G14" s="124">
        <f t="shared" ref="G14" si="20">SUM(D14:F14)</f>
        <v>14261438</v>
      </c>
      <c r="H14" s="124">
        <v>4035146</v>
      </c>
      <c r="I14" s="124">
        <v>4035146</v>
      </c>
      <c r="J14" s="124">
        <v>4035146</v>
      </c>
      <c r="K14" s="125">
        <f t="shared" ref="K14:K17" si="21">(G14+H14+I14+J14)</f>
        <v>26366876</v>
      </c>
      <c r="L14" s="126">
        <f t="shared" si="1"/>
        <v>0.52270000000000005</v>
      </c>
      <c r="M14" s="122">
        <f>SUM('1. számú melléklet '!G31+'1. számú melléklet '!G41)</f>
        <v>51666507</v>
      </c>
      <c r="N14" s="124">
        <v>4216605</v>
      </c>
      <c r="O14" s="124">
        <v>4216605</v>
      </c>
      <c r="P14" s="124">
        <v>4216605</v>
      </c>
      <c r="Q14" s="124">
        <v>4216605</v>
      </c>
      <c r="R14" s="124">
        <v>4216605</v>
      </c>
      <c r="S14" s="124">
        <v>4216606</v>
      </c>
      <c r="T14" s="127">
        <f t="shared" si="2"/>
        <v>51666507</v>
      </c>
      <c r="U14" s="128">
        <f t="shared" si="3"/>
        <v>1</v>
      </c>
    </row>
    <row r="15" spans="1:21" x14ac:dyDescent="0.2">
      <c r="A15" s="283"/>
      <c r="B15" s="147" t="s">
        <v>90</v>
      </c>
      <c r="C15" s="123"/>
      <c r="D15" s="124"/>
      <c r="E15" s="124"/>
      <c r="F15" s="124"/>
      <c r="G15" s="124"/>
      <c r="H15" s="124"/>
      <c r="I15" s="124"/>
      <c r="J15" s="124"/>
      <c r="K15" s="125">
        <f t="shared" si="21"/>
        <v>0</v>
      </c>
      <c r="L15" s="126" t="e">
        <f t="shared" si="1"/>
        <v>#DIV/0!</v>
      </c>
      <c r="M15" s="123"/>
      <c r="N15" s="124">
        <f t="shared" ref="N15:N17" si="22">$C15*$N$2</f>
        <v>0</v>
      </c>
      <c r="O15" s="124"/>
      <c r="P15" s="124"/>
      <c r="Q15" s="124"/>
      <c r="R15" s="124"/>
      <c r="S15" s="124">
        <f t="shared" ref="S15:S17" si="23">$C15*$S$2</f>
        <v>0</v>
      </c>
      <c r="T15" s="127">
        <f t="shared" si="2"/>
        <v>0</v>
      </c>
      <c r="U15" s="128" t="e">
        <f t="shared" si="3"/>
        <v>#DIV/0!</v>
      </c>
    </row>
    <row r="16" spans="1:21" x14ac:dyDescent="0.2">
      <c r="A16" s="283"/>
      <c r="B16" s="147" t="s">
        <v>91</v>
      </c>
      <c r="C16" s="123">
        <v>0</v>
      </c>
      <c r="D16" s="124">
        <f>$C16*$D$2</f>
        <v>0</v>
      </c>
      <c r="E16" s="124">
        <f>$C16*$E$2</f>
        <v>0</v>
      </c>
      <c r="F16" s="124">
        <f>$C16*$F$2</f>
        <v>0</v>
      </c>
      <c r="G16" s="124">
        <f t="shared" si="16"/>
        <v>0</v>
      </c>
      <c r="H16" s="124">
        <f>$C16*$H$2</f>
        <v>0</v>
      </c>
      <c r="I16" s="124">
        <f>$C16*$H$2</f>
        <v>0</v>
      </c>
      <c r="J16" s="124">
        <f>$C16*$J$2</f>
        <v>0</v>
      </c>
      <c r="K16" s="125">
        <f t="shared" si="21"/>
        <v>0</v>
      </c>
      <c r="L16" s="126" t="e">
        <f t="shared" si="1"/>
        <v>#DIV/0!</v>
      </c>
      <c r="M16" s="123">
        <v>0</v>
      </c>
      <c r="N16" s="124">
        <f t="shared" si="22"/>
        <v>0</v>
      </c>
      <c r="O16" s="124">
        <f>$C16*$O$2</f>
        <v>0</v>
      </c>
      <c r="P16" s="124">
        <f>$C16*$P$2</f>
        <v>0</v>
      </c>
      <c r="Q16" s="124">
        <f>$C16*$Q$2</f>
        <v>0</v>
      </c>
      <c r="R16" s="124">
        <f>$C16*$R$2</f>
        <v>0</v>
      </c>
      <c r="S16" s="124">
        <f t="shared" si="23"/>
        <v>0</v>
      </c>
      <c r="T16" s="127">
        <f t="shared" si="2"/>
        <v>0</v>
      </c>
      <c r="U16" s="128" t="e">
        <f t="shared" si="3"/>
        <v>#DIV/0!</v>
      </c>
    </row>
    <row r="17" spans="1:21" x14ac:dyDescent="0.2">
      <c r="A17" s="283"/>
      <c r="B17" s="147" t="s">
        <v>92</v>
      </c>
      <c r="C17" s="123">
        <v>0</v>
      </c>
      <c r="D17" s="124">
        <f>$C17*$D$2</f>
        <v>0</v>
      </c>
      <c r="E17" s="124">
        <f>$C17*$E$2</f>
        <v>0</v>
      </c>
      <c r="F17" s="124">
        <f>$C17*$F$2</f>
        <v>0</v>
      </c>
      <c r="G17" s="124">
        <f t="shared" si="16"/>
        <v>0</v>
      </c>
      <c r="H17" s="124">
        <f>$C17*$H$2</f>
        <v>0</v>
      </c>
      <c r="I17" s="124">
        <f>$C17*$H$2</f>
        <v>0</v>
      </c>
      <c r="J17" s="124">
        <f>$C17*$J$2</f>
        <v>0</v>
      </c>
      <c r="K17" s="125">
        <f t="shared" si="21"/>
        <v>0</v>
      </c>
      <c r="L17" s="126" t="e">
        <f t="shared" si="1"/>
        <v>#DIV/0!</v>
      </c>
      <c r="M17" s="123">
        <v>0</v>
      </c>
      <c r="N17" s="124">
        <f t="shared" si="22"/>
        <v>0</v>
      </c>
      <c r="O17" s="124">
        <f>$C17*$O$2</f>
        <v>0</v>
      </c>
      <c r="P17" s="124">
        <f>$C17*$P$2</f>
        <v>0</v>
      </c>
      <c r="Q17" s="124">
        <f>$C17*$Q$2</f>
        <v>0</v>
      </c>
      <c r="R17" s="124">
        <f>$C17*$R$2</f>
        <v>0</v>
      </c>
      <c r="S17" s="124">
        <f t="shared" si="23"/>
        <v>0</v>
      </c>
      <c r="T17" s="127">
        <f t="shared" si="2"/>
        <v>0</v>
      </c>
      <c r="U17" s="128" t="e">
        <f t="shared" si="3"/>
        <v>#DIV/0!</v>
      </c>
    </row>
    <row r="18" spans="1:21" x14ac:dyDescent="0.2">
      <c r="A18" s="153" t="s">
        <v>26</v>
      </c>
      <c r="B18" s="149" t="s">
        <v>93</v>
      </c>
      <c r="C18" s="131">
        <f>SUM(C13+C14)</f>
        <v>343243789</v>
      </c>
      <c r="D18" s="131">
        <f t="shared" ref="D18:K18" si="24">SUM(D13+D14)</f>
        <v>41189255</v>
      </c>
      <c r="E18" s="131">
        <f t="shared" si="24"/>
        <v>27459503</v>
      </c>
      <c r="F18" s="131">
        <f t="shared" si="24"/>
        <v>26086528</v>
      </c>
      <c r="G18" s="131">
        <f t="shared" si="24"/>
        <v>94735286</v>
      </c>
      <c r="H18" s="131">
        <f t="shared" si="24"/>
        <v>27459503</v>
      </c>
      <c r="I18" s="131">
        <f t="shared" si="24"/>
        <v>27459503</v>
      </c>
      <c r="J18" s="131">
        <f t="shared" si="24"/>
        <v>27459503</v>
      </c>
      <c r="K18" s="131">
        <f t="shared" si="24"/>
        <v>177113795</v>
      </c>
      <c r="L18" s="133">
        <f t="shared" si="1"/>
        <v>0.51600000000000001</v>
      </c>
      <c r="M18" s="131">
        <f>SUM(M13+M14)</f>
        <v>215730515</v>
      </c>
      <c r="N18" s="131">
        <f t="shared" ref="N18:S18" si="25">SUM(N13+N14)</f>
        <v>6431953</v>
      </c>
      <c r="O18" s="131">
        <f t="shared" si="25"/>
        <v>6431953</v>
      </c>
      <c r="P18" s="131">
        <f t="shared" si="25"/>
        <v>6431953</v>
      </c>
      <c r="Q18" s="131">
        <f t="shared" si="25"/>
        <v>6431953</v>
      </c>
      <c r="R18" s="131">
        <f t="shared" si="25"/>
        <v>6431953</v>
      </c>
      <c r="S18" s="131">
        <f t="shared" si="25"/>
        <v>6456955</v>
      </c>
      <c r="T18" s="217">
        <f>SUM(T13:T17)</f>
        <v>215730515</v>
      </c>
      <c r="U18" s="233">
        <f>T18/C18</f>
        <v>0.62849999999999995</v>
      </c>
    </row>
    <row r="19" spans="1:21" ht="78" customHeight="1" x14ac:dyDescent="0.2">
      <c r="A19" s="134"/>
      <c r="B19" s="103"/>
      <c r="C19" s="135"/>
      <c r="D19" s="136"/>
      <c r="E19" s="136"/>
      <c r="F19" s="136"/>
      <c r="G19" s="135"/>
      <c r="H19" s="135"/>
      <c r="I19" s="135"/>
      <c r="J19" s="135"/>
      <c r="K19" s="135"/>
      <c r="L19" s="137"/>
      <c r="M19" s="103"/>
      <c r="N19" s="135"/>
      <c r="O19" s="135"/>
      <c r="P19" s="135"/>
      <c r="Q19" s="135"/>
      <c r="R19" s="135"/>
      <c r="S19" s="135"/>
      <c r="T19" s="135"/>
      <c r="U19" s="138"/>
    </row>
    <row r="20" spans="1:21" x14ac:dyDescent="0.2">
      <c r="A20" s="139"/>
      <c r="B20" s="140" t="s">
        <v>12</v>
      </c>
      <c r="C20" s="122"/>
      <c r="D20" s="141"/>
      <c r="E20" s="141"/>
      <c r="F20" s="141"/>
      <c r="G20" s="122"/>
      <c r="H20" s="122"/>
      <c r="I20" s="122"/>
      <c r="J20" s="122"/>
      <c r="K20" s="122"/>
      <c r="L20" s="142"/>
      <c r="M20" s="122"/>
      <c r="N20" s="122"/>
      <c r="O20" s="122"/>
      <c r="P20" s="122"/>
      <c r="Q20" s="122"/>
      <c r="R20" s="122"/>
      <c r="S20" s="122"/>
      <c r="T20" s="122"/>
      <c r="U20" s="128"/>
    </row>
    <row r="21" spans="1:21" x14ac:dyDescent="0.2">
      <c r="A21" s="121">
        <v>10</v>
      </c>
      <c r="B21" s="122" t="s">
        <v>167</v>
      </c>
      <c r="C21" s="123">
        <f>SUM('1. számú melléklet '!F6)</f>
        <v>47366618</v>
      </c>
      <c r="D21" s="124">
        <f t="shared" ref="D21:D28" si="26">$C21*$D$2</f>
        <v>5683994</v>
      </c>
      <c r="E21" s="124">
        <f t="shared" ref="E21:E28" si="27">$C21*$E$2</f>
        <v>3789329</v>
      </c>
      <c r="F21" s="124">
        <f t="shared" ref="F21:F28" si="28">$C21*$F$2</f>
        <v>3599863</v>
      </c>
      <c r="G21" s="143">
        <f t="shared" ref="G21:G30" si="29">SUM(D21:F21)</f>
        <v>13073186</v>
      </c>
      <c r="H21" s="124">
        <f t="shared" ref="H21:H28" si="30">$C21*$H$2</f>
        <v>3789329</v>
      </c>
      <c r="I21" s="124">
        <f t="shared" ref="I21:I28" si="31">$C21*$I$2</f>
        <v>3789329</v>
      </c>
      <c r="J21" s="124">
        <f t="shared" ref="J21:J28" si="32">$C21*$J$2</f>
        <v>3789329</v>
      </c>
      <c r="K21" s="127">
        <f t="shared" ref="K21:K30" si="33">SUM(G21+H21+I21+J21)</f>
        <v>24441173</v>
      </c>
      <c r="L21" s="126">
        <f t="shared" ref="L21:L35" si="34">K21/C21</f>
        <v>0.51600000000000001</v>
      </c>
      <c r="M21" s="123">
        <f>SUM('1. számú melléklet '!G6)</f>
        <v>61752467</v>
      </c>
      <c r="N21" s="124">
        <v>6218549</v>
      </c>
      <c r="O21" s="124">
        <v>6218549</v>
      </c>
      <c r="P21" s="124">
        <v>6218549</v>
      </c>
      <c r="Q21" s="124">
        <v>6218549</v>
      </c>
      <c r="R21" s="124">
        <v>6218549</v>
      </c>
      <c r="S21" s="124">
        <v>6218549</v>
      </c>
      <c r="T21" s="127">
        <f>K21+N21+O21+P21+Q21+R21+S21</f>
        <v>61752467</v>
      </c>
      <c r="U21" s="128">
        <f>T21/M21</f>
        <v>1</v>
      </c>
    </row>
    <row r="22" spans="1:21" x14ac:dyDescent="0.2">
      <c r="A22" s="121">
        <v>11</v>
      </c>
      <c r="B22" s="122" t="s">
        <v>168</v>
      </c>
      <c r="C22" s="123">
        <f>SUM('1. számú melléklet '!F7)</f>
        <v>5568045</v>
      </c>
      <c r="D22" s="124">
        <f t="shared" si="26"/>
        <v>668165</v>
      </c>
      <c r="E22" s="124">
        <f t="shared" si="27"/>
        <v>445444</v>
      </c>
      <c r="F22" s="124">
        <f t="shared" si="28"/>
        <v>423171</v>
      </c>
      <c r="G22" s="143">
        <f t="shared" si="29"/>
        <v>1536780</v>
      </c>
      <c r="H22" s="124">
        <f t="shared" si="30"/>
        <v>445444</v>
      </c>
      <c r="I22" s="124">
        <f t="shared" si="31"/>
        <v>445444</v>
      </c>
      <c r="J22" s="124">
        <f t="shared" si="32"/>
        <v>445444</v>
      </c>
      <c r="K22" s="127">
        <f t="shared" si="33"/>
        <v>2873112</v>
      </c>
      <c r="L22" s="126">
        <f t="shared" si="34"/>
        <v>0.51600000000000001</v>
      </c>
      <c r="M22" s="123">
        <f>SUM('1. számú melléklet '!G7)</f>
        <v>9353318</v>
      </c>
      <c r="N22" s="124">
        <v>1080034</v>
      </c>
      <c r="O22" s="124">
        <v>1080034</v>
      </c>
      <c r="P22" s="124">
        <v>1080034</v>
      </c>
      <c r="Q22" s="124">
        <v>1080034</v>
      </c>
      <c r="R22" s="124">
        <v>1080034</v>
      </c>
      <c r="S22" s="124">
        <v>1080036</v>
      </c>
      <c r="T22" s="127">
        <f t="shared" ref="T22:T37" si="35">K22+N22+O22+P22+Q22+R22+S22</f>
        <v>9353318</v>
      </c>
      <c r="U22" s="128">
        <f t="shared" ref="U22:U37" si="36">T22/M22</f>
        <v>1</v>
      </c>
    </row>
    <row r="23" spans="1:21" x14ac:dyDescent="0.2">
      <c r="A23" s="121">
        <v>12</v>
      </c>
      <c r="B23" s="122" t="s">
        <v>169</v>
      </c>
      <c r="C23" s="123">
        <f>SUM('1. számú melléklet '!F8)</f>
        <v>39906713</v>
      </c>
      <c r="D23" s="124">
        <f t="shared" si="26"/>
        <v>4788806</v>
      </c>
      <c r="E23" s="124">
        <f t="shared" si="27"/>
        <v>3192537</v>
      </c>
      <c r="F23" s="124">
        <f t="shared" si="28"/>
        <v>3032910</v>
      </c>
      <c r="G23" s="143">
        <f t="shared" si="29"/>
        <v>11014253</v>
      </c>
      <c r="H23" s="124">
        <f t="shared" si="30"/>
        <v>3192537</v>
      </c>
      <c r="I23" s="124">
        <f t="shared" si="31"/>
        <v>3192537</v>
      </c>
      <c r="J23" s="124">
        <f t="shared" si="32"/>
        <v>3192537</v>
      </c>
      <c r="K23" s="127">
        <f t="shared" si="33"/>
        <v>20591864</v>
      </c>
      <c r="L23" s="126">
        <f t="shared" si="34"/>
        <v>0.51600000000000001</v>
      </c>
      <c r="M23" s="123">
        <f>SUM('1. számú melléklet '!G8)</f>
        <v>52759707</v>
      </c>
      <c r="N23" s="124">
        <v>5361307</v>
      </c>
      <c r="O23" s="124">
        <v>5361307</v>
      </c>
      <c r="P23" s="124">
        <v>5361307</v>
      </c>
      <c r="Q23" s="124">
        <v>5361307</v>
      </c>
      <c r="R23" s="124">
        <v>5361307</v>
      </c>
      <c r="S23" s="124">
        <v>5361308</v>
      </c>
      <c r="T23" s="127">
        <f t="shared" si="35"/>
        <v>52759707</v>
      </c>
      <c r="U23" s="128">
        <f t="shared" si="36"/>
        <v>1</v>
      </c>
    </row>
    <row r="24" spans="1:21" x14ac:dyDescent="0.2">
      <c r="A24" s="121">
        <v>13</v>
      </c>
      <c r="B24" s="122" t="s">
        <v>170</v>
      </c>
      <c r="C24" s="123">
        <f>SUM('1. számú melléklet '!F9)</f>
        <v>4095000</v>
      </c>
      <c r="D24" s="124">
        <f t="shared" si="26"/>
        <v>491400</v>
      </c>
      <c r="E24" s="124">
        <f t="shared" si="27"/>
        <v>327600</v>
      </c>
      <c r="F24" s="124">
        <f t="shared" si="28"/>
        <v>311220</v>
      </c>
      <c r="G24" s="143">
        <f t="shared" si="29"/>
        <v>1130220</v>
      </c>
      <c r="H24" s="124">
        <f t="shared" si="30"/>
        <v>327600</v>
      </c>
      <c r="I24" s="124">
        <f t="shared" si="31"/>
        <v>327600</v>
      </c>
      <c r="J24" s="124">
        <f t="shared" si="32"/>
        <v>327600</v>
      </c>
      <c r="K24" s="127">
        <f t="shared" si="33"/>
        <v>2113020</v>
      </c>
      <c r="L24" s="126">
        <f t="shared" si="34"/>
        <v>0.51600000000000001</v>
      </c>
      <c r="M24" s="123">
        <f>SUM('1. számú melléklet '!G9)</f>
        <v>6500680</v>
      </c>
      <c r="N24" s="124">
        <v>731277</v>
      </c>
      <c r="O24" s="124">
        <v>731277</v>
      </c>
      <c r="P24" s="124">
        <v>731277</v>
      </c>
      <c r="Q24" s="124">
        <v>731277</v>
      </c>
      <c r="R24" s="124">
        <v>731277</v>
      </c>
      <c r="S24" s="124">
        <v>731275</v>
      </c>
      <c r="T24" s="127">
        <f t="shared" si="35"/>
        <v>6500680</v>
      </c>
      <c r="U24" s="128">
        <f t="shared" si="36"/>
        <v>1</v>
      </c>
    </row>
    <row r="25" spans="1:21" x14ac:dyDescent="0.2">
      <c r="A25" s="121">
        <v>14</v>
      </c>
      <c r="B25" s="122" t="s">
        <v>171</v>
      </c>
      <c r="C25" s="123">
        <f>SUM('1. számú melléklet '!F10)</f>
        <v>3960009</v>
      </c>
      <c r="D25" s="124">
        <f t="shared" si="26"/>
        <v>475201</v>
      </c>
      <c r="E25" s="124">
        <f t="shared" si="27"/>
        <v>316801</v>
      </c>
      <c r="F25" s="124">
        <f t="shared" si="28"/>
        <v>300961</v>
      </c>
      <c r="G25" s="143">
        <f t="shared" si="29"/>
        <v>1092963</v>
      </c>
      <c r="H25" s="124">
        <f t="shared" si="30"/>
        <v>316801</v>
      </c>
      <c r="I25" s="124">
        <f t="shared" si="31"/>
        <v>316801</v>
      </c>
      <c r="J25" s="124">
        <f t="shared" si="32"/>
        <v>316801</v>
      </c>
      <c r="K25" s="127">
        <f t="shared" si="33"/>
        <v>2043366</v>
      </c>
      <c r="L25" s="126">
        <f t="shared" si="34"/>
        <v>0.51600000000000001</v>
      </c>
      <c r="M25" s="123">
        <f>SUM('1. számú melléklet '!G10)</f>
        <v>7325005</v>
      </c>
      <c r="N25" s="124">
        <v>880273</v>
      </c>
      <c r="O25" s="124">
        <v>880273</v>
      </c>
      <c r="P25" s="124">
        <v>880273</v>
      </c>
      <c r="Q25" s="124">
        <v>880273</v>
      </c>
      <c r="R25" s="124">
        <v>880273</v>
      </c>
      <c r="S25" s="124">
        <v>880274</v>
      </c>
      <c r="T25" s="127">
        <f t="shared" si="35"/>
        <v>7325005</v>
      </c>
      <c r="U25" s="128">
        <f t="shared" si="36"/>
        <v>1</v>
      </c>
    </row>
    <row r="26" spans="1:21" x14ac:dyDescent="0.2">
      <c r="A26" s="121">
        <v>15</v>
      </c>
      <c r="B26" s="122" t="s">
        <v>94</v>
      </c>
      <c r="C26" s="122">
        <f>SUM(C21+C22+C23+C24+C25)</f>
        <v>100896385</v>
      </c>
      <c r="D26" s="124">
        <f t="shared" si="26"/>
        <v>12107566</v>
      </c>
      <c r="E26" s="124">
        <f t="shared" si="27"/>
        <v>8071711</v>
      </c>
      <c r="F26" s="124">
        <f t="shared" si="28"/>
        <v>7668125</v>
      </c>
      <c r="G26" s="143">
        <f t="shared" si="29"/>
        <v>27847402</v>
      </c>
      <c r="H26" s="124">
        <f t="shared" si="30"/>
        <v>8071711</v>
      </c>
      <c r="I26" s="124">
        <f t="shared" si="31"/>
        <v>8071711</v>
      </c>
      <c r="J26" s="124">
        <f t="shared" si="32"/>
        <v>8071711</v>
      </c>
      <c r="K26" s="127">
        <f t="shared" si="33"/>
        <v>52062535</v>
      </c>
      <c r="L26" s="126">
        <f t="shared" si="34"/>
        <v>0.51600000000000001</v>
      </c>
      <c r="M26" s="123">
        <f>SUM(M21:M25)</f>
        <v>137691177</v>
      </c>
      <c r="N26" s="123">
        <f t="shared" ref="N26:S26" si="37">SUM(N21:N25)</f>
        <v>14271440</v>
      </c>
      <c r="O26" s="123">
        <f t="shared" si="37"/>
        <v>14271440</v>
      </c>
      <c r="P26" s="123">
        <f t="shared" si="37"/>
        <v>14271440</v>
      </c>
      <c r="Q26" s="123">
        <f t="shared" si="37"/>
        <v>14271440</v>
      </c>
      <c r="R26" s="123">
        <f t="shared" si="37"/>
        <v>14271440</v>
      </c>
      <c r="S26" s="123">
        <f t="shared" si="37"/>
        <v>14271442</v>
      </c>
      <c r="T26" s="127">
        <f t="shared" si="35"/>
        <v>137691177</v>
      </c>
      <c r="U26" s="128">
        <f t="shared" si="36"/>
        <v>1</v>
      </c>
    </row>
    <row r="27" spans="1:21" x14ac:dyDescent="0.2">
      <c r="A27" s="121">
        <v>16</v>
      </c>
      <c r="B27" s="122" t="s">
        <v>172</v>
      </c>
      <c r="C27" s="123">
        <f>SUM('1. számú melléklet '!F12)</f>
        <v>187461844</v>
      </c>
      <c r="D27" s="124">
        <f t="shared" si="26"/>
        <v>22495421</v>
      </c>
      <c r="E27" s="124">
        <f t="shared" si="27"/>
        <v>14996948</v>
      </c>
      <c r="F27" s="124">
        <f t="shared" si="28"/>
        <v>14247100</v>
      </c>
      <c r="G27" s="143">
        <f t="shared" si="29"/>
        <v>51739469</v>
      </c>
      <c r="H27" s="124">
        <f t="shared" si="30"/>
        <v>14996948</v>
      </c>
      <c r="I27" s="124">
        <f t="shared" si="31"/>
        <v>14996948</v>
      </c>
      <c r="J27" s="124">
        <f t="shared" si="32"/>
        <v>14996948</v>
      </c>
      <c r="K27" s="127">
        <f t="shared" si="33"/>
        <v>96730313</v>
      </c>
      <c r="L27" s="126">
        <f t="shared" si="34"/>
        <v>0.51600000000000001</v>
      </c>
      <c r="M27" s="123">
        <f>SUM('1. számú melléklet '!G12)</f>
        <v>21319401</v>
      </c>
      <c r="N27" s="124">
        <v>-12568485</v>
      </c>
      <c r="O27" s="124">
        <v>-12568485</v>
      </c>
      <c r="P27" s="124">
        <v>-12568465</v>
      </c>
      <c r="Q27" s="124">
        <v>-12568465</v>
      </c>
      <c r="R27" s="124">
        <v>-12568465</v>
      </c>
      <c r="S27" s="124">
        <v>-12568547</v>
      </c>
      <c r="T27" s="127">
        <f t="shared" si="35"/>
        <v>21319401</v>
      </c>
      <c r="U27" s="128">
        <f t="shared" si="36"/>
        <v>1</v>
      </c>
    </row>
    <row r="28" spans="1:21" x14ac:dyDescent="0.2">
      <c r="A28" s="121">
        <v>17</v>
      </c>
      <c r="B28" s="122" t="s">
        <v>173</v>
      </c>
      <c r="C28" s="123">
        <f>SUM('1. számú melléklet '!F13)</f>
        <v>53646863</v>
      </c>
      <c r="D28" s="124">
        <f t="shared" si="26"/>
        <v>6437624</v>
      </c>
      <c r="E28" s="124">
        <f t="shared" si="27"/>
        <v>4291749</v>
      </c>
      <c r="F28" s="124">
        <f t="shared" si="28"/>
        <v>4077162</v>
      </c>
      <c r="G28" s="143">
        <f t="shared" si="29"/>
        <v>14806535</v>
      </c>
      <c r="H28" s="124">
        <f t="shared" si="30"/>
        <v>4291749</v>
      </c>
      <c r="I28" s="124">
        <f t="shared" si="31"/>
        <v>4291749</v>
      </c>
      <c r="J28" s="124">
        <f t="shared" si="32"/>
        <v>4291749</v>
      </c>
      <c r="K28" s="127">
        <f t="shared" si="33"/>
        <v>27681782</v>
      </c>
      <c r="L28" s="126">
        <f t="shared" si="34"/>
        <v>0.51600000000000001</v>
      </c>
      <c r="M28" s="123">
        <f>SUM('1. számú melléklet '!G13)</f>
        <v>55481240</v>
      </c>
      <c r="N28" s="124">
        <v>4633243</v>
      </c>
      <c r="O28" s="124">
        <v>4633243</v>
      </c>
      <c r="P28" s="124">
        <v>4633243</v>
      </c>
      <c r="Q28" s="124">
        <v>4633243</v>
      </c>
      <c r="R28" s="124">
        <v>4633243</v>
      </c>
      <c r="S28" s="124">
        <v>4633243</v>
      </c>
      <c r="T28" s="127">
        <f t="shared" si="35"/>
        <v>55481240</v>
      </c>
      <c r="U28" s="128">
        <f t="shared" si="36"/>
        <v>1</v>
      </c>
    </row>
    <row r="29" spans="1:21" x14ac:dyDescent="0.2">
      <c r="A29" s="121">
        <v>18</v>
      </c>
      <c r="B29" s="122" t="s">
        <v>95</v>
      </c>
      <c r="C29" s="122">
        <f>SUM(C27+C28)</f>
        <v>241108707</v>
      </c>
      <c r="D29" s="124">
        <f>SUM(D27:D28)</f>
        <v>28933045</v>
      </c>
      <c r="E29" s="124">
        <f t="shared" ref="E29:J29" si="38">SUM(E27:E28)</f>
        <v>19288697</v>
      </c>
      <c r="F29" s="124">
        <f t="shared" si="38"/>
        <v>18324262</v>
      </c>
      <c r="G29" s="124">
        <f t="shared" si="38"/>
        <v>66546004</v>
      </c>
      <c r="H29" s="124">
        <f t="shared" si="38"/>
        <v>19288697</v>
      </c>
      <c r="I29" s="124">
        <f t="shared" si="38"/>
        <v>19288697</v>
      </c>
      <c r="J29" s="124">
        <f t="shared" si="38"/>
        <v>19288697</v>
      </c>
      <c r="K29" s="127">
        <f t="shared" si="33"/>
        <v>124412095</v>
      </c>
      <c r="L29" s="126">
        <f t="shared" si="34"/>
        <v>0.51600000000000001</v>
      </c>
      <c r="M29" s="123">
        <f>SUM(M27:M28)</f>
        <v>76800641</v>
      </c>
      <c r="N29" s="124">
        <v>-7935242</v>
      </c>
      <c r="O29" s="124">
        <v>-7935242</v>
      </c>
      <c r="P29" s="124">
        <v>-7935242</v>
      </c>
      <c r="Q29" s="124">
        <v>-7935242</v>
      </c>
      <c r="R29" s="124">
        <v>-7935242</v>
      </c>
      <c r="S29" s="124">
        <v>-7935244</v>
      </c>
      <c r="T29" s="127">
        <f t="shared" si="35"/>
        <v>76800641</v>
      </c>
      <c r="U29" s="128">
        <f t="shared" si="36"/>
        <v>1</v>
      </c>
    </row>
    <row r="30" spans="1:21" x14ac:dyDescent="0.2">
      <c r="A30" s="144">
        <v>19</v>
      </c>
      <c r="B30" s="130" t="s">
        <v>96</v>
      </c>
      <c r="C30" s="131">
        <f>SUM(C26+C29)</f>
        <v>342005092</v>
      </c>
      <c r="D30" s="132">
        <f>$C30*$D$2</f>
        <v>41040611</v>
      </c>
      <c r="E30" s="132">
        <f>$C30*$E$2</f>
        <v>27360407</v>
      </c>
      <c r="F30" s="132">
        <f>$C30*$F$2</f>
        <v>25992387</v>
      </c>
      <c r="G30" s="145">
        <f t="shared" si="29"/>
        <v>94393405</v>
      </c>
      <c r="H30" s="132">
        <f>$C30*$H$2</f>
        <v>27360407</v>
      </c>
      <c r="I30" s="132">
        <f>$C30*$I$2</f>
        <v>27360407</v>
      </c>
      <c r="J30" s="132">
        <f>$C30*$J$2</f>
        <v>27360407</v>
      </c>
      <c r="K30" s="146">
        <f t="shared" si="33"/>
        <v>176474626</v>
      </c>
      <c r="L30" s="126">
        <f t="shared" si="34"/>
        <v>0.51600000000000001</v>
      </c>
      <c r="M30" s="131">
        <f>SUM(M26+M29)</f>
        <v>214491818</v>
      </c>
      <c r="N30" s="131">
        <f t="shared" ref="N30:S30" si="39">SUM(N26+N29)</f>
        <v>6336198</v>
      </c>
      <c r="O30" s="131">
        <f t="shared" si="39"/>
        <v>6336198</v>
      </c>
      <c r="P30" s="131">
        <f t="shared" si="39"/>
        <v>6336198</v>
      </c>
      <c r="Q30" s="131">
        <f t="shared" si="39"/>
        <v>6336198</v>
      </c>
      <c r="R30" s="131">
        <f t="shared" si="39"/>
        <v>6336198</v>
      </c>
      <c r="S30" s="131">
        <f t="shared" si="39"/>
        <v>6336198</v>
      </c>
      <c r="T30" s="238">
        <f t="shared" si="35"/>
        <v>214491814</v>
      </c>
      <c r="U30" s="233">
        <f t="shared" si="36"/>
        <v>1</v>
      </c>
    </row>
    <row r="31" spans="1:21" x14ac:dyDescent="0.2">
      <c r="A31" s="121">
        <v>20</v>
      </c>
      <c r="B31" s="122" t="s">
        <v>174</v>
      </c>
      <c r="C31" s="122">
        <v>1238697</v>
      </c>
      <c r="D31" s="124">
        <f>$C31*$D$2</f>
        <v>148644</v>
      </c>
      <c r="E31" s="124">
        <f>$C31*$E$2</f>
        <v>99096</v>
      </c>
      <c r="F31" s="124">
        <f>$C31*$F$2</f>
        <v>94141</v>
      </c>
      <c r="G31" s="122">
        <f t="shared" ref="G31:G37" si="40">SUM(D31:F31)</f>
        <v>341881</v>
      </c>
      <c r="H31" s="124">
        <f>$C31*$H$2</f>
        <v>99096</v>
      </c>
      <c r="I31" s="124">
        <f t="shared" ref="I31:J31" si="41">$C31*$H$2</f>
        <v>99096</v>
      </c>
      <c r="J31" s="124">
        <f t="shared" si="41"/>
        <v>99096</v>
      </c>
      <c r="K31" s="127">
        <f>SUM(G31:J31)</f>
        <v>639169</v>
      </c>
      <c r="L31" s="126">
        <f t="shared" si="34"/>
        <v>0.51600000000000001</v>
      </c>
      <c r="M31" s="231">
        <f>SUM('1. számú melléklet '!G49)</f>
        <v>1238697</v>
      </c>
      <c r="N31" s="124">
        <v>95755</v>
      </c>
      <c r="O31" s="124">
        <v>95755</v>
      </c>
      <c r="P31" s="124">
        <v>95755</v>
      </c>
      <c r="Q31" s="124">
        <v>95755</v>
      </c>
      <c r="R31" s="124">
        <v>95755</v>
      </c>
      <c r="S31" s="124">
        <v>120757</v>
      </c>
      <c r="T31" s="127">
        <f t="shared" si="35"/>
        <v>1238701</v>
      </c>
      <c r="U31" s="128">
        <f t="shared" si="36"/>
        <v>1</v>
      </c>
    </row>
    <row r="32" spans="1:21" x14ac:dyDescent="0.2">
      <c r="A32" s="121"/>
      <c r="B32" s="122" t="s">
        <v>97</v>
      </c>
      <c r="C32" s="123">
        <v>0</v>
      </c>
      <c r="D32" s="124">
        <f>$C32*$D$2</f>
        <v>0</v>
      </c>
      <c r="E32" s="124">
        <f>$C32*$E$2</f>
        <v>0</v>
      </c>
      <c r="F32" s="124">
        <f>$C32*$F$2</f>
        <v>0</v>
      </c>
      <c r="G32" s="122">
        <f t="shared" si="40"/>
        <v>0</v>
      </c>
      <c r="H32" s="124">
        <f>$C32*$H$2</f>
        <v>0</v>
      </c>
      <c r="I32" s="124">
        <f>$C32*$I$2</f>
        <v>0</v>
      </c>
      <c r="J32" s="124">
        <f>$C32*$J$2</f>
        <v>0</v>
      </c>
      <c r="K32" s="127">
        <f>SUM(G32:J32)</f>
        <v>0</v>
      </c>
      <c r="L32" s="126" t="e">
        <f t="shared" si="34"/>
        <v>#DIV/0!</v>
      </c>
      <c r="M32" s="123">
        <v>0</v>
      </c>
      <c r="N32" s="124">
        <f>$C32*$N$2</f>
        <v>0</v>
      </c>
      <c r="O32" s="124">
        <f>$C32*$O$2</f>
        <v>0</v>
      </c>
      <c r="P32" s="124">
        <f>$C32*$P$2</f>
        <v>0</v>
      </c>
      <c r="Q32" s="124">
        <f>$C32*$Q$2</f>
        <v>0</v>
      </c>
      <c r="R32" s="124">
        <f>$C32*$R$2</f>
        <v>0</v>
      </c>
      <c r="S32" s="124">
        <f>$C32*$S$2</f>
        <v>0</v>
      </c>
      <c r="T32" s="127">
        <f t="shared" si="35"/>
        <v>0</v>
      </c>
      <c r="U32" s="128" t="e">
        <f t="shared" si="36"/>
        <v>#DIV/0!</v>
      </c>
    </row>
    <row r="33" spans="1:21" x14ac:dyDescent="0.2">
      <c r="A33" s="121"/>
      <c r="B33" s="122" t="s">
        <v>98</v>
      </c>
      <c r="C33" s="123"/>
      <c r="D33" s="124"/>
      <c r="E33" s="124"/>
      <c r="F33" s="124"/>
      <c r="G33" s="122"/>
      <c r="H33" s="124"/>
      <c r="I33" s="124"/>
      <c r="J33" s="124"/>
      <c r="K33" s="127">
        <f>SUM(G33:J33)</f>
        <v>0</v>
      </c>
      <c r="L33" s="126" t="e">
        <f t="shared" si="34"/>
        <v>#DIV/0!</v>
      </c>
      <c r="M33" s="123"/>
      <c r="N33" s="124"/>
      <c r="O33" s="124"/>
      <c r="P33" s="124"/>
      <c r="Q33" s="124"/>
      <c r="R33" s="124"/>
      <c r="S33" s="124"/>
      <c r="T33" s="127">
        <f t="shared" si="35"/>
        <v>0</v>
      </c>
      <c r="U33" s="128" t="e">
        <f t="shared" si="36"/>
        <v>#DIV/0!</v>
      </c>
    </row>
    <row r="34" spans="1:21" x14ac:dyDescent="0.2">
      <c r="A34" s="121"/>
      <c r="B34" s="122" t="s">
        <v>99</v>
      </c>
      <c r="C34" s="123">
        <v>0</v>
      </c>
      <c r="D34" s="124">
        <f>$C34*$D$2</f>
        <v>0</v>
      </c>
      <c r="E34" s="124">
        <f>$C34*$E$2</f>
        <v>0</v>
      </c>
      <c r="F34" s="124">
        <f>$C34*$F$2</f>
        <v>0</v>
      </c>
      <c r="G34" s="122">
        <f t="shared" si="40"/>
        <v>0</v>
      </c>
      <c r="H34" s="124">
        <f>$C34*$H$2</f>
        <v>0</v>
      </c>
      <c r="I34" s="124">
        <f>$C34*$I$2</f>
        <v>0</v>
      </c>
      <c r="J34" s="124">
        <f>$C34*$J$2</f>
        <v>0</v>
      </c>
      <c r="K34" s="127">
        <f>SUM(G34:J34)</f>
        <v>0</v>
      </c>
      <c r="L34" s="126" t="e">
        <f t="shared" si="34"/>
        <v>#DIV/0!</v>
      </c>
      <c r="M34" s="123">
        <v>0</v>
      </c>
      <c r="N34" s="124">
        <f>$C34*$N$2</f>
        <v>0</v>
      </c>
      <c r="O34" s="124">
        <f>$C34*$O$2</f>
        <v>0</v>
      </c>
      <c r="P34" s="124">
        <f>$C34*$P$2</f>
        <v>0</v>
      </c>
      <c r="Q34" s="124">
        <f>$C34*$Q$2</f>
        <v>0</v>
      </c>
      <c r="R34" s="124">
        <f>$C34*$R$2</f>
        <v>0</v>
      </c>
      <c r="S34" s="124">
        <f>$C34*$S$2</f>
        <v>0</v>
      </c>
      <c r="T34" s="127">
        <f t="shared" si="35"/>
        <v>0</v>
      </c>
      <c r="U34" s="128" t="e">
        <f t="shared" si="36"/>
        <v>#DIV/0!</v>
      </c>
    </row>
    <row r="35" spans="1:21" x14ac:dyDescent="0.2">
      <c r="A35" s="144">
        <v>21</v>
      </c>
      <c r="B35" s="130" t="s">
        <v>100</v>
      </c>
      <c r="C35" s="131">
        <f>SUM(C30+C31)</f>
        <v>343243789</v>
      </c>
      <c r="D35" s="132">
        <f>SUM(D30+D31)</f>
        <v>41189255</v>
      </c>
      <c r="E35" s="132">
        <f>SUM(E30+E31)</f>
        <v>27459503</v>
      </c>
      <c r="F35" s="132">
        <f>SUM(F30+F31)</f>
        <v>26086528</v>
      </c>
      <c r="G35" s="145">
        <f t="shared" si="40"/>
        <v>94735286</v>
      </c>
      <c r="H35" s="132">
        <f>$C35*$H$2</f>
        <v>27459503</v>
      </c>
      <c r="I35" s="132">
        <f>$C35*$I$2</f>
        <v>27459503</v>
      </c>
      <c r="J35" s="132">
        <f>$C35*$J$2</f>
        <v>27459503</v>
      </c>
      <c r="K35" s="146">
        <f>SUM(G35+H35+I35+J35)</f>
        <v>177113795</v>
      </c>
      <c r="L35" s="126">
        <f t="shared" si="34"/>
        <v>0.51600000000000001</v>
      </c>
      <c r="M35" s="131">
        <f>SUM(M30+M31)</f>
        <v>215730515</v>
      </c>
      <c r="N35" s="132">
        <f>SUM(N31+N30)</f>
        <v>6431953</v>
      </c>
      <c r="O35" s="132">
        <f t="shared" ref="O35:S35" si="42">SUM(O31+O30)</f>
        <v>6431953</v>
      </c>
      <c r="P35" s="132">
        <f t="shared" si="42"/>
        <v>6431953</v>
      </c>
      <c r="Q35" s="132">
        <f t="shared" si="42"/>
        <v>6431953</v>
      </c>
      <c r="R35" s="132">
        <f t="shared" si="42"/>
        <v>6431953</v>
      </c>
      <c r="S35" s="132">
        <f t="shared" si="42"/>
        <v>6456955</v>
      </c>
      <c r="T35" s="238">
        <f t="shared" si="35"/>
        <v>215730515</v>
      </c>
      <c r="U35" s="233">
        <f t="shared" si="36"/>
        <v>1</v>
      </c>
    </row>
    <row r="36" spans="1:21" x14ac:dyDescent="0.2">
      <c r="A36" s="121">
        <v>22</v>
      </c>
      <c r="B36" s="122" t="s">
        <v>53</v>
      </c>
      <c r="C36" s="122">
        <f>SUM(C13-C30)</f>
        <v>-49200636</v>
      </c>
      <c r="D36" s="122">
        <f t="shared" ref="D36:J36" si="43">SUM(D13-D30)</f>
        <v>-5904077</v>
      </c>
      <c r="E36" s="122">
        <f t="shared" si="43"/>
        <v>-4276232</v>
      </c>
      <c r="F36" s="122">
        <f t="shared" si="43"/>
        <v>-3739248</v>
      </c>
      <c r="G36" s="122">
        <f t="shared" si="40"/>
        <v>-13919557</v>
      </c>
      <c r="H36" s="122">
        <f t="shared" si="43"/>
        <v>-3936050</v>
      </c>
      <c r="I36" s="122">
        <f t="shared" si="43"/>
        <v>-3936050</v>
      </c>
      <c r="J36" s="122">
        <f t="shared" si="43"/>
        <v>-3936050</v>
      </c>
      <c r="K36" s="127">
        <f>SUM(G36:J36)</f>
        <v>-25727707</v>
      </c>
      <c r="L36" s="126"/>
      <c r="M36" s="122">
        <f t="shared" ref="M36" si="44">SUM(M13-M30)</f>
        <v>-50427810</v>
      </c>
      <c r="N36" s="122">
        <v>-4109186</v>
      </c>
      <c r="O36" s="122">
        <v>-4109186</v>
      </c>
      <c r="P36" s="122">
        <v>-4109186</v>
      </c>
      <c r="Q36" s="122">
        <v>-4109186</v>
      </c>
      <c r="R36" s="122">
        <v>-4109186</v>
      </c>
      <c r="S36" s="122">
        <v>-4109186</v>
      </c>
      <c r="T36" s="127">
        <f t="shared" si="35"/>
        <v>-50382823</v>
      </c>
      <c r="U36" s="128">
        <f t="shared" si="36"/>
        <v>0.99909999999999999</v>
      </c>
    </row>
    <row r="37" spans="1:21" x14ac:dyDescent="0.2">
      <c r="A37" s="121">
        <v>23</v>
      </c>
      <c r="B37" s="122" t="s">
        <v>101</v>
      </c>
      <c r="C37" s="122">
        <f>SUM(C18-C35)</f>
        <v>0</v>
      </c>
      <c r="D37" s="122">
        <f>SUM(D18-D35)</f>
        <v>0</v>
      </c>
      <c r="E37" s="122">
        <f>SUM(E18-E35)</f>
        <v>0</v>
      </c>
      <c r="F37" s="122">
        <f>SUM(F18-F35)</f>
        <v>0</v>
      </c>
      <c r="G37" s="122">
        <f t="shared" si="40"/>
        <v>0</v>
      </c>
      <c r="H37" s="124">
        <f>SUM(H18-H35)</f>
        <v>0</v>
      </c>
      <c r="I37" s="124">
        <f>SUM(I18-I35)</f>
        <v>0</v>
      </c>
      <c r="J37" s="124">
        <f>SUM(J18-J35)</f>
        <v>0</v>
      </c>
      <c r="K37" s="127">
        <f>SUM(G37:J37)</f>
        <v>0</v>
      </c>
      <c r="L37" s="126"/>
      <c r="M37" s="122">
        <f>SUM(M18-M35)</f>
        <v>0</v>
      </c>
      <c r="N37" s="122">
        <f t="shared" ref="N37:S37" si="45">SUM(N18-N35)</f>
        <v>0</v>
      </c>
      <c r="O37" s="122">
        <f t="shared" si="45"/>
        <v>0</v>
      </c>
      <c r="P37" s="122">
        <f t="shared" si="45"/>
        <v>0</v>
      </c>
      <c r="Q37" s="122">
        <f t="shared" si="45"/>
        <v>0</v>
      </c>
      <c r="R37" s="122">
        <f t="shared" si="45"/>
        <v>0</v>
      </c>
      <c r="S37" s="122">
        <f t="shared" si="45"/>
        <v>0</v>
      </c>
      <c r="T37" s="127">
        <f t="shared" si="35"/>
        <v>0</v>
      </c>
      <c r="U37" s="128" t="e">
        <f t="shared" si="36"/>
        <v>#DIV/0!</v>
      </c>
    </row>
  </sheetData>
  <mergeCells count="3">
    <mergeCell ref="A11:A12"/>
    <mergeCell ref="A14:A17"/>
    <mergeCell ref="A1:U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>
    <oddHeader>&amp;R&amp;"Times New Roman,Normál"Somogyhárságy Község Önkormányzata
4/2019.(V.27.) önkormányzati rendelet
2.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5"/>
  <sheetViews>
    <sheetView view="pageLayout" zoomScaleNormal="100" workbookViewId="0">
      <selection activeCell="I4" sqref="I4:K4"/>
    </sheetView>
  </sheetViews>
  <sheetFormatPr defaultRowHeight="12.75" x14ac:dyDescent="0.2"/>
  <cols>
    <col min="1" max="1" width="4.85546875" customWidth="1"/>
    <col min="2" max="2" width="27.85546875" customWidth="1"/>
    <col min="3" max="5" width="11.140625" style="166" bestFit="1" customWidth="1"/>
    <col min="6" max="11" width="10.7109375" style="166" customWidth="1"/>
    <col min="12" max="14" width="11.140625" style="166" bestFit="1" customWidth="1"/>
  </cols>
  <sheetData>
    <row r="1" spans="1:14" x14ac:dyDescent="0.2">
      <c r="B1" s="284" t="s">
        <v>179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x14ac:dyDescent="0.2">
      <c r="B2" s="284" t="s">
        <v>180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1.25" customHeight="1" x14ac:dyDescent="0.2">
      <c r="N3" s="230" t="s">
        <v>276</v>
      </c>
    </row>
    <row r="4" spans="1:14" ht="12.75" customHeight="1" x14ac:dyDescent="0.2">
      <c r="A4" s="285" t="s">
        <v>175</v>
      </c>
      <c r="B4" s="286"/>
      <c r="C4" s="289" t="s">
        <v>176</v>
      </c>
      <c r="D4" s="290"/>
      <c r="E4" s="290"/>
      <c r="F4" s="289" t="s">
        <v>177</v>
      </c>
      <c r="G4" s="290"/>
      <c r="H4" s="290"/>
      <c r="I4" s="289" t="s">
        <v>178</v>
      </c>
      <c r="J4" s="290"/>
      <c r="K4" s="290"/>
      <c r="L4" s="289" t="s">
        <v>29</v>
      </c>
      <c r="M4" s="290"/>
      <c r="N4" s="290"/>
    </row>
    <row r="5" spans="1:14" ht="28.5" customHeight="1" x14ac:dyDescent="0.2">
      <c r="A5" s="287"/>
      <c r="B5" s="288"/>
      <c r="C5" s="168" t="s">
        <v>48</v>
      </c>
      <c r="D5" s="168" t="s">
        <v>2</v>
      </c>
      <c r="E5" s="169" t="s">
        <v>3</v>
      </c>
      <c r="F5" s="168" t="s">
        <v>48</v>
      </c>
      <c r="G5" s="168" t="s">
        <v>2</v>
      </c>
      <c r="H5" s="169" t="s">
        <v>3</v>
      </c>
      <c r="I5" s="168" t="s">
        <v>48</v>
      </c>
      <c r="J5" s="168" t="s">
        <v>2</v>
      </c>
      <c r="K5" s="169" t="s">
        <v>3</v>
      </c>
      <c r="L5" s="168" t="s">
        <v>48</v>
      </c>
      <c r="M5" s="168" t="s">
        <v>2</v>
      </c>
      <c r="N5" s="169" t="s">
        <v>3</v>
      </c>
    </row>
    <row r="6" spans="1:14" x14ac:dyDescent="0.2">
      <c r="A6" s="184" t="s">
        <v>191</v>
      </c>
      <c r="B6" s="173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x14ac:dyDescent="0.2">
      <c r="A7" s="167"/>
      <c r="B7" s="174" t="s">
        <v>187</v>
      </c>
      <c r="C7" s="171">
        <v>60020</v>
      </c>
      <c r="D7" s="171">
        <v>2643590</v>
      </c>
      <c r="E7" s="171">
        <v>2601254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f t="shared" ref="L7:L8" si="0">SUM(C7+F7+I7)</f>
        <v>60020</v>
      </c>
      <c r="M7" s="171">
        <f>SUM(D7+G7+J7)</f>
        <v>2643590</v>
      </c>
      <c r="N7" s="171">
        <f t="shared" ref="M7:N8" si="1">SUM(E7+H7+K7)</f>
        <v>2601254</v>
      </c>
    </row>
    <row r="8" spans="1:14" x14ac:dyDescent="0.2">
      <c r="A8" s="185" t="s">
        <v>256</v>
      </c>
      <c r="B8" s="173"/>
      <c r="C8" s="170">
        <f t="shared" ref="C8:K8" si="2">SUM(C7:C7)</f>
        <v>60020</v>
      </c>
      <c r="D8" s="170">
        <f t="shared" si="2"/>
        <v>2643590</v>
      </c>
      <c r="E8" s="170">
        <f t="shared" si="2"/>
        <v>2601254</v>
      </c>
      <c r="F8" s="170">
        <f t="shared" si="2"/>
        <v>0</v>
      </c>
      <c r="G8" s="170">
        <f t="shared" si="2"/>
        <v>0</v>
      </c>
      <c r="H8" s="170">
        <f t="shared" si="2"/>
        <v>0</v>
      </c>
      <c r="I8" s="170">
        <f t="shared" si="2"/>
        <v>0</v>
      </c>
      <c r="J8" s="170">
        <f t="shared" si="2"/>
        <v>0</v>
      </c>
      <c r="K8" s="170">
        <f t="shared" si="2"/>
        <v>0</v>
      </c>
      <c r="L8" s="170">
        <f t="shared" si="0"/>
        <v>60020</v>
      </c>
      <c r="M8" s="170">
        <f t="shared" si="1"/>
        <v>2643590</v>
      </c>
      <c r="N8" s="170">
        <f t="shared" si="1"/>
        <v>2601254</v>
      </c>
    </row>
    <row r="9" spans="1:14" ht="9" customHeight="1" x14ac:dyDescent="0.2">
      <c r="A9" s="185"/>
      <c r="B9" s="173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x14ac:dyDescent="0.2">
      <c r="A10" s="182" t="s">
        <v>189</v>
      </c>
      <c r="B10" s="173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s="2" customFormat="1" x14ac:dyDescent="0.2">
      <c r="A11" s="222"/>
      <c r="B11" s="220" t="s">
        <v>203</v>
      </c>
      <c r="C11" s="221">
        <v>3500000</v>
      </c>
      <c r="D11" s="221">
        <v>500000</v>
      </c>
      <c r="E11" s="221">
        <v>393157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f>SUM(C11+F11+I11)</f>
        <v>3500000</v>
      </c>
      <c r="M11" s="221">
        <f>SUM(D11)</f>
        <v>500000</v>
      </c>
      <c r="N11" s="221">
        <f>SUM(E11+H11+K11)</f>
        <v>393157</v>
      </c>
    </row>
    <row r="12" spans="1:14" x14ac:dyDescent="0.2">
      <c r="A12" s="167"/>
      <c r="B12" s="174" t="s">
        <v>187</v>
      </c>
      <c r="C12" s="171">
        <v>2020000</v>
      </c>
      <c r="D12" s="171">
        <v>4032477</v>
      </c>
      <c r="E12" s="171">
        <v>4012477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f t="shared" ref="L12:M13" si="3">SUM(C12+F12+I12)</f>
        <v>2020000</v>
      </c>
      <c r="M12" s="171">
        <f>SUM(D12)</f>
        <v>4032477</v>
      </c>
      <c r="N12" s="171">
        <f>SUM(E12+H12+K12)</f>
        <v>4012477</v>
      </c>
    </row>
    <row r="13" spans="1:14" x14ac:dyDescent="0.2">
      <c r="A13" s="183" t="s">
        <v>190</v>
      </c>
      <c r="B13" s="173"/>
      <c r="C13" s="170">
        <f>SUM(C11:C12)</f>
        <v>5520000</v>
      </c>
      <c r="D13" s="170">
        <f>SUM(D11:D12)</f>
        <v>4532477</v>
      </c>
      <c r="E13" s="170">
        <f t="shared" ref="E13:K13" si="4">SUM(E12)</f>
        <v>4012477</v>
      </c>
      <c r="F13" s="170">
        <f t="shared" si="4"/>
        <v>0</v>
      </c>
      <c r="G13" s="170">
        <f t="shared" si="4"/>
        <v>0</v>
      </c>
      <c r="H13" s="170">
        <f t="shared" si="4"/>
        <v>0</v>
      </c>
      <c r="I13" s="170">
        <f t="shared" si="4"/>
        <v>0</v>
      </c>
      <c r="J13" s="170">
        <f t="shared" si="4"/>
        <v>0</v>
      </c>
      <c r="K13" s="170">
        <f t="shared" si="4"/>
        <v>0</v>
      </c>
      <c r="L13" s="170">
        <f t="shared" si="3"/>
        <v>5520000</v>
      </c>
      <c r="M13" s="170">
        <f t="shared" si="3"/>
        <v>4532477</v>
      </c>
      <c r="N13" s="170">
        <f>SUM(N11:N12)</f>
        <v>4405634</v>
      </c>
    </row>
    <row r="14" spans="1:14" ht="9" customHeight="1" x14ac:dyDescent="0.2">
      <c r="A14" s="185"/>
      <c r="B14" s="17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2">
      <c r="A15" s="184" t="s">
        <v>197</v>
      </c>
      <c r="B15" s="173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x14ac:dyDescent="0.2">
      <c r="A16" s="172"/>
      <c r="B16" s="173" t="s">
        <v>198</v>
      </c>
      <c r="C16" s="170">
        <v>27992604</v>
      </c>
      <c r="D16" s="170">
        <v>42706419</v>
      </c>
      <c r="E16" s="170">
        <v>42706419</v>
      </c>
      <c r="F16" s="170">
        <v>3100000</v>
      </c>
      <c r="G16" s="170">
        <v>3100000</v>
      </c>
      <c r="H16" s="170">
        <v>3100000</v>
      </c>
      <c r="I16" s="170">
        <v>0</v>
      </c>
      <c r="J16" s="170">
        <v>0</v>
      </c>
      <c r="K16" s="170">
        <v>0</v>
      </c>
      <c r="L16" s="170">
        <v>27992604</v>
      </c>
      <c r="M16" s="170">
        <f t="shared" ref="L16:N19" si="5">SUM(D16+G16+J16)</f>
        <v>45806419</v>
      </c>
      <c r="N16" s="170">
        <f t="shared" si="5"/>
        <v>45806419</v>
      </c>
    </row>
    <row r="17" spans="1:14" x14ac:dyDescent="0.2">
      <c r="A17" s="172"/>
      <c r="B17" s="220" t="s">
        <v>297</v>
      </c>
      <c r="C17" s="170">
        <v>23941057</v>
      </c>
      <c r="D17" s="170">
        <v>24208989</v>
      </c>
      <c r="E17" s="170">
        <v>24208989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f t="shared" ref="L17" si="6">SUM(C17+F17+I17)</f>
        <v>23941057</v>
      </c>
      <c r="M17" s="170">
        <f t="shared" ref="M17" si="7">SUM(D17+G17+J17)</f>
        <v>24208989</v>
      </c>
      <c r="N17" s="170">
        <f t="shared" ref="N17" si="8">SUM(E17+H17+K17)</f>
        <v>24208989</v>
      </c>
    </row>
    <row r="18" spans="1:14" x14ac:dyDescent="0.2">
      <c r="A18" s="167"/>
      <c r="B18" s="223" t="s">
        <v>193</v>
      </c>
      <c r="C18" s="171">
        <v>0</v>
      </c>
      <c r="D18" s="171">
        <v>1227174</v>
      </c>
      <c r="E18" s="171">
        <v>1227174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f t="shared" si="5"/>
        <v>0</v>
      </c>
      <c r="M18" s="171">
        <f t="shared" si="5"/>
        <v>1227174</v>
      </c>
      <c r="N18" s="171">
        <f t="shared" si="5"/>
        <v>1227174</v>
      </c>
    </row>
    <row r="19" spans="1:14" x14ac:dyDescent="0.2">
      <c r="A19" s="186" t="s">
        <v>199</v>
      </c>
      <c r="B19" s="173"/>
      <c r="C19" s="170">
        <f>SUM(C16:C18)</f>
        <v>51933661</v>
      </c>
      <c r="D19" s="170">
        <f>SUM(D16:D18)</f>
        <v>68142582</v>
      </c>
      <c r="E19" s="170">
        <f>SUM(E16:E18)</f>
        <v>68142582</v>
      </c>
      <c r="F19" s="170">
        <f t="shared" ref="F19:K19" si="9">SUM(F16:F18)</f>
        <v>3100000</v>
      </c>
      <c r="G19" s="170">
        <f t="shared" si="9"/>
        <v>3100000</v>
      </c>
      <c r="H19" s="170">
        <f t="shared" si="9"/>
        <v>3100000</v>
      </c>
      <c r="I19" s="170">
        <f t="shared" si="9"/>
        <v>0</v>
      </c>
      <c r="J19" s="170">
        <f t="shared" si="9"/>
        <v>0</v>
      </c>
      <c r="K19" s="170">
        <f t="shared" si="9"/>
        <v>0</v>
      </c>
      <c r="L19" s="170">
        <f t="shared" si="5"/>
        <v>55033661</v>
      </c>
      <c r="M19" s="170">
        <f t="shared" si="5"/>
        <v>71242582</v>
      </c>
      <c r="N19" s="170">
        <f t="shared" si="5"/>
        <v>71242582</v>
      </c>
    </row>
    <row r="20" spans="1:14" ht="9" customHeight="1" x14ac:dyDescent="0.2">
      <c r="A20" s="185"/>
      <c r="B20" s="17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">
      <c r="A21" s="184" t="s">
        <v>262</v>
      </c>
      <c r="B21" s="17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x14ac:dyDescent="0.2">
      <c r="A22" s="167"/>
      <c r="B22" s="223" t="s">
        <v>193</v>
      </c>
      <c r="C22" s="171">
        <v>50439333</v>
      </c>
      <c r="D22" s="171">
        <v>50439333</v>
      </c>
      <c r="E22" s="171">
        <v>50599333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f>SUM(C22)</f>
        <v>50439333</v>
      </c>
      <c r="M22" s="171">
        <f>SUM(D22+G22+J22)</f>
        <v>50439333</v>
      </c>
      <c r="N22" s="171">
        <f>SUM(E22+H22+K22)</f>
        <v>50599333</v>
      </c>
    </row>
    <row r="23" spans="1:14" x14ac:dyDescent="0.2">
      <c r="A23" s="185" t="s">
        <v>263</v>
      </c>
      <c r="B23" s="173"/>
      <c r="C23" s="170">
        <f>SUM(C22)</f>
        <v>50439333</v>
      </c>
      <c r="D23" s="170">
        <f t="shared" ref="D23:L23" si="10">SUM(D22)</f>
        <v>50439333</v>
      </c>
      <c r="E23" s="170">
        <f t="shared" si="10"/>
        <v>50599333</v>
      </c>
      <c r="F23" s="170">
        <f t="shared" si="10"/>
        <v>0</v>
      </c>
      <c r="G23" s="170">
        <f t="shared" si="10"/>
        <v>0</v>
      </c>
      <c r="H23" s="170">
        <f t="shared" si="10"/>
        <v>0</v>
      </c>
      <c r="I23" s="170">
        <f t="shared" si="10"/>
        <v>0</v>
      </c>
      <c r="J23" s="170">
        <f t="shared" si="10"/>
        <v>0</v>
      </c>
      <c r="K23" s="170">
        <f t="shared" si="10"/>
        <v>0</v>
      </c>
      <c r="L23" s="170">
        <f t="shared" si="10"/>
        <v>50439333</v>
      </c>
      <c r="M23" s="170">
        <f>SUM(D23+G23+J23)</f>
        <v>50439333</v>
      </c>
      <c r="N23" s="170">
        <f>SUM(E23+H23+K23)</f>
        <v>50599333</v>
      </c>
    </row>
    <row r="24" spans="1:14" ht="9" customHeight="1" x14ac:dyDescent="0.2">
      <c r="A24" s="185"/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x14ac:dyDescent="0.2">
      <c r="A25" s="184" t="s">
        <v>208</v>
      </c>
      <c r="B25" s="173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x14ac:dyDescent="0.2">
      <c r="A26" s="184"/>
      <c r="B26" s="220" t="s">
        <v>207</v>
      </c>
      <c r="C26" s="170">
        <v>6935318</v>
      </c>
      <c r="D26" s="170">
        <v>13973307</v>
      </c>
      <c r="E26" s="170">
        <v>13973307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f>SUM(C26+F26+I26)</f>
        <v>6935318</v>
      </c>
      <c r="M26" s="170">
        <f t="shared" ref="M26:N26" si="11">SUM(D26+G26+J26)</f>
        <v>13973307</v>
      </c>
      <c r="N26" s="170">
        <f t="shared" si="11"/>
        <v>13973307</v>
      </c>
    </row>
    <row r="27" spans="1:14" x14ac:dyDescent="0.2">
      <c r="A27" s="167"/>
      <c r="B27" s="223" t="s">
        <v>298</v>
      </c>
      <c r="C27" s="171">
        <v>0</v>
      </c>
      <c r="D27" s="171">
        <v>125476</v>
      </c>
      <c r="E27" s="171">
        <v>125476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f>SUM(C27)</f>
        <v>0</v>
      </c>
      <c r="M27" s="171">
        <f>SUM(D27+G27+J27)</f>
        <v>125476</v>
      </c>
      <c r="N27" s="171">
        <f>SUM(E27+H27+K27)</f>
        <v>125476</v>
      </c>
    </row>
    <row r="28" spans="1:14" x14ac:dyDescent="0.2">
      <c r="A28" s="185" t="s">
        <v>209</v>
      </c>
      <c r="B28" s="173"/>
      <c r="C28" s="170">
        <f>SUM(C26:C27)</f>
        <v>6935318</v>
      </c>
      <c r="D28" s="170">
        <f t="shared" ref="D28:H28" si="12">SUM(D26:D27)</f>
        <v>14098783</v>
      </c>
      <c r="E28" s="170">
        <f t="shared" si="12"/>
        <v>14098783</v>
      </c>
      <c r="F28" s="170">
        <f t="shared" si="12"/>
        <v>0</v>
      </c>
      <c r="G28" s="170">
        <f t="shared" si="12"/>
        <v>0</v>
      </c>
      <c r="H28" s="170">
        <f t="shared" si="12"/>
        <v>0</v>
      </c>
      <c r="I28" s="170">
        <f t="shared" ref="I28:K28" si="13">SUM(I27)</f>
        <v>0</v>
      </c>
      <c r="J28" s="170">
        <f t="shared" si="13"/>
        <v>0</v>
      </c>
      <c r="K28" s="170">
        <f t="shared" si="13"/>
        <v>0</v>
      </c>
      <c r="L28" s="170">
        <f>SUM(L26:L27)</f>
        <v>6935318</v>
      </c>
      <c r="M28" s="170">
        <f t="shared" ref="M28:N28" si="14">SUM(M26:M27)</f>
        <v>14098783</v>
      </c>
      <c r="N28" s="170">
        <f t="shared" si="14"/>
        <v>14098783</v>
      </c>
    </row>
    <row r="29" spans="1:14" ht="9" customHeight="1" x14ac:dyDescent="0.2">
      <c r="A29" s="185"/>
      <c r="B29" s="173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</row>
    <row r="30" spans="1:14" x14ac:dyDescent="0.2">
      <c r="A30" s="187" t="s">
        <v>257</v>
      </c>
      <c r="B30" s="173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1:14" x14ac:dyDescent="0.2">
      <c r="A31" s="172"/>
      <c r="B31" s="173" t="s">
        <v>207</v>
      </c>
      <c r="C31" s="170">
        <v>42802665</v>
      </c>
      <c r="D31" s="170">
        <v>34652831</v>
      </c>
      <c r="E31" s="170">
        <v>34652831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f>SUM(C31)</f>
        <v>42802665</v>
      </c>
      <c r="M31" s="170">
        <f t="shared" ref="M31:N34" si="15">SUM(D31+G31+J31)</f>
        <v>34652831</v>
      </c>
      <c r="N31" s="170">
        <f t="shared" si="15"/>
        <v>34652831</v>
      </c>
    </row>
    <row r="32" spans="1:14" x14ac:dyDescent="0.2">
      <c r="A32" s="172"/>
      <c r="B32" s="220" t="s">
        <v>281</v>
      </c>
      <c r="C32" s="170">
        <v>0</v>
      </c>
      <c r="D32" s="170">
        <v>6138059</v>
      </c>
      <c r="E32" s="170">
        <v>6138059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f t="shared" ref="L32:L33" si="16">SUM(C32)</f>
        <v>0</v>
      </c>
      <c r="M32" s="170">
        <f t="shared" ref="M32" si="17">SUM(D32+G32+J32)</f>
        <v>6138059</v>
      </c>
      <c r="N32" s="170">
        <f t="shared" ref="N32" si="18">SUM(E32+H32+K32)</f>
        <v>6138059</v>
      </c>
    </row>
    <row r="33" spans="1:14" x14ac:dyDescent="0.2">
      <c r="A33" s="167"/>
      <c r="B33" s="174" t="s">
        <v>187</v>
      </c>
      <c r="C33" s="171">
        <v>900000</v>
      </c>
      <c r="D33" s="171">
        <v>900000</v>
      </c>
      <c r="E33" s="171">
        <v>110000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f t="shared" si="16"/>
        <v>900000</v>
      </c>
      <c r="M33" s="171">
        <f t="shared" si="15"/>
        <v>900000</v>
      </c>
      <c r="N33" s="171">
        <f t="shared" si="15"/>
        <v>110000</v>
      </c>
    </row>
    <row r="34" spans="1:14" x14ac:dyDescent="0.2">
      <c r="A34" s="185" t="s">
        <v>260</v>
      </c>
      <c r="B34" s="173"/>
      <c r="C34" s="170">
        <f t="shared" ref="C34:L34" si="19">SUM(C31:C33)</f>
        <v>43702665</v>
      </c>
      <c r="D34" s="170">
        <f t="shared" si="19"/>
        <v>41690890</v>
      </c>
      <c r="E34" s="170">
        <f t="shared" si="19"/>
        <v>40900890</v>
      </c>
      <c r="F34" s="170">
        <f t="shared" si="19"/>
        <v>0</v>
      </c>
      <c r="G34" s="170">
        <f t="shared" si="19"/>
        <v>0</v>
      </c>
      <c r="H34" s="170">
        <f t="shared" si="19"/>
        <v>0</v>
      </c>
      <c r="I34" s="170">
        <f t="shared" si="19"/>
        <v>0</v>
      </c>
      <c r="J34" s="170">
        <f t="shared" si="19"/>
        <v>0</v>
      </c>
      <c r="K34" s="170">
        <f t="shared" si="19"/>
        <v>0</v>
      </c>
      <c r="L34" s="170">
        <f t="shared" si="19"/>
        <v>43702665</v>
      </c>
      <c r="M34" s="170">
        <f t="shared" si="15"/>
        <v>41690890</v>
      </c>
      <c r="N34" s="170">
        <f t="shared" si="15"/>
        <v>40900890</v>
      </c>
    </row>
    <row r="35" spans="1:14" ht="9" customHeight="1" x14ac:dyDescent="0.2">
      <c r="A35" s="185"/>
      <c r="B35" s="173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 x14ac:dyDescent="0.2">
      <c r="A36" s="184" t="s">
        <v>215</v>
      </c>
      <c r="B36" s="173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x14ac:dyDescent="0.2">
      <c r="A37" s="167"/>
      <c r="B37" s="223" t="s">
        <v>288</v>
      </c>
      <c r="C37" s="171">
        <v>68100853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f>SUM(C37)</f>
        <v>68100853</v>
      </c>
      <c r="M37" s="171">
        <f>SUM(D37+G37+J37)</f>
        <v>0</v>
      </c>
      <c r="N37" s="171">
        <f>SUM(E37+H37+K37)</f>
        <v>0</v>
      </c>
    </row>
    <row r="38" spans="1:14" x14ac:dyDescent="0.2">
      <c r="A38" s="185" t="s">
        <v>217</v>
      </c>
      <c r="B38" s="173"/>
      <c r="C38" s="170">
        <f>SUM(C37)</f>
        <v>68100853</v>
      </c>
      <c r="D38" s="170">
        <f t="shared" ref="D38:L38" si="20">SUM(D37)</f>
        <v>0</v>
      </c>
      <c r="E38" s="170">
        <f t="shared" si="20"/>
        <v>0</v>
      </c>
      <c r="F38" s="170">
        <f t="shared" si="20"/>
        <v>0</v>
      </c>
      <c r="G38" s="170">
        <f t="shared" si="20"/>
        <v>0</v>
      </c>
      <c r="H38" s="170">
        <f t="shared" si="20"/>
        <v>0</v>
      </c>
      <c r="I38" s="170">
        <f t="shared" si="20"/>
        <v>0</v>
      </c>
      <c r="J38" s="170">
        <f t="shared" si="20"/>
        <v>0</v>
      </c>
      <c r="K38" s="170">
        <f t="shared" si="20"/>
        <v>0</v>
      </c>
      <c r="L38" s="170">
        <f t="shared" si="20"/>
        <v>68100853</v>
      </c>
      <c r="M38" s="170">
        <f>SUM(D38+G38+J38)</f>
        <v>0</v>
      </c>
      <c r="N38" s="170">
        <f>SUM(E38+H38+K38)</f>
        <v>0</v>
      </c>
    </row>
    <row r="39" spans="1:14" ht="9" customHeight="1" x14ac:dyDescent="0.2">
      <c r="A39" s="185"/>
      <c r="B39" s="173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x14ac:dyDescent="0.2">
      <c r="A40" s="184" t="s">
        <v>289</v>
      </c>
      <c r="B40" s="17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x14ac:dyDescent="0.2">
      <c r="A41" s="167"/>
      <c r="B41" s="223" t="s">
        <v>288</v>
      </c>
      <c r="C41" s="171">
        <v>93499206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f>SUM(C41)</f>
        <v>93499206</v>
      </c>
      <c r="M41" s="171">
        <f>SUM(D41+G41+J41)</f>
        <v>0</v>
      </c>
      <c r="N41" s="171">
        <f>SUM(E41+H41+K41)</f>
        <v>0</v>
      </c>
    </row>
    <row r="42" spans="1:14" x14ac:dyDescent="0.2">
      <c r="A42" s="185" t="s">
        <v>290</v>
      </c>
      <c r="B42" s="173"/>
      <c r="C42" s="170">
        <f>SUM(C41)</f>
        <v>93499206</v>
      </c>
      <c r="D42" s="170">
        <f t="shared" ref="D42:L42" si="21">SUM(D41)</f>
        <v>0</v>
      </c>
      <c r="E42" s="170">
        <f t="shared" si="21"/>
        <v>0</v>
      </c>
      <c r="F42" s="170">
        <f t="shared" si="21"/>
        <v>0</v>
      </c>
      <c r="G42" s="170">
        <f t="shared" si="21"/>
        <v>0</v>
      </c>
      <c r="H42" s="170">
        <f t="shared" si="21"/>
        <v>0</v>
      </c>
      <c r="I42" s="170">
        <f t="shared" si="21"/>
        <v>0</v>
      </c>
      <c r="J42" s="170">
        <f t="shared" si="21"/>
        <v>0</v>
      </c>
      <c r="K42" s="170">
        <f t="shared" si="21"/>
        <v>0</v>
      </c>
      <c r="L42" s="170">
        <f t="shared" si="21"/>
        <v>93499206</v>
      </c>
      <c r="M42" s="170">
        <f>SUM(D42+G42+J42)</f>
        <v>0</v>
      </c>
      <c r="N42" s="170">
        <f>SUM(E42+H42+K42)</f>
        <v>0</v>
      </c>
    </row>
    <row r="43" spans="1:14" ht="9" customHeight="1" x14ac:dyDescent="0.2">
      <c r="A43" s="185"/>
      <c r="B43" s="17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 x14ac:dyDescent="0.2">
      <c r="A44" s="184" t="s">
        <v>195</v>
      </c>
      <c r="B44" s="17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x14ac:dyDescent="0.2">
      <c r="A45" s="172"/>
      <c r="B45" s="173" t="s">
        <v>258</v>
      </c>
      <c r="C45" s="170">
        <v>0</v>
      </c>
      <c r="D45" s="170">
        <v>674632</v>
      </c>
      <c r="E45" s="170">
        <v>674632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f>SUM(D45+G45+J45)</f>
        <v>674632</v>
      </c>
      <c r="N45" s="170">
        <f>SUM(E45+H45+K45)</f>
        <v>674632</v>
      </c>
    </row>
    <row r="46" spans="1:14" x14ac:dyDescent="0.2">
      <c r="A46" s="172"/>
      <c r="B46" s="173" t="s">
        <v>187</v>
      </c>
      <c r="C46" s="170">
        <v>250000</v>
      </c>
      <c r="D46" s="170">
        <v>250000</v>
      </c>
      <c r="E46" s="170">
        <v>10000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f t="shared" ref="L46" si="22">SUM(C46+F46+I46)</f>
        <v>250000</v>
      </c>
      <c r="M46" s="170">
        <f t="shared" ref="M46" si="23">SUM(D46+G46+J46)</f>
        <v>250000</v>
      </c>
      <c r="N46" s="170">
        <f t="shared" ref="N46" si="24">SUM(E46+H46+K46)</f>
        <v>10000</v>
      </c>
    </row>
    <row r="47" spans="1:14" x14ac:dyDescent="0.2">
      <c r="A47" s="167"/>
      <c r="B47" s="223" t="s">
        <v>265</v>
      </c>
      <c r="C47" s="171">
        <v>0</v>
      </c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f t="shared" ref="L47:N47" si="25">SUM(C47+F47+I47)</f>
        <v>0</v>
      </c>
      <c r="M47" s="171">
        <f t="shared" si="25"/>
        <v>0</v>
      </c>
      <c r="N47" s="171">
        <f t="shared" si="25"/>
        <v>0</v>
      </c>
    </row>
    <row r="48" spans="1:14" x14ac:dyDescent="0.2">
      <c r="A48" s="185" t="s">
        <v>196</v>
      </c>
      <c r="B48" s="173"/>
      <c r="C48" s="170">
        <f>SUM(C45:C47)</f>
        <v>250000</v>
      </c>
      <c r="D48" s="170">
        <f>SUM(D45:D47)</f>
        <v>924632</v>
      </c>
      <c r="E48" s="170">
        <f>SUM(E45:E47)</f>
        <v>684632</v>
      </c>
      <c r="F48" s="170">
        <f t="shared" ref="F48:K48" si="26">SUM(F47)</f>
        <v>0</v>
      </c>
      <c r="G48" s="170">
        <f t="shared" si="26"/>
        <v>0</v>
      </c>
      <c r="H48" s="170">
        <f t="shared" si="26"/>
        <v>0</v>
      </c>
      <c r="I48" s="170">
        <f t="shared" si="26"/>
        <v>0</v>
      </c>
      <c r="J48" s="170">
        <f t="shared" si="26"/>
        <v>0</v>
      </c>
      <c r="K48" s="170">
        <f t="shared" si="26"/>
        <v>0</v>
      </c>
      <c r="L48" s="170">
        <f>SUM(L45:L47)</f>
        <v>250000</v>
      </c>
      <c r="M48" s="170">
        <f>SUM(M45:M47)</f>
        <v>924632</v>
      </c>
      <c r="N48" s="170">
        <f>SUM(N45:N47)</f>
        <v>684632</v>
      </c>
    </row>
    <row r="49" spans="1:14" ht="9" customHeight="1" x14ac:dyDescent="0.2">
      <c r="A49" s="185"/>
      <c r="B49" s="17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</row>
    <row r="50" spans="1:14" x14ac:dyDescent="0.2">
      <c r="A50" s="187" t="s">
        <v>233</v>
      </c>
      <c r="B50" s="21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x14ac:dyDescent="0.2">
      <c r="A51" s="167"/>
      <c r="B51" s="223" t="s">
        <v>207</v>
      </c>
      <c r="C51" s="171">
        <v>504688</v>
      </c>
      <c r="D51" s="171">
        <v>504688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>
        <v>0</v>
      </c>
      <c r="K51" s="171">
        <v>0</v>
      </c>
      <c r="L51" s="171">
        <v>504688</v>
      </c>
      <c r="M51" s="171">
        <f>SUM(D51+G51+J51)</f>
        <v>504688</v>
      </c>
      <c r="N51" s="171">
        <f>SUM(E51+H51+K51)</f>
        <v>0</v>
      </c>
    </row>
    <row r="52" spans="1:14" x14ac:dyDescent="0.2">
      <c r="A52" s="188" t="s">
        <v>264</v>
      </c>
      <c r="B52" s="173"/>
      <c r="C52" s="170">
        <f t="shared" ref="C52:K52" si="27">SUM(C51)</f>
        <v>504688</v>
      </c>
      <c r="D52" s="170">
        <f t="shared" si="27"/>
        <v>504688</v>
      </c>
      <c r="E52" s="170">
        <f t="shared" si="27"/>
        <v>0</v>
      </c>
      <c r="F52" s="170">
        <f t="shared" si="27"/>
        <v>0</v>
      </c>
      <c r="G52" s="170">
        <f t="shared" si="27"/>
        <v>0</v>
      </c>
      <c r="H52" s="170">
        <f t="shared" si="27"/>
        <v>0</v>
      </c>
      <c r="I52" s="170">
        <f t="shared" si="27"/>
        <v>0</v>
      </c>
      <c r="J52" s="170">
        <f t="shared" si="27"/>
        <v>0</v>
      </c>
      <c r="K52" s="170">
        <f t="shared" si="27"/>
        <v>0</v>
      </c>
      <c r="L52" s="170">
        <f>SUM(L51)</f>
        <v>504688</v>
      </c>
      <c r="M52" s="170">
        <f>SUM(D52+G52+J52)</f>
        <v>504688</v>
      </c>
      <c r="N52" s="170">
        <f>SUM(E52+H52+K52)</f>
        <v>0</v>
      </c>
    </row>
    <row r="53" spans="1:14" ht="9" customHeight="1" x14ac:dyDescent="0.2">
      <c r="A53" s="185"/>
      <c r="B53" s="173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x14ac:dyDescent="0.2">
      <c r="A54" s="187" t="s">
        <v>202</v>
      </c>
      <c r="B54" s="173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x14ac:dyDescent="0.2">
      <c r="A55" s="172"/>
      <c r="B55" s="173" t="s">
        <v>203</v>
      </c>
      <c r="C55" s="170">
        <v>2589600</v>
      </c>
      <c r="D55" s="170">
        <v>2589600</v>
      </c>
      <c r="E55" s="170">
        <v>2903000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f t="shared" ref="L55:N57" si="28">SUM(C55+F55+I55)</f>
        <v>2589600</v>
      </c>
      <c r="M55" s="170">
        <f t="shared" si="28"/>
        <v>2589600</v>
      </c>
      <c r="N55" s="170">
        <f t="shared" si="28"/>
        <v>2903000</v>
      </c>
    </row>
    <row r="56" spans="1:14" x14ac:dyDescent="0.2">
      <c r="A56" s="167"/>
      <c r="B56" s="174" t="s">
        <v>193</v>
      </c>
      <c r="C56" s="171">
        <v>620585</v>
      </c>
      <c r="D56" s="171">
        <v>620585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f t="shared" si="28"/>
        <v>620585</v>
      </c>
      <c r="M56" s="171">
        <f t="shared" si="28"/>
        <v>620585</v>
      </c>
      <c r="N56" s="171">
        <f t="shared" si="28"/>
        <v>0</v>
      </c>
    </row>
    <row r="57" spans="1:14" x14ac:dyDescent="0.2">
      <c r="A57" s="194" t="s">
        <v>204</v>
      </c>
      <c r="B57" s="225"/>
      <c r="C57" s="226">
        <f>SUM(C55:C56)</f>
        <v>3210185</v>
      </c>
      <c r="D57" s="226">
        <f t="shared" ref="D57:K57" si="29">SUM(D55:D56)</f>
        <v>3210185</v>
      </c>
      <c r="E57" s="226">
        <f t="shared" si="29"/>
        <v>2903000</v>
      </c>
      <c r="F57" s="226">
        <f t="shared" si="29"/>
        <v>0</v>
      </c>
      <c r="G57" s="226">
        <f t="shared" si="29"/>
        <v>0</v>
      </c>
      <c r="H57" s="226">
        <f t="shared" si="29"/>
        <v>0</v>
      </c>
      <c r="I57" s="226">
        <f t="shared" si="29"/>
        <v>0</v>
      </c>
      <c r="J57" s="226">
        <f t="shared" si="29"/>
        <v>0</v>
      </c>
      <c r="K57" s="226">
        <f t="shared" si="29"/>
        <v>0</v>
      </c>
      <c r="L57" s="226">
        <f t="shared" si="28"/>
        <v>3210185</v>
      </c>
      <c r="M57" s="226">
        <f t="shared" si="28"/>
        <v>3210185</v>
      </c>
      <c r="N57" s="226">
        <f t="shared" si="28"/>
        <v>2903000</v>
      </c>
    </row>
    <row r="58" spans="1:14" ht="9" customHeight="1" x14ac:dyDescent="0.2">
      <c r="A58" s="188"/>
      <c r="B58" s="173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x14ac:dyDescent="0.2">
      <c r="A59" s="187" t="s">
        <v>210</v>
      </c>
      <c r="B59" s="21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4" x14ac:dyDescent="0.2">
      <c r="A60" s="167"/>
      <c r="B60" s="174" t="s">
        <v>187</v>
      </c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1">
        <f>SUM(D60+G60+J60)</f>
        <v>0</v>
      </c>
      <c r="N60" s="171">
        <f>SUM(E60+H60+K60)</f>
        <v>0</v>
      </c>
    </row>
    <row r="61" spans="1:14" x14ac:dyDescent="0.2">
      <c r="A61" s="188" t="s">
        <v>211</v>
      </c>
      <c r="B61" s="173"/>
      <c r="C61" s="170">
        <f t="shared" ref="C61:K61" si="30">SUM(C60)</f>
        <v>0</v>
      </c>
      <c r="D61" s="170">
        <f t="shared" si="30"/>
        <v>0</v>
      </c>
      <c r="E61" s="170">
        <f t="shared" si="30"/>
        <v>0</v>
      </c>
      <c r="F61" s="170">
        <f t="shared" si="30"/>
        <v>0</v>
      </c>
      <c r="G61" s="170">
        <f t="shared" si="30"/>
        <v>0</v>
      </c>
      <c r="H61" s="170">
        <f t="shared" si="30"/>
        <v>0</v>
      </c>
      <c r="I61" s="170">
        <f t="shared" si="30"/>
        <v>0</v>
      </c>
      <c r="J61" s="170">
        <f t="shared" si="30"/>
        <v>0</v>
      </c>
      <c r="K61" s="170">
        <f t="shared" si="30"/>
        <v>0</v>
      </c>
      <c r="L61" s="170">
        <v>0</v>
      </c>
      <c r="M61" s="170">
        <f>SUM(D61+G61+J61)</f>
        <v>0</v>
      </c>
      <c r="N61" s="170">
        <f>SUM(E61+H61+K61)</f>
        <v>0</v>
      </c>
    </row>
    <row r="62" spans="1:14" x14ac:dyDescent="0.2">
      <c r="B62" s="173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</row>
    <row r="63" spans="1:14" x14ac:dyDescent="0.2">
      <c r="A63" s="184" t="s">
        <v>212</v>
      </c>
      <c r="B63" s="173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</row>
    <row r="64" spans="1:14" x14ac:dyDescent="0.2">
      <c r="A64" s="184"/>
      <c r="B64" s="220" t="s">
        <v>187</v>
      </c>
      <c r="C64" s="170">
        <v>8292495</v>
      </c>
      <c r="D64" s="170">
        <v>18469990</v>
      </c>
      <c r="E64" s="170">
        <v>18469990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f>SUM(C64+F64+I64)</f>
        <v>8292495</v>
      </c>
      <c r="M64" s="170">
        <f t="shared" ref="M64:N64" si="31">SUM(D64+G64+J64)</f>
        <v>18469990</v>
      </c>
      <c r="N64" s="170">
        <f t="shared" si="31"/>
        <v>18469990</v>
      </c>
    </row>
    <row r="65" spans="1:14" x14ac:dyDescent="0.2">
      <c r="A65" s="167"/>
      <c r="B65" s="174" t="s">
        <v>187</v>
      </c>
      <c r="C65" s="171">
        <v>952500</v>
      </c>
      <c r="D65" s="171">
        <v>1220500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f>SUM(C65+F65+I65)</f>
        <v>952500</v>
      </c>
      <c r="M65" s="171">
        <f>SUM(D65+G65+J65)</f>
        <v>1220500</v>
      </c>
      <c r="N65" s="171">
        <f>SUM(E65+H65+K65)</f>
        <v>0</v>
      </c>
    </row>
    <row r="66" spans="1:14" x14ac:dyDescent="0.2">
      <c r="A66" s="185" t="s">
        <v>213</v>
      </c>
      <c r="B66" s="173"/>
      <c r="C66" s="170">
        <f>SUM(C64:C65)</f>
        <v>9244995</v>
      </c>
      <c r="D66" s="170">
        <f t="shared" ref="D66:N66" si="32">SUM(D64:D65)</f>
        <v>19690490</v>
      </c>
      <c r="E66" s="170">
        <f t="shared" si="32"/>
        <v>18469990</v>
      </c>
      <c r="F66" s="170">
        <f t="shared" si="32"/>
        <v>0</v>
      </c>
      <c r="G66" s="170">
        <f t="shared" si="32"/>
        <v>0</v>
      </c>
      <c r="H66" s="170">
        <f t="shared" si="32"/>
        <v>0</v>
      </c>
      <c r="I66" s="170">
        <f t="shared" si="32"/>
        <v>0</v>
      </c>
      <c r="J66" s="170">
        <f t="shared" si="32"/>
        <v>0</v>
      </c>
      <c r="K66" s="170">
        <f t="shared" si="32"/>
        <v>0</v>
      </c>
      <c r="L66" s="170">
        <f t="shared" si="32"/>
        <v>9244995</v>
      </c>
      <c r="M66" s="170">
        <f t="shared" si="32"/>
        <v>19690490</v>
      </c>
      <c r="N66" s="170">
        <f t="shared" si="32"/>
        <v>18469990</v>
      </c>
    </row>
    <row r="67" spans="1:14" ht="9" customHeight="1" x14ac:dyDescent="0.2">
      <c r="A67" s="185"/>
      <c r="B67" s="173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4" x14ac:dyDescent="0.2">
      <c r="A68" s="178" t="s">
        <v>186</v>
      </c>
      <c r="B68" s="173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</row>
    <row r="69" spans="1:14" x14ac:dyDescent="0.2">
      <c r="A69" s="224"/>
      <c r="B69" s="220" t="s">
        <v>187</v>
      </c>
      <c r="C69" s="221">
        <v>0</v>
      </c>
      <c r="D69" s="221">
        <v>0</v>
      </c>
      <c r="E69" s="221">
        <v>0</v>
      </c>
      <c r="F69" s="221">
        <v>450000</v>
      </c>
      <c r="G69" s="221">
        <v>450000</v>
      </c>
      <c r="H69" s="221">
        <v>313034</v>
      </c>
      <c r="I69" s="221">
        <v>0</v>
      </c>
      <c r="J69" s="221">
        <v>0</v>
      </c>
      <c r="K69" s="221">
        <v>0</v>
      </c>
      <c r="L69" s="221">
        <v>450000</v>
      </c>
      <c r="M69" s="221">
        <f>SUM(D69+G69+J69)</f>
        <v>450000</v>
      </c>
      <c r="N69" s="221">
        <f>SUM(E69+H69+K69)</f>
        <v>313034</v>
      </c>
    </row>
    <row r="70" spans="1:14" x14ac:dyDescent="0.2">
      <c r="A70" s="167"/>
      <c r="B70" s="223" t="s">
        <v>265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f t="shared" ref="L70:N71" si="33">SUM(C70+F70+I70)</f>
        <v>0</v>
      </c>
      <c r="M70" s="171">
        <f t="shared" si="33"/>
        <v>0</v>
      </c>
      <c r="N70" s="171">
        <f t="shared" si="33"/>
        <v>0</v>
      </c>
    </row>
    <row r="71" spans="1:14" x14ac:dyDescent="0.2">
      <c r="A71" s="179" t="s">
        <v>188</v>
      </c>
      <c r="B71" s="180"/>
      <c r="C71" s="181">
        <f>SUM(C70)</f>
        <v>0</v>
      </c>
      <c r="D71" s="181">
        <f t="shared" ref="D71:K71" si="34">SUM(D70)</f>
        <v>0</v>
      </c>
      <c r="E71" s="181">
        <f t="shared" si="34"/>
        <v>0</v>
      </c>
      <c r="F71" s="181">
        <f>SUM(F69:F70)</f>
        <v>450000</v>
      </c>
      <c r="G71" s="181">
        <f>SUM(G69:G70)</f>
        <v>450000</v>
      </c>
      <c r="H71" s="181">
        <f>SUM(H69:H70)</f>
        <v>313034</v>
      </c>
      <c r="I71" s="181">
        <f t="shared" si="34"/>
        <v>0</v>
      </c>
      <c r="J71" s="181">
        <f t="shared" si="34"/>
        <v>0</v>
      </c>
      <c r="K71" s="181">
        <f t="shared" si="34"/>
        <v>0</v>
      </c>
      <c r="L71" s="181">
        <f t="shared" si="33"/>
        <v>450000</v>
      </c>
      <c r="M71" s="181">
        <f t="shared" ref="M71" si="35">SUM(D71+G71+J71)</f>
        <v>450000</v>
      </c>
      <c r="N71" s="181">
        <f t="shared" ref="N71" si="36">SUM(E71+H71+K71)</f>
        <v>313034</v>
      </c>
    </row>
    <row r="72" spans="1:14" ht="9" customHeight="1" x14ac:dyDescent="0.2">
      <c r="A72" s="179"/>
      <c r="B72" s="180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0"/>
      <c r="N72" s="170"/>
    </row>
    <row r="73" spans="1:14" x14ac:dyDescent="0.2">
      <c r="A73" s="187" t="s">
        <v>205</v>
      </c>
      <c r="B73" s="173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</row>
    <row r="74" spans="1:14" x14ac:dyDescent="0.2">
      <c r="A74" s="167"/>
      <c r="B74" s="174" t="s">
        <v>187</v>
      </c>
      <c r="C74" s="171">
        <v>0</v>
      </c>
      <c r="D74" s="171">
        <v>0</v>
      </c>
      <c r="E74" s="171">
        <v>0</v>
      </c>
      <c r="F74" s="171">
        <v>50000</v>
      </c>
      <c r="G74" s="171">
        <v>50000</v>
      </c>
      <c r="H74" s="171">
        <v>88240</v>
      </c>
      <c r="I74" s="171">
        <v>0</v>
      </c>
      <c r="J74" s="171">
        <v>0</v>
      </c>
      <c r="K74" s="171">
        <v>0</v>
      </c>
      <c r="L74" s="171">
        <v>50000</v>
      </c>
      <c r="M74" s="171">
        <f>SUM(D74+G74+J74)</f>
        <v>50000</v>
      </c>
      <c r="N74" s="171">
        <f>SUM(E74+H74+K74)</f>
        <v>88240</v>
      </c>
    </row>
    <row r="75" spans="1:14" x14ac:dyDescent="0.2">
      <c r="A75" s="179" t="s">
        <v>206</v>
      </c>
      <c r="B75" s="173"/>
      <c r="C75" s="170">
        <f>SUM(C74)</f>
        <v>0</v>
      </c>
      <c r="D75" s="170">
        <f t="shared" ref="D75:L75" si="37">SUM(D74)</f>
        <v>0</v>
      </c>
      <c r="E75" s="170">
        <f t="shared" si="37"/>
        <v>0</v>
      </c>
      <c r="F75" s="170">
        <f t="shared" si="37"/>
        <v>50000</v>
      </c>
      <c r="G75" s="170">
        <f t="shared" si="37"/>
        <v>50000</v>
      </c>
      <c r="H75" s="170">
        <f t="shared" si="37"/>
        <v>88240</v>
      </c>
      <c r="I75" s="170">
        <f t="shared" si="37"/>
        <v>0</v>
      </c>
      <c r="J75" s="170">
        <f t="shared" si="37"/>
        <v>0</v>
      </c>
      <c r="K75" s="170">
        <f t="shared" si="37"/>
        <v>0</v>
      </c>
      <c r="L75" s="170">
        <f t="shared" si="37"/>
        <v>50000</v>
      </c>
      <c r="M75" s="170">
        <f>SUM(D75+G75+J75)</f>
        <v>50000</v>
      </c>
      <c r="N75" s="170">
        <f>SUM(E75+H75+K75)</f>
        <v>88240</v>
      </c>
    </row>
    <row r="76" spans="1:14" ht="9.75" customHeight="1" x14ac:dyDescent="0.2">
      <c r="A76" s="172"/>
      <c r="B76" s="173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</row>
    <row r="77" spans="1:14" x14ac:dyDescent="0.2">
      <c r="A77" s="187" t="s">
        <v>200</v>
      </c>
      <c r="B77" s="173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</row>
    <row r="78" spans="1:14" x14ac:dyDescent="0.2">
      <c r="A78" s="167"/>
      <c r="B78" s="174" t="s">
        <v>192</v>
      </c>
      <c r="C78" s="171">
        <v>6201865</v>
      </c>
      <c r="D78" s="171">
        <v>6201865</v>
      </c>
      <c r="E78" s="171">
        <v>6562854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f t="shared" ref="L78:N79" si="38">SUM(C78+F78+I78)</f>
        <v>6201865</v>
      </c>
      <c r="M78" s="171">
        <f t="shared" si="38"/>
        <v>6201865</v>
      </c>
      <c r="N78" s="171">
        <f t="shared" si="38"/>
        <v>6562854</v>
      </c>
    </row>
    <row r="79" spans="1:14" x14ac:dyDescent="0.2">
      <c r="A79" s="188" t="s">
        <v>201</v>
      </c>
      <c r="B79" s="173"/>
      <c r="C79" s="170">
        <f>SUM(C78)</f>
        <v>6201865</v>
      </c>
      <c r="D79" s="170">
        <f t="shared" ref="D79:K79" si="39">SUM(D78)</f>
        <v>6201865</v>
      </c>
      <c r="E79" s="170">
        <f t="shared" si="39"/>
        <v>6562854</v>
      </c>
      <c r="F79" s="170">
        <f t="shared" si="39"/>
        <v>0</v>
      </c>
      <c r="G79" s="170">
        <f t="shared" si="39"/>
        <v>0</v>
      </c>
      <c r="H79" s="170">
        <f t="shared" si="39"/>
        <v>0</v>
      </c>
      <c r="I79" s="170">
        <f t="shared" si="39"/>
        <v>0</v>
      </c>
      <c r="J79" s="170">
        <f t="shared" si="39"/>
        <v>0</v>
      </c>
      <c r="K79" s="170">
        <f t="shared" si="39"/>
        <v>0</v>
      </c>
      <c r="L79" s="170">
        <f t="shared" si="38"/>
        <v>6201865</v>
      </c>
      <c r="M79" s="170">
        <f t="shared" si="38"/>
        <v>6201865</v>
      </c>
      <c r="N79" s="170">
        <f t="shared" si="38"/>
        <v>6562854</v>
      </c>
    </row>
    <row r="80" spans="1:14" ht="9" customHeight="1" x14ac:dyDescent="0.2">
      <c r="A80" s="188"/>
      <c r="B80" s="173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</row>
    <row r="81" spans="1:14" x14ac:dyDescent="0.2">
      <c r="A81" s="187" t="s">
        <v>266</v>
      </c>
      <c r="B81" s="173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4" x14ac:dyDescent="0.2">
      <c r="A82" s="167"/>
      <c r="B82" s="227" t="s">
        <v>267</v>
      </c>
      <c r="C82" s="171">
        <v>51000</v>
      </c>
      <c r="D82" s="171">
        <v>51000</v>
      </c>
      <c r="E82" s="171">
        <v>51000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171">
        <f t="shared" ref="L82:L83" si="40">SUM(C82+F82+I82)</f>
        <v>51000</v>
      </c>
      <c r="M82" s="171">
        <f t="shared" ref="M82:M83" si="41">SUM(D82+G82+J82)</f>
        <v>51000</v>
      </c>
      <c r="N82" s="171">
        <f t="shared" ref="N82:N83" si="42">SUM(E82+H82+K82)</f>
        <v>51000</v>
      </c>
    </row>
    <row r="83" spans="1:14" x14ac:dyDescent="0.2">
      <c r="A83" s="188" t="s">
        <v>268</v>
      </c>
      <c r="B83" s="173"/>
      <c r="C83" s="170">
        <f>SUM(C82)</f>
        <v>51000</v>
      </c>
      <c r="D83" s="170">
        <f t="shared" ref="D83:K83" si="43">SUM(D82)</f>
        <v>51000</v>
      </c>
      <c r="E83" s="170">
        <f t="shared" si="43"/>
        <v>51000</v>
      </c>
      <c r="F83" s="170">
        <f t="shared" si="43"/>
        <v>0</v>
      </c>
      <c r="G83" s="170">
        <f t="shared" si="43"/>
        <v>0</v>
      </c>
      <c r="H83" s="170">
        <f t="shared" si="43"/>
        <v>0</v>
      </c>
      <c r="I83" s="170">
        <f t="shared" si="43"/>
        <v>0</v>
      </c>
      <c r="J83" s="170">
        <f t="shared" si="43"/>
        <v>0</v>
      </c>
      <c r="K83" s="170">
        <f t="shared" si="43"/>
        <v>0</v>
      </c>
      <c r="L83" s="170">
        <f t="shared" si="40"/>
        <v>51000</v>
      </c>
      <c r="M83" s="170">
        <f t="shared" si="41"/>
        <v>51000</v>
      </c>
      <c r="N83" s="170">
        <f t="shared" si="42"/>
        <v>51000</v>
      </c>
    </row>
    <row r="84" spans="1:14" ht="9.75" customHeight="1" x14ac:dyDescent="0.2">
      <c r="A84" s="172"/>
      <c r="B84" s="173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</row>
    <row r="85" spans="1:14" x14ac:dyDescent="0.2">
      <c r="A85" s="158"/>
      <c r="B85" s="189" t="s">
        <v>214</v>
      </c>
      <c r="C85" s="190">
        <f>SUM(+C28+C75+C57+C19+C48+C8+C13+C71+C34+C23+C61+C79+C83+C52+C66+C42+C38)</f>
        <v>339653789</v>
      </c>
      <c r="D85" s="190">
        <f t="shared" ref="D85:N85" si="44">SUM(+D28+D75+D57+D19+D48+D8+D13+D71+D34+D23+D61+D79+D83+D52+D66+D42+D38)</f>
        <v>212130515</v>
      </c>
      <c r="E85" s="190">
        <f t="shared" si="44"/>
        <v>209026795</v>
      </c>
      <c r="F85" s="190">
        <f t="shared" si="44"/>
        <v>3600000</v>
      </c>
      <c r="G85" s="190">
        <f t="shared" si="44"/>
        <v>3600000</v>
      </c>
      <c r="H85" s="190">
        <f t="shared" si="44"/>
        <v>3501274</v>
      </c>
      <c r="I85" s="190">
        <f t="shared" si="44"/>
        <v>0</v>
      </c>
      <c r="J85" s="190">
        <f t="shared" si="44"/>
        <v>0</v>
      </c>
      <c r="K85" s="190">
        <f t="shared" si="44"/>
        <v>0</v>
      </c>
      <c r="L85" s="190">
        <f>SUM(+L28+L75+L57+L19+L48+L8+L13+L71+L34+L23+L61+L79+L83+L52+L66+L42+L38)</f>
        <v>343253789</v>
      </c>
      <c r="M85" s="190">
        <f t="shared" si="44"/>
        <v>215730515</v>
      </c>
      <c r="N85" s="190">
        <f t="shared" si="44"/>
        <v>212921226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Önkormányzata
4/2019.(V.27.) önkormányzati rendelet
3.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2"/>
  <sheetViews>
    <sheetView view="pageLayout" topLeftCell="B1" zoomScaleNormal="100" workbookViewId="0">
      <selection activeCell="I8" sqref="I8"/>
    </sheetView>
  </sheetViews>
  <sheetFormatPr defaultRowHeight="12.75" x14ac:dyDescent="0.2"/>
  <cols>
    <col min="1" max="1" width="4.85546875" customWidth="1"/>
    <col min="2" max="2" width="27.85546875" customWidth="1"/>
    <col min="3" max="5" width="11.140625" style="166" bestFit="1" customWidth="1"/>
    <col min="6" max="11" width="10.7109375" style="166" customWidth="1"/>
    <col min="12" max="14" width="11.140625" style="166" bestFit="1" customWidth="1"/>
  </cols>
  <sheetData>
    <row r="1" spans="1:14" x14ac:dyDescent="0.2">
      <c r="B1" s="284" t="s">
        <v>181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x14ac:dyDescent="0.2">
      <c r="B2" s="284" t="s">
        <v>180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x14ac:dyDescent="0.2">
      <c r="N3" s="230" t="s">
        <v>276</v>
      </c>
    </row>
    <row r="4" spans="1:14" ht="12.75" customHeight="1" x14ac:dyDescent="0.2">
      <c r="A4" s="285" t="s">
        <v>175</v>
      </c>
      <c r="B4" s="286"/>
      <c r="C4" s="289" t="s">
        <v>176</v>
      </c>
      <c r="D4" s="290"/>
      <c r="E4" s="290"/>
      <c r="F4" s="289" t="s">
        <v>177</v>
      </c>
      <c r="G4" s="290"/>
      <c r="H4" s="290"/>
      <c r="I4" s="289" t="s">
        <v>178</v>
      </c>
      <c r="J4" s="290"/>
      <c r="K4" s="290"/>
      <c r="L4" s="289" t="s">
        <v>29</v>
      </c>
      <c r="M4" s="290"/>
      <c r="N4" s="290"/>
    </row>
    <row r="5" spans="1:14" ht="28.5" customHeight="1" x14ac:dyDescent="0.2">
      <c r="A5" s="287"/>
      <c r="B5" s="288"/>
      <c r="C5" s="168" t="s">
        <v>48</v>
      </c>
      <c r="D5" s="168" t="s">
        <v>2</v>
      </c>
      <c r="E5" s="169" t="s">
        <v>3</v>
      </c>
      <c r="F5" s="168" t="s">
        <v>48</v>
      </c>
      <c r="G5" s="168" t="s">
        <v>2</v>
      </c>
      <c r="H5" s="169" t="s">
        <v>3</v>
      </c>
      <c r="I5" s="168" t="s">
        <v>48</v>
      </c>
      <c r="J5" s="168" t="s">
        <v>2</v>
      </c>
      <c r="K5" s="169" t="s">
        <v>3</v>
      </c>
      <c r="L5" s="168" t="s">
        <v>48</v>
      </c>
      <c r="M5" s="168" t="s">
        <v>2</v>
      </c>
      <c r="N5" s="169" t="s">
        <v>3</v>
      </c>
    </row>
    <row r="6" spans="1:14" x14ac:dyDescent="0.2">
      <c r="A6" s="184" t="s">
        <v>191</v>
      </c>
      <c r="B6" s="173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x14ac:dyDescent="0.2">
      <c r="A7" s="172"/>
      <c r="B7" s="173" t="s">
        <v>220</v>
      </c>
      <c r="C7" s="170">
        <v>5169905</v>
      </c>
      <c r="D7" s="170">
        <v>6665905</v>
      </c>
      <c r="E7" s="170">
        <v>6245890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f t="shared" ref="L7:N11" si="0">SUM(C7+F7+I7)</f>
        <v>5169905</v>
      </c>
      <c r="M7" s="170">
        <f t="shared" si="0"/>
        <v>6665905</v>
      </c>
      <c r="N7" s="170">
        <f t="shared" si="0"/>
        <v>6245890</v>
      </c>
    </row>
    <row r="8" spans="1:14" x14ac:dyDescent="0.2">
      <c r="A8" s="172"/>
      <c r="B8" s="173" t="s">
        <v>221</v>
      </c>
      <c r="C8" s="170">
        <v>941000</v>
      </c>
      <c r="D8" s="170">
        <v>1152618</v>
      </c>
      <c r="E8" s="170">
        <v>1155712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f t="shared" si="0"/>
        <v>941000</v>
      </c>
      <c r="M8" s="170">
        <f t="shared" si="0"/>
        <v>1152618</v>
      </c>
      <c r="N8" s="170">
        <f t="shared" si="0"/>
        <v>1155712</v>
      </c>
    </row>
    <row r="9" spans="1:14" x14ac:dyDescent="0.2">
      <c r="A9" s="172"/>
      <c r="B9" s="173" t="s">
        <v>216</v>
      </c>
      <c r="C9" s="170">
        <v>2107910</v>
      </c>
      <c r="D9" s="170">
        <v>2231910</v>
      </c>
      <c r="E9" s="170">
        <v>1465341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f t="shared" si="0"/>
        <v>2107910</v>
      </c>
      <c r="M9" s="170">
        <f t="shared" si="0"/>
        <v>2231910</v>
      </c>
      <c r="N9" s="170">
        <f t="shared" si="0"/>
        <v>1465341</v>
      </c>
    </row>
    <row r="10" spans="1:14" x14ac:dyDescent="0.2">
      <c r="A10" s="172"/>
      <c r="B10" s="173" t="s">
        <v>222</v>
      </c>
      <c r="C10" s="170">
        <v>0</v>
      </c>
      <c r="D10" s="170">
        <v>0</v>
      </c>
      <c r="E10" s="170">
        <v>54990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f t="shared" si="0"/>
        <v>0</v>
      </c>
      <c r="M10" s="170">
        <f t="shared" si="0"/>
        <v>0</v>
      </c>
      <c r="N10" s="170">
        <f t="shared" si="0"/>
        <v>54990</v>
      </c>
    </row>
    <row r="11" spans="1:14" x14ac:dyDescent="0.2">
      <c r="A11" s="167"/>
      <c r="B11" s="174" t="s">
        <v>223</v>
      </c>
      <c r="C11" s="171">
        <v>134000</v>
      </c>
      <c r="D11" s="171">
        <v>181722</v>
      </c>
      <c r="E11" s="171">
        <v>177722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f t="shared" si="0"/>
        <v>134000</v>
      </c>
      <c r="M11" s="171">
        <f t="shared" si="0"/>
        <v>181722</v>
      </c>
      <c r="N11" s="171">
        <f t="shared" si="0"/>
        <v>177722</v>
      </c>
    </row>
    <row r="12" spans="1:14" x14ac:dyDescent="0.2">
      <c r="A12" s="192" t="s">
        <v>224</v>
      </c>
      <c r="B12" s="173"/>
      <c r="C12" s="170">
        <f>SUM(C7:C11)</f>
        <v>8352815</v>
      </c>
      <c r="D12" s="170">
        <f t="shared" ref="D12:N12" si="1">SUM(D7:D11)</f>
        <v>10232155</v>
      </c>
      <c r="E12" s="170">
        <f t="shared" si="1"/>
        <v>9099655</v>
      </c>
      <c r="F12" s="170">
        <f t="shared" si="1"/>
        <v>0</v>
      </c>
      <c r="G12" s="170">
        <f t="shared" si="1"/>
        <v>0</v>
      </c>
      <c r="H12" s="170">
        <f t="shared" si="1"/>
        <v>0</v>
      </c>
      <c r="I12" s="170">
        <f t="shared" si="1"/>
        <v>0</v>
      </c>
      <c r="J12" s="170">
        <f t="shared" si="1"/>
        <v>0</v>
      </c>
      <c r="K12" s="170">
        <f t="shared" si="1"/>
        <v>0</v>
      </c>
      <c r="L12" s="170">
        <f t="shared" si="1"/>
        <v>8352815</v>
      </c>
      <c r="M12" s="170">
        <f t="shared" si="1"/>
        <v>10232155</v>
      </c>
      <c r="N12" s="170">
        <f t="shared" si="1"/>
        <v>9099655</v>
      </c>
    </row>
    <row r="13" spans="1:14" ht="9" customHeight="1" x14ac:dyDescent="0.2">
      <c r="A13" s="211"/>
      <c r="B13" s="212"/>
      <c r="C13" s="213"/>
      <c r="D13" s="213"/>
      <c r="E13" s="214"/>
      <c r="F13" s="213"/>
      <c r="G13" s="213"/>
      <c r="H13" s="214"/>
      <c r="I13" s="213"/>
      <c r="J13" s="213"/>
      <c r="K13" s="214"/>
      <c r="L13" s="213"/>
      <c r="M13" s="213"/>
      <c r="N13" s="214"/>
    </row>
    <row r="14" spans="1:14" x14ac:dyDescent="0.2">
      <c r="A14" s="182" t="s">
        <v>254</v>
      </c>
      <c r="B14" s="17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2">
      <c r="A15" s="182"/>
      <c r="B15" s="173" t="s">
        <v>216</v>
      </c>
      <c r="C15" s="170">
        <v>372720</v>
      </c>
      <c r="D15" s="170">
        <v>1069326</v>
      </c>
      <c r="E15" s="170">
        <v>753568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f>SUM(C15+F15+I15)</f>
        <v>372720</v>
      </c>
      <c r="M15" s="170">
        <f t="shared" ref="M15:N15" si="2">SUM(D15+G15+J15)</f>
        <v>1069326</v>
      </c>
      <c r="N15" s="170">
        <f t="shared" si="2"/>
        <v>753568</v>
      </c>
    </row>
    <row r="16" spans="1:14" x14ac:dyDescent="0.2">
      <c r="A16" s="199"/>
      <c r="B16" s="174" t="s">
        <v>14</v>
      </c>
      <c r="C16" s="171">
        <v>994171</v>
      </c>
      <c r="D16" s="171">
        <v>994171</v>
      </c>
      <c r="E16" s="171">
        <v>994171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f t="shared" ref="L16:N16" si="3">SUM(C16+F16+I16)</f>
        <v>994171</v>
      </c>
      <c r="M16" s="171">
        <f t="shared" si="3"/>
        <v>994171</v>
      </c>
      <c r="N16" s="171">
        <f t="shared" si="3"/>
        <v>994171</v>
      </c>
    </row>
    <row r="17" spans="1:14" x14ac:dyDescent="0.2">
      <c r="A17" s="206" t="s">
        <v>255</v>
      </c>
      <c r="B17" s="173"/>
      <c r="C17" s="170">
        <f>SUM(C15:C16)</f>
        <v>1366891</v>
      </c>
      <c r="D17" s="170">
        <f t="shared" ref="D17:N17" si="4">SUM(D15:D16)</f>
        <v>2063497</v>
      </c>
      <c r="E17" s="170">
        <f t="shared" si="4"/>
        <v>1747739</v>
      </c>
      <c r="F17" s="170">
        <f t="shared" si="4"/>
        <v>0</v>
      </c>
      <c r="G17" s="170">
        <f t="shared" si="4"/>
        <v>0</v>
      </c>
      <c r="H17" s="170">
        <f t="shared" si="4"/>
        <v>0</v>
      </c>
      <c r="I17" s="170">
        <f t="shared" si="4"/>
        <v>0</v>
      </c>
      <c r="J17" s="170">
        <f t="shared" si="4"/>
        <v>0</v>
      </c>
      <c r="K17" s="170">
        <f t="shared" si="4"/>
        <v>0</v>
      </c>
      <c r="L17" s="170">
        <f t="shared" si="4"/>
        <v>1366891</v>
      </c>
      <c r="M17" s="170">
        <f t="shared" si="4"/>
        <v>2063497</v>
      </c>
      <c r="N17" s="170">
        <f t="shared" si="4"/>
        <v>1747739</v>
      </c>
    </row>
    <row r="18" spans="1:14" ht="7.5" customHeight="1" x14ac:dyDescent="0.2">
      <c r="A18" s="211"/>
      <c r="B18" s="212"/>
      <c r="C18" s="213"/>
      <c r="D18" s="213"/>
      <c r="E18" s="214"/>
      <c r="F18" s="213"/>
      <c r="G18" s="213"/>
      <c r="H18" s="214"/>
      <c r="I18" s="213"/>
      <c r="J18" s="213"/>
      <c r="K18" s="214"/>
      <c r="L18" s="213"/>
      <c r="M18" s="213"/>
      <c r="N18" s="214"/>
    </row>
    <row r="19" spans="1:14" x14ac:dyDescent="0.2">
      <c r="A19" s="195" t="s">
        <v>189</v>
      </c>
      <c r="B19" s="173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x14ac:dyDescent="0.2">
      <c r="A20" s="195"/>
      <c r="B20" s="220" t="s">
        <v>216</v>
      </c>
      <c r="C20" s="170">
        <v>889000</v>
      </c>
      <c r="D20" s="170">
        <v>2234141</v>
      </c>
      <c r="E20" s="170">
        <v>2234141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f t="shared" ref="L20" si="5">SUM(C20+F20+I20)</f>
        <v>889000</v>
      </c>
      <c r="M20" s="170">
        <f t="shared" ref="M20" si="6">SUM(D20+G20+J20)</f>
        <v>2234141</v>
      </c>
      <c r="N20" s="170">
        <f t="shared" ref="N20" si="7">SUM(E20+H20+K20)</f>
        <v>2234141</v>
      </c>
    </row>
    <row r="21" spans="1:14" x14ac:dyDescent="0.2">
      <c r="A21" s="199"/>
      <c r="B21" s="223" t="s">
        <v>14</v>
      </c>
      <c r="C21" s="171">
        <v>59202363</v>
      </c>
      <c r="D21" s="171">
        <v>59202363</v>
      </c>
      <c r="E21" s="171">
        <v>50882054</v>
      </c>
      <c r="F21" s="171"/>
      <c r="G21" s="171"/>
      <c r="H21" s="171"/>
      <c r="I21" s="171"/>
      <c r="J21" s="171"/>
      <c r="K21" s="171"/>
      <c r="L21" s="171">
        <f t="shared" ref="L21:N21" si="8">SUM(C21+F21+I21)</f>
        <v>59202363</v>
      </c>
      <c r="M21" s="171">
        <f t="shared" si="8"/>
        <v>59202363</v>
      </c>
      <c r="N21" s="171">
        <f t="shared" si="8"/>
        <v>50882054</v>
      </c>
    </row>
    <row r="22" spans="1:14" x14ac:dyDescent="0.2">
      <c r="A22" s="196" t="s">
        <v>194</v>
      </c>
      <c r="B22" s="173"/>
      <c r="C22" s="170">
        <f>SUM(C20:C21)</f>
        <v>60091363</v>
      </c>
      <c r="D22" s="170">
        <f t="shared" ref="D22:N22" si="9">SUM(D20:D21)</f>
        <v>61436504</v>
      </c>
      <c r="E22" s="170">
        <f t="shared" si="9"/>
        <v>53116195</v>
      </c>
      <c r="F22" s="170">
        <f t="shared" si="9"/>
        <v>0</v>
      </c>
      <c r="G22" s="170">
        <f t="shared" si="9"/>
        <v>0</v>
      </c>
      <c r="H22" s="170">
        <f t="shared" si="9"/>
        <v>0</v>
      </c>
      <c r="I22" s="170">
        <f t="shared" si="9"/>
        <v>0</v>
      </c>
      <c r="J22" s="170">
        <f t="shared" si="9"/>
        <v>0</v>
      </c>
      <c r="K22" s="170">
        <f t="shared" si="9"/>
        <v>0</v>
      </c>
      <c r="L22" s="170">
        <f t="shared" si="9"/>
        <v>60091363</v>
      </c>
      <c r="M22" s="170">
        <f t="shared" si="9"/>
        <v>61436504</v>
      </c>
      <c r="N22" s="170">
        <f t="shared" si="9"/>
        <v>53116195</v>
      </c>
    </row>
    <row r="23" spans="1:14" ht="8.25" customHeight="1" x14ac:dyDescent="0.2">
      <c r="A23" s="196"/>
      <c r="B23" s="17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x14ac:dyDescent="0.2">
      <c r="A24" s="195" t="s">
        <v>279</v>
      </c>
      <c r="B24" s="17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x14ac:dyDescent="0.2">
      <c r="A25" s="195"/>
      <c r="B25" s="220" t="s">
        <v>277</v>
      </c>
      <c r="C25" s="170">
        <v>0</v>
      </c>
      <c r="D25" s="170">
        <v>1908246</v>
      </c>
      <c r="E25" s="170">
        <v>1901038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f>SUM(C25)</f>
        <v>0</v>
      </c>
      <c r="M25" s="170">
        <f>SUM(D25)</f>
        <v>1908246</v>
      </c>
      <c r="N25" s="170">
        <f>SUM(E25)</f>
        <v>1901038</v>
      </c>
    </row>
    <row r="26" spans="1:14" x14ac:dyDescent="0.2">
      <c r="A26" s="199"/>
      <c r="B26" s="174" t="s">
        <v>259</v>
      </c>
      <c r="C26" s="171">
        <v>1238697</v>
      </c>
      <c r="D26" s="171">
        <v>1238697</v>
      </c>
      <c r="E26" s="171">
        <v>1238697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f t="shared" ref="L26:N26" si="10">SUM(C26+F26+I26)</f>
        <v>1238697</v>
      </c>
      <c r="M26" s="171">
        <f t="shared" si="10"/>
        <v>1238697</v>
      </c>
      <c r="N26" s="171">
        <f t="shared" si="10"/>
        <v>1238697</v>
      </c>
    </row>
    <row r="27" spans="1:14" x14ac:dyDescent="0.2">
      <c r="A27" s="196" t="s">
        <v>199</v>
      </c>
      <c r="B27" s="173"/>
      <c r="C27" s="170">
        <f>SUM(C25:C26)</f>
        <v>1238697</v>
      </c>
      <c r="D27" s="170">
        <f t="shared" ref="D27:N27" si="11">SUM(D25:D26)</f>
        <v>3146943</v>
      </c>
      <c r="E27" s="170">
        <f t="shared" si="11"/>
        <v>3139735</v>
      </c>
      <c r="F27" s="170">
        <f t="shared" si="11"/>
        <v>0</v>
      </c>
      <c r="G27" s="170">
        <f t="shared" si="11"/>
        <v>0</v>
      </c>
      <c r="H27" s="170">
        <f t="shared" si="11"/>
        <v>0</v>
      </c>
      <c r="I27" s="170">
        <f t="shared" si="11"/>
        <v>0</v>
      </c>
      <c r="J27" s="170">
        <f t="shared" si="11"/>
        <v>0</v>
      </c>
      <c r="K27" s="170">
        <f t="shared" si="11"/>
        <v>0</v>
      </c>
      <c r="L27" s="170">
        <f t="shared" si="11"/>
        <v>1238697</v>
      </c>
      <c r="M27" s="170">
        <f t="shared" si="11"/>
        <v>3146943</v>
      </c>
      <c r="N27" s="170">
        <f t="shared" si="11"/>
        <v>3139735</v>
      </c>
    </row>
    <row r="28" spans="1:14" ht="8.25" customHeight="1" x14ac:dyDescent="0.2">
      <c r="A28" s="196"/>
      <c r="B28" s="173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x14ac:dyDescent="0.2">
      <c r="A29" s="182" t="s">
        <v>282</v>
      </c>
      <c r="B29" s="173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</row>
    <row r="30" spans="1:14" x14ac:dyDescent="0.2">
      <c r="A30" s="199"/>
      <c r="B30" s="223" t="s">
        <v>283</v>
      </c>
      <c r="C30" s="171">
        <v>1586009</v>
      </c>
      <c r="D30" s="171">
        <v>2186009</v>
      </c>
      <c r="E30" s="171">
        <v>2120711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f t="shared" ref="L30:L31" si="12">SUM(C30+F30+I30)</f>
        <v>1586009</v>
      </c>
      <c r="M30" s="171">
        <f t="shared" ref="M30:M31" si="13">SUM(D30+G30+J30)</f>
        <v>2186009</v>
      </c>
      <c r="N30" s="171">
        <f t="shared" ref="N30:N31" si="14">SUM(E30+H30+K30)</f>
        <v>2120711</v>
      </c>
    </row>
    <row r="31" spans="1:14" x14ac:dyDescent="0.2">
      <c r="A31" s="206" t="s">
        <v>263</v>
      </c>
      <c r="B31" s="173"/>
      <c r="C31" s="170">
        <f>SUM(C30)</f>
        <v>1586009</v>
      </c>
      <c r="D31" s="170">
        <f t="shared" ref="D31:K31" si="15">SUM(D30)</f>
        <v>2186009</v>
      </c>
      <c r="E31" s="170">
        <f t="shared" si="15"/>
        <v>2120711</v>
      </c>
      <c r="F31" s="170">
        <f t="shared" si="15"/>
        <v>0</v>
      </c>
      <c r="G31" s="170">
        <f t="shared" si="15"/>
        <v>0</v>
      </c>
      <c r="H31" s="170">
        <f t="shared" si="15"/>
        <v>0</v>
      </c>
      <c r="I31" s="170">
        <f t="shared" si="15"/>
        <v>0</v>
      </c>
      <c r="J31" s="170">
        <f t="shared" si="15"/>
        <v>0</v>
      </c>
      <c r="K31" s="170">
        <f t="shared" si="15"/>
        <v>0</v>
      </c>
      <c r="L31" s="170">
        <f t="shared" si="12"/>
        <v>1586009</v>
      </c>
      <c r="M31" s="170">
        <f t="shared" si="13"/>
        <v>2186009</v>
      </c>
      <c r="N31" s="170">
        <f t="shared" si="14"/>
        <v>2120711</v>
      </c>
    </row>
    <row r="32" spans="1:14" ht="8.25" customHeight="1" x14ac:dyDescent="0.2">
      <c r="A32" s="196"/>
      <c r="B32" s="173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</row>
    <row r="33" spans="1:14" x14ac:dyDescent="0.2">
      <c r="A33" s="201" t="s">
        <v>208</v>
      </c>
      <c r="B33" s="173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x14ac:dyDescent="0.2">
      <c r="A34" s="198"/>
      <c r="B34" s="173" t="s">
        <v>220</v>
      </c>
      <c r="C34" s="170">
        <v>3938465</v>
      </c>
      <c r="D34" s="170">
        <v>6656273</v>
      </c>
      <c r="E34" s="170">
        <v>6581114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f>SUM(C34+F34+I34)</f>
        <v>3938465</v>
      </c>
      <c r="M34" s="170">
        <f t="shared" ref="M34:N38" si="16">SUM(D34+G34+J34)</f>
        <v>6656273</v>
      </c>
      <c r="N34" s="170">
        <f t="shared" si="16"/>
        <v>6581114</v>
      </c>
    </row>
    <row r="35" spans="1:14" x14ac:dyDescent="0.2">
      <c r="A35" s="198"/>
      <c r="B35" s="173" t="s">
        <v>221</v>
      </c>
      <c r="C35" s="170">
        <v>315077</v>
      </c>
      <c r="D35" s="170">
        <v>742469</v>
      </c>
      <c r="E35" s="170">
        <v>742469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f>SUM(C35)</f>
        <v>315077</v>
      </c>
      <c r="M35" s="170">
        <f>SUM(D35)</f>
        <v>742469</v>
      </c>
      <c r="N35" s="170">
        <f t="shared" si="16"/>
        <v>742469</v>
      </c>
    </row>
    <row r="36" spans="1:14" x14ac:dyDescent="0.2">
      <c r="A36" s="198"/>
      <c r="B36" s="220" t="s">
        <v>216</v>
      </c>
      <c r="C36" s="170">
        <v>541401</v>
      </c>
      <c r="D36" s="170">
        <v>1228200</v>
      </c>
      <c r="E36" s="170">
        <v>1128200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f>SUM(C36)</f>
        <v>541401</v>
      </c>
      <c r="M36" s="170">
        <f>SUM(D36)</f>
        <v>1228200</v>
      </c>
      <c r="N36" s="170">
        <f t="shared" si="16"/>
        <v>1128200</v>
      </c>
    </row>
    <row r="37" spans="1:14" x14ac:dyDescent="0.2">
      <c r="A37" s="199"/>
      <c r="B37" s="223" t="s">
        <v>39</v>
      </c>
      <c r="C37" s="171">
        <v>0</v>
      </c>
      <c r="D37" s="171">
        <v>0</v>
      </c>
      <c r="E37" s="171">
        <v>127000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f>SUM(C37+F37+I37)</f>
        <v>0</v>
      </c>
      <c r="M37" s="171">
        <f t="shared" si="16"/>
        <v>0</v>
      </c>
      <c r="N37" s="171">
        <f t="shared" si="16"/>
        <v>127000</v>
      </c>
    </row>
    <row r="38" spans="1:14" x14ac:dyDescent="0.2">
      <c r="A38" s="183" t="s">
        <v>209</v>
      </c>
      <c r="B38" s="173"/>
      <c r="C38" s="170">
        <f>SUM(C34:C37)</f>
        <v>4794943</v>
      </c>
      <c r="D38" s="170">
        <f t="shared" ref="D38:K38" si="17">SUM(D34:D37)</f>
        <v>8626942</v>
      </c>
      <c r="E38" s="170">
        <f t="shared" si="17"/>
        <v>8578783</v>
      </c>
      <c r="F38" s="170">
        <f t="shared" si="17"/>
        <v>0</v>
      </c>
      <c r="G38" s="170">
        <f t="shared" si="17"/>
        <v>0</v>
      </c>
      <c r="H38" s="170">
        <f t="shared" si="17"/>
        <v>0</v>
      </c>
      <c r="I38" s="170">
        <f t="shared" si="17"/>
        <v>0</v>
      </c>
      <c r="J38" s="170">
        <f t="shared" si="17"/>
        <v>0</v>
      </c>
      <c r="K38" s="170">
        <f t="shared" si="17"/>
        <v>0</v>
      </c>
      <c r="L38" s="170">
        <f>SUM(C38+F38+I38)</f>
        <v>4794943</v>
      </c>
      <c r="M38" s="170">
        <f t="shared" si="16"/>
        <v>8626942</v>
      </c>
      <c r="N38" s="170">
        <f t="shared" si="16"/>
        <v>8578783</v>
      </c>
    </row>
    <row r="39" spans="1:14" x14ac:dyDescent="0.2">
      <c r="A39" s="183"/>
      <c r="B39" s="173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x14ac:dyDescent="0.2">
      <c r="A40" s="197" t="s">
        <v>257</v>
      </c>
      <c r="B40" s="17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x14ac:dyDescent="0.2">
      <c r="A41" s="198"/>
      <c r="B41" s="173" t="s">
        <v>220</v>
      </c>
      <c r="C41" s="170">
        <v>31044670</v>
      </c>
      <c r="D41" s="170">
        <v>38146712</v>
      </c>
      <c r="E41" s="170">
        <v>34490659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f t="shared" ref="L41:N45" si="18">SUM(C41+F41+I41)</f>
        <v>31044670</v>
      </c>
      <c r="M41" s="170">
        <f t="shared" si="18"/>
        <v>38146712</v>
      </c>
      <c r="N41" s="170">
        <f t="shared" si="18"/>
        <v>34490659</v>
      </c>
    </row>
    <row r="42" spans="1:14" x14ac:dyDescent="0.2">
      <c r="A42" s="198"/>
      <c r="B42" s="173" t="s">
        <v>221</v>
      </c>
      <c r="C42" s="170">
        <v>2769418</v>
      </c>
      <c r="D42" s="170">
        <v>5773905</v>
      </c>
      <c r="E42" s="170">
        <v>3542691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f t="shared" si="18"/>
        <v>2769418</v>
      </c>
      <c r="M42" s="170">
        <f t="shared" si="18"/>
        <v>5773905</v>
      </c>
      <c r="N42" s="170">
        <f t="shared" si="18"/>
        <v>3542691</v>
      </c>
    </row>
    <row r="43" spans="1:14" x14ac:dyDescent="0.2">
      <c r="A43" s="198"/>
      <c r="B43" s="173" t="s">
        <v>216</v>
      </c>
      <c r="C43" s="170">
        <v>7700783</v>
      </c>
      <c r="D43" s="170">
        <v>10291968</v>
      </c>
      <c r="E43" s="170">
        <v>8236210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f t="shared" si="18"/>
        <v>7700783</v>
      </c>
      <c r="M43" s="170">
        <f t="shared" si="18"/>
        <v>10291968</v>
      </c>
      <c r="N43" s="170">
        <f t="shared" si="18"/>
        <v>8236210</v>
      </c>
    </row>
    <row r="44" spans="1:14" x14ac:dyDescent="0.2">
      <c r="A44" s="199"/>
      <c r="B44" s="174" t="s">
        <v>231</v>
      </c>
      <c r="C44" s="171">
        <v>1364488</v>
      </c>
      <c r="D44" s="171">
        <v>2781194</v>
      </c>
      <c r="E44" s="171">
        <v>2903114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f t="shared" si="18"/>
        <v>1364488</v>
      </c>
      <c r="M44" s="171">
        <f t="shared" si="18"/>
        <v>2781194</v>
      </c>
      <c r="N44" s="171">
        <f t="shared" si="18"/>
        <v>2903114</v>
      </c>
    </row>
    <row r="45" spans="1:14" x14ac:dyDescent="0.2">
      <c r="A45" s="198" t="s">
        <v>260</v>
      </c>
      <c r="B45" s="173"/>
      <c r="C45" s="170">
        <f t="shared" ref="C45:K45" si="19">SUM(C41:C44)</f>
        <v>42879359</v>
      </c>
      <c r="D45" s="170">
        <f t="shared" si="19"/>
        <v>56993779</v>
      </c>
      <c r="E45" s="170">
        <f t="shared" si="19"/>
        <v>49172674</v>
      </c>
      <c r="F45" s="170">
        <f t="shared" si="19"/>
        <v>0</v>
      </c>
      <c r="G45" s="170">
        <f t="shared" si="19"/>
        <v>0</v>
      </c>
      <c r="H45" s="170">
        <f t="shared" si="19"/>
        <v>0</v>
      </c>
      <c r="I45" s="170">
        <f t="shared" si="19"/>
        <v>0</v>
      </c>
      <c r="J45" s="170">
        <f t="shared" si="19"/>
        <v>0</v>
      </c>
      <c r="K45" s="170">
        <f t="shared" si="19"/>
        <v>0</v>
      </c>
      <c r="L45" s="170">
        <f t="shared" si="18"/>
        <v>42879359</v>
      </c>
      <c r="M45" s="170">
        <f t="shared" si="18"/>
        <v>56993779</v>
      </c>
      <c r="N45" s="170">
        <f t="shared" si="18"/>
        <v>49172674</v>
      </c>
    </row>
    <row r="46" spans="1:14" ht="8.25" customHeight="1" x14ac:dyDescent="0.2">
      <c r="A46" s="183"/>
      <c r="B46" s="173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x14ac:dyDescent="0.2">
      <c r="A47" s="182" t="s">
        <v>215</v>
      </c>
      <c r="B47" s="173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>
        <f t="shared" ref="L47:N49" si="20">SUM(E47+H47+K47)</f>
        <v>0</v>
      </c>
    </row>
    <row r="48" spans="1:14" x14ac:dyDescent="0.2">
      <c r="A48" s="172"/>
      <c r="B48" s="173" t="s">
        <v>216</v>
      </c>
      <c r="C48" s="170">
        <v>190500</v>
      </c>
      <c r="D48" s="170">
        <v>2971810</v>
      </c>
      <c r="E48" s="170">
        <v>2924810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f t="shared" ref="L48" si="21">SUM(C48+F48+I48)</f>
        <v>190500</v>
      </c>
      <c r="M48" s="170">
        <f t="shared" ref="M48" si="22">SUM(D48+G48+J48)</f>
        <v>2971810</v>
      </c>
      <c r="N48" s="170">
        <f t="shared" ref="N48" si="23">SUM(E48+H48+K48)</f>
        <v>2924810</v>
      </c>
    </row>
    <row r="49" spans="1:14" x14ac:dyDescent="0.2">
      <c r="A49" s="167"/>
      <c r="B49" s="223" t="s">
        <v>39</v>
      </c>
      <c r="C49" s="171">
        <v>75667615</v>
      </c>
      <c r="D49" s="171">
        <v>0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v>0</v>
      </c>
      <c r="L49" s="171">
        <f t="shared" si="20"/>
        <v>75667615</v>
      </c>
      <c r="M49" s="171">
        <f t="shared" si="20"/>
        <v>0</v>
      </c>
      <c r="N49" s="171">
        <f t="shared" si="20"/>
        <v>0</v>
      </c>
    </row>
    <row r="50" spans="1:14" x14ac:dyDescent="0.2">
      <c r="A50" s="219" t="s">
        <v>217</v>
      </c>
      <c r="B50" s="218"/>
      <c r="C50" s="209">
        <f>SUM(C48:C49)</f>
        <v>75858115</v>
      </c>
      <c r="D50" s="209">
        <f t="shared" ref="D50:N50" si="24">SUM(D48:D49)</f>
        <v>2971810</v>
      </c>
      <c r="E50" s="209">
        <f t="shared" si="24"/>
        <v>2924810</v>
      </c>
      <c r="F50" s="209">
        <f t="shared" si="24"/>
        <v>0</v>
      </c>
      <c r="G50" s="209">
        <f t="shared" si="24"/>
        <v>0</v>
      </c>
      <c r="H50" s="209">
        <f t="shared" si="24"/>
        <v>0</v>
      </c>
      <c r="I50" s="209">
        <f t="shared" si="24"/>
        <v>0</v>
      </c>
      <c r="J50" s="209">
        <f t="shared" si="24"/>
        <v>0</v>
      </c>
      <c r="K50" s="209">
        <f t="shared" si="24"/>
        <v>0</v>
      </c>
      <c r="L50" s="209">
        <f t="shared" si="24"/>
        <v>75858115</v>
      </c>
      <c r="M50" s="209">
        <f t="shared" si="24"/>
        <v>2971810</v>
      </c>
      <c r="N50" s="209">
        <f t="shared" si="24"/>
        <v>2924810</v>
      </c>
    </row>
    <row r="51" spans="1:14" ht="9.75" customHeight="1" x14ac:dyDescent="0.2">
      <c r="A51" s="172"/>
      <c r="B51" s="17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</row>
    <row r="52" spans="1:14" ht="9.75" customHeight="1" x14ac:dyDescent="0.2">
      <c r="A52" s="172"/>
      <c r="B52" s="173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</row>
    <row r="53" spans="1:14" x14ac:dyDescent="0.2">
      <c r="A53" s="187" t="s">
        <v>291</v>
      </c>
      <c r="B53" s="173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x14ac:dyDescent="0.2">
      <c r="A54" s="187"/>
      <c r="B54" s="173" t="s">
        <v>220</v>
      </c>
      <c r="C54" s="170">
        <v>0</v>
      </c>
      <c r="D54" s="170">
        <v>1740000</v>
      </c>
      <c r="E54" s="170">
        <v>773480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f>SUM(C54+F54+I54)</f>
        <v>0</v>
      </c>
      <c r="M54" s="170">
        <f t="shared" ref="M54:N55" si="25">SUM(D54+G54+J54)</f>
        <v>1740000</v>
      </c>
      <c r="N54" s="170">
        <f t="shared" si="25"/>
        <v>773480</v>
      </c>
    </row>
    <row r="55" spans="1:14" x14ac:dyDescent="0.2">
      <c r="A55" s="187"/>
      <c r="B55" s="173" t="s">
        <v>221</v>
      </c>
      <c r="C55" s="170">
        <v>0</v>
      </c>
      <c r="D55" s="170">
        <v>0</v>
      </c>
      <c r="E55" s="170">
        <v>118776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f>SUM(C55+F55+I55)</f>
        <v>0</v>
      </c>
      <c r="M55" s="170">
        <f t="shared" si="25"/>
        <v>0</v>
      </c>
      <c r="N55" s="170">
        <f t="shared" si="25"/>
        <v>118776</v>
      </c>
    </row>
    <row r="56" spans="1:14" x14ac:dyDescent="0.2">
      <c r="A56" s="167"/>
      <c r="B56" s="223" t="s">
        <v>14</v>
      </c>
      <c r="C56" s="171">
        <v>101943570</v>
      </c>
      <c r="D56" s="171">
        <v>12970913</v>
      </c>
      <c r="E56" s="171">
        <v>0</v>
      </c>
      <c r="F56" s="171">
        <v>0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f t="shared" ref="L56" si="26">SUM(C56+F56+I56)</f>
        <v>101943570</v>
      </c>
      <c r="M56" s="171">
        <f t="shared" ref="M56" si="27">SUM(D56+G56+J56)</f>
        <v>12970913</v>
      </c>
      <c r="N56" s="171">
        <f t="shared" ref="N56" si="28">SUM(E56+H56+K56)</f>
        <v>0</v>
      </c>
    </row>
    <row r="57" spans="1:14" x14ac:dyDescent="0.2">
      <c r="A57" s="191" t="s">
        <v>290</v>
      </c>
      <c r="B57" s="173"/>
      <c r="C57" s="170">
        <f>SUM(C54:C56)</f>
        <v>101943570</v>
      </c>
      <c r="D57" s="170">
        <f t="shared" ref="D57:N57" si="29">SUM(D54:D56)</f>
        <v>14710913</v>
      </c>
      <c r="E57" s="170">
        <f t="shared" si="29"/>
        <v>892256</v>
      </c>
      <c r="F57" s="170">
        <f t="shared" si="29"/>
        <v>0</v>
      </c>
      <c r="G57" s="170">
        <f t="shared" si="29"/>
        <v>0</v>
      </c>
      <c r="H57" s="170">
        <f t="shared" si="29"/>
        <v>0</v>
      </c>
      <c r="I57" s="170">
        <f t="shared" si="29"/>
        <v>0</v>
      </c>
      <c r="J57" s="170">
        <f t="shared" si="29"/>
        <v>0</v>
      </c>
      <c r="K57" s="170">
        <f t="shared" si="29"/>
        <v>0</v>
      </c>
      <c r="L57" s="170">
        <f t="shared" si="29"/>
        <v>101943570</v>
      </c>
      <c r="M57" s="170">
        <f t="shared" si="29"/>
        <v>14710913</v>
      </c>
      <c r="N57" s="170">
        <f t="shared" si="29"/>
        <v>892256</v>
      </c>
    </row>
    <row r="58" spans="1:14" ht="9.75" customHeight="1" x14ac:dyDescent="0.2">
      <c r="A58" s="172"/>
      <c r="B58" s="173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x14ac:dyDescent="0.2">
      <c r="A59" s="184" t="s">
        <v>230</v>
      </c>
      <c r="B59" s="173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4" x14ac:dyDescent="0.2">
      <c r="A60" s="172"/>
      <c r="B60" s="173" t="s">
        <v>228</v>
      </c>
      <c r="C60" s="170">
        <v>2784000</v>
      </c>
      <c r="D60" s="170">
        <v>2784000</v>
      </c>
      <c r="E60" s="170">
        <v>2081209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f t="shared" ref="L60:N62" si="30">SUM(C60+F60+I60)</f>
        <v>2784000</v>
      </c>
      <c r="M60" s="170">
        <f t="shared" si="30"/>
        <v>2784000</v>
      </c>
      <c r="N60" s="170">
        <f t="shared" si="30"/>
        <v>2081209</v>
      </c>
    </row>
    <row r="61" spans="1:14" x14ac:dyDescent="0.2">
      <c r="A61" s="167"/>
      <c r="B61" s="174" t="s">
        <v>231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  <c r="H61" s="171">
        <v>0</v>
      </c>
      <c r="I61" s="171">
        <v>0</v>
      </c>
      <c r="J61" s="171">
        <v>0</v>
      </c>
      <c r="K61" s="171">
        <v>0</v>
      </c>
      <c r="L61" s="171">
        <f t="shared" si="30"/>
        <v>0</v>
      </c>
      <c r="M61" s="171">
        <f t="shared" si="30"/>
        <v>0</v>
      </c>
      <c r="N61" s="171">
        <f t="shared" si="30"/>
        <v>0</v>
      </c>
    </row>
    <row r="62" spans="1:14" x14ac:dyDescent="0.2">
      <c r="A62" s="185" t="s">
        <v>232</v>
      </c>
      <c r="B62" s="173"/>
      <c r="C62" s="170">
        <f>SUM(C60:C61)</f>
        <v>2784000</v>
      </c>
      <c r="D62" s="170">
        <f t="shared" ref="D62:K62" si="31">SUM(D60:D61)</f>
        <v>2784000</v>
      </c>
      <c r="E62" s="170">
        <f t="shared" si="31"/>
        <v>2081209</v>
      </c>
      <c r="F62" s="170">
        <f t="shared" si="31"/>
        <v>0</v>
      </c>
      <c r="G62" s="170">
        <f t="shared" si="31"/>
        <v>0</v>
      </c>
      <c r="H62" s="170">
        <f t="shared" si="31"/>
        <v>0</v>
      </c>
      <c r="I62" s="170">
        <f t="shared" si="31"/>
        <v>0</v>
      </c>
      <c r="J62" s="170">
        <f t="shared" si="31"/>
        <v>0</v>
      </c>
      <c r="K62" s="170">
        <f t="shared" si="31"/>
        <v>0</v>
      </c>
      <c r="L62" s="170">
        <f t="shared" si="30"/>
        <v>2784000</v>
      </c>
      <c r="M62" s="170">
        <f t="shared" si="30"/>
        <v>2784000</v>
      </c>
      <c r="N62" s="170">
        <f t="shared" si="30"/>
        <v>2081209</v>
      </c>
    </row>
    <row r="63" spans="1:14" ht="9.75" customHeight="1" x14ac:dyDescent="0.2">
      <c r="A63" s="172"/>
      <c r="B63" s="173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</row>
    <row r="64" spans="1:14" x14ac:dyDescent="0.2">
      <c r="A64" s="187" t="s">
        <v>225</v>
      </c>
      <c r="B64" s="173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</row>
    <row r="65" spans="1:14" x14ac:dyDescent="0.2">
      <c r="A65" s="167"/>
      <c r="B65" s="174" t="s">
        <v>216</v>
      </c>
      <c r="C65" s="171">
        <v>3124230</v>
      </c>
      <c r="D65" s="171">
        <v>3274230</v>
      </c>
      <c r="E65" s="171">
        <v>2163706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f t="shared" ref="L65:N66" si="32">SUM(C65+F65+I65)</f>
        <v>3124230</v>
      </c>
      <c r="M65" s="171">
        <f t="shared" si="32"/>
        <v>3274230</v>
      </c>
      <c r="N65" s="171">
        <f t="shared" si="32"/>
        <v>2163706</v>
      </c>
    </row>
    <row r="66" spans="1:14" x14ac:dyDescent="0.2">
      <c r="A66" s="191" t="s">
        <v>226</v>
      </c>
      <c r="B66" s="173"/>
      <c r="C66" s="170">
        <f t="shared" ref="C66:K66" si="33">SUM(C65)</f>
        <v>3124230</v>
      </c>
      <c r="D66" s="170">
        <f t="shared" si="33"/>
        <v>3274230</v>
      </c>
      <c r="E66" s="170">
        <f t="shared" si="33"/>
        <v>2163706</v>
      </c>
      <c r="F66" s="170">
        <f t="shared" si="33"/>
        <v>0</v>
      </c>
      <c r="G66" s="170">
        <f t="shared" si="33"/>
        <v>0</v>
      </c>
      <c r="H66" s="170">
        <f t="shared" si="33"/>
        <v>0</v>
      </c>
      <c r="I66" s="170">
        <f t="shared" si="33"/>
        <v>0</v>
      </c>
      <c r="J66" s="170">
        <f t="shared" si="33"/>
        <v>0</v>
      </c>
      <c r="K66" s="170">
        <f t="shared" si="33"/>
        <v>0</v>
      </c>
      <c r="L66" s="170">
        <f t="shared" si="32"/>
        <v>3124230</v>
      </c>
      <c r="M66" s="170">
        <f t="shared" si="32"/>
        <v>3274230</v>
      </c>
      <c r="N66" s="170">
        <f t="shared" si="32"/>
        <v>2163706</v>
      </c>
    </row>
    <row r="67" spans="1:14" x14ac:dyDescent="0.2">
      <c r="A67" s="191"/>
      <c r="B67" s="173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4" x14ac:dyDescent="0.2">
      <c r="A68" s="193" t="s">
        <v>227</v>
      </c>
      <c r="B68" s="173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</row>
    <row r="69" spans="1:14" x14ac:dyDescent="0.2">
      <c r="A69" s="184"/>
      <c r="B69" s="173" t="s">
        <v>220</v>
      </c>
      <c r="C69" s="170">
        <v>0</v>
      </c>
      <c r="D69" s="170">
        <v>854599</v>
      </c>
      <c r="E69" s="170">
        <v>854599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f t="shared" ref="L69:N72" si="34">SUM(C69)</f>
        <v>0</v>
      </c>
      <c r="M69" s="170">
        <f t="shared" si="34"/>
        <v>854599</v>
      </c>
      <c r="N69" s="170">
        <f t="shared" si="34"/>
        <v>854599</v>
      </c>
    </row>
    <row r="70" spans="1:14" x14ac:dyDescent="0.2">
      <c r="A70" s="184"/>
      <c r="B70" s="173" t="s">
        <v>221</v>
      </c>
      <c r="C70" s="170">
        <v>0</v>
      </c>
      <c r="D70" s="170">
        <v>141776</v>
      </c>
      <c r="E70" s="170">
        <v>141776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f t="shared" si="34"/>
        <v>0</v>
      </c>
      <c r="M70" s="170">
        <f t="shared" si="34"/>
        <v>141776</v>
      </c>
      <c r="N70" s="170">
        <f t="shared" si="34"/>
        <v>141776</v>
      </c>
    </row>
    <row r="71" spans="1:14" x14ac:dyDescent="0.2">
      <c r="A71" s="184"/>
      <c r="B71" s="173" t="s">
        <v>216</v>
      </c>
      <c r="C71" s="170">
        <v>5684006</v>
      </c>
      <c r="D71" s="170">
        <v>5281702</v>
      </c>
      <c r="E71" s="170">
        <v>3814466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0</v>
      </c>
      <c r="L71" s="170">
        <f t="shared" si="34"/>
        <v>5684006</v>
      </c>
      <c r="M71" s="170">
        <f t="shared" si="34"/>
        <v>5281702</v>
      </c>
      <c r="N71" s="170">
        <f t="shared" si="34"/>
        <v>3814466</v>
      </c>
    </row>
    <row r="72" spans="1:14" x14ac:dyDescent="0.2">
      <c r="A72" s="167"/>
      <c r="B72" s="174" t="s">
        <v>14</v>
      </c>
      <c r="C72" s="171">
        <v>0</v>
      </c>
      <c r="D72" s="171">
        <v>0</v>
      </c>
      <c r="E72" s="171">
        <v>375970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f t="shared" si="34"/>
        <v>0</v>
      </c>
      <c r="M72" s="171">
        <f t="shared" si="34"/>
        <v>0</v>
      </c>
      <c r="N72" s="171">
        <f t="shared" ref="N72" si="35">SUM(E72+H72+K72)</f>
        <v>375970</v>
      </c>
    </row>
    <row r="73" spans="1:14" x14ac:dyDescent="0.2">
      <c r="A73" s="185" t="s">
        <v>229</v>
      </c>
      <c r="B73" s="173"/>
      <c r="C73" s="170">
        <f>SUM(C69:C72)</f>
        <v>5684006</v>
      </c>
      <c r="D73" s="170">
        <f t="shared" ref="D73:N73" si="36">SUM(D69:D72)</f>
        <v>6278077</v>
      </c>
      <c r="E73" s="170">
        <f t="shared" si="36"/>
        <v>5186811</v>
      </c>
      <c r="F73" s="170">
        <f t="shared" si="36"/>
        <v>0</v>
      </c>
      <c r="G73" s="170">
        <f t="shared" si="36"/>
        <v>0</v>
      </c>
      <c r="H73" s="170">
        <f t="shared" si="36"/>
        <v>0</v>
      </c>
      <c r="I73" s="170">
        <f t="shared" si="36"/>
        <v>0</v>
      </c>
      <c r="J73" s="170">
        <f t="shared" si="36"/>
        <v>0</v>
      </c>
      <c r="K73" s="170">
        <f t="shared" si="36"/>
        <v>0</v>
      </c>
      <c r="L73" s="170">
        <f t="shared" si="36"/>
        <v>5684006</v>
      </c>
      <c r="M73" s="170">
        <f t="shared" si="36"/>
        <v>6278077</v>
      </c>
      <c r="N73" s="170">
        <f t="shared" si="36"/>
        <v>5186811</v>
      </c>
    </row>
    <row r="74" spans="1:14" ht="9.75" customHeight="1" x14ac:dyDescent="0.2">
      <c r="A74" s="172"/>
      <c r="B74" s="173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4" x14ac:dyDescent="0.2">
      <c r="A75" s="184" t="s">
        <v>233</v>
      </c>
      <c r="B75" s="173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</row>
    <row r="76" spans="1:14" x14ac:dyDescent="0.2">
      <c r="A76" s="184"/>
      <c r="B76" s="173" t="s">
        <v>221</v>
      </c>
      <c r="C76" s="170">
        <v>20000</v>
      </c>
      <c r="D76" s="170">
        <v>20000</v>
      </c>
      <c r="E76" s="170">
        <v>6808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f>SUM(C76)</f>
        <v>20000</v>
      </c>
      <c r="M76" s="170">
        <f>SUM(D76)</f>
        <v>20000</v>
      </c>
      <c r="N76" s="170">
        <f>SUM(E76)</f>
        <v>6808</v>
      </c>
    </row>
    <row r="77" spans="1:14" x14ac:dyDescent="0.2">
      <c r="A77" s="184"/>
      <c r="B77" s="220" t="s">
        <v>216</v>
      </c>
      <c r="C77" s="170">
        <v>1276550</v>
      </c>
      <c r="D77" s="170">
        <v>1633550</v>
      </c>
      <c r="E77" s="170">
        <v>1184485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f t="shared" ref="L77:L79" si="37">SUM(C77)</f>
        <v>1276550</v>
      </c>
      <c r="M77" s="170">
        <f t="shared" ref="M77:N79" si="38">SUM(D77)</f>
        <v>1633550</v>
      </c>
      <c r="N77" s="170">
        <f t="shared" si="38"/>
        <v>1184485</v>
      </c>
    </row>
    <row r="78" spans="1:14" x14ac:dyDescent="0.2">
      <c r="A78" s="184"/>
      <c r="B78" s="220" t="s">
        <v>269</v>
      </c>
      <c r="C78" s="170">
        <v>240000</v>
      </c>
      <c r="D78" s="170">
        <v>240000</v>
      </c>
      <c r="E78" s="170">
        <v>240000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f t="shared" si="37"/>
        <v>240000</v>
      </c>
      <c r="M78" s="170">
        <f t="shared" si="38"/>
        <v>240000</v>
      </c>
      <c r="N78" s="170">
        <f t="shared" si="38"/>
        <v>240000</v>
      </c>
    </row>
    <row r="79" spans="1:14" x14ac:dyDescent="0.2">
      <c r="A79" s="167"/>
      <c r="B79" s="223" t="s">
        <v>14</v>
      </c>
      <c r="C79" s="171">
        <v>50000</v>
      </c>
      <c r="D79" s="171">
        <v>50000</v>
      </c>
      <c r="E79" s="171">
        <v>88900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f t="shared" si="37"/>
        <v>50000</v>
      </c>
      <c r="M79" s="171">
        <f t="shared" si="38"/>
        <v>50000</v>
      </c>
      <c r="N79" s="171">
        <f t="shared" ref="N79" si="39">SUM(E79+H79+K79)</f>
        <v>88900</v>
      </c>
    </row>
    <row r="80" spans="1:14" x14ac:dyDescent="0.2">
      <c r="A80" s="185" t="s">
        <v>234</v>
      </c>
      <c r="B80" s="173"/>
      <c r="C80" s="170">
        <f>SUM(C76:C79)</f>
        <v>1586550</v>
      </c>
      <c r="D80" s="170">
        <f t="shared" ref="D80:N80" si="40">SUM(D76:D79)</f>
        <v>1943550</v>
      </c>
      <c r="E80" s="170">
        <f t="shared" si="40"/>
        <v>1520193</v>
      </c>
      <c r="F80" s="170">
        <f t="shared" si="40"/>
        <v>0</v>
      </c>
      <c r="G80" s="170">
        <f t="shared" si="40"/>
        <v>0</v>
      </c>
      <c r="H80" s="170">
        <f t="shared" si="40"/>
        <v>0</v>
      </c>
      <c r="I80" s="170">
        <f t="shared" si="40"/>
        <v>0</v>
      </c>
      <c r="J80" s="170">
        <f t="shared" si="40"/>
        <v>0</v>
      </c>
      <c r="K80" s="170">
        <f t="shared" si="40"/>
        <v>0</v>
      </c>
      <c r="L80" s="170">
        <f t="shared" si="40"/>
        <v>1586550</v>
      </c>
      <c r="M80" s="170">
        <f t="shared" si="40"/>
        <v>1943550</v>
      </c>
      <c r="N80" s="170">
        <f t="shared" si="40"/>
        <v>1520193</v>
      </c>
    </row>
    <row r="81" spans="1:14" ht="9.75" customHeight="1" x14ac:dyDescent="0.2">
      <c r="A81" s="172"/>
      <c r="B81" s="173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4" x14ac:dyDescent="0.2">
      <c r="A82" s="182" t="s">
        <v>235</v>
      </c>
      <c r="B82" s="173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</row>
    <row r="83" spans="1:14" x14ac:dyDescent="0.2">
      <c r="A83" s="167"/>
      <c r="B83" s="174" t="s">
        <v>216</v>
      </c>
      <c r="C83" s="171">
        <v>445000</v>
      </c>
      <c r="D83" s="171">
        <v>445000</v>
      </c>
      <c r="E83" s="171">
        <v>410749</v>
      </c>
      <c r="F83" s="171">
        <v>0</v>
      </c>
      <c r="G83" s="171">
        <v>0</v>
      </c>
      <c r="H83" s="171">
        <v>0</v>
      </c>
      <c r="I83" s="171">
        <v>0</v>
      </c>
      <c r="J83" s="171">
        <v>0</v>
      </c>
      <c r="K83" s="171">
        <v>0</v>
      </c>
      <c r="L83" s="171">
        <f t="shared" ref="L83:N84" si="41">SUM(C83+F83+I83)</f>
        <v>445000</v>
      </c>
      <c r="M83" s="171">
        <f t="shared" si="41"/>
        <v>445000</v>
      </c>
      <c r="N83" s="171">
        <f t="shared" si="41"/>
        <v>410749</v>
      </c>
    </row>
    <row r="84" spans="1:14" x14ac:dyDescent="0.2">
      <c r="A84" s="183" t="s">
        <v>236</v>
      </c>
      <c r="B84" s="173"/>
      <c r="C84" s="170">
        <f t="shared" ref="C84:K84" si="42">SUM(C83)</f>
        <v>445000</v>
      </c>
      <c r="D84" s="170">
        <f t="shared" si="42"/>
        <v>445000</v>
      </c>
      <c r="E84" s="170">
        <f t="shared" si="42"/>
        <v>410749</v>
      </c>
      <c r="F84" s="170">
        <f t="shared" si="42"/>
        <v>0</v>
      </c>
      <c r="G84" s="170">
        <f t="shared" si="42"/>
        <v>0</v>
      </c>
      <c r="H84" s="170">
        <f t="shared" si="42"/>
        <v>0</v>
      </c>
      <c r="I84" s="170">
        <f t="shared" si="42"/>
        <v>0</v>
      </c>
      <c r="J84" s="170">
        <f t="shared" si="42"/>
        <v>0</v>
      </c>
      <c r="K84" s="170">
        <f t="shared" si="42"/>
        <v>0</v>
      </c>
      <c r="L84" s="170">
        <f t="shared" si="41"/>
        <v>445000</v>
      </c>
      <c r="M84" s="170">
        <f t="shared" si="41"/>
        <v>445000</v>
      </c>
      <c r="N84" s="170">
        <f t="shared" si="41"/>
        <v>410749</v>
      </c>
    </row>
    <row r="85" spans="1:14" ht="9.75" customHeight="1" x14ac:dyDescent="0.2">
      <c r="A85" s="172"/>
      <c r="B85" s="173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</row>
    <row r="86" spans="1:14" x14ac:dyDescent="0.2">
      <c r="A86" s="184" t="s">
        <v>202</v>
      </c>
      <c r="B86" s="173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</row>
    <row r="87" spans="1:14" x14ac:dyDescent="0.2">
      <c r="A87" s="184"/>
      <c r="B87" s="173" t="s">
        <v>220</v>
      </c>
      <c r="C87" s="170">
        <v>3042160</v>
      </c>
      <c r="D87" s="170">
        <v>3042160</v>
      </c>
      <c r="E87" s="170">
        <v>2469416</v>
      </c>
      <c r="F87" s="170">
        <v>0</v>
      </c>
      <c r="G87" s="170">
        <v>0</v>
      </c>
      <c r="H87" s="170">
        <v>0</v>
      </c>
      <c r="I87" s="170">
        <v>0</v>
      </c>
      <c r="J87" s="170">
        <v>0</v>
      </c>
      <c r="K87" s="170">
        <v>0</v>
      </c>
      <c r="L87" s="170">
        <f>SUM(C87+F87+I87)</f>
        <v>3042160</v>
      </c>
      <c r="M87" s="170">
        <f>SUM(D87)</f>
        <v>3042160</v>
      </c>
      <c r="N87" s="170">
        <f>SUM(E87)</f>
        <v>2469416</v>
      </c>
    </row>
    <row r="88" spans="1:14" x14ac:dyDescent="0.2">
      <c r="A88" s="184"/>
      <c r="B88" s="173" t="s">
        <v>221</v>
      </c>
      <c r="C88" s="170">
        <v>608092</v>
      </c>
      <c r="D88" s="170">
        <v>608092</v>
      </c>
      <c r="E88" s="170">
        <v>507232</v>
      </c>
      <c r="F88" s="170">
        <v>0</v>
      </c>
      <c r="G88" s="170">
        <v>0</v>
      </c>
      <c r="H88" s="170">
        <v>0</v>
      </c>
      <c r="I88" s="170">
        <v>0</v>
      </c>
      <c r="J88" s="170">
        <v>0</v>
      </c>
      <c r="K88" s="170">
        <v>0</v>
      </c>
      <c r="L88" s="170">
        <f t="shared" ref="L88:L89" si="43">SUM(C88+F88+I88)</f>
        <v>608092</v>
      </c>
      <c r="M88" s="170">
        <f t="shared" ref="M88:N89" si="44">SUM(D88)</f>
        <v>608092</v>
      </c>
      <c r="N88" s="170">
        <f t="shared" si="44"/>
        <v>507232</v>
      </c>
    </row>
    <row r="89" spans="1:14" x14ac:dyDescent="0.2">
      <c r="A89" s="184"/>
      <c r="B89" s="173" t="s">
        <v>216</v>
      </c>
      <c r="C89" s="170">
        <v>520700</v>
      </c>
      <c r="D89" s="170">
        <v>542055</v>
      </c>
      <c r="E89" s="170">
        <v>117829</v>
      </c>
      <c r="F89" s="170">
        <v>0</v>
      </c>
      <c r="G89" s="170">
        <v>0</v>
      </c>
      <c r="H89" s="170">
        <v>0</v>
      </c>
      <c r="I89" s="170">
        <v>0</v>
      </c>
      <c r="J89" s="170">
        <v>0</v>
      </c>
      <c r="K89" s="170">
        <v>0</v>
      </c>
      <c r="L89" s="170">
        <f t="shared" si="43"/>
        <v>520700</v>
      </c>
      <c r="M89" s="170">
        <f t="shared" si="44"/>
        <v>542055</v>
      </c>
      <c r="N89" s="170">
        <f t="shared" si="44"/>
        <v>117829</v>
      </c>
    </row>
    <row r="90" spans="1:14" x14ac:dyDescent="0.2">
      <c r="A90" s="167"/>
      <c r="B90" s="174" t="s">
        <v>14</v>
      </c>
      <c r="C90" s="171">
        <v>254000</v>
      </c>
      <c r="D90" s="171">
        <v>254000</v>
      </c>
      <c r="E90" s="171">
        <v>0</v>
      </c>
      <c r="F90" s="171">
        <v>0</v>
      </c>
      <c r="G90" s="171">
        <v>0</v>
      </c>
      <c r="H90" s="171">
        <v>0</v>
      </c>
      <c r="I90" s="171">
        <v>0</v>
      </c>
      <c r="J90" s="171">
        <v>0</v>
      </c>
      <c r="K90" s="171">
        <v>0</v>
      </c>
      <c r="L90" s="171">
        <f t="shared" ref="L90:N91" si="45">SUM(C90+F90+I90)</f>
        <v>254000</v>
      </c>
      <c r="M90" s="171">
        <f t="shared" si="45"/>
        <v>254000</v>
      </c>
      <c r="N90" s="171">
        <f t="shared" si="45"/>
        <v>0</v>
      </c>
    </row>
    <row r="91" spans="1:14" x14ac:dyDescent="0.2">
      <c r="A91" s="186" t="s">
        <v>237</v>
      </c>
      <c r="B91" s="173"/>
      <c r="C91" s="170">
        <f>SUM(C87:C90)</f>
        <v>4424952</v>
      </c>
      <c r="D91" s="170">
        <f t="shared" ref="D91:K91" si="46">SUM(D87:D90)</f>
        <v>4446307</v>
      </c>
      <c r="E91" s="170">
        <f t="shared" si="46"/>
        <v>3094477</v>
      </c>
      <c r="F91" s="170">
        <f t="shared" si="46"/>
        <v>0</v>
      </c>
      <c r="G91" s="170">
        <f t="shared" si="46"/>
        <v>0</v>
      </c>
      <c r="H91" s="170">
        <f t="shared" si="46"/>
        <v>0</v>
      </c>
      <c r="I91" s="170">
        <f t="shared" si="46"/>
        <v>0</v>
      </c>
      <c r="J91" s="170">
        <f t="shared" si="46"/>
        <v>0</v>
      </c>
      <c r="K91" s="170">
        <f t="shared" si="46"/>
        <v>0</v>
      </c>
      <c r="L91" s="170">
        <f t="shared" si="45"/>
        <v>4424952</v>
      </c>
      <c r="M91" s="170">
        <f t="shared" si="45"/>
        <v>4446307</v>
      </c>
      <c r="N91" s="170">
        <f t="shared" si="45"/>
        <v>3094477</v>
      </c>
    </row>
    <row r="92" spans="1:14" ht="9.75" customHeight="1" x14ac:dyDescent="0.2">
      <c r="A92" s="172"/>
      <c r="B92" s="173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4" x14ac:dyDescent="0.2">
      <c r="A93" s="204" t="s">
        <v>250</v>
      </c>
      <c r="B93" s="173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</row>
    <row r="94" spans="1:14" x14ac:dyDescent="0.2">
      <c r="A94" s="198"/>
      <c r="B94" s="173" t="s">
        <v>221</v>
      </c>
      <c r="C94" s="170">
        <v>7000</v>
      </c>
      <c r="D94" s="170">
        <v>7000</v>
      </c>
      <c r="E94" s="170">
        <v>0</v>
      </c>
      <c r="F94" s="170">
        <v>0</v>
      </c>
      <c r="G94" s="170">
        <v>0</v>
      </c>
      <c r="H94" s="170">
        <v>0</v>
      </c>
      <c r="I94" s="170">
        <v>0</v>
      </c>
      <c r="J94" s="170">
        <v>0</v>
      </c>
      <c r="K94" s="170">
        <v>0</v>
      </c>
      <c r="L94" s="170">
        <f>SUM(C94+F94+I94)</f>
        <v>7000</v>
      </c>
      <c r="M94" s="170">
        <f t="shared" ref="M94:N96" si="47">SUM(D94+G94+J94)</f>
        <v>7000</v>
      </c>
      <c r="N94" s="170">
        <f t="shared" si="47"/>
        <v>0</v>
      </c>
    </row>
    <row r="95" spans="1:14" x14ac:dyDescent="0.2">
      <c r="A95" s="199"/>
      <c r="B95" s="174" t="s">
        <v>216</v>
      </c>
      <c r="C95" s="171">
        <v>576250</v>
      </c>
      <c r="D95" s="171">
        <v>576250</v>
      </c>
      <c r="E95" s="171">
        <v>268346</v>
      </c>
      <c r="F95" s="171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f>SUM(C95+F95+I95)</f>
        <v>576250</v>
      </c>
      <c r="M95" s="171">
        <f t="shared" si="47"/>
        <v>576250</v>
      </c>
      <c r="N95" s="171">
        <f t="shared" si="47"/>
        <v>268346</v>
      </c>
    </row>
    <row r="96" spans="1:14" x14ac:dyDescent="0.2">
      <c r="A96" s="185" t="s">
        <v>251</v>
      </c>
      <c r="B96" s="173"/>
      <c r="C96" s="170">
        <f>SUM(C94:C95)</f>
        <v>583250</v>
      </c>
      <c r="D96" s="170">
        <f t="shared" ref="D96:K96" si="48">SUM(D94:D95)</f>
        <v>583250</v>
      </c>
      <c r="E96" s="170">
        <f t="shared" si="48"/>
        <v>268346</v>
      </c>
      <c r="F96" s="170">
        <f t="shared" si="48"/>
        <v>0</v>
      </c>
      <c r="G96" s="170">
        <f t="shared" si="48"/>
        <v>0</v>
      </c>
      <c r="H96" s="170">
        <f t="shared" si="48"/>
        <v>0</v>
      </c>
      <c r="I96" s="170">
        <f t="shared" si="48"/>
        <v>0</v>
      </c>
      <c r="J96" s="170">
        <f t="shared" si="48"/>
        <v>0</v>
      </c>
      <c r="K96" s="170">
        <f t="shared" si="48"/>
        <v>0</v>
      </c>
      <c r="L96" s="170">
        <f>SUM(C96+F96+I96)</f>
        <v>583250</v>
      </c>
      <c r="M96" s="170">
        <f t="shared" si="47"/>
        <v>583250</v>
      </c>
      <c r="N96" s="170">
        <f t="shared" si="47"/>
        <v>268346</v>
      </c>
    </row>
    <row r="97" spans="1:14" ht="9.75" customHeight="1" x14ac:dyDescent="0.2">
      <c r="A97" s="172"/>
      <c r="B97" s="173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</row>
    <row r="98" spans="1:14" x14ac:dyDescent="0.2">
      <c r="A98" s="202" t="s">
        <v>247</v>
      </c>
      <c r="B98" s="173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</row>
    <row r="99" spans="1:14" x14ac:dyDescent="0.2">
      <c r="A99" s="198"/>
      <c r="B99" s="173" t="s">
        <v>220</v>
      </c>
      <c r="C99" s="170">
        <v>300000</v>
      </c>
      <c r="D99" s="170">
        <v>300000</v>
      </c>
      <c r="E99" s="170">
        <v>300000</v>
      </c>
      <c r="F99" s="170">
        <v>0</v>
      </c>
      <c r="G99" s="170">
        <v>0</v>
      </c>
      <c r="H99" s="170">
        <v>0</v>
      </c>
      <c r="I99" s="170">
        <v>0</v>
      </c>
      <c r="J99" s="170">
        <v>0</v>
      </c>
      <c r="K99" s="170">
        <v>0</v>
      </c>
      <c r="L99" s="170">
        <f>SUM(C99+F99+I99)</f>
        <v>300000</v>
      </c>
      <c r="M99" s="170">
        <f t="shared" ref="M99:N103" si="49">SUM(D99+G99+J99)</f>
        <v>300000</v>
      </c>
      <c r="N99" s="170">
        <f t="shared" si="49"/>
        <v>300000</v>
      </c>
    </row>
    <row r="100" spans="1:14" x14ac:dyDescent="0.2">
      <c r="A100" s="198"/>
      <c r="B100" s="173" t="s">
        <v>221</v>
      </c>
      <c r="C100" s="170">
        <v>58500</v>
      </c>
      <c r="D100" s="170">
        <v>58500</v>
      </c>
      <c r="E100" s="170">
        <v>91151</v>
      </c>
      <c r="F100" s="170">
        <v>0</v>
      </c>
      <c r="G100" s="170">
        <v>0</v>
      </c>
      <c r="H100" s="170">
        <v>0</v>
      </c>
      <c r="I100" s="170">
        <v>0</v>
      </c>
      <c r="J100" s="170">
        <v>0</v>
      </c>
      <c r="K100" s="170">
        <v>0</v>
      </c>
      <c r="L100" s="170">
        <f>SUM(C100:K100)</f>
        <v>208151</v>
      </c>
      <c r="M100" s="170">
        <f t="shared" si="49"/>
        <v>58500</v>
      </c>
      <c r="N100" s="170">
        <f t="shared" si="49"/>
        <v>91151</v>
      </c>
    </row>
    <row r="101" spans="1:14" x14ac:dyDescent="0.2">
      <c r="A101" s="198"/>
      <c r="B101" s="173" t="s">
        <v>216</v>
      </c>
      <c r="C101" s="170">
        <v>130000</v>
      </c>
      <c r="D101" s="170">
        <v>130000</v>
      </c>
      <c r="E101" s="170">
        <v>0</v>
      </c>
      <c r="F101" s="170">
        <v>0</v>
      </c>
      <c r="G101" s="170">
        <v>0</v>
      </c>
      <c r="H101" s="170">
        <v>0</v>
      </c>
      <c r="I101" s="170">
        <v>0</v>
      </c>
      <c r="J101" s="170">
        <v>0</v>
      </c>
      <c r="K101" s="170">
        <v>0</v>
      </c>
      <c r="L101" s="170">
        <f>SUM(C101:K101)</f>
        <v>260000</v>
      </c>
      <c r="M101" s="170">
        <f t="shared" si="49"/>
        <v>130000</v>
      </c>
      <c r="N101" s="170">
        <v>0</v>
      </c>
    </row>
    <row r="102" spans="1:14" x14ac:dyDescent="0.2">
      <c r="A102" s="199"/>
      <c r="B102" s="174" t="s">
        <v>14</v>
      </c>
      <c r="C102" s="171">
        <v>180000</v>
      </c>
      <c r="D102" s="171">
        <v>180000</v>
      </c>
      <c r="E102" s="171">
        <v>378900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171">
        <f>SUM(C102+F102+I102)</f>
        <v>180000</v>
      </c>
      <c r="M102" s="171">
        <f t="shared" si="49"/>
        <v>180000</v>
      </c>
      <c r="N102" s="171">
        <f t="shared" si="49"/>
        <v>378900</v>
      </c>
    </row>
    <row r="103" spans="1:14" x14ac:dyDescent="0.2">
      <c r="A103" s="237" t="s">
        <v>248</v>
      </c>
      <c r="B103" s="225"/>
      <c r="C103" s="226">
        <f>SUM(C99:C102)</f>
        <v>668500</v>
      </c>
      <c r="D103" s="226">
        <f t="shared" ref="D103:K103" si="50">SUM(D99:D102)</f>
        <v>668500</v>
      </c>
      <c r="E103" s="226">
        <f t="shared" si="50"/>
        <v>770051</v>
      </c>
      <c r="F103" s="226">
        <f t="shared" si="50"/>
        <v>0</v>
      </c>
      <c r="G103" s="226">
        <f t="shared" si="50"/>
        <v>0</v>
      </c>
      <c r="H103" s="226">
        <f t="shared" si="50"/>
        <v>0</v>
      </c>
      <c r="I103" s="226">
        <f t="shared" si="50"/>
        <v>0</v>
      </c>
      <c r="J103" s="226">
        <f t="shared" si="50"/>
        <v>0</v>
      </c>
      <c r="K103" s="226">
        <f t="shared" si="50"/>
        <v>0</v>
      </c>
      <c r="L103" s="226">
        <f>SUM(C103+F103+I103)</f>
        <v>668500</v>
      </c>
      <c r="M103" s="226">
        <f t="shared" si="49"/>
        <v>668500</v>
      </c>
      <c r="N103" s="226">
        <f t="shared" si="49"/>
        <v>770051</v>
      </c>
    </row>
    <row r="104" spans="1:14" ht="9.75" customHeight="1" x14ac:dyDescent="0.2">
      <c r="A104" s="172"/>
      <c r="B104" s="173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</row>
    <row r="105" spans="1:14" ht="9.75" customHeight="1" x14ac:dyDescent="0.2">
      <c r="A105" s="172"/>
      <c r="B105" s="173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</row>
    <row r="106" spans="1:14" x14ac:dyDescent="0.2">
      <c r="A106" s="184" t="s">
        <v>249</v>
      </c>
      <c r="B106" s="173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</row>
    <row r="107" spans="1:14" x14ac:dyDescent="0.2">
      <c r="A107" s="198"/>
      <c r="B107" s="173" t="s">
        <v>261</v>
      </c>
      <c r="C107" s="170">
        <v>1520126</v>
      </c>
      <c r="D107" s="170">
        <v>1520126</v>
      </c>
      <c r="E107" s="170">
        <v>1624500</v>
      </c>
      <c r="F107" s="170">
        <v>0</v>
      </c>
      <c r="G107" s="170">
        <v>0</v>
      </c>
      <c r="H107" s="170">
        <v>0</v>
      </c>
      <c r="I107" s="170">
        <v>0</v>
      </c>
      <c r="J107" s="170">
        <v>0</v>
      </c>
      <c r="K107" s="170">
        <v>0</v>
      </c>
      <c r="L107" s="170">
        <f>SUM(C107+F107+I107)</f>
        <v>1520126</v>
      </c>
      <c r="M107" s="170">
        <f t="shared" ref="M107:N111" si="51">SUM(D107+G107+J107)</f>
        <v>1520126</v>
      </c>
      <c r="N107" s="170">
        <f t="shared" si="51"/>
        <v>1624500</v>
      </c>
    </row>
    <row r="108" spans="1:14" x14ac:dyDescent="0.2">
      <c r="A108" s="198"/>
      <c r="B108" s="220" t="s">
        <v>270</v>
      </c>
      <c r="C108" s="170">
        <v>316674</v>
      </c>
      <c r="D108" s="170">
        <v>316674</v>
      </c>
      <c r="E108" s="170">
        <v>281584</v>
      </c>
      <c r="F108" s="170">
        <v>0</v>
      </c>
      <c r="G108" s="170">
        <v>0</v>
      </c>
      <c r="H108" s="170">
        <v>0</v>
      </c>
      <c r="I108" s="170">
        <v>0</v>
      </c>
      <c r="J108" s="170">
        <v>0</v>
      </c>
      <c r="K108" s="170">
        <v>0</v>
      </c>
      <c r="L108" s="170">
        <f>SUM(C108+F108+I108)</f>
        <v>316674</v>
      </c>
      <c r="M108" s="170">
        <f t="shared" si="51"/>
        <v>316674</v>
      </c>
      <c r="N108" s="170">
        <f t="shared" si="51"/>
        <v>281584</v>
      </c>
    </row>
    <row r="109" spans="1:14" x14ac:dyDescent="0.2">
      <c r="A109" s="198"/>
      <c r="B109" s="220" t="s">
        <v>216</v>
      </c>
      <c r="C109" s="170">
        <v>9465743</v>
      </c>
      <c r="D109" s="170">
        <v>10788175</v>
      </c>
      <c r="E109" s="170">
        <v>10040509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0">
        <v>0</v>
      </c>
      <c r="L109" s="170">
        <f>SUM(C109)</f>
        <v>9465743</v>
      </c>
      <c r="M109" s="170">
        <f>SUM(D109)</f>
        <v>10788175</v>
      </c>
      <c r="N109" s="170">
        <f>SUM(E109)</f>
        <v>10040509</v>
      </c>
    </row>
    <row r="110" spans="1:14" x14ac:dyDescent="0.2">
      <c r="A110" s="198"/>
      <c r="B110" s="220" t="s">
        <v>14</v>
      </c>
      <c r="C110" s="170">
        <v>1452500</v>
      </c>
      <c r="D110" s="170">
        <v>368000</v>
      </c>
      <c r="E110" s="170">
        <v>0</v>
      </c>
      <c r="F110" s="170">
        <v>0</v>
      </c>
      <c r="G110" s="170">
        <v>0</v>
      </c>
      <c r="H110" s="170">
        <v>0</v>
      </c>
      <c r="I110" s="170">
        <v>0</v>
      </c>
      <c r="J110" s="170">
        <v>0</v>
      </c>
      <c r="K110" s="170">
        <v>0</v>
      </c>
      <c r="L110" s="170">
        <v>1452500</v>
      </c>
      <c r="M110" s="170">
        <v>368000</v>
      </c>
      <c r="N110" s="170">
        <v>0</v>
      </c>
    </row>
    <row r="111" spans="1:14" x14ac:dyDescent="0.2">
      <c r="A111" s="199"/>
      <c r="B111" s="228" t="s">
        <v>299</v>
      </c>
      <c r="C111" s="171">
        <v>0</v>
      </c>
      <c r="D111" s="171">
        <v>640000</v>
      </c>
      <c r="E111" s="171">
        <v>560000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71">
        <v>0</v>
      </c>
      <c r="L111" s="171">
        <f>SUM(C111+F111+I111)</f>
        <v>0</v>
      </c>
      <c r="M111" s="171">
        <f t="shared" si="51"/>
        <v>640000</v>
      </c>
      <c r="N111" s="171">
        <f t="shared" si="51"/>
        <v>560000</v>
      </c>
    </row>
    <row r="112" spans="1:14" x14ac:dyDescent="0.2">
      <c r="A112" s="203" t="s">
        <v>213</v>
      </c>
      <c r="B112" s="173"/>
      <c r="C112" s="170">
        <f>SUM(C107:C111)</f>
        <v>12755043</v>
      </c>
      <c r="D112" s="170">
        <f t="shared" ref="D112:N112" si="52">SUM(D107:D111)</f>
        <v>13632975</v>
      </c>
      <c r="E112" s="170">
        <f t="shared" si="52"/>
        <v>12506593</v>
      </c>
      <c r="F112" s="170">
        <f t="shared" si="52"/>
        <v>0</v>
      </c>
      <c r="G112" s="170">
        <f t="shared" si="52"/>
        <v>0</v>
      </c>
      <c r="H112" s="170">
        <f t="shared" si="52"/>
        <v>0</v>
      </c>
      <c r="I112" s="170">
        <f t="shared" si="52"/>
        <v>0</v>
      </c>
      <c r="J112" s="170">
        <f t="shared" si="52"/>
        <v>0</v>
      </c>
      <c r="K112" s="170">
        <f t="shared" si="52"/>
        <v>0</v>
      </c>
      <c r="L112" s="170">
        <f t="shared" si="52"/>
        <v>12755043</v>
      </c>
      <c r="M112" s="170">
        <f t="shared" si="52"/>
        <v>13632975</v>
      </c>
      <c r="N112" s="170">
        <f t="shared" si="52"/>
        <v>12506593</v>
      </c>
    </row>
    <row r="113" spans="1:14" ht="9.75" customHeight="1" x14ac:dyDescent="0.2">
      <c r="A113" s="172"/>
      <c r="B113" s="173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</row>
    <row r="114" spans="1:14" x14ac:dyDescent="0.2">
      <c r="A114" s="182" t="s">
        <v>244</v>
      </c>
      <c r="B114" s="173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</row>
    <row r="115" spans="1:14" x14ac:dyDescent="0.2">
      <c r="A115" s="199"/>
      <c r="B115" s="174" t="s">
        <v>245</v>
      </c>
      <c r="C115" s="171">
        <v>0</v>
      </c>
      <c r="D115" s="171">
        <v>0</v>
      </c>
      <c r="E115" s="171">
        <v>0</v>
      </c>
      <c r="F115" s="171">
        <v>2000000</v>
      </c>
      <c r="G115" s="171">
        <v>2116300</v>
      </c>
      <c r="H115" s="171">
        <v>2116300</v>
      </c>
      <c r="I115" s="171">
        <v>0</v>
      </c>
      <c r="J115" s="171">
        <v>0</v>
      </c>
      <c r="K115" s="171">
        <v>0</v>
      </c>
      <c r="L115" s="171">
        <f t="shared" ref="L115:N116" si="53">SUM(C115+F115+I115)</f>
        <v>2000000</v>
      </c>
      <c r="M115" s="171">
        <f t="shared" si="53"/>
        <v>2116300</v>
      </c>
      <c r="N115" s="171">
        <f t="shared" si="53"/>
        <v>2116300</v>
      </c>
    </row>
    <row r="116" spans="1:14" x14ac:dyDescent="0.2">
      <c r="A116" s="200" t="s">
        <v>246</v>
      </c>
      <c r="B116" s="173"/>
      <c r="C116" s="170">
        <f>SUM(C115)</f>
        <v>0</v>
      </c>
      <c r="D116" s="170">
        <f t="shared" ref="D116:K116" si="54">SUM(D115)</f>
        <v>0</v>
      </c>
      <c r="E116" s="170">
        <f t="shared" si="54"/>
        <v>0</v>
      </c>
      <c r="F116" s="170">
        <f t="shared" si="54"/>
        <v>2000000</v>
      </c>
      <c r="G116" s="170">
        <f t="shared" si="54"/>
        <v>2116300</v>
      </c>
      <c r="H116" s="170">
        <f t="shared" si="54"/>
        <v>2116300</v>
      </c>
      <c r="I116" s="170">
        <f t="shared" si="54"/>
        <v>0</v>
      </c>
      <c r="J116" s="170">
        <f t="shared" si="54"/>
        <v>0</v>
      </c>
      <c r="K116" s="170">
        <f t="shared" si="54"/>
        <v>0</v>
      </c>
      <c r="L116" s="170">
        <f t="shared" si="53"/>
        <v>2000000</v>
      </c>
      <c r="M116" s="170">
        <f t="shared" si="53"/>
        <v>2116300</v>
      </c>
      <c r="N116" s="170">
        <f t="shared" si="53"/>
        <v>2116300</v>
      </c>
    </row>
    <row r="117" spans="1:14" ht="8.25" customHeight="1" x14ac:dyDescent="0.2">
      <c r="A117" s="200"/>
      <c r="B117" s="173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</row>
    <row r="118" spans="1:14" x14ac:dyDescent="0.2">
      <c r="A118" s="205" t="s">
        <v>252</v>
      </c>
      <c r="B118" s="173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</row>
    <row r="119" spans="1:14" x14ac:dyDescent="0.2">
      <c r="A119" s="199"/>
      <c r="B119" s="223" t="s">
        <v>216</v>
      </c>
      <c r="C119" s="229">
        <v>575600</v>
      </c>
      <c r="D119" s="229">
        <v>575600</v>
      </c>
      <c r="E119" s="229">
        <v>120614</v>
      </c>
      <c r="F119" s="229">
        <v>0</v>
      </c>
      <c r="G119" s="229">
        <v>0</v>
      </c>
      <c r="H119" s="229">
        <v>0</v>
      </c>
      <c r="I119" s="229">
        <v>0</v>
      </c>
      <c r="J119" s="229">
        <v>0</v>
      </c>
      <c r="K119" s="229">
        <v>0</v>
      </c>
      <c r="L119" s="229">
        <f t="shared" ref="L119:N120" si="55">SUM(C119+F119+I119)</f>
        <v>575600</v>
      </c>
      <c r="M119" s="229">
        <f t="shared" si="55"/>
        <v>575600</v>
      </c>
      <c r="N119" s="229">
        <f t="shared" si="55"/>
        <v>120614</v>
      </c>
    </row>
    <row r="120" spans="1:14" x14ac:dyDescent="0.2">
      <c r="A120" s="188" t="s">
        <v>253</v>
      </c>
      <c r="B120" s="173"/>
      <c r="C120" s="170">
        <f t="shared" ref="C120:K120" si="56">SUM(C119:C119)</f>
        <v>575600</v>
      </c>
      <c r="D120" s="170">
        <f t="shared" si="56"/>
        <v>575600</v>
      </c>
      <c r="E120" s="170">
        <f t="shared" si="56"/>
        <v>120614</v>
      </c>
      <c r="F120" s="170">
        <f t="shared" si="56"/>
        <v>0</v>
      </c>
      <c r="G120" s="170">
        <f t="shared" si="56"/>
        <v>0</v>
      </c>
      <c r="H120" s="170">
        <f t="shared" si="56"/>
        <v>0</v>
      </c>
      <c r="I120" s="170">
        <f t="shared" si="56"/>
        <v>0</v>
      </c>
      <c r="J120" s="170">
        <f t="shared" si="56"/>
        <v>0</v>
      </c>
      <c r="K120" s="170">
        <f t="shared" si="56"/>
        <v>0</v>
      </c>
      <c r="L120" s="170">
        <f t="shared" si="55"/>
        <v>575600</v>
      </c>
      <c r="M120" s="170">
        <f t="shared" si="55"/>
        <v>575600</v>
      </c>
      <c r="N120" s="170">
        <f t="shared" si="55"/>
        <v>120614</v>
      </c>
    </row>
    <row r="121" spans="1:14" ht="7.5" customHeight="1" x14ac:dyDescent="0.2">
      <c r="A121" s="188"/>
      <c r="B121" s="173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</row>
    <row r="122" spans="1:14" x14ac:dyDescent="0.2">
      <c r="A122" s="202" t="s">
        <v>300</v>
      </c>
      <c r="B122" s="173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</row>
    <row r="123" spans="1:14" x14ac:dyDescent="0.2">
      <c r="A123" s="198"/>
      <c r="B123" s="173" t="s">
        <v>220</v>
      </c>
      <c r="C123" s="170">
        <v>0</v>
      </c>
      <c r="D123" s="170">
        <v>0</v>
      </c>
      <c r="E123" s="170">
        <v>818706</v>
      </c>
      <c r="F123" s="170">
        <v>0</v>
      </c>
      <c r="G123" s="170">
        <v>0</v>
      </c>
      <c r="H123" s="170">
        <v>0</v>
      </c>
      <c r="I123" s="170">
        <v>0</v>
      </c>
      <c r="J123" s="170">
        <v>0</v>
      </c>
      <c r="K123" s="170">
        <v>0</v>
      </c>
      <c r="L123" s="170">
        <f>SUM(C123+F123+I123)</f>
        <v>0</v>
      </c>
      <c r="M123" s="170">
        <f t="shared" ref="M123:M127" si="57">SUM(D123+G123+J123)</f>
        <v>0</v>
      </c>
      <c r="N123" s="170">
        <f t="shared" ref="N123:N124" si="58">SUM(E123+H123+K123)</f>
        <v>818706</v>
      </c>
    </row>
    <row r="124" spans="1:14" x14ac:dyDescent="0.2">
      <c r="A124" s="198"/>
      <c r="B124" s="173" t="s">
        <v>221</v>
      </c>
      <c r="C124" s="170">
        <v>0</v>
      </c>
      <c r="D124" s="170">
        <v>0</v>
      </c>
      <c r="E124" s="170">
        <v>159648</v>
      </c>
      <c r="F124" s="170">
        <v>0</v>
      </c>
      <c r="G124" s="170">
        <v>0</v>
      </c>
      <c r="H124" s="170">
        <v>0</v>
      </c>
      <c r="I124" s="170">
        <v>0</v>
      </c>
      <c r="J124" s="170">
        <v>0</v>
      </c>
      <c r="K124" s="170">
        <v>0</v>
      </c>
      <c r="L124" s="170">
        <f>SUM(C124:K124)</f>
        <v>159648</v>
      </c>
      <c r="M124" s="170">
        <f t="shared" si="57"/>
        <v>0</v>
      </c>
      <c r="N124" s="170">
        <f t="shared" si="58"/>
        <v>159648</v>
      </c>
    </row>
    <row r="125" spans="1:14" x14ac:dyDescent="0.2">
      <c r="A125" s="198"/>
      <c r="B125" s="173" t="s">
        <v>216</v>
      </c>
      <c r="C125" s="170">
        <v>0</v>
      </c>
      <c r="D125" s="170">
        <v>0</v>
      </c>
      <c r="E125" s="170">
        <v>5950</v>
      </c>
      <c r="F125" s="170">
        <v>0</v>
      </c>
      <c r="G125" s="170">
        <v>0</v>
      </c>
      <c r="H125" s="170">
        <v>0</v>
      </c>
      <c r="I125" s="170">
        <v>0</v>
      </c>
      <c r="J125" s="170">
        <v>0</v>
      </c>
      <c r="K125" s="170">
        <v>0</v>
      </c>
      <c r="L125" s="170">
        <f>SUM(C125:K125)</f>
        <v>5950</v>
      </c>
      <c r="M125" s="170">
        <f t="shared" si="57"/>
        <v>0</v>
      </c>
      <c r="N125" s="170">
        <v>0</v>
      </c>
    </row>
    <row r="126" spans="1:14" x14ac:dyDescent="0.2">
      <c r="A126" s="199"/>
      <c r="B126" s="174" t="s">
        <v>301</v>
      </c>
      <c r="C126" s="171">
        <v>0</v>
      </c>
      <c r="D126" s="171">
        <v>80000</v>
      </c>
      <c r="E126" s="171">
        <v>30000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171">
        <f>SUM(C126+F126+I126)</f>
        <v>0</v>
      </c>
      <c r="M126" s="171">
        <f t="shared" si="57"/>
        <v>80000</v>
      </c>
      <c r="N126" s="171">
        <f t="shared" ref="N126:N127" si="59">SUM(E126+H126+K126)</f>
        <v>30000</v>
      </c>
    </row>
    <row r="127" spans="1:14" x14ac:dyDescent="0.2">
      <c r="A127" s="237" t="s">
        <v>248</v>
      </c>
      <c r="B127" s="225"/>
      <c r="C127" s="226">
        <f>SUM(C123:C126)</f>
        <v>0</v>
      </c>
      <c r="D127" s="226">
        <f t="shared" ref="D127:K127" si="60">SUM(D123:D126)</f>
        <v>80000</v>
      </c>
      <c r="E127" s="226">
        <f t="shared" si="60"/>
        <v>1014304</v>
      </c>
      <c r="F127" s="226">
        <f t="shared" si="60"/>
        <v>0</v>
      </c>
      <c r="G127" s="226">
        <f t="shared" si="60"/>
        <v>0</v>
      </c>
      <c r="H127" s="226">
        <f t="shared" si="60"/>
        <v>0</v>
      </c>
      <c r="I127" s="226">
        <f t="shared" si="60"/>
        <v>0</v>
      </c>
      <c r="J127" s="226">
        <f t="shared" si="60"/>
        <v>0</v>
      </c>
      <c r="K127" s="226">
        <f t="shared" si="60"/>
        <v>0</v>
      </c>
      <c r="L127" s="226">
        <f>SUM(C127+F127+I127)</f>
        <v>0</v>
      </c>
      <c r="M127" s="226">
        <f t="shared" si="57"/>
        <v>80000</v>
      </c>
      <c r="N127" s="226">
        <f t="shared" si="59"/>
        <v>1014304</v>
      </c>
    </row>
    <row r="128" spans="1:14" ht="8.25" customHeight="1" x14ac:dyDescent="0.2">
      <c r="A128" s="200"/>
      <c r="B128" s="173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</row>
    <row r="129" spans="1:14" x14ac:dyDescent="0.2">
      <c r="A129" s="197" t="s">
        <v>271</v>
      </c>
      <c r="B129" s="173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</row>
    <row r="130" spans="1:14" x14ac:dyDescent="0.2">
      <c r="A130" s="167"/>
      <c r="B130" s="223" t="s">
        <v>216</v>
      </c>
      <c r="C130" s="171">
        <v>1057920</v>
      </c>
      <c r="D130" s="171">
        <v>1057920</v>
      </c>
      <c r="E130" s="171">
        <v>889200</v>
      </c>
      <c r="F130" s="171">
        <v>0</v>
      </c>
      <c r="G130" s="171">
        <v>0</v>
      </c>
      <c r="H130" s="171">
        <v>0</v>
      </c>
      <c r="I130" s="171">
        <v>0</v>
      </c>
      <c r="J130" s="171">
        <v>0</v>
      </c>
      <c r="K130" s="171">
        <v>0</v>
      </c>
      <c r="L130" s="171">
        <f t="shared" ref="L130:L131" si="61">SUM(C130+F130+I130)</f>
        <v>1057920</v>
      </c>
      <c r="M130" s="171">
        <f t="shared" ref="M130:M131" si="62">SUM(D130+G130+J130)</f>
        <v>1057920</v>
      </c>
      <c r="N130" s="171">
        <f t="shared" ref="N130:N131" si="63">SUM(E130+H130+K130)</f>
        <v>889200</v>
      </c>
    </row>
    <row r="131" spans="1:14" x14ac:dyDescent="0.2">
      <c r="A131" s="196" t="s">
        <v>272</v>
      </c>
      <c r="B131" s="173"/>
      <c r="C131" s="170">
        <f t="shared" ref="C131:K131" si="64">SUM(C130)</f>
        <v>1057920</v>
      </c>
      <c r="D131" s="170">
        <f t="shared" si="64"/>
        <v>1057920</v>
      </c>
      <c r="E131" s="170">
        <f t="shared" si="64"/>
        <v>889200</v>
      </c>
      <c r="F131" s="170">
        <f t="shared" si="64"/>
        <v>0</v>
      </c>
      <c r="G131" s="170">
        <f t="shared" si="64"/>
        <v>0</v>
      </c>
      <c r="H131" s="170">
        <f t="shared" si="64"/>
        <v>0</v>
      </c>
      <c r="I131" s="170">
        <f t="shared" si="64"/>
        <v>0</v>
      </c>
      <c r="J131" s="170">
        <f t="shared" si="64"/>
        <v>0</v>
      </c>
      <c r="K131" s="170">
        <f t="shared" si="64"/>
        <v>0</v>
      </c>
      <c r="L131" s="170">
        <f t="shared" si="61"/>
        <v>1057920</v>
      </c>
      <c r="M131" s="170">
        <f t="shared" si="62"/>
        <v>1057920</v>
      </c>
      <c r="N131" s="170">
        <f t="shared" si="63"/>
        <v>889200</v>
      </c>
    </row>
    <row r="132" spans="1:14" ht="8.25" customHeight="1" x14ac:dyDescent="0.2">
      <c r="A132" s="200"/>
      <c r="B132" s="173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</row>
    <row r="133" spans="1:14" x14ac:dyDescent="0.2">
      <c r="A133" s="197" t="s">
        <v>241</v>
      </c>
      <c r="B133" s="173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</row>
    <row r="134" spans="1:14" x14ac:dyDescent="0.2">
      <c r="A134" s="167"/>
      <c r="B134" s="174" t="s">
        <v>238</v>
      </c>
      <c r="C134" s="171">
        <v>0</v>
      </c>
      <c r="D134" s="171">
        <v>392500</v>
      </c>
      <c r="E134" s="171">
        <v>392500</v>
      </c>
      <c r="F134" s="171">
        <v>0</v>
      </c>
      <c r="G134" s="171">
        <v>0</v>
      </c>
      <c r="H134" s="171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f t="shared" ref="M134:N135" si="65">SUM(D134+G134+J134)</f>
        <v>392500</v>
      </c>
      <c r="N134" s="171">
        <f t="shared" si="65"/>
        <v>392500</v>
      </c>
    </row>
    <row r="135" spans="1:14" x14ac:dyDescent="0.2">
      <c r="A135" s="196" t="s">
        <v>242</v>
      </c>
      <c r="B135" s="173"/>
      <c r="C135" s="170">
        <f t="shared" ref="C135:K135" si="66">SUM(C134)</f>
        <v>0</v>
      </c>
      <c r="D135" s="170">
        <f t="shared" si="66"/>
        <v>392500</v>
      </c>
      <c r="E135" s="170">
        <f t="shared" si="66"/>
        <v>392500</v>
      </c>
      <c r="F135" s="170">
        <f t="shared" si="66"/>
        <v>0</v>
      </c>
      <c r="G135" s="170">
        <f t="shared" si="66"/>
        <v>0</v>
      </c>
      <c r="H135" s="170">
        <f t="shared" si="66"/>
        <v>0</v>
      </c>
      <c r="I135" s="170">
        <f t="shared" si="66"/>
        <v>0</v>
      </c>
      <c r="J135" s="170">
        <f t="shared" si="66"/>
        <v>0</v>
      </c>
      <c r="K135" s="170">
        <f t="shared" si="66"/>
        <v>0</v>
      </c>
      <c r="L135" s="170">
        <f>SUM(L134)</f>
        <v>0</v>
      </c>
      <c r="M135" s="170">
        <f t="shared" si="65"/>
        <v>392500</v>
      </c>
      <c r="N135" s="170">
        <f t="shared" si="65"/>
        <v>392500</v>
      </c>
    </row>
    <row r="136" spans="1:14" ht="9.75" customHeight="1" x14ac:dyDescent="0.2">
      <c r="A136" s="172"/>
      <c r="B136" s="173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</row>
    <row r="137" spans="1:14" x14ac:dyDescent="0.2">
      <c r="A137" s="187" t="s">
        <v>218</v>
      </c>
      <c r="B137" s="173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</row>
    <row r="138" spans="1:14" x14ac:dyDescent="0.2">
      <c r="A138" s="187"/>
      <c r="B138" s="220" t="s">
        <v>216</v>
      </c>
      <c r="C138" s="170">
        <v>38100</v>
      </c>
      <c r="D138" s="170">
        <v>38100</v>
      </c>
      <c r="E138" s="170">
        <v>1379506</v>
      </c>
      <c r="F138" s="170">
        <v>0</v>
      </c>
      <c r="G138" s="170">
        <v>0</v>
      </c>
      <c r="H138" s="170">
        <v>0</v>
      </c>
      <c r="I138" s="170">
        <v>0</v>
      </c>
      <c r="J138" s="170">
        <v>0</v>
      </c>
      <c r="K138" s="170">
        <v>0</v>
      </c>
      <c r="L138" s="170">
        <f>SUM(C138)</f>
        <v>38100</v>
      </c>
      <c r="M138" s="170">
        <f>SUM(D138)</f>
        <v>38100</v>
      </c>
      <c r="N138" s="170">
        <f>SUM(E138)</f>
        <v>1379506</v>
      </c>
    </row>
    <row r="139" spans="1:14" x14ac:dyDescent="0.2">
      <c r="A139" s="167"/>
      <c r="B139" s="223" t="s">
        <v>14</v>
      </c>
      <c r="C139" s="171">
        <v>0</v>
      </c>
      <c r="D139" s="171">
        <v>0</v>
      </c>
      <c r="E139" s="171">
        <v>0</v>
      </c>
      <c r="F139" s="171">
        <v>0</v>
      </c>
      <c r="G139" s="171">
        <v>0</v>
      </c>
      <c r="H139" s="171">
        <v>0</v>
      </c>
      <c r="I139" s="171">
        <v>0</v>
      </c>
      <c r="J139" s="171">
        <v>0</v>
      </c>
      <c r="K139" s="171">
        <v>0</v>
      </c>
      <c r="L139" s="171">
        <f t="shared" ref="L139:N140" si="67">SUM(C139+F139+I139)</f>
        <v>0</v>
      </c>
      <c r="M139" s="171">
        <f>SUM(D139)</f>
        <v>0</v>
      </c>
      <c r="N139" s="171">
        <f>SUM(E139)</f>
        <v>0</v>
      </c>
    </row>
    <row r="140" spans="1:14" x14ac:dyDescent="0.2">
      <c r="A140" s="191" t="s">
        <v>219</v>
      </c>
      <c r="B140" s="173"/>
      <c r="C140" s="170">
        <f>SUM(C138:C139)</f>
        <v>38100</v>
      </c>
      <c r="D140" s="170">
        <f>SUM(D138:D139)</f>
        <v>38100</v>
      </c>
      <c r="E140" s="170">
        <f>SUM(E138:E139)</f>
        <v>1379506</v>
      </c>
      <c r="F140" s="170">
        <f t="shared" ref="F140:K140" si="68">SUM(F139)</f>
        <v>0</v>
      </c>
      <c r="G140" s="170">
        <f t="shared" si="68"/>
        <v>0</v>
      </c>
      <c r="H140" s="170">
        <f t="shared" si="68"/>
        <v>0</v>
      </c>
      <c r="I140" s="170">
        <f t="shared" si="68"/>
        <v>0</v>
      </c>
      <c r="J140" s="170">
        <f t="shared" si="68"/>
        <v>0</v>
      </c>
      <c r="K140" s="170">
        <f t="shared" si="68"/>
        <v>0</v>
      </c>
      <c r="L140" s="170">
        <f t="shared" si="67"/>
        <v>38100</v>
      </c>
      <c r="M140" s="170">
        <f>SUM(M138:M139)</f>
        <v>38100</v>
      </c>
      <c r="N140" s="170">
        <f t="shared" si="67"/>
        <v>1379506</v>
      </c>
    </row>
    <row r="141" spans="1:14" ht="9.75" customHeight="1" x14ac:dyDescent="0.2">
      <c r="A141" s="172"/>
      <c r="B141" s="173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</row>
    <row r="142" spans="1:14" ht="8.25" customHeight="1" x14ac:dyDescent="0.2"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</row>
    <row r="143" spans="1:14" x14ac:dyDescent="0.2">
      <c r="A143" s="187" t="s">
        <v>243</v>
      </c>
      <c r="B143" s="215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</row>
    <row r="144" spans="1:14" x14ac:dyDescent="0.2">
      <c r="A144" s="198"/>
      <c r="B144" s="215" t="s">
        <v>220</v>
      </c>
      <c r="C144" s="170">
        <v>0</v>
      </c>
      <c r="D144" s="170">
        <v>0</v>
      </c>
      <c r="E144" s="170">
        <v>0</v>
      </c>
      <c r="F144" s="170">
        <v>2351292</v>
      </c>
      <c r="G144" s="170">
        <v>2746692</v>
      </c>
      <c r="H144" s="170">
        <v>2843840</v>
      </c>
      <c r="I144" s="170">
        <v>0</v>
      </c>
      <c r="J144" s="170">
        <v>0</v>
      </c>
      <c r="K144" s="170">
        <v>0</v>
      </c>
      <c r="L144" s="170">
        <f>SUM(C144+F144+I144)</f>
        <v>2351292</v>
      </c>
      <c r="M144" s="170">
        <f t="shared" ref="M144:N147" si="69">SUM(D144+G144+J144)</f>
        <v>2746692</v>
      </c>
      <c r="N144" s="170">
        <f t="shared" si="69"/>
        <v>2843840</v>
      </c>
    </row>
    <row r="145" spans="1:14" x14ac:dyDescent="0.2">
      <c r="A145" s="198"/>
      <c r="B145" s="215" t="s">
        <v>221</v>
      </c>
      <c r="C145" s="170">
        <v>0</v>
      </c>
      <c r="D145" s="170">
        <v>0</v>
      </c>
      <c r="E145" s="170">
        <v>0</v>
      </c>
      <c r="F145" s="170">
        <v>532284</v>
      </c>
      <c r="G145" s="170">
        <v>532284</v>
      </c>
      <c r="H145" s="170">
        <v>576155</v>
      </c>
      <c r="I145" s="170">
        <v>0</v>
      </c>
      <c r="J145" s="170">
        <v>0</v>
      </c>
      <c r="K145" s="170">
        <v>0</v>
      </c>
      <c r="L145" s="170">
        <f>SUM(C145+F145+I145)</f>
        <v>532284</v>
      </c>
      <c r="M145" s="170">
        <f t="shared" si="69"/>
        <v>532284</v>
      </c>
      <c r="N145" s="170">
        <f t="shared" si="69"/>
        <v>576155</v>
      </c>
    </row>
    <row r="146" spans="1:14" x14ac:dyDescent="0.2">
      <c r="A146" s="199"/>
      <c r="B146" s="216" t="s">
        <v>216</v>
      </c>
      <c r="C146" s="171">
        <v>0</v>
      </c>
      <c r="D146" s="171">
        <v>0</v>
      </c>
      <c r="E146" s="171">
        <v>0</v>
      </c>
      <c r="F146" s="171">
        <v>1926250</v>
      </c>
      <c r="G146" s="171">
        <v>2047380</v>
      </c>
      <c r="H146" s="171">
        <v>1640370</v>
      </c>
      <c r="I146" s="171">
        <v>0</v>
      </c>
      <c r="J146" s="171">
        <v>0</v>
      </c>
      <c r="K146" s="171">
        <v>0</v>
      </c>
      <c r="L146" s="171">
        <f>SUM(C146+F146+I146)</f>
        <v>1926250</v>
      </c>
      <c r="M146" s="171">
        <f t="shared" si="69"/>
        <v>2047380</v>
      </c>
      <c r="N146" s="171">
        <f t="shared" si="69"/>
        <v>1640370</v>
      </c>
    </row>
    <row r="147" spans="1:14" x14ac:dyDescent="0.2">
      <c r="A147" s="235" t="s">
        <v>206</v>
      </c>
      <c r="B147" s="236"/>
      <c r="C147" s="226">
        <f>SUM(C144:C146)</f>
        <v>0</v>
      </c>
      <c r="D147" s="226">
        <f t="shared" ref="D147:K147" si="70">SUM(D144:D146)</f>
        <v>0</v>
      </c>
      <c r="E147" s="226">
        <f t="shared" si="70"/>
        <v>0</v>
      </c>
      <c r="F147" s="226">
        <f t="shared" si="70"/>
        <v>4809826</v>
      </c>
      <c r="G147" s="226">
        <f t="shared" si="70"/>
        <v>5326356</v>
      </c>
      <c r="H147" s="226">
        <f t="shared" si="70"/>
        <v>5060365</v>
      </c>
      <c r="I147" s="226">
        <f t="shared" si="70"/>
        <v>0</v>
      </c>
      <c r="J147" s="226">
        <f t="shared" si="70"/>
        <v>0</v>
      </c>
      <c r="K147" s="226">
        <f t="shared" si="70"/>
        <v>0</v>
      </c>
      <c r="L147" s="226">
        <f>SUM(C147+F147+I147)</f>
        <v>4809826</v>
      </c>
      <c r="M147" s="226">
        <f t="shared" si="69"/>
        <v>5326356</v>
      </c>
      <c r="N147" s="226">
        <f t="shared" si="69"/>
        <v>5060365</v>
      </c>
    </row>
    <row r="148" spans="1:14" ht="8.25" customHeight="1" x14ac:dyDescent="0.2">
      <c r="A148" s="172"/>
      <c r="B148" s="173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</row>
    <row r="149" spans="1:14" x14ac:dyDescent="0.2">
      <c r="A149" s="195" t="s">
        <v>239</v>
      </c>
      <c r="B149" s="173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</row>
    <row r="150" spans="1:14" x14ac:dyDescent="0.2">
      <c r="A150" s="195"/>
      <c r="B150" s="220" t="s">
        <v>216</v>
      </c>
      <c r="C150" s="170">
        <v>500000</v>
      </c>
      <c r="D150" s="170">
        <v>3534000</v>
      </c>
      <c r="E150" s="170">
        <v>4686026</v>
      </c>
      <c r="F150" s="170">
        <v>0</v>
      </c>
      <c r="G150" s="170">
        <v>0</v>
      </c>
      <c r="H150" s="170">
        <v>0</v>
      </c>
      <c r="I150" s="170">
        <v>0</v>
      </c>
      <c r="J150" s="170">
        <v>0</v>
      </c>
      <c r="K150" s="170">
        <v>0</v>
      </c>
      <c r="L150" s="170">
        <f>SUM(C150+F150+I150)</f>
        <v>500000</v>
      </c>
      <c r="M150" s="170">
        <f t="shared" ref="M150:N150" si="71">SUM(D150+G150+J150)</f>
        <v>3534000</v>
      </c>
      <c r="N150" s="170">
        <f t="shared" si="71"/>
        <v>4686026</v>
      </c>
    </row>
    <row r="151" spans="1:14" x14ac:dyDescent="0.2">
      <c r="A151" s="167"/>
      <c r="B151" s="174" t="s">
        <v>238</v>
      </c>
      <c r="C151" s="171">
        <v>4095000</v>
      </c>
      <c r="D151" s="171">
        <v>6108180</v>
      </c>
      <c r="E151" s="171">
        <v>5232717</v>
      </c>
      <c r="F151" s="171">
        <v>0</v>
      </c>
      <c r="G151" s="171">
        <v>0</v>
      </c>
      <c r="H151" s="171">
        <v>0</v>
      </c>
      <c r="I151" s="171">
        <v>0</v>
      </c>
      <c r="J151" s="171">
        <v>0</v>
      </c>
      <c r="K151" s="171">
        <v>0</v>
      </c>
      <c r="L151" s="171">
        <f t="shared" ref="L151:N151" si="72">SUM(C151+F151+I151)</f>
        <v>4095000</v>
      </c>
      <c r="M151" s="171">
        <f>SUM(D151)</f>
        <v>6108180</v>
      </c>
      <c r="N151" s="171">
        <f t="shared" si="72"/>
        <v>5232717</v>
      </c>
    </row>
    <row r="152" spans="1:14" x14ac:dyDescent="0.2">
      <c r="A152" s="196" t="s">
        <v>240</v>
      </c>
      <c r="B152" s="173"/>
      <c r="C152" s="170">
        <f>SUM(C150:C151)</f>
        <v>4595000</v>
      </c>
      <c r="D152" s="170">
        <f t="shared" ref="D152:N152" si="73">SUM(D150:D151)</f>
        <v>9642180</v>
      </c>
      <c r="E152" s="170">
        <f t="shared" si="73"/>
        <v>9918743</v>
      </c>
      <c r="F152" s="170">
        <f t="shared" si="73"/>
        <v>0</v>
      </c>
      <c r="G152" s="170">
        <f t="shared" si="73"/>
        <v>0</v>
      </c>
      <c r="H152" s="170">
        <f t="shared" si="73"/>
        <v>0</v>
      </c>
      <c r="I152" s="170">
        <f t="shared" si="73"/>
        <v>0</v>
      </c>
      <c r="J152" s="170">
        <f t="shared" si="73"/>
        <v>0</v>
      </c>
      <c r="K152" s="170">
        <f t="shared" si="73"/>
        <v>0</v>
      </c>
      <c r="L152" s="170">
        <f t="shared" si="73"/>
        <v>4595000</v>
      </c>
      <c r="M152" s="170">
        <f t="shared" si="73"/>
        <v>9642180</v>
      </c>
      <c r="N152" s="170">
        <f t="shared" si="73"/>
        <v>9918743</v>
      </c>
    </row>
    <row r="153" spans="1:14" x14ac:dyDescent="0.2">
      <c r="A153" s="196"/>
      <c r="B153" s="173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</row>
    <row r="154" spans="1:14" x14ac:dyDescent="0.2">
      <c r="A154" s="195" t="s">
        <v>278</v>
      </c>
      <c r="B154" s="173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</row>
    <row r="155" spans="1:14" x14ac:dyDescent="0.2">
      <c r="A155" s="167"/>
      <c r="B155" s="223" t="s">
        <v>216</v>
      </c>
      <c r="C155" s="171">
        <v>50</v>
      </c>
      <c r="D155" s="171">
        <v>50</v>
      </c>
      <c r="E155" s="171">
        <v>0</v>
      </c>
      <c r="F155" s="171">
        <v>0</v>
      </c>
      <c r="G155" s="171">
        <v>0</v>
      </c>
      <c r="H155" s="171">
        <v>0</v>
      </c>
      <c r="I155" s="171">
        <v>0</v>
      </c>
      <c r="J155" s="171">
        <v>0</v>
      </c>
      <c r="K155" s="171">
        <v>0</v>
      </c>
      <c r="L155" s="171">
        <f t="shared" ref="L155:L156" si="74">SUM(C155+F155+I155)</f>
        <v>50</v>
      </c>
      <c r="M155" s="171">
        <f>SUM(D155)</f>
        <v>50</v>
      </c>
      <c r="N155" s="171">
        <f t="shared" ref="N155:N156" si="75">SUM(E155+H155+K155)</f>
        <v>0</v>
      </c>
    </row>
    <row r="156" spans="1:14" x14ac:dyDescent="0.2">
      <c r="A156" s="196" t="s">
        <v>201</v>
      </c>
      <c r="B156" s="173"/>
      <c r="C156" s="170">
        <f t="shared" ref="C156:K156" si="76">SUM(C155)</f>
        <v>50</v>
      </c>
      <c r="D156" s="170">
        <f t="shared" si="76"/>
        <v>50</v>
      </c>
      <c r="E156" s="170">
        <f t="shared" si="76"/>
        <v>0</v>
      </c>
      <c r="F156" s="170">
        <f t="shared" si="76"/>
        <v>0</v>
      </c>
      <c r="G156" s="170">
        <f t="shared" si="76"/>
        <v>0</v>
      </c>
      <c r="H156" s="170">
        <f t="shared" si="76"/>
        <v>0</v>
      </c>
      <c r="I156" s="170">
        <f t="shared" si="76"/>
        <v>0</v>
      </c>
      <c r="J156" s="170">
        <f t="shared" si="76"/>
        <v>0</v>
      </c>
      <c r="K156" s="170">
        <f t="shared" si="76"/>
        <v>0</v>
      </c>
      <c r="L156" s="170">
        <f t="shared" si="74"/>
        <v>50</v>
      </c>
      <c r="M156" s="170">
        <f t="shared" ref="M156" si="77">SUM(D156+G156+J156)</f>
        <v>50</v>
      </c>
      <c r="N156" s="170">
        <f t="shared" si="75"/>
        <v>0</v>
      </c>
    </row>
    <row r="157" spans="1:14" x14ac:dyDescent="0.2">
      <c r="A157" s="196"/>
      <c r="B157" s="173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</row>
    <row r="158" spans="1:14" x14ac:dyDescent="0.2">
      <c r="A158" s="195" t="s">
        <v>280</v>
      </c>
      <c r="B158" s="173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</row>
    <row r="159" spans="1:14" x14ac:dyDescent="0.2">
      <c r="A159" s="167"/>
      <c r="B159" s="223" t="s">
        <v>302</v>
      </c>
      <c r="C159" s="171">
        <v>0</v>
      </c>
      <c r="D159" s="171">
        <v>77068</v>
      </c>
      <c r="E159" s="171">
        <v>706000</v>
      </c>
      <c r="F159" s="171">
        <v>0</v>
      </c>
      <c r="G159" s="171">
        <v>0</v>
      </c>
      <c r="H159" s="171">
        <v>0</v>
      </c>
      <c r="I159" s="171">
        <v>0</v>
      </c>
      <c r="J159" s="171">
        <v>0</v>
      </c>
      <c r="K159" s="171">
        <v>0</v>
      </c>
      <c r="L159" s="171">
        <f t="shared" ref="L159:L160" si="78">SUM(C159+F159+I159)</f>
        <v>0</v>
      </c>
      <c r="M159" s="171">
        <f>SUM(D159)</f>
        <v>77068</v>
      </c>
      <c r="N159" s="171">
        <f t="shared" ref="N159:N160" si="79">SUM(E159+H159+K159)</f>
        <v>706000</v>
      </c>
    </row>
    <row r="160" spans="1:14" x14ac:dyDescent="0.2">
      <c r="A160" s="196" t="s">
        <v>268</v>
      </c>
      <c r="B160" s="173"/>
      <c r="C160" s="170">
        <f t="shared" ref="C160:K160" si="80">SUM(C159)</f>
        <v>0</v>
      </c>
      <c r="D160" s="170">
        <f t="shared" si="80"/>
        <v>77068</v>
      </c>
      <c r="E160" s="170">
        <f t="shared" si="80"/>
        <v>706000</v>
      </c>
      <c r="F160" s="170">
        <f t="shared" si="80"/>
        <v>0</v>
      </c>
      <c r="G160" s="170">
        <f t="shared" si="80"/>
        <v>0</v>
      </c>
      <c r="H160" s="170">
        <f t="shared" si="80"/>
        <v>0</v>
      </c>
      <c r="I160" s="170">
        <f t="shared" si="80"/>
        <v>0</v>
      </c>
      <c r="J160" s="170">
        <f t="shared" si="80"/>
        <v>0</v>
      </c>
      <c r="K160" s="170">
        <f t="shared" si="80"/>
        <v>0</v>
      </c>
      <c r="L160" s="170">
        <f t="shared" si="78"/>
        <v>0</v>
      </c>
      <c r="M160" s="170">
        <f t="shared" ref="M160" si="81">SUM(D160+G160+J160)</f>
        <v>77068</v>
      </c>
      <c r="N160" s="170">
        <f t="shared" si="79"/>
        <v>706000</v>
      </c>
    </row>
    <row r="161" spans="1:14" x14ac:dyDescent="0.2">
      <c r="A161" s="196"/>
      <c r="B161" s="173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</row>
    <row r="162" spans="1:14" x14ac:dyDescent="0.2">
      <c r="A162" s="207"/>
      <c r="B162" s="208" t="s">
        <v>214</v>
      </c>
      <c r="C162" s="209">
        <f>SUM(C12+C17+C22+C38+C50+C62+C66+C73+C80+C84+C91+C96+C103+C112+C116+C120+C135+C140+C147+C152+C45+C27+C131+C156+C160+C57+C31+C127)</f>
        <v>336433963</v>
      </c>
      <c r="D162" s="209">
        <f t="shared" ref="D162:N162" si="82">SUM(D12+D17+D22+D38+D50+D62+D66+D73+D80+D84+D91+D96+D103+D112+D116+D120+D135+D140+D147+D152+D45+D27+D131+D156+D160+D57+D31+D127)</f>
        <v>208287859</v>
      </c>
      <c r="E162" s="209">
        <f t="shared" si="82"/>
        <v>173215560</v>
      </c>
      <c r="F162" s="209">
        <f t="shared" si="82"/>
        <v>6809826</v>
      </c>
      <c r="G162" s="209">
        <f t="shared" si="82"/>
        <v>7442656</v>
      </c>
      <c r="H162" s="209">
        <f t="shared" si="82"/>
        <v>7176665</v>
      </c>
      <c r="I162" s="209">
        <f t="shared" si="82"/>
        <v>0</v>
      </c>
      <c r="J162" s="209">
        <f t="shared" si="82"/>
        <v>0</v>
      </c>
      <c r="K162" s="209">
        <f t="shared" si="82"/>
        <v>0</v>
      </c>
      <c r="L162" s="209">
        <f t="shared" si="82"/>
        <v>343243789</v>
      </c>
      <c r="M162" s="209">
        <f t="shared" si="82"/>
        <v>215730515</v>
      </c>
      <c r="N162" s="209">
        <f t="shared" si="82"/>
        <v>180392225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Önkormányzata
4/2019.(V.27.) önkormányzati rendelet
4. számú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view="pageLayout" zoomScaleNormal="100" workbookViewId="0">
      <selection activeCell="A6" sqref="A6:F6"/>
    </sheetView>
  </sheetViews>
  <sheetFormatPr defaultRowHeight="12.75" x14ac:dyDescent="0.2"/>
  <cols>
    <col min="1" max="1" width="4" customWidth="1"/>
    <col min="3" max="3" width="33.42578125" customWidth="1"/>
    <col min="4" max="4" width="14" customWidth="1"/>
    <col min="6" max="6" width="15.140625" customWidth="1"/>
  </cols>
  <sheetData>
    <row r="1" spans="1:6" x14ac:dyDescent="0.2">
      <c r="A1" s="4"/>
      <c r="B1" s="4"/>
      <c r="C1" s="4"/>
      <c r="D1" s="4"/>
      <c r="E1" s="303"/>
      <c r="F1" s="303"/>
    </row>
    <row r="2" spans="1:6" x14ac:dyDescent="0.2">
      <c r="A2" s="4"/>
      <c r="B2" s="4"/>
      <c r="C2" s="4"/>
      <c r="D2" s="4"/>
      <c r="E2" s="5"/>
      <c r="F2" s="5"/>
    </row>
    <row r="3" spans="1:6" x14ac:dyDescent="0.2">
      <c r="A3" s="4"/>
      <c r="B3" s="4"/>
      <c r="C3" s="4"/>
      <c r="D3" s="4"/>
      <c r="E3" s="5"/>
      <c r="F3" s="5"/>
    </row>
    <row r="4" spans="1:6" x14ac:dyDescent="0.2">
      <c r="A4" s="4"/>
      <c r="B4" s="4"/>
      <c r="C4" s="4"/>
      <c r="D4" s="4"/>
      <c r="E4" s="4"/>
      <c r="F4" s="4"/>
    </row>
    <row r="5" spans="1:6" ht="12.75" customHeight="1" x14ac:dyDescent="0.2">
      <c r="A5" s="304"/>
      <c r="B5" s="304"/>
      <c r="C5" s="304"/>
      <c r="D5" s="304"/>
      <c r="E5" s="304"/>
      <c r="F5" s="304"/>
    </row>
    <row r="6" spans="1:6" ht="16.5" customHeight="1" x14ac:dyDescent="0.2">
      <c r="A6" s="305" t="s">
        <v>292</v>
      </c>
      <c r="B6" s="305"/>
      <c r="C6" s="305"/>
      <c r="D6" s="305"/>
      <c r="E6" s="305"/>
      <c r="F6" s="305"/>
    </row>
    <row r="7" spans="1:6" ht="12.75" customHeight="1" x14ac:dyDescent="0.2">
      <c r="A7" s="18"/>
      <c r="B7" s="18"/>
      <c r="C7" s="18"/>
      <c r="D7" s="18"/>
      <c r="E7" s="18"/>
      <c r="F7" s="18"/>
    </row>
    <row r="8" spans="1:6" ht="12.75" customHeight="1" x14ac:dyDescent="0.2">
      <c r="A8" s="18"/>
      <c r="B8" s="18"/>
      <c r="C8" s="18"/>
      <c r="D8" s="18"/>
      <c r="E8" s="18"/>
      <c r="F8" s="18"/>
    </row>
    <row r="9" spans="1:6" ht="12.75" customHeight="1" x14ac:dyDescent="0.2">
      <c r="A9" s="18"/>
      <c r="B9" s="18"/>
      <c r="C9" s="18"/>
      <c r="D9" s="18"/>
      <c r="E9" s="18"/>
      <c r="F9" s="18"/>
    </row>
    <row r="10" spans="1:6" ht="13.5" thickBot="1" x14ac:dyDescent="0.25">
      <c r="A10" s="19"/>
      <c r="B10" s="19"/>
      <c r="C10" s="19"/>
      <c r="D10" s="19"/>
      <c r="E10" s="19"/>
      <c r="F10" s="20"/>
    </row>
    <row r="11" spans="1:6" x14ac:dyDescent="0.2">
      <c r="A11" s="306" t="s">
        <v>0</v>
      </c>
      <c r="B11" s="308" t="s">
        <v>27</v>
      </c>
      <c r="C11" s="308"/>
      <c r="D11" s="308" t="s">
        <v>293</v>
      </c>
      <c r="E11" s="308" t="s">
        <v>28</v>
      </c>
      <c r="F11" s="310"/>
    </row>
    <row r="12" spans="1:6" x14ac:dyDescent="0.2">
      <c r="A12" s="307"/>
      <c r="B12" s="309"/>
      <c r="C12" s="309"/>
      <c r="D12" s="309"/>
      <c r="E12" s="309"/>
      <c r="F12" s="311"/>
    </row>
    <row r="13" spans="1:6" x14ac:dyDescent="0.2">
      <c r="A13" s="307"/>
      <c r="B13" s="309"/>
      <c r="C13" s="309"/>
      <c r="D13" s="309"/>
      <c r="E13" s="309"/>
      <c r="F13" s="311"/>
    </row>
    <row r="14" spans="1:6" x14ac:dyDescent="0.2">
      <c r="A14" s="307"/>
      <c r="B14" s="309"/>
      <c r="C14" s="309"/>
      <c r="D14" s="309"/>
      <c r="E14" s="309"/>
      <c r="F14" s="311"/>
    </row>
    <row r="15" spans="1:6" ht="16.5" customHeight="1" x14ac:dyDescent="0.2">
      <c r="A15" s="21" t="s">
        <v>18</v>
      </c>
      <c r="B15" s="294"/>
      <c r="C15" s="295"/>
      <c r="D15" s="295"/>
      <c r="E15" s="295"/>
      <c r="F15" s="296"/>
    </row>
    <row r="16" spans="1:6" ht="23.25" customHeight="1" x14ac:dyDescent="0.2">
      <c r="A16" s="22"/>
      <c r="B16" s="297"/>
      <c r="C16" s="298"/>
      <c r="D16" s="298"/>
      <c r="E16" s="298"/>
      <c r="F16" s="299"/>
    </row>
    <row r="17" spans="1:6" ht="16.5" customHeight="1" x14ac:dyDescent="0.2">
      <c r="A17" s="23"/>
      <c r="B17" s="300"/>
      <c r="C17" s="301"/>
      <c r="D17" s="301"/>
      <c r="E17" s="301"/>
      <c r="F17" s="302"/>
    </row>
    <row r="18" spans="1:6" ht="16.5" customHeight="1" thickBot="1" x14ac:dyDescent="0.25">
      <c r="A18" s="24"/>
      <c r="B18" s="293" t="s">
        <v>29</v>
      </c>
      <c r="C18" s="293"/>
      <c r="D18" s="25">
        <f>SUM(D15:D17)</f>
        <v>0</v>
      </c>
      <c r="E18" s="291"/>
      <c r="F18" s="292"/>
    </row>
    <row r="19" spans="1:6" ht="16.5" customHeight="1" x14ac:dyDescent="0.2"/>
    <row r="53" spans="6:6" x14ac:dyDescent="0.2">
      <c r="F53" s="6"/>
    </row>
  </sheetData>
  <mergeCells count="10">
    <mergeCell ref="E18:F18"/>
    <mergeCell ref="B18:C18"/>
    <mergeCell ref="B15:F17"/>
    <mergeCell ref="E1:F1"/>
    <mergeCell ref="A5:F5"/>
    <mergeCell ref="A6:F6"/>
    <mergeCell ref="A11:A14"/>
    <mergeCell ref="B11:C14"/>
    <mergeCell ref="D11:D14"/>
    <mergeCell ref="E11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Roman,Félkövér"Somogyhárságy Község Önkormányzata
4/2019.(V.27.) önkormányzati rendelet
5. számú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view="pageLayout" zoomScaleNormal="75" workbookViewId="0">
      <selection activeCell="I8" sqref="I8"/>
    </sheetView>
  </sheetViews>
  <sheetFormatPr defaultRowHeight="12.75" x14ac:dyDescent="0.2"/>
  <cols>
    <col min="1" max="1" width="5" customWidth="1"/>
    <col min="2" max="2" width="8.140625" customWidth="1"/>
    <col min="3" max="3" width="8.28515625" customWidth="1"/>
    <col min="4" max="4" width="17.140625" customWidth="1"/>
    <col min="5" max="5" width="13.5703125" customWidth="1"/>
    <col min="6" max="6" width="14.28515625" customWidth="1"/>
    <col min="7" max="7" width="13.7109375" customWidth="1"/>
    <col min="8" max="8" width="13.85546875" customWidth="1"/>
    <col min="9" max="9" width="9.7109375" customWidth="1"/>
    <col min="10" max="10" width="10.42578125" customWidth="1"/>
    <col min="11" max="11" width="10" customWidth="1"/>
  </cols>
  <sheetData>
    <row r="1" spans="1:11" x14ac:dyDescent="0.2">
      <c r="H1" s="312"/>
      <c r="I1" s="312"/>
      <c r="J1" s="312"/>
      <c r="K1" s="312"/>
    </row>
    <row r="2" spans="1:11" x14ac:dyDescent="0.2">
      <c r="H2" s="1"/>
      <c r="I2" s="1"/>
      <c r="J2" s="1"/>
      <c r="K2" s="1"/>
    </row>
    <row r="3" spans="1:11" x14ac:dyDescent="0.2">
      <c r="H3" s="1"/>
      <c r="I3" s="1"/>
      <c r="J3" s="1"/>
      <c r="K3" s="1"/>
    </row>
    <row r="4" spans="1:11" x14ac:dyDescent="0.2">
      <c r="H4" s="1"/>
      <c r="I4" s="1"/>
      <c r="J4" s="1"/>
      <c r="K4" s="1"/>
    </row>
    <row r="5" spans="1:11" ht="12.75" customHeight="1" x14ac:dyDescent="0.2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6.5" customHeight="1" x14ac:dyDescent="0.2">
      <c r="A6" s="314" t="s">
        <v>30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6.5" customHeight="1" x14ac:dyDescent="0.2">
      <c r="A7" s="314" t="s">
        <v>31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1:11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313" t="s">
        <v>276</v>
      </c>
      <c r="K11" s="313"/>
    </row>
    <row r="12" spans="1:11" s="2" customFormat="1" ht="12.75" customHeight="1" x14ac:dyDescent="0.2">
      <c r="A12" s="319" t="s">
        <v>0</v>
      </c>
      <c r="B12" s="315" t="s">
        <v>32</v>
      </c>
      <c r="C12" s="315"/>
      <c r="D12" s="315"/>
      <c r="E12" s="321" t="s">
        <v>33</v>
      </c>
      <c r="F12" s="315" t="s">
        <v>34</v>
      </c>
      <c r="G12" s="315"/>
      <c r="H12" s="315"/>
      <c r="I12" s="315"/>
      <c r="J12" s="315"/>
      <c r="K12" s="316"/>
    </row>
    <row r="13" spans="1:11" s="2" customFormat="1" x14ac:dyDescent="0.2">
      <c r="A13" s="320"/>
      <c r="B13" s="317"/>
      <c r="C13" s="317"/>
      <c r="D13" s="317"/>
      <c r="E13" s="322"/>
      <c r="F13" s="317"/>
      <c r="G13" s="317"/>
      <c r="H13" s="317"/>
      <c r="I13" s="317"/>
      <c r="J13" s="317"/>
      <c r="K13" s="318"/>
    </row>
    <row r="14" spans="1:11" s="2" customFormat="1" ht="16.5" customHeight="1" x14ac:dyDescent="0.2">
      <c r="A14" s="334"/>
      <c r="B14" s="333"/>
      <c r="C14" s="333"/>
      <c r="D14" s="333"/>
      <c r="E14" s="333"/>
      <c r="F14" s="322">
        <v>2018</v>
      </c>
      <c r="G14" s="322">
        <v>2019</v>
      </c>
      <c r="H14" s="322">
        <v>2020</v>
      </c>
      <c r="I14" s="9" t="s">
        <v>35</v>
      </c>
      <c r="J14" s="9" t="s">
        <v>36</v>
      </c>
      <c r="K14" s="10" t="s">
        <v>35</v>
      </c>
    </row>
    <row r="15" spans="1:11" s="2" customFormat="1" ht="17.25" customHeight="1" x14ac:dyDescent="0.2">
      <c r="A15" s="334"/>
      <c r="B15" s="333"/>
      <c r="C15" s="333"/>
      <c r="D15" s="333"/>
      <c r="E15" s="333"/>
      <c r="F15" s="322"/>
      <c r="G15" s="322"/>
      <c r="H15" s="322"/>
      <c r="I15" s="317" t="s">
        <v>37</v>
      </c>
      <c r="J15" s="317"/>
      <c r="K15" s="318"/>
    </row>
    <row r="16" spans="1:11" s="2" customFormat="1" ht="12" customHeight="1" x14ac:dyDescent="0.2">
      <c r="A16" s="334"/>
      <c r="B16" s="333"/>
      <c r="C16" s="333"/>
      <c r="D16" s="333"/>
      <c r="E16" s="333"/>
      <c r="F16" s="322"/>
      <c r="G16" s="322"/>
      <c r="H16" s="322"/>
      <c r="I16" s="317"/>
      <c r="J16" s="317"/>
      <c r="K16" s="318"/>
    </row>
    <row r="17" spans="1:11" x14ac:dyDescent="0.2">
      <c r="A17" s="26" t="s">
        <v>18</v>
      </c>
      <c r="B17" s="335" t="s">
        <v>19</v>
      </c>
      <c r="C17" s="335"/>
      <c r="D17" s="335"/>
      <c r="E17" s="27" t="s">
        <v>20</v>
      </c>
      <c r="F17" s="27" t="s">
        <v>21</v>
      </c>
      <c r="G17" s="27" t="s">
        <v>22</v>
      </c>
      <c r="H17" s="27" t="s">
        <v>23</v>
      </c>
      <c r="I17" s="27" t="s">
        <v>24</v>
      </c>
      <c r="J17" s="27" t="s">
        <v>25</v>
      </c>
      <c r="K17" s="28" t="s">
        <v>26</v>
      </c>
    </row>
    <row r="18" spans="1:11" ht="16.5" customHeight="1" x14ac:dyDescent="0.2">
      <c r="A18" s="324">
        <f>SUM(F18:K18)</f>
        <v>0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6"/>
    </row>
    <row r="19" spans="1:11" ht="12.75" customHeight="1" x14ac:dyDescent="0.2">
      <c r="A19" s="327"/>
      <c r="B19" s="328"/>
      <c r="C19" s="328"/>
      <c r="D19" s="328"/>
      <c r="E19" s="328"/>
      <c r="F19" s="328"/>
      <c r="G19" s="328"/>
      <c r="H19" s="328"/>
      <c r="I19" s="328"/>
      <c r="J19" s="328"/>
      <c r="K19" s="329"/>
    </row>
    <row r="20" spans="1:11" ht="16.5" customHeight="1" x14ac:dyDescent="0.2">
      <c r="A20" s="327"/>
      <c r="B20" s="328"/>
      <c r="C20" s="328"/>
      <c r="D20" s="328"/>
      <c r="E20" s="328"/>
      <c r="F20" s="328"/>
      <c r="G20" s="328"/>
      <c r="H20" s="328"/>
      <c r="I20" s="328"/>
      <c r="J20" s="328"/>
      <c r="K20" s="329"/>
    </row>
    <row r="21" spans="1:11" x14ac:dyDescent="0.2">
      <c r="A21" s="327"/>
      <c r="B21" s="328"/>
      <c r="C21" s="328"/>
      <c r="D21" s="328"/>
      <c r="E21" s="328"/>
      <c r="F21" s="328"/>
      <c r="G21" s="328"/>
      <c r="H21" s="328"/>
      <c r="I21" s="328"/>
      <c r="J21" s="328"/>
      <c r="K21" s="329"/>
    </row>
    <row r="22" spans="1:11" ht="16.5" customHeight="1" x14ac:dyDescent="0.2">
      <c r="A22" s="327"/>
      <c r="B22" s="328"/>
      <c r="C22" s="328"/>
      <c r="D22" s="328"/>
      <c r="E22" s="328"/>
      <c r="F22" s="328"/>
      <c r="G22" s="328"/>
      <c r="H22" s="328"/>
      <c r="I22" s="328"/>
      <c r="J22" s="328"/>
      <c r="K22" s="329"/>
    </row>
    <row r="23" spans="1:11" ht="16.5" customHeight="1" x14ac:dyDescent="0.2">
      <c r="A23" s="330"/>
      <c r="B23" s="331"/>
      <c r="C23" s="331"/>
      <c r="D23" s="331"/>
      <c r="E23" s="331"/>
      <c r="F23" s="331"/>
      <c r="G23" s="331"/>
      <c r="H23" s="331"/>
      <c r="I23" s="331"/>
      <c r="J23" s="331"/>
      <c r="K23" s="332"/>
    </row>
    <row r="24" spans="1:11" ht="16.5" customHeight="1" thickBot="1" x14ac:dyDescent="0.25">
      <c r="A24" s="29"/>
      <c r="B24" s="323" t="s">
        <v>29</v>
      </c>
      <c r="C24" s="323"/>
      <c r="D24" s="323"/>
      <c r="E24" s="30">
        <f>SUM(E18:E23)</f>
        <v>0</v>
      </c>
      <c r="F24" s="30">
        <f>SUM(F18:F23)</f>
        <v>0</v>
      </c>
      <c r="G24" s="30">
        <f>SUM(G18:G23)</f>
        <v>0</v>
      </c>
      <c r="H24" s="30">
        <f>SUM(H18:H23)</f>
        <v>0</v>
      </c>
      <c r="I24" s="30"/>
      <c r="J24" s="30"/>
      <c r="K24" s="31"/>
    </row>
  </sheetData>
  <mergeCells count="19">
    <mergeCell ref="F12:K13"/>
    <mergeCell ref="A12:A13"/>
    <mergeCell ref="E12:E13"/>
    <mergeCell ref="B12:D13"/>
    <mergeCell ref="B24:D24"/>
    <mergeCell ref="A18:K23"/>
    <mergeCell ref="G14:G16"/>
    <mergeCell ref="E14:E16"/>
    <mergeCell ref="H14:H16"/>
    <mergeCell ref="I15:K16"/>
    <mergeCell ref="F14:F16"/>
    <mergeCell ref="A14:A16"/>
    <mergeCell ref="B14:D16"/>
    <mergeCell ref="B17:D17"/>
    <mergeCell ref="H1:K1"/>
    <mergeCell ref="J11:K11"/>
    <mergeCell ref="A5:K5"/>
    <mergeCell ref="A6:K6"/>
    <mergeCell ref="A7:K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4/2019.(V.27.) önkormányzati rendelet
6. számú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view="pageLayout" zoomScaleNormal="100" workbookViewId="0">
      <selection activeCell="M15" sqref="M15"/>
    </sheetView>
  </sheetViews>
  <sheetFormatPr defaultRowHeight="12.75" x14ac:dyDescent="0.2"/>
  <cols>
    <col min="1" max="1" width="3.7109375" customWidth="1"/>
    <col min="3" max="3" width="8.42578125" customWidth="1"/>
    <col min="4" max="4" width="9" customWidth="1"/>
    <col min="5" max="14" width="9.7109375" customWidth="1"/>
  </cols>
  <sheetData>
    <row r="1" spans="1:14" x14ac:dyDescent="0.2">
      <c r="K1" s="312"/>
      <c r="L1" s="312"/>
      <c r="M1" s="312"/>
      <c r="N1" s="312"/>
    </row>
    <row r="2" spans="1:14" x14ac:dyDescent="0.2">
      <c r="K2" s="1"/>
      <c r="L2" s="1"/>
      <c r="M2" s="1"/>
      <c r="N2" s="1"/>
    </row>
    <row r="3" spans="1:14" x14ac:dyDescent="0.2">
      <c r="K3" s="1"/>
      <c r="L3" s="1"/>
      <c r="M3" s="1"/>
      <c r="N3" s="1"/>
    </row>
    <row r="4" spans="1:14" x14ac:dyDescent="0.2">
      <c r="K4" s="1"/>
      <c r="L4" s="1"/>
      <c r="M4" s="1"/>
      <c r="N4" s="1"/>
    </row>
    <row r="5" spans="1:14" ht="12.75" customHeight="1" x14ac:dyDescent="0.2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6.5" customHeight="1" x14ac:dyDescent="0.2">
      <c r="A6" s="314" t="s">
        <v>294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ht="12.75" customHeight="1" x14ac:dyDescent="0.2">
      <c r="A7" s="23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13" t="s">
        <v>276</v>
      </c>
      <c r="N10" s="313"/>
    </row>
    <row r="11" spans="1:14" ht="15.75" customHeight="1" x14ac:dyDescent="0.2">
      <c r="A11" s="342" t="s">
        <v>42</v>
      </c>
      <c r="B11" s="344" t="s">
        <v>43</v>
      </c>
      <c r="C11" s="345"/>
      <c r="D11" s="345"/>
      <c r="E11" s="352" t="s">
        <v>49</v>
      </c>
      <c r="F11" s="352"/>
      <c r="G11" s="352"/>
      <c r="H11" s="352" t="s">
        <v>44</v>
      </c>
      <c r="I11" s="352"/>
      <c r="J11" s="352"/>
      <c r="K11" s="352" t="s">
        <v>45</v>
      </c>
      <c r="L11" s="352"/>
      <c r="M11" s="352"/>
      <c r="N11" s="35" t="s">
        <v>29</v>
      </c>
    </row>
    <row r="12" spans="1:14" x14ac:dyDescent="0.2">
      <c r="A12" s="343"/>
      <c r="B12" s="346"/>
      <c r="C12" s="338"/>
      <c r="D12" s="338"/>
      <c r="E12" s="338" t="s">
        <v>46</v>
      </c>
      <c r="F12" s="348" t="s">
        <v>47</v>
      </c>
      <c r="G12" s="338" t="s">
        <v>303</v>
      </c>
      <c r="H12" s="338" t="s">
        <v>46</v>
      </c>
      <c r="I12" s="338" t="s">
        <v>47</v>
      </c>
      <c r="J12" s="338" t="s">
        <v>304</v>
      </c>
      <c r="K12" s="338" t="s">
        <v>46</v>
      </c>
      <c r="L12" s="338" t="s">
        <v>47</v>
      </c>
      <c r="M12" s="338" t="s">
        <v>304</v>
      </c>
      <c r="N12" s="350" t="s">
        <v>305</v>
      </c>
    </row>
    <row r="13" spans="1:14" x14ac:dyDescent="0.2">
      <c r="A13" s="343"/>
      <c r="B13" s="347"/>
      <c r="C13" s="339"/>
      <c r="D13" s="339"/>
      <c r="E13" s="339"/>
      <c r="F13" s="349"/>
      <c r="G13" s="339"/>
      <c r="H13" s="339"/>
      <c r="I13" s="339"/>
      <c r="J13" s="339"/>
      <c r="K13" s="339"/>
      <c r="L13" s="339"/>
      <c r="M13" s="339"/>
      <c r="N13" s="351"/>
    </row>
    <row r="14" spans="1:14" ht="42.75" customHeight="1" x14ac:dyDescent="0.2">
      <c r="A14" s="38" t="s">
        <v>18</v>
      </c>
      <c r="B14" s="337" t="s">
        <v>50</v>
      </c>
      <c r="C14" s="317"/>
      <c r="D14" s="317"/>
      <c r="E14" s="37" t="s">
        <v>52</v>
      </c>
      <c r="F14" s="39">
        <v>100</v>
      </c>
      <c r="G14" s="39">
        <v>90751</v>
      </c>
      <c r="H14" s="37" t="s">
        <v>273</v>
      </c>
      <c r="I14" s="40">
        <v>20</v>
      </c>
      <c r="J14" s="40">
        <v>31464</v>
      </c>
      <c r="K14" s="40"/>
      <c r="L14" s="40"/>
      <c r="M14" s="40"/>
      <c r="N14" s="41">
        <f>SUM(G14+J14+M14)</f>
        <v>122215</v>
      </c>
    </row>
    <row r="15" spans="1:14" ht="42.75" customHeight="1" x14ac:dyDescent="0.2">
      <c r="A15" s="38" t="s">
        <v>19</v>
      </c>
      <c r="B15" s="337" t="s">
        <v>50</v>
      </c>
      <c r="C15" s="317"/>
      <c r="D15" s="317"/>
      <c r="E15" s="37"/>
      <c r="F15" s="39"/>
      <c r="G15" s="39"/>
      <c r="H15" s="37" t="s">
        <v>274</v>
      </c>
      <c r="I15" s="40">
        <v>30</v>
      </c>
      <c r="J15" s="40">
        <v>82800</v>
      </c>
      <c r="K15" s="40"/>
      <c r="L15" s="40"/>
      <c r="M15" s="40"/>
      <c r="N15" s="41">
        <f>SUM(G15+J15+M15)</f>
        <v>82800</v>
      </c>
    </row>
    <row r="16" spans="1:14" ht="29.25" customHeight="1" thickBot="1" x14ac:dyDescent="0.25">
      <c r="A16" s="29"/>
      <c r="B16" s="340" t="s">
        <v>51</v>
      </c>
      <c r="C16" s="341"/>
      <c r="D16" s="341"/>
      <c r="E16" s="36"/>
      <c r="F16" s="36"/>
      <c r="G16" s="42">
        <f>SUM(G14:G15)</f>
        <v>90751</v>
      </c>
      <c r="H16" s="36"/>
      <c r="I16" s="36"/>
      <c r="J16" s="42">
        <f>SUM(J14:J15)</f>
        <v>114264</v>
      </c>
      <c r="K16" s="36"/>
      <c r="L16" s="36"/>
      <c r="M16" s="42">
        <f>SUM(M14:M15)</f>
        <v>0</v>
      </c>
      <c r="N16" s="43">
        <f>SUM(N14:N15)</f>
        <v>205015</v>
      </c>
    </row>
    <row r="17" spans="2:4" ht="29.25" customHeight="1" x14ac:dyDescent="0.2">
      <c r="B17" s="336"/>
      <c r="C17" s="336"/>
      <c r="D17" s="336"/>
    </row>
    <row r="18" spans="2:4" ht="29.25" customHeight="1" x14ac:dyDescent="0.2"/>
    <row r="19" spans="2:4" ht="29.25" customHeight="1" x14ac:dyDescent="0.2"/>
    <row r="20" spans="2:4" ht="29.25" customHeight="1" x14ac:dyDescent="0.2"/>
    <row r="21" spans="2:4" ht="29.25" customHeight="1" x14ac:dyDescent="0.2"/>
    <row r="22" spans="2:4" ht="29.25" customHeight="1" x14ac:dyDescent="0.2"/>
  </sheetData>
  <mergeCells count="23">
    <mergeCell ref="K1:N1"/>
    <mergeCell ref="M10:N10"/>
    <mergeCell ref="A5:N5"/>
    <mergeCell ref="A6:N6"/>
    <mergeCell ref="A11:A13"/>
    <mergeCell ref="B11:D13"/>
    <mergeCell ref="F12:F13"/>
    <mergeCell ref="K12:K13"/>
    <mergeCell ref="H12:H13"/>
    <mergeCell ref="J12:J13"/>
    <mergeCell ref="N12:N13"/>
    <mergeCell ref="E12:E13"/>
    <mergeCell ref="L12:L13"/>
    <mergeCell ref="H11:J11"/>
    <mergeCell ref="K11:M11"/>
    <mergeCell ref="E11:G11"/>
    <mergeCell ref="B17:D17"/>
    <mergeCell ref="B14:D14"/>
    <mergeCell ref="B15:D15"/>
    <mergeCell ref="M12:M13"/>
    <mergeCell ref="B16:D16"/>
    <mergeCell ref="I12:I13"/>
    <mergeCell ref="G12:G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4/2019.(V.27.) önkormányzati rendelet
7. számú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view="pageLayout" zoomScaleNormal="100" workbookViewId="0">
      <selection activeCell="B8" sqref="B8"/>
    </sheetView>
  </sheetViews>
  <sheetFormatPr defaultRowHeight="12.75" x14ac:dyDescent="0.2"/>
  <cols>
    <col min="1" max="1" width="4" customWidth="1"/>
    <col min="6" max="8" width="13.5703125" customWidth="1"/>
    <col min="9" max="9" width="15.5703125" customWidth="1"/>
    <col min="10" max="10" width="13.28515625" customWidth="1"/>
    <col min="11" max="11" width="14.140625" customWidth="1"/>
  </cols>
  <sheetData>
    <row r="1" spans="1:11" x14ac:dyDescent="0.2">
      <c r="F1" s="312"/>
      <c r="G1" s="312"/>
      <c r="H1" s="312"/>
      <c r="I1" s="312"/>
      <c r="J1" s="312"/>
      <c r="K1" s="312"/>
    </row>
    <row r="2" spans="1:11" x14ac:dyDescent="0.2">
      <c r="F2" s="1"/>
      <c r="G2" s="1"/>
      <c r="H2" s="1"/>
      <c r="I2" s="1"/>
      <c r="J2" s="1"/>
      <c r="K2" s="1"/>
    </row>
    <row r="5" spans="1:11" x14ac:dyDescent="0.2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ht="16.5" customHeight="1" x14ac:dyDescent="0.2">
      <c r="A6" s="314" t="s">
        <v>295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 thickBot="1" x14ac:dyDescent="0.25">
      <c r="A10" s="7"/>
      <c r="B10" s="7"/>
      <c r="C10" s="7"/>
      <c r="D10" s="7"/>
      <c r="E10" s="7"/>
      <c r="F10" s="11"/>
      <c r="G10" s="11"/>
      <c r="H10" s="11"/>
      <c r="I10" s="11"/>
      <c r="J10" s="313" t="s">
        <v>276</v>
      </c>
      <c r="K10" s="313"/>
    </row>
    <row r="11" spans="1:11" x14ac:dyDescent="0.2">
      <c r="A11" s="342" t="s">
        <v>0</v>
      </c>
      <c r="B11" s="369" t="s">
        <v>1</v>
      </c>
      <c r="C11" s="369"/>
      <c r="D11" s="369"/>
      <c r="E11" s="369"/>
      <c r="F11" s="357" t="s">
        <v>40</v>
      </c>
      <c r="G11" s="358"/>
      <c r="H11" s="363"/>
      <c r="I11" s="357" t="s">
        <v>41</v>
      </c>
      <c r="J11" s="358"/>
      <c r="K11" s="359"/>
    </row>
    <row r="12" spans="1:11" x14ac:dyDescent="0.2">
      <c r="A12" s="343"/>
      <c r="B12" s="370"/>
      <c r="C12" s="370"/>
      <c r="D12" s="370"/>
      <c r="E12" s="370"/>
      <c r="F12" s="360"/>
      <c r="G12" s="361"/>
      <c r="H12" s="364"/>
      <c r="I12" s="360"/>
      <c r="J12" s="361"/>
      <c r="K12" s="362"/>
    </row>
    <row r="13" spans="1:11" ht="12.75" customHeight="1" x14ac:dyDescent="0.2">
      <c r="A13" s="343"/>
      <c r="B13" s="370"/>
      <c r="C13" s="370"/>
      <c r="D13" s="370"/>
      <c r="E13" s="370"/>
      <c r="F13" s="339" t="s">
        <v>48</v>
      </c>
      <c r="G13" s="339" t="s">
        <v>2</v>
      </c>
      <c r="H13" s="339" t="s">
        <v>3</v>
      </c>
      <c r="I13" s="339" t="s">
        <v>48</v>
      </c>
      <c r="J13" s="339" t="s">
        <v>2</v>
      </c>
      <c r="K13" s="355" t="s">
        <v>3</v>
      </c>
    </row>
    <row r="14" spans="1:11" ht="27" customHeight="1" x14ac:dyDescent="0.2">
      <c r="A14" s="353"/>
      <c r="B14" s="371"/>
      <c r="C14" s="371"/>
      <c r="D14" s="371"/>
      <c r="E14" s="371"/>
      <c r="F14" s="354"/>
      <c r="G14" s="365"/>
      <c r="H14" s="365"/>
      <c r="I14" s="354"/>
      <c r="J14" s="354"/>
      <c r="K14" s="356"/>
    </row>
    <row r="15" spans="1:11" ht="21" customHeight="1" x14ac:dyDescent="0.2">
      <c r="A15" s="32" t="s">
        <v>18</v>
      </c>
      <c r="B15" s="375" t="s">
        <v>581</v>
      </c>
      <c r="C15" s="376"/>
      <c r="D15" s="376"/>
      <c r="E15" s="377"/>
      <c r="F15" s="265">
        <v>9234995</v>
      </c>
      <c r="G15" s="265">
        <v>19422490</v>
      </c>
      <c r="H15" s="265">
        <v>18469990</v>
      </c>
      <c r="I15" s="265">
        <v>12755043</v>
      </c>
      <c r="J15" s="265">
        <v>13632975</v>
      </c>
      <c r="K15" s="266">
        <v>12506593</v>
      </c>
    </row>
    <row r="16" spans="1:11" ht="21" customHeight="1" x14ac:dyDescent="0.2">
      <c r="A16" s="239" t="s">
        <v>19</v>
      </c>
      <c r="B16" s="375" t="s">
        <v>582</v>
      </c>
      <c r="C16" s="376"/>
      <c r="D16" s="376"/>
      <c r="E16" s="377"/>
      <c r="F16" s="265">
        <v>0</v>
      </c>
      <c r="G16" s="265">
        <v>6926951</v>
      </c>
      <c r="H16" s="265">
        <v>6926951</v>
      </c>
      <c r="I16" s="265">
        <v>0</v>
      </c>
      <c r="J16" s="265">
        <v>80000</v>
      </c>
      <c r="K16" s="266">
        <v>1014304</v>
      </c>
    </row>
    <row r="17" spans="1:11" ht="21" customHeight="1" x14ac:dyDescent="0.2">
      <c r="A17" s="239" t="s">
        <v>20</v>
      </c>
      <c r="B17" s="375" t="s">
        <v>583</v>
      </c>
      <c r="C17" s="376"/>
      <c r="D17" s="376"/>
      <c r="E17" s="377"/>
      <c r="F17" s="265">
        <v>23941057</v>
      </c>
      <c r="G17" s="265">
        <v>23940989</v>
      </c>
      <c r="H17" s="265">
        <v>23940989</v>
      </c>
      <c r="I17" s="265">
        <v>53202363</v>
      </c>
      <c r="J17" s="265">
        <v>53202363</v>
      </c>
      <c r="K17" s="266">
        <v>50792064</v>
      </c>
    </row>
    <row r="18" spans="1:11" ht="21" customHeight="1" x14ac:dyDescent="0.2">
      <c r="A18" s="33"/>
      <c r="B18" s="375"/>
      <c r="C18" s="376"/>
      <c r="D18" s="376"/>
      <c r="E18" s="377"/>
      <c r="F18" s="46"/>
      <c r="G18" s="46"/>
      <c r="H18" s="46"/>
      <c r="I18" s="46"/>
      <c r="J18" s="46"/>
      <c r="K18" s="47"/>
    </row>
    <row r="19" spans="1:11" ht="21.75" customHeight="1" x14ac:dyDescent="0.2">
      <c r="A19" s="33"/>
      <c r="B19" s="375"/>
      <c r="C19" s="376"/>
      <c r="D19" s="376"/>
      <c r="E19" s="377"/>
      <c r="F19" s="46"/>
      <c r="G19" s="46"/>
      <c r="H19" s="46"/>
      <c r="I19" s="46"/>
      <c r="J19" s="46"/>
      <c r="K19" s="47"/>
    </row>
    <row r="20" spans="1:11" ht="21" customHeight="1" thickBot="1" x14ac:dyDescent="0.25">
      <c r="A20" s="34"/>
      <c r="B20" s="372"/>
      <c r="C20" s="373"/>
      <c r="D20" s="373"/>
      <c r="E20" s="374"/>
      <c r="F20" s="48"/>
      <c r="G20" s="48"/>
      <c r="H20" s="48"/>
      <c r="I20" s="48"/>
      <c r="J20" s="48"/>
      <c r="K20" s="49"/>
    </row>
    <row r="21" spans="1:11" ht="21" customHeight="1" thickBot="1" x14ac:dyDescent="0.25">
      <c r="A21" s="44"/>
      <c r="B21" s="366" t="s">
        <v>51</v>
      </c>
      <c r="C21" s="367"/>
      <c r="D21" s="367"/>
      <c r="E21" s="368"/>
      <c r="F21" s="267">
        <f t="shared" ref="F21:K21" si="0">SUM(F15:F20)</f>
        <v>33176052</v>
      </c>
      <c r="G21" s="267">
        <f t="shared" si="0"/>
        <v>50290430</v>
      </c>
      <c r="H21" s="267">
        <f t="shared" si="0"/>
        <v>49337930</v>
      </c>
      <c r="I21" s="267">
        <f t="shared" si="0"/>
        <v>65957406</v>
      </c>
      <c r="J21" s="267">
        <f t="shared" si="0"/>
        <v>66915338</v>
      </c>
      <c r="K21" s="268">
        <f t="shared" si="0"/>
        <v>64312961</v>
      </c>
    </row>
  </sheetData>
  <mergeCells count="21">
    <mergeCell ref="B21:E21"/>
    <mergeCell ref="B11:E14"/>
    <mergeCell ref="B20:E20"/>
    <mergeCell ref="B19:E19"/>
    <mergeCell ref="B18:E18"/>
    <mergeCell ref="B17:E17"/>
    <mergeCell ref="B15:E15"/>
    <mergeCell ref="B16:E16"/>
    <mergeCell ref="F1:K1"/>
    <mergeCell ref="A5:K5"/>
    <mergeCell ref="A6:K6"/>
    <mergeCell ref="J10:K10"/>
    <mergeCell ref="A11:A14"/>
    <mergeCell ref="J13:J14"/>
    <mergeCell ref="K13:K14"/>
    <mergeCell ref="I13:I14"/>
    <mergeCell ref="F13:F14"/>
    <mergeCell ref="I11:K12"/>
    <mergeCell ref="F11:H12"/>
    <mergeCell ref="G13:G14"/>
    <mergeCell ref="H13:H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4/2019.(V.27.) önkormányzati rendelet
8.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71.85546875" customWidth="1"/>
    <col min="2" max="2" width="11.85546875" customWidth="1"/>
    <col min="3" max="3" width="14" customWidth="1"/>
    <col min="4" max="4" width="13.42578125" customWidth="1"/>
    <col min="5" max="5" width="14.140625" customWidth="1"/>
    <col min="6" max="6" width="13.42578125" customWidth="1"/>
    <col min="7" max="7" width="15.7109375" customWidth="1"/>
  </cols>
  <sheetData>
    <row r="1" spans="1:7" x14ac:dyDescent="0.2">
      <c r="B1" s="154"/>
      <c r="C1" s="154"/>
      <c r="D1" s="154"/>
      <c r="E1" s="154"/>
      <c r="F1" s="154"/>
    </row>
    <row r="2" spans="1:7" x14ac:dyDescent="0.2">
      <c r="A2" s="284" t="s">
        <v>296</v>
      </c>
      <c r="B2" s="284"/>
      <c r="C2" s="284"/>
      <c r="D2" s="284"/>
      <c r="E2" s="284"/>
      <c r="F2" s="284"/>
      <c r="G2" s="284"/>
    </row>
    <row r="3" spans="1:7" x14ac:dyDescent="0.2">
      <c r="G3" s="2" t="s">
        <v>276</v>
      </c>
    </row>
    <row r="4" spans="1:7" ht="25.5" customHeight="1" x14ac:dyDescent="0.2">
      <c r="A4" s="155"/>
      <c r="B4" s="155"/>
      <c r="C4" s="155"/>
      <c r="D4" s="378" t="s">
        <v>102</v>
      </c>
      <c r="E4" s="378"/>
      <c r="F4" s="378"/>
      <c r="G4" s="378"/>
    </row>
    <row r="5" spans="1:7" x14ac:dyDescent="0.2">
      <c r="A5" s="156" t="s">
        <v>1</v>
      </c>
      <c r="B5" s="157" t="s">
        <v>103</v>
      </c>
      <c r="C5" s="156" t="s">
        <v>104</v>
      </c>
      <c r="D5" s="160" t="s">
        <v>105</v>
      </c>
      <c r="E5" s="160" t="s">
        <v>106</v>
      </c>
      <c r="F5" s="160" t="s">
        <v>107</v>
      </c>
      <c r="G5" s="160" t="s">
        <v>29</v>
      </c>
    </row>
    <row r="6" spans="1:7" x14ac:dyDescent="0.2">
      <c r="A6" s="175" t="s">
        <v>108</v>
      </c>
      <c r="B6" s="159">
        <v>1</v>
      </c>
      <c r="C6" s="158">
        <v>6820000</v>
      </c>
      <c r="D6" s="158">
        <v>6820000</v>
      </c>
      <c r="E6" s="158">
        <v>6850000</v>
      </c>
      <c r="F6" s="158">
        <v>6820000</v>
      </c>
      <c r="G6" s="158">
        <f t="shared" ref="G6:G12" si="0">SUM(C6:F6)</f>
        <v>27310000</v>
      </c>
    </row>
    <row r="7" spans="1:7" ht="25.5" x14ac:dyDescent="0.2">
      <c r="A7" s="176" t="s">
        <v>182</v>
      </c>
      <c r="B7" s="159">
        <v>2</v>
      </c>
      <c r="C7" s="158"/>
      <c r="D7" s="158"/>
      <c r="E7" s="158"/>
      <c r="F7" s="158"/>
      <c r="G7" s="158">
        <f t="shared" si="0"/>
        <v>0</v>
      </c>
    </row>
    <row r="8" spans="1:7" x14ac:dyDescent="0.2">
      <c r="A8" s="165" t="s">
        <v>183</v>
      </c>
      <c r="B8" s="159">
        <v>3</v>
      </c>
      <c r="C8" s="158"/>
      <c r="D8" s="158"/>
      <c r="E8" s="158"/>
      <c r="F8" s="158"/>
      <c r="G8" s="158">
        <f t="shared" si="0"/>
        <v>0</v>
      </c>
    </row>
    <row r="9" spans="1:7" ht="25.5" x14ac:dyDescent="0.2">
      <c r="A9" s="177" t="s">
        <v>185</v>
      </c>
      <c r="B9" s="159">
        <v>4</v>
      </c>
      <c r="C9" s="158"/>
      <c r="D9" s="158"/>
      <c r="E9" s="158"/>
      <c r="F9" s="158"/>
      <c r="G9" s="158">
        <f t="shared" si="0"/>
        <v>0</v>
      </c>
    </row>
    <row r="10" spans="1:7" x14ac:dyDescent="0.2">
      <c r="A10" s="175" t="s">
        <v>109</v>
      </c>
      <c r="B10" s="159">
        <v>5</v>
      </c>
      <c r="C10" s="158"/>
      <c r="D10" s="158"/>
      <c r="E10" s="158"/>
      <c r="F10" s="158"/>
      <c r="G10" s="158">
        <f t="shared" si="0"/>
        <v>0</v>
      </c>
    </row>
    <row r="11" spans="1:7" x14ac:dyDescent="0.2">
      <c r="A11" s="165" t="s">
        <v>184</v>
      </c>
      <c r="B11" s="159">
        <v>6</v>
      </c>
      <c r="C11" s="158"/>
      <c r="D11" s="158"/>
      <c r="E11" s="158"/>
      <c r="F11" s="158"/>
      <c r="G11" s="158">
        <f t="shared" si="0"/>
        <v>0</v>
      </c>
    </row>
    <row r="12" spans="1:7" x14ac:dyDescent="0.2">
      <c r="A12" s="175" t="s">
        <v>110</v>
      </c>
      <c r="B12" s="159">
        <v>7</v>
      </c>
      <c r="C12" s="158"/>
      <c r="D12" s="158"/>
      <c r="E12" s="158"/>
      <c r="F12" s="158"/>
      <c r="G12" s="158">
        <f t="shared" si="0"/>
        <v>0</v>
      </c>
    </row>
    <row r="13" spans="1:7" x14ac:dyDescent="0.2">
      <c r="A13" s="155" t="s">
        <v>111</v>
      </c>
      <c r="B13" s="160">
        <v>8</v>
      </c>
      <c r="C13" s="155">
        <f>SUM(C6:C12)</f>
        <v>6820000</v>
      </c>
      <c r="D13" s="155">
        <f>SUM(D6:D12)</f>
        <v>6820000</v>
      </c>
      <c r="E13" s="155">
        <f>SUM(E6:E12)</f>
        <v>6850000</v>
      </c>
      <c r="F13" s="155">
        <f>SUM(F6:F12)</f>
        <v>6820000</v>
      </c>
      <c r="G13" s="155">
        <f>SUM(G6:G12)</f>
        <v>27310000</v>
      </c>
    </row>
    <row r="14" spans="1:7" x14ac:dyDescent="0.2">
      <c r="A14" s="155" t="s">
        <v>112</v>
      </c>
      <c r="B14" s="160">
        <v>9</v>
      </c>
      <c r="C14" s="155">
        <f>C13*50%</f>
        <v>3410000</v>
      </c>
      <c r="D14" s="155">
        <f>D13*50%</f>
        <v>3410000</v>
      </c>
      <c r="E14" s="155">
        <f>E13*50%</f>
        <v>3425000</v>
      </c>
      <c r="F14" s="155">
        <f>F13*50%</f>
        <v>3410000</v>
      </c>
      <c r="G14" s="155">
        <f>G13*50%</f>
        <v>13655000</v>
      </c>
    </row>
    <row r="15" spans="1:7" x14ac:dyDescent="0.2">
      <c r="A15" s="161" t="s">
        <v>113</v>
      </c>
      <c r="B15" s="160">
        <v>10</v>
      </c>
      <c r="C15" s="155">
        <f>SUM(C16:C22)</f>
        <v>0</v>
      </c>
      <c r="D15" s="155">
        <f>SUM(D16:D22)</f>
        <v>0</v>
      </c>
      <c r="E15" s="155">
        <f>SUM(E16:E22)</f>
        <v>0</v>
      </c>
      <c r="F15" s="155">
        <f>SUM(F16:F22)</f>
        <v>0</v>
      </c>
      <c r="G15" s="155">
        <f>SUM(G16:G22)</f>
        <v>0</v>
      </c>
    </row>
    <row r="16" spans="1:7" x14ac:dyDescent="0.2">
      <c r="A16" s="158" t="s">
        <v>114</v>
      </c>
      <c r="B16" s="159">
        <v>11</v>
      </c>
      <c r="C16" s="158"/>
      <c r="D16" s="158"/>
      <c r="E16" s="158"/>
      <c r="F16" s="158"/>
      <c r="G16" s="158">
        <f t="shared" ref="G16:G22" si="1">SUM(C16:F16)</f>
        <v>0</v>
      </c>
    </row>
    <row r="17" spans="1:7" x14ac:dyDescent="0.2">
      <c r="A17" s="158" t="s">
        <v>115</v>
      </c>
      <c r="B17" s="159">
        <v>12</v>
      </c>
      <c r="C17" s="158"/>
      <c r="D17" s="158"/>
      <c r="E17" s="158"/>
      <c r="F17" s="158"/>
      <c r="G17" s="158">
        <f t="shared" si="1"/>
        <v>0</v>
      </c>
    </row>
    <row r="18" spans="1:7" x14ac:dyDescent="0.2">
      <c r="A18" s="158" t="s">
        <v>116</v>
      </c>
      <c r="B18" s="159">
        <v>13</v>
      </c>
      <c r="C18" s="158"/>
      <c r="D18" s="158"/>
      <c r="E18" s="158"/>
      <c r="F18" s="158"/>
      <c r="G18" s="158">
        <f t="shared" si="1"/>
        <v>0</v>
      </c>
    </row>
    <row r="19" spans="1:7" x14ac:dyDescent="0.2">
      <c r="A19" s="158" t="s">
        <v>117</v>
      </c>
      <c r="B19" s="159">
        <v>14</v>
      </c>
      <c r="C19" s="158"/>
      <c r="D19" s="158"/>
      <c r="E19" s="158"/>
      <c r="F19" s="158"/>
      <c r="G19" s="158">
        <f t="shared" si="1"/>
        <v>0</v>
      </c>
    </row>
    <row r="20" spans="1:7" x14ac:dyDescent="0.2">
      <c r="A20" s="158" t="s">
        <v>118</v>
      </c>
      <c r="B20" s="159">
        <v>15</v>
      </c>
      <c r="C20" s="158"/>
      <c r="D20" s="158"/>
      <c r="E20" s="158"/>
      <c r="F20" s="158"/>
      <c r="G20" s="158">
        <f t="shared" si="1"/>
        <v>0</v>
      </c>
    </row>
    <row r="21" spans="1:7" x14ac:dyDescent="0.2">
      <c r="A21" s="158" t="s">
        <v>119</v>
      </c>
      <c r="B21" s="159">
        <v>16</v>
      </c>
      <c r="C21" s="158"/>
      <c r="D21" s="158"/>
      <c r="E21" s="158"/>
      <c r="F21" s="158"/>
      <c r="G21" s="158">
        <f t="shared" si="1"/>
        <v>0</v>
      </c>
    </row>
    <row r="22" spans="1:7" x14ac:dyDescent="0.2">
      <c r="A22" s="158" t="s">
        <v>120</v>
      </c>
      <c r="B22" s="159">
        <v>17</v>
      </c>
      <c r="C22" s="158"/>
      <c r="D22" s="158"/>
      <c r="E22" s="158"/>
      <c r="F22" s="158"/>
      <c r="G22" s="158">
        <f t="shared" si="1"/>
        <v>0</v>
      </c>
    </row>
    <row r="23" spans="1:7" ht="45" customHeight="1" x14ac:dyDescent="0.2">
      <c r="A23" s="162" t="s">
        <v>121</v>
      </c>
      <c r="B23" s="159">
        <v>18</v>
      </c>
      <c r="C23" s="156">
        <f>SUM(C24:C30)</f>
        <v>0</v>
      </c>
      <c r="D23" s="156">
        <f>SUM(D24:D30)</f>
        <v>0</v>
      </c>
      <c r="E23" s="156">
        <f>SUM(E24:E30)</f>
        <v>0</v>
      </c>
      <c r="F23" s="156">
        <f>SUM(F24:F30)</f>
        <v>0</v>
      </c>
      <c r="G23" s="156">
        <f>SUM(G24:G30)</f>
        <v>0</v>
      </c>
    </row>
    <row r="24" spans="1:7" x14ac:dyDescent="0.2">
      <c r="A24" s="158" t="s">
        <v>114</v>
      </c>
      <c r="B24" s="159">
        <v>19</v>
      </c>
      <c r="C24" s="158"/>
      <c r="D24" s="158"/>
      <c r="E24" s="158"/>
      <c r="F24" s="158"/>
      <c r="G24" s="158">
        <f t="shared" ref="G24:G30" si="2">SUM(C24:F24)</f>
        <v>0</v>
      </c>
    </row>
    <row r="25" spans="1:7" x14ac:dyDescent="0.2">
      <c r="A25" s="158" t="s">
        <v>115</v>
      </c>
      <c r="B25" s="159">
        <v>20</v>
      </c>
      <c r="C25" s="158"/>
      <c r="D25" s="158"/>
      <c r="E25" s="158"/>
      <c r="F25" s="158"/>
      <c r="G25" s="158">
        <f t="shared" si="2"/>
        <v>0</v>
      </c>
    </row>
    <row r="26" spans="1:7" x14ac:dyDescent="0.2">
      <c r="A26" s="158" t="s">
        <v>116</v>
      </c>
      <c r="B26" s="159">
        <v>21</v>
      </c>
      <c r="C26" s="158"/>
      <c r="D26" s="158"/>
      <c r="E26" s="158"/>
      <c r="F26" s="158"/>
      <c r="G26" s="158">
        <f t="shared" si="2"/>
        <v>0</v>
      </c>
    </row>
    <row r="27" spans="1:7" x14ac:dyDescent="0.2">
      <c r="A27" s="158" t="s">
        <v>117</v>
      </c>
      <c r="B27" s="159">
        <v>22</v>
      </c>
      <c r="C27" s="158"/>
      <c r="D27" s="158"/>
      <c r="E27" s="158"/>
      <c r="F27" s="158"/>
      <c r="G27" s="158">
        <f t="shared" si="2"/>
        <v>0</v>
      </c>
    </row>
    <row r="28" spans="1:7" x14ac:dyDescent="0.2">
      <c r="A28" s="158" t="s">
        <v>118</v>
      </c>
      <c r="B28" s="159">
        <v>23</v>
      </c>
      <c r="C28" s="158"/>
      <c r="D28" s="158"/>
      <c r="E28" s="158"/>
      <c r="F28" s="158"/>
      <c r="G28" s="158">
        <f t="shared" si="2"/>
        <v>0</v>
      </c>
    </row>
    <row r="29" spans="1:7" x14ac:dyDescent="0.2">
      <c r="A29" s="158" t="s">
        <v>119</v>
      </c>
      <c r="B29" s="159">
        <v>24</v>
      </c>
      <c r="C29" s="158"/>
      <c r="D29" s="158"/>
      <c r="E29" s="158"/>
      <c r="F29" s="158"/>
      <c r="G29" s="158">
        <f t="shared" si="2"/>
        <v>0</v>
      </c>
    </row>
    <row r="30" spans="1:7" x14ac:dyDescent="0.2">
      <c r="A30" s="158" t="s">
        <v>120</v>
      </c>
      <c r="B30" s="159">
        <v>25</v>
      </c>
      <c r="C30" s="158"/>
      <c r="D30" s="158"/>
      <c r="E30" s="158"/>
      <c r="F30" s="158"/>
      <c r="G30" s="158">
        <f t="shared" si="2"/>
        <v>0</v>
      </c>
    </row>
    <row r="31" spans="1:7" x14ac:dyDescent="0.2">
      <c r="A31" s="163" t="s">
        <v>122</v>
      </c>
      <c r="B31" s="159">
        <v>26</v>
      </c>
      <c r="C31" s="163">
        <f>SUM(C15+C23)</f>
        <v>0</v>
      </c>
      <c r="D31" s="163">
        <f>SUM(D15+D23)</f>
        <v>0</v>
      </c>
      <c r="E31" s="163">
        <f>SUM(E15+E23)</f>
        <v>0</v>
      </c>
      <c r="F31" s="163">
        <f>SUM(F15+F23)</f>
        <v>0</v>
      </c>
      <c r="G31" s="163">
        <f>SUM(G15+G23)</f>
        <v>0</v>
      </c>
    </row>
    <row r="32" spans="1:7" x14ac:dyDescent="0.2">
      <c r="A32" s="162" t="s">
        <v>123</v>
      </c>
      <c r="B32" s="159">
        <v>27</v>
      </c>
      <c r="C32" s="156">
        <f>C14-C31</f>
        <v>3410000</v>
      </c>
      <c r="D32" s="156">
        <f>D14-D31</f>
        <v>3410000</v>
      </c>
      <c r="E32" s="156">
        <f>E14-E31</f>
        <v>3425000</v>
      </c>
      <c r="F32" s="156">
        <f>F14-F31</f>
        <v>3410000</v>
      </c>
      <c r="G32" s="156">
        <f>G14-G31</f>
        <v>13655000</v>
      </c>
    </row>
    <row r="36" spans="1:1" x14ac:dyDescent="0.2">
      <c r="A36" s="154"/>
    </row>
  </sheetData>
  <mergeCells count="2">
    <mergeCell ref="D4:G4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&amp;R&amp;"Times New Roman,Normál"Somogyhárságy Község Önkormányzata
4/2019.(V.27.) önkormányzati rendelet
9.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1. számú melléklet </vt:lpstr>
      <vt:lpstr>2. számú melléklet</vt:lpstr>
      <vt:lpstr>3. számú melléklet</vt:lpstr>
      <vt:lpstr>4. számú melléklet</vt:lpstr>
      <vt:lpstr>5. számú melléklet </vt:lpstr>
      <vt:lpstr>6. számú melléklet </vt:lpstr>
      <vt:lpstr>7. számú melléklet</vt:lpstr>
      <vt:lpstr>8. számú melléklet </vt:lpstr>
      <vt:lpstr>9. számú melléklet</vt:lpstr>
      <vt:lpstr>10. számú melléklet</vt:lpstr>
      <vt:lpstr>11. számú melléklet</vt:lpstr>
      <vt:lpstr>'3. számú melléklet'!Nyomtatási_cím</vt:lpstr>
      <vt:lpstr>'4. számú melléklet'!Nyomtatási_cím</vt:lpstr>
    </vt:vector>
  </TitlesOfParts>
  <Company>Körjegyzőség Somogyhárságy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Petneházy Éva</dc:creator>
  <cp:lastModifiedBy>Tamas</cp:lastModifiedBy>
  <cp:lastPrinted>2019-05-25T09:06:15Z</cp:lastPrinted>
  <dcterms:created xsi:type="dcterms:W3CDTF">2006-11-29T10:39:50Z</dcterms:created>
  <dcterms:modified xsi:type="dcterms:W3CDTF">2019-05-25T09:06:27Z</dcterms:modified>
</cp:coreProperties>
</file>