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4. sz. mell EKIK" sheetId="1" r:id="rId1"/>
  </sheets>
  <externalReferences>
    <externalReference r:id="rId2"/>
  </externalReferences>
  <definedNames>
    <definedName name="_xlnm.Print_Titles" localSheetId="0">'9.4. sz. mell EKIK'!$2:$7</definedName>
  </definedNames>
  <calcPr calcId="145621"/>
</workbook>
</file>

<file path=xl/calcChain.xml><?xml version="1.0" encoding="utf-8"?>
<calcChain xmlns="http://schemas.openxmlformats.org/spreadsheetml/2006/main">
  <c r="E61" i="1" l="1"/>
  <c r="C61" i="1"/>
  <c r="F61" i="1" s="1"/>
  <c r="F60" i="1"/>
  <c r="E60" i="1"/>
  <c r="E59" i="1"/>
  <c r="E58" i="1"/>
  <c r="F58" i="1" s="1"/>
  <c r="E57" i="1"/>
  <c r="F57" i="1" s="1"/>
  <c r="E56" i="1"/>
  <c r="F56" i="1" s="1"/>
  <c r="E55" i="1"/>
  <c r="F55" i="1" s="1"/>
  <c r="E54" i="1"/>
  <c r="F54" i="1" s="1"/>
  <c r="E53" i="1"/>
  <c r="C53" i="1"/>
  <c r="F53" i="1" s="1"/>
  <c r="F52" i="1"/>
  <c r="E52" i="1"/>
  <c r="F51" i="1"/>
  <c r="E51" i="1"/>
  <c r="E50" i="1"/>
  <c r="C50" i="1"/>
  <c r="F50" i="1" s="1"/>
  <c r="E49" i="1"/>
  <c r="C49" i="1"/>
  <c r="F49" i="1" s="1"/>
  <c r="E48" i="1"/>
  <c r="C48" i="1"/>
  <c r="C47" i="1" s="1"/>
  <c r="E47" i="1"/>
  <c r="F46" i="1"/>
  <c r="E46" i="1"/>
  <c r="F45" i="1"/>
  <c r="E45" i="1"/>
  <c r="E44" i="1"/>
  <c r="F44" i="1" s="1"/>
  <c r="E43" i="1"/>
  <c r="E42" i="1"/>
  <c r="C42" i="1"/>
  <c r="F42" i="1" s="1"/>
  <c r="E41" i="1"/>
  <c r="F41" i="1" s="1"/>
  <c r="E40" i="1"/>
  <c r="F40" i="1" s="1"/>
  <c r="E39" i="1"/>
  <c r="C39" i="1"/>
  <c r="F39" i="1" s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C9" i="1"/>
  <c r="C38" i="1" s="1"/>
  <c r="A1" i="1"/>
  <c r="F47" i="1" l="1"/>
  <c r="C59" i="1"/>
  <c r="F59" i="1" s="1"/>
  <c r="F38" i="1"/>
  <c r="C43" i="1"/>
  <c r="F43" i="1" s="1"/>
  <c r="F48" i="1"/>
  <c r="F9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<sst xmlns="http://schemas.openxmlformats.org/spreadsheetml/2006/main" count="113" uniqueCount="99">
  <si>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</si>
  <si>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</si>
  <si>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</si>
  <si>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</si>
  <si>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</si>
  <si>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</si>
  <si>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</si>
  <si>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</si>
  <si>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</si>
  <si>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</si>
  <si>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</si>
  <si>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</si>
  <si>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</si>
  <si>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</si>
  <si>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</si>
  <si>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</si>
  <si>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</si>
  <si>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</si>
  <si>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</si>
  <si>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</si>
  <si>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</si>
  <si>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</si>
  <si>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</si>
  <si>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</si>
  <si>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</si>
  <si>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</si>
  <si>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</si>
  <si>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</si>
  <si>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</si>
  <si>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</si>
  <si>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</si>
  <si>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</si>
  <si>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</si>
  <si>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</si>
  <si>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</si>
  <si>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</si>
  <si>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</si>
  <si>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</si>
  <si>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</si>
  <si>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</si>
  <si>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</si>
  <si>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</si>
  <si>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</si>
  <si>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</si>
  <si>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</si>
  <si>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</si>
  <si>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</si>
  <si>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</si>
  <si>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</si>
  <si>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</si>
  <si>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</si>
  <si>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</si>
  <si>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</si>
  <si>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</si>
  <si>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</si>
  <si>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</si>
  <si>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</si>
  <si>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</si>
  <si>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</si>
  <si>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</si>
  <si>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</si>
  <si>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</si>
  <si>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</si>
  <si>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</si>
  <si>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</si>
  <si>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</si>
  <si>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</si>
  <si>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</si>
  <si>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</si>
  <si>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</si>
  <si>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</si>
  <si>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</si>
  <si>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</si>
  <si>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</si>
  <si>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</si>
  <si>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</si>
  <si>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</si>
  <si>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</si>
  <si>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</si>
  <si>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</si>
  <si>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</si>
  <si>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</si>
  <si>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</si>
  <si>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</si>
  <si>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</si>
  <si>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</si>
  <si>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</si>
  <si>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</si>
  <si>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</si>
  <si>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</si>
  <si>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</si>
  <si>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</si>
  <si>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</si>
  <si>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</si>
  <si>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</si>
  <si>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</si>
  <si>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</si>
  <si>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</si>
  <si>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 xml:space="preserve">Pályázati forrás terhére foglalkoztatható létszám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</si>
</sst>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rgb="FFFF0000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8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2" borderId="0" applyNumberFormat="0" applyBorder="0" applyAlignment="0" applyProtection="0"/>
    <xf numFmtId="0" fontId="30" fillId="6" borderId="0" applyNumberFormat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Fill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Fill="1" applyBorder="1" applyAlignment="1" applyProtection="1">
      <alignment horizontal="left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 wrapText="1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6" xfId="0" applyFont="1" applyFill="1" applyBorder="1" applyAlignment="1" applyProtection="1">
      <alignment horizontal="left" vertical="center"/>
    </xf>
    <xf numFmtId="0" fontId="12" fillId="0" borderId="2" xfId="0" applyFont="1" applyFill="1" applyBorder="1" applyAlignment="1" applyProtection="1">
      <alignment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31" xfId="0" applyFont="1" applyFill="1" applyBorder="1" applyAlignment="1" applyProtection="1">
      <alignment horizontal="left" vertical="center" wrapText="1"/>
    </xf>
    <xf numFmtId="0" fontId="29" fillId="0" borderId="5" xfId="0" applyFont="1" applyFill="1" applyBorder="1" applyAlignment="1" applyProtection="1">
      <alignment horizontal="left" vertical="center" wrapText="1"/>
    </xf>
    <xf numFmtId="4" fontId="2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9">
          <cell r="C9">
            <v>12352850</v>
          </cell>
        </row>
        <row r="11">
          <cell r="C11">
            <v>10387400</v>
          </cell>
        </row>
        <row r="12">
          <cell r="C12">
            <v>5000</v>
          </cell>
        </row>
        <row r="15">
          <cell r="C15">
            <v>1280450</v>
          </cell>
        </row>
        <row r="16">
          <cell r="C16">
            <v>680000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12352850</v>
          </cell>
        </row>
        <row r="39">
          <cell r="C39">
            <v>102932726</v>
          </cell>
        </row>
        <row r="40">
          <cell r="C40">
            <v>284096</v>
          </cell>
        </row>
        <row r="42">
          <cell r="C42">
            <v>102648630</v>
          </cell>
        </row>
        <row r="43">
          <cell r="C43">
            <v>115285576</v>
          </cell>
        </row>
        <row r="47">
          <cell r="C47">
            <v>112145614</v>
          </cell>
        </row>
        <row r="48">
          <cell r="C48">
            <v>54867208</v>
          </cell>
        </row>
        <row r="49">
          <cell r="C49">
            <v>8766808</v>
          </cell>
        </row>
        <row r="50">
          <cell r="C50">
            <v>48511598</v>
          </cell>
        </row>
        <row r="53">
          <cell r="C53">
            <v>3139962</v>
          </cell>
        </row>
        <row r="54">
          <cell r="C54">
            <v>3139962</v>
          </cell>
        </row>
        <row r="59">
          <cell r="C59">
            <v>115285576</v>
          </cell>
        </row>
        <row r="61">
          <cell r="C61">
            <v>19.25</v>
          </cell>
        </row>
      </sheetData>
      <sheetData sheetId="33">
        <row r="9">
          <cell r="C9">
            <v>1154984</v>
          </cell>
        </row>
        <row r="11">
          <cell r="C11">
            <v>909435</v>
          </cell>
        </row>
        <row r="15">
          <cell r="C15">
            <v>245549</v>
          </cell>
        </row>
        <row r="21">
          <cell r="C21">
            <v>9618799</v>
          </cell>
        </row>
        <row r="24">
          <cell r="C24">
            <v>9618799</v>
          </cell>
        </row>
        <row r="25">
          <cell r="C25">
            <v>9618799</v>
          </cell>
        </row>
        <row r="27">
          <cell r="C27">
            <v>51850900</v>
          </cell>
        </row>
        <row r="30">
          <cell r="C30">
            <v>51850900</v>
          </cell>
        </row>
        <row r="31">
          <cell r="C31">
            <v>51850900</v>
          </cell>
        </row>
        <row r="32">
          <cell r="C32">
            <v>0</v>
          </cell>
        </row>
        <row r="38">
          <cell r="C38">
            <v>62624683</v>
          </cell>
        </row>
        <row r="39">
          <cell r="C39">
            <v>6494967</v>
          </cell>
        </row>
        <row r="42">
          <cell r="C42">
            <v>6494967</v>
          </cell>
        </row>
        <row r="43">
          <cell r="C43">
            <v>69119650</v>
          </cell>
        </row>
        <row r="47">
          <cell r="C47">
            <v>12687083</v>
          </cell>
        </row>
        <row r="48">
          <cell r="C48">
            <v>465000</v>
          </cell>
        </row>
        <row r="49">
          <cell r="C49">
            <v>125550</v>
          </cell>
        </row>
        <row r="50">
          <cell r="C50">
            <v>12096533</v>
          </cell>
        </row>
        <row r="53">
          <cell r="C53">
            <v>56432567</v>
          </cell>
        </row>
        <row r="54">
          <cell r="C54">
            <v>54931845</v>
          </cell>
        </row>
        <row r="55">
          <cell r="C55">
            <v>1500722</v>
          </cell>
        </row>
        <row r="59">
          <cell r="C59">
            <v>69119650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/>
  <dimension ref="A1:F62"/>
  <sheetViews>
    <sheetView tabSelected="1" workbookViewId="0">
      <selection activeCell="A2" sqref="A2"/>
    </sheetView>
  </sheetViews>
  <sheetFormatPr defaultRowHeight="12.75" x14ac:dyDescent="0.2"/>
  <cols>
    <col min="1" max="1" width="13.83203125" style="74" customWidth="1"/>
    <col min="2" max="2" width="79.1640625" style="2" customWidth="1"/>
    <col min="3" max="3" width="25" style="82" customWidth="1"/>
    <col min="4" max="4" width="0" style="2" hidden="1" customWidth="1"/>
    <col min="5" max="5" width="11.83203125" style="3" hidden="1" customWidth="1"/>
    <col min="6" max="6" width="12.6640625" style="3" hidden="1" customWidth="1"/>
    <col min="7" max="7" width="0" style="2" hidden="1" customWidth="1"/>
    <col min="8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ht="12.75" customHeight="1" x14ac:dyDescent="0.2">
      <c r="A1" s="1" t="str">
        <f>CONCATENATE("17. melléklet"," ",[1]ALAPADATOK!A7," ",[1]ALAPADATOK!B7," ",[1]ALAPADATOK!C7," ",[1]ALAPADATOK!D7," ",[1]ALAPADATOK!E7," ",[1]ALAPADATOK!F7," ",[1]ALAPADATOK!G7," ",[1]ALAPADATOK!H7)</f>
        <v>17. melléklet a 4 / 2021. ( III.25.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13507834</v>
      </c>
      <c r="E9" s="33">
        <f>'[1]9.4.1. sz. mell EKIK'!C9+'[1]9.4.2. sz. mell EKIK'!C9</f>
        <v>13507834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'[1]9.4.1. sz. mell EKIK'!C10+'[1]9.4.2. sz. mell EKIK'!C10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11296835</v>
      </c>
      <c r="E11" s="33">
        <f>'[1]9.4.1. sz. mell EKIK'!C11+'[1]9.4.2. sz. mell EKIK'!C11</f>
        <v>11296835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5000</v>
      </c>
      <c r="E12" s="33">
        <f>'[1]9.4.1. sz. mell EKIK'!C12+'[1]9.4.2. sz. mell EKIK'!C12</f>
        <v>5000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'[1]9.4.1. sz. mell EKIK'!C13+'[1]9.4.2. sz. mell EKIK'!C13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/>
      <c r="E14" s="33">
        <f>'[1]9.4.1. sz. mell EKIK'!C14+'[1]9.4.2. sz. mell EKIK'!C14</f>
        <v>0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v>1525999</v>
      </c>
      <c r="E15" s="33">
        <f>'[1]9.4.1. sz. mell EKIK'!C15+'[1]9.4.2. sz. mell EKIK'!C15</f>
        <v>1525999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>
        <v>680000</v>
      </c>
      <c r="E16" s="33">
        <f>'[1]9.4.1. sz. mell EKIK'!C16+'[1]9.4.2. sz. mell EKIK'!C16</f>
        <v>680000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'[1]9.4.1. sz. mell EKIK'!C17+'[1]9.4.2. sz. mell EKIK'!C17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'[1]9.4.1. sz. mell EKIK'!C18+'[1]9.4.2. sz. mell EKIK'!C18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'[1]9.4.1. sz. mell EKIK'!C19+'[1]9.4.2. sz. mell EKIK'!C19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'[1]9.4.1. sz. mell EKIK'!C20+'[1]9.4.2. sz. mell EKIK'!C20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9618799</v>
      </c>
      <c r="E21" s="33">
        <f>'[1]9.4.1. sz. mell EKIK'!C21+'[1]9.4.2. sz. mell EKIK'!C21</f>
        <v>9618799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45"/>
      <c r="E22" s="33">
        <f>'[1]9.4.1. sz. mell EKIK'!C22+'[1]9.4.2. sz. mell EKIK'!C22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'[1]9.4.1. sz. mell EKIK'!C23+'[1]9.4.2. sz. mell EKIK'!C23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39">
        <v>9618799</v>
      </c>
      <c r="E24" s="33">
        <f>'[1]9.4.1. sz. mell EKIK'!C24+'[1]9.4.2. sz. mell EKIK'!C24</f>
        <v>9618799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>
        <v>9618799</v>
      </c>
      <c r="E25" s="33">
        <f>'[1]9.4.1. sz. mell EKIK'!C25+'[1]9.4.2. sz. mell EKIK'!C25</f>
        <v>9618799</v>
      </c>
      <c r="F25" s="33">
        <f t="shared" si="0"/>
        <v>0</v>
      </c>
    </row>
    <row r="26" spans="1:6" s="42" customFormat="1" ht="12" customHeight="1" thickBot="1" x14ac:dyDescent="0.25">
      <c r="A26" s="46" t="s">
        <v>48</v>
      </c>
      <c r="B26" s="47" t="s">
        <v>49</v>
      </c>
      <c r="C26" s="48"/>
      <c r="E26" s="33">
        <f>'[1]9.4.1. sz. mell EKIK'!C26+'[1]9.4.2. sz. mell EKIK'!C26</f>
        <v>0</v>
      </c>
      <c r="F26" s="33">
        <f t="shared" si="0"/>
        <v>0</v>
      </c>
    </row>
    <row r="27" spans="1:6" s="42" customFormat="1" ht="12" customHeight="1" thickBot="1" x14ac:dyDescent="0.25">
      <c r="A27" s="46" t="s">
        <v>50</v>
      </c>
      <c r="B27" s="47" t="s">
        <v>51</v>
      </c>
      <c r="C27" s="31">
        <f>+C28+C29+C30</f>
        <v>51850900</v>
      </c>
      <c r="E27" s="33">
        <f>'[1]9.4.1. sz. mell EKIK'!C27+'[1]9.4.2. sz. mell EKIK'!C27</f>
        <v>51850900</v>
      </c>
      <c r="F27" s="33">
        <f t="shared" si="0"/>
        <v>0</v>
      </c>
    </row>
    <row r="28" spans="1:6" s="42" customFormat="1" ht="12" customHeight="1" x14ac:dyDescent="0.2">
      <c r="A28" s="49" t="s">
        <v>52</v>
      </c>
      <c r="B28" s="50" t="s">
        <v>53</v>
      </c>
      <c r="C28" s="51"/>
      <c r="E28" s="33">
        <f>'[1]9.4.1. sz. mell EKIK'!C28+'[1]9.4.2. sz. mell EKIK'!C28</f>
        <v>0</v>
      </c>
      <c r="F28" s="33">
        <f t="shared" si="0"/>
        <v>0</v>
      </c>
    </row>
    <row r="29" spans="1:6" s="42" customFormat="1" ht="12" customHeight="1" x14ac:dyDescent="0.2">
      <c r="A29" s="49" t="s">
        <v>54</v>
      </c>
      <c r="B29" s="50" t="s">
        <v>43</v>
      </c>
      <c r="C29" s="39"/>
      <c r="E29" s="33">
        <f>'[1]9.4.1. sz. mell EKIK'!C29+'[1]9.4.2. sz. mell EKIK'!C29</f>
        <v>0</v>
      </c>
      <c r="F29" s="33">
        <f t="shared" si="0"/>
        <v>0</v>
      </c>
    </row>
    <row r="30" spans="1:6" s="42" customFormat="1" ht="12" customHeight="1" x14ac:dyDescent="0.2">
      <c r="A30" s="49" t="s">
        <v>55</v>
      </c>
      <c r="B30" s="52" t="s">
        <v>56</v>
      </c>
      <c r="C30" s="39">
        <v>51850900</v>
      </c>
      <c r="E30" s="33">
        <f>'[1]9.4.1. sz. mell EKIK'!C30+'[1]9.4.2. sz. mell EKIK'!C30</f>
        <v>51850900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3" t="s">
        <v>58</v>
      </c>
      <c r="C31" s="54">
        <v>51850900</v>
      </c>
      <c r="E31" s="33">
        <f>'[1]9.4.1. sz. mell EKIK'!C31+'[1]9.4.2. sz. mell EKIK'!C31</f>
        <v>51850900</v>
      </c>
      <c r="F31" s="33">
        <f t="shared" si="0"/>
        <v>0</v>
      </c>
    </row>
    <row r="32" spans="1:6" s="42" customFormat="1" ht="12" customHeight="1" thickBot="1" x14ac:dyDescent="0.25">
      <c r="A32" s="46" t="s">
        <v>59</v>
      </c>
      <c r="B32" s="47" t="s">
        <v>60</v>
      </c>
      <c r="C32" s="31">
        <f>+C33+C34+C35</f>
        <v>0</v>
      </c>
      <c r="E32" s="33">
        <f>'[1]9.4.1. sz. mell EKIK'!C32+'[1]9.4.2. sz. mell EKIK'!C32</f>
        <v>0</v>
      </c>
      <c r="F32" s="33">
        <f t="shared" si="0"/>
        <v>0</v>
      </c>
    </row>
    <row r="33" spans="1:6" s="42" customFormat="1" ht="12" customHeight="1" x14ac:dyDescent="0.2">
      <c r="A33" s="49" t="s">
        <v>61</v>
      </c>
      <c r="B33" s="50" t="s">
        <v>62</v>
      </c>
      <c r="C33" s="51"/>
      <c r="E33" s="33">
        <f>'[1]9.4.1. sz. mell EKIK'!C33+'[1]9.4.2. sz. mell EKIK'!C33</f>
        <v>0</v>
      </c>
      <c r="F33" s="33">
        <f t="shared" si="0"/>
        <v>0</v>
      </c>
    </row>
    <row r="34" spans="1:6" s="42" customFormat="1" ht="12" customHeight="1" x14ac:dyDescent="0.2">
      <c r="A34" s="49" t="s">
        <v>63</v>
      </c>
      <c r="B34" s="52" t="s">
        <v>64</v>
      </c>
      <c r="C34" s="41"/>
      <c r="E34" s="33">
        <f>'[1]9.4.1. sz. mell EKIK'!C34+'[1]9.4.2. sz. mell EKIK'!C34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3" t="s">
        <v>66</v>
      </c>
      <c r="C35" s="54"/>
      <c r="E35" s="33">
        <f>'[1]9.4.1. sz. mell EKIK'!C35+'[1]9.4.2. sz. mell EKIK'!C35</f>
        <v>0</v>
      </c>
      <c r="F35" s="33">
        <f t="shared" si="0"/>
        <v>0</v>
      </c>
    </row>
    <row r="36" spans="1:6" s="32" customFormat="1" ht="12" customHeight="1" thickBot="1" x14ac:dyDescent="0.25">
      <c r="A36" s="46" t="s">
        <v>67</v>
      </c>
      <c r="B36" s="47" t="s">
        <v>68</v>
      </c>
      <c r="C36" s="48"/>
      <c r="E36" s="33">
        <f>'[1]9.4.1. sz. mell EKIK'!C36+'[1]9.4.2. sz. mell EKIK'!C36</f>
        <v>0</v>
      </c>
      <c r="F36" s="33">
        <f t="shared" si="0"/>
        <v>0</v>
      </c>
    </row>
    <row r="37" spans="1:6" s="32" customFormat="1" ht="12" customHeight="1" thickBot="1" x14ac:dyDescent="0.25">
      <c r="A37" s="46" t="s">
        <v>69</v>
      </c>
      <c r="B37" s="47" t="s">
        <v>70</v>
      </c>
      <c r="C37" s="55"/>
      <c r="E37" s="33">
        <f>'[1]9.4.1. sz. mell EKIK'!C37+'[1]9.4.2. sz. mell EKIK'!C37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7" t="s">
        <v>72</v>
      </c>
      <c r="C38" s="56">
        <f>+C9+C21+C26+C27+C32+C36+C37</f>
        <v>74977533</v>
      </c>
      <c r="E38" s="33">
        <f>'[1]9.4.1. sz. mell EKIK'!C38+'[1]9.4.2. sz. mell EKIK'!C38</f>
        <v>74977533</v>
      </c>
      <c r="F38" s="33">
        <f t="shared" si="0"/>
        <v>0</v>
      </c>
    </row>
    <row r="39" spans="1:6" s="32" customFormat="1" ht="12" customHeight="1" thickBot="1" x14ac:dyDescent="0.25">
      <c r="A39" s="57" t="s">
        <v>73</v>
      </c>
      <c r="B39" s="47" t="s">
        <v>74</v>
      </c>
      <c r="C39" s="56">
        <f>+C40+C41+C42</f>
        <v>109427693</v>
      </c>
      <c r="E39" s="33">
        <f>'[1]9.4.1. sz. mell EKIK'!C39+'[1]9.4.2. sz. mell EKIK'!C39</f>
        <v>109427693</v>
      </c>
      <c r="F39" s="33">
        <f t="shared" si="0"/>
        <v>0</v>
      </c>
    </row>
    <row r="40" spans="1:6" s="32" customFormat="1" ht="12" customHeight="1" x14ac:dyDescent="0.2">
      <c r="A40" s="49" t="s">
        <v>75</v>
      </c>
      <c r="B40" s="50" t="s">
        <v>76</v>
      </c>
      <c r="C40" s="51">
        <v>284096</v>
      </c>
      <c r="E40" s="33">
        <f>'[1]9.4.1. sz. mell EKIK'!C40+'[1]9.4.2. sz. mell EKIK'!C40</f>
        <v>284096</v>
      </c>
      <c r="F40" s="33">
        <f t="shared" si="0"/>
        <v>0</v>
      </c>
    </row>
    <row r="41" spans="1:6" s="42" customFormat="1" ht="12" customHeight="1" x14ac:dyDescent="0.2">
      <c r="A41" s="49" t="s">
        <v>77</v>
      </c>
      <c r="B41" s="52" t="s">
        <v>78</v>
      </c>
      <c r="C41" s="41"/>
      <c r="E41" s="33">
        <f>'[1]9.4.1. sz. mell EKIK'!C41+'[1]9.4.2. sz. mell EKIK'!C41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3" t="s">
        <v>80</v>
      </c>
      <c r="C42" s="58">
        <f>111328704-2185107</f>
        <v>109143597</v>
      </c>
      <c r="E42" s="33">
        <f>'[1]9.4.1. sz. mell EKIK'!C42+'[1]9.4.2. sz. mell EKIK'!C42</f>
        <v>109143597</v>
      </c>
      <c r="F42" s="33">
        <f t="shared" si="0"/>
        <v>0</v>
      </c>
    </row>
    <row r="43" spans="1:6" s="42" customFormat="1" ht="15" customHeight="1" thickBot="1" x14ac:dyDescent="0.25">
      <c r="A43" s="57" t="s">
        <v>81</v>
      </c>
      <c r="B43" s="59" t="s">
        <v>82</v>
      </c>
      <c r="C43" s="60">
        <f>+C38+C39</f>
        <v>184405226</v>
      </c>
      <c r="E43" s="33">
        <f>'[1]9.4.1. sz. mell EKIK'!C43+'[1]9.4.2. sz. mell EKIK'!C43</f>
        <v>184405226</v>
      </c>
      <c r="F43" s="33">
        <f t="shared" si="0"/>
        <v>0</v>
      </c>
    </row>
    <row r="44" spans="1:6" x14ac:dyDescent="0.2">
      <c r="A44" s="61"/>
      <c r="B44" s="62"/>
      <c r="C44" s="63"/>
      <c r="E44" s="33">
        <f>'[1]9.4.1. sz. mell EKIK'!C44+'[1]9.4.2. sz. mell EKIK'!C44</f>
        <v>0</v>
      </c>
      <c r="F44" s="33">
        <f t="shared" si="0"/>
        <v>0</v>
      </c>
    </row>
    <row r="45" spans="1:6" s="25" customFormat="1" ht="16.5" customHeight="1" thickBot="1" x14ac:dyDescent="0.25">
      <c r="A45" s="64"/>
      <c r="B45" s="65"/>
      <c r="C45" s="66"/>
      <c r="E45" s="33">
        <f>'[1]9.4.1. sz. mell EKIK'!C45+'[1]9.4.2. sz. mell EKIK'!C45</f>
        <v>0</v>
      </c>
      <c r="F45" s="33">
        <f t="shared" si="0"/>
        <v>0</v>
      </c>
    </row>
    <row r="46" spans="1:6" s="69" customFormat="1" ht="12" customHeight="1" thickBot="1" x14ac:dyDescent="0.25">
      <c r="A46" s="67"/>
      <c r="B46" s="68" t="s">
        <v>83</v>
      </c>
      <c r="C46" s="60"/>
      <c r="E46" s="33">
        <f>'[1]9.4.1. sz. mell EKIK'!C46+'[1]9.4.2. sz. mell EKIK'!C46</f>
        <v>0</v>
      </c>
      <c r="F46" s="33">
        <f t="shared" si="0"/>
        <v>0</v>
      </c>
    </row>
    <row r="47" spans="1:6" ht="12" customHeight="1" thickBot="1" x14ac:dyDescent="0.25">
      <c r="A47" s="46" t="s">
        <v>14</v>
      </c>
      <c r="B47" s="47" t="s">
        <v>84</v>
      </c>
      <c r="C47" s="31">
        <f>SUM(C48:C52)</f>
        <v>124832697</v>
      </c>
      <c r="E47" s="33">
        <f>'[1]9.4.1. sz. mell EKIK'!C47+'[1]9.4.2. sz. mell EKIK'!C47</f>
        <v>124832697</v>
      </c>
      <c r="F47" s="33">
        <f t="shared" si="0"/>
        <v>0</v>
      </c>
    </row>
    <row r="48" spans="1:6" ht="12" customHeight="1" x14ac:dyDescent="0.2">
      <c r="A48" s="37" t="s">
        <v>16</v>
      </c>
      <c r="B48" s="44" t="s">
        <v>85</v>
      </c>
      <c r="C48" s="70">
        <f>56715808-1383600</f>
        <v>55332208</v>
      </c>
      <c r="E48" s="33">
        <f>'[1]9.4.1. sz. mell EKIK'!C48+'[1]9.4.2. sz. mell EKIK'!C48</f>
        <v>55332208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71">
        <f>9106816-214458</f>
        <v>8892358</v>
      </c>
      <c r="E49" s="33">
        <f>'[1]9.4.1. sz. mell EKIK'!C49+'[1]9.4.2. sz. mell EKIK'!C49</f>
        <v>8892358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71">
        <f>61195180-587049</f>
        <v>60608131</v>
      </c>
      <c r="E50" s="33">
        <f>'[1]9.4.1. sz. mell EKIK'!C50+'[1]9.4.2. sz. mell EKIK'!C50</f>
        <v>60608131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'[1]9.4.1. sz. mell EKIK'!C51+'[1]9.4.2. sz. mell EKIK'!C51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'[1]9.4.1. sz. mell EKIK'!C52+'[1]9.4.2. sz. mell EKIK'!C52</f>
        <v>0</v>
      </c>
      <c r="F52" s="33">
        <f t="shared" si="0"/>
        <v>0</v>
      </c>
    </row>
    <row r="53" spans="1:6" s="69" customFormat="1" ht="12" customHeight="1" thickBot="1" x14ac:dyDescent="0.25">
      <c r="A53" s="46" t="s">
        <v>38</v>
      </c>
      <c r="B53" s="47" t="s">
        <v>90</v>
      </c>
      <c r="C53" s="31">
        <f>SUM(C54:C56)</f>
        <v>59572529</v>
      </c>
      <c r="E53" s="33">
        <f>'[1]9.4.1. sz. mell EKIK'!C53+'[1]9.4.2. sz. mell EKIK'!C53</f>
        <v>59572529</v>
      </c>
      <c r="F53" s="33">
        <f t="shared" si="0"/>
        <v>0</v>
      </c>
    </row>
    <row r="54" spans="1:6" ht="12" customHeight="1" x14ac:dyDescent="0.2">
      <c r="A54" s="37" t="s">
        <v>40</v>
      </c>
      <c r="B54" s="44" t="s">
        <v>91</v>
      </c>
      <c r="C54" s="51">
        <v>58071807</v>
      </c>
      <c r="E54" s="33">
        <f>'[1]9.4.1. sz. mell EKIK'!C54+'[1]9.4.2. sz. mell EKIK'!C54</f>
        <v>58071807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>
        <v>1500722</v>
      </c>
      <c r="E55" s="33">
        <f>'[1]9.4.1. sz. mell EKIK'!C55+'[1]9.4.2. sz. mell EKIK'!C55</f>
        <v>1500722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'[1]9.4.1. sz. mell EKIK'!C56+'[1]9.4.2. sz. mell EKIK'!C56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'[1]9.4.1. sz. mell EKIK'!C57+'[1]9.4.2. sz. mell EKIK'!C57</f>
        <v>0</v>
      </c>
      <c r="F57" s="33">
        <f t="shared" si="0"/>
        <v>0</v>
      </c>
    </row>
    <row r="58" spans="1:6" ht="13.5" thickBot="1" x14ac:dyDescent="0.25">
      <c r="A58" s="46" t="s">
        <v>48</v>
      </c>
      <c r="B58" s="47" t="s">
        <v>95</v>
      </c>
      <c r="C58" s="48"/>
      <c r="E58" s="33">
        <f>'[1]9.4.1. sz. mell EKIK'!C58+'[1]9.4.2. sz. mell EKIK'!C58</f>
        <v>0</v>
      </c>
      <c r="F58" s="33">
        <f t="shared" si="0"/>
        <v>0</v>
      </c>
    </row>
    <row r="59" spans="1:6" ht="15" customHeight="1" thickBot="1" x14ac:dyDescent="0.25">
      <c r="A59" s="46" t="s">
        <v>50</v>
      </c>
      <c r="B59" s="72" t="s">
        <v>96</v>
      </c>
      <c r="C59" s="73">
        <f>+C47+C53+C58</f>
        <v>184405226</v>
      </c>
      <c r="E59" s="33">
        <f>'[1]9.4.1. sz. mell EKIK'!C59+'[1]9.4.2. sz. mell EKIK'!C59</f>
        <v>184405226</v>
      </c>
      <c r="F59" s="33">
        <f t="shared" si="0"/>
        <v>0</v>
      </c>
    </row>
    <row r="60" spans="1:6" ht="14.25" customHeight="1" thickBot="1" x14ac:dyDescent="0.25">
      <c r="C60" s="75"/>
      <c r="E60" s="33">
        <f>'[1]9.4.1. sz. mell EKIK'!C60+'[1]9.4.2. sz. mell EKIK'!C60</f>
        <v>0</v>
      </c>
      <c r="F60" s="33">
        <f t="shared" si="0"/>
        <v>0</v>
      </c>
    </row>
    <row r="61" spans="1:6" x14ac:dyDescent="0.2">
      <c r="A61" s="76" t="s">
        <v>97</v>
      </c>
      <c r="B61" s="77"/>
      <c r="C61" s="78">
        <f>19.75-0.5</f>
        <v>19.25</v>
      </c>
      <c r="E61" s="33">
        <f>'[1]9.4.1. sz. mell EKIK'!C61+'[1]9.4.2. sz. mell EKIK'!C61</f>
        <v>19.25</v>
      </c>
      <c r="F61" s="33">
        <f t="shared" si="0"/>
        <v>0</v>
      </c>
    </row>
    <row r="62" spans="1:6" ht="13.5" thickBot="1" x14ac:dyDescent="0.25">
      <c r="A62" s="79" t="s">
        <v>98</v>
      </c>
      <c r="B62" s="80"/>
      <c r="C62" s="81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2021-03-26T09:41:59Z</dcterms:created>
  <dcterms:modified xsi:type="dcterms:W3CDTF">2021-03-26T09:41:59Z</dcterms:modified>
</cp:coreProperties>
</file>