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2120" windowHeight="8190" tabRatio="423" firstSheet="4" activeTab="4"/>
  </bookViews>
  <sheets>
    <sheet name="1.melléklet" sheetId="1" r:id="rId1"/>
    <sheet name="1a.melléklet" sheetId="2" r:id="rId2"/>
    <sheet name="1b.melléklet" sheetId="3" r:id="rId3"/>
    <sheet name="1c.melléklet" sheetId="4" r:id="rId4"/>
    <sheet name="3.melléklet" sheetId="6" r:id="rId5"/>
    <sheet name="4. melléklet" sheetId="7" r:id="rId6"/>
    <sheet name="5. melléklet" sheetId="8" r:id="rId7"/>
    <sheet name="6.melléklet" sheetId="9" r:id="rId8"/>
    <sheet name="7.melléklet" sheetId="10" r:id="rId9"/>
  </sheets>
  <externalReferences>
    <externalReference r:id="rId10"/>
  </externalReferences>
  <definedNames>
    <definedName name="Nyomtatási_Tartomány" localSheetId="4">#REF!</definedName>
    <definedName name="Nyomtatási_Tartomány" localSheetId="5">#REF!</definedName>
    <definedName name="Nyomtatási_Tartomány" localSheetId="6">#REF!</definedName>
    <definedName name="Nyomtatási_Tartomány" localSheetId="7">#REF!</definedName>
    <definedName name="Nyomtatási_Tartomány" localSheetId="8">#REF!</definedName>
    <definedName name="Nyomtatási_Tartomány">#REF!</definedName>
    <definedName name="_xlnm.Print_Area" localSheetId="0">'1.melléklet'!$A$1:$L$48</definedName>
    <definedName name="_xlnm.Print_Area" localSheetId="1">'1a.melléklet'!$A$1:$Q$32</definedName>
    <definedName name="_xlnm.Print_Area" localSheetId="2">'1b.melléklet'!$A$1:$I$52</definedName>
    <definedName name="_xlnm.Print_Area" localSheetId="3">'1c.melléklet'!$A$1:$M$58</definedName>
    <definedName name="_xlnm.Print_Area" localSheetId="5">'4. melléklet'!$A$1:$F$24</definedName>
    <definedName name="_xlnm.Print_Area" localSheetId="8">'7.melléklet'!$A$1:$F$52</definedName>
  </definedNames>
  <calcPr calcId="124519"/>
</workbook>
</file>

<file path=xl/calcChain.xml><?xml version="1.0" encoding="utf-8"?>
<calcChain xmlns="http://schemas.openxmlformats.org/spreadsheetml/2006/main">
  <c r="I29" i="3"/>
  <c r="I28"/>
  <c r="L43" i="1"/>
  <c r="L28" i="2"/>
  <c r="K28"/>
  <c r="F44" i="10"/>
  <c r="F15"/>
  <c r="F18"/>
  <c r="F22"/>
  <c r="F27"/>
  <c r="F31"/>
  <c r="F34"/>
  <c r="F46"/>
  <c r="F52"/>
  <c r="F39"/>
  <c r="F45"/>
  <c r="F49"/>
  <c r="F51"/>
  <c r="B14" i="9"/>
  <c r="C14"/>
  <c r="B19"/>
  <c r="C19"/>
  <c r="B26"/>
  <c r="C26"/>
  <c r="B30"/>
  <c r="C30"/>
  <c r="B41"/>
  <c r="C41"/>
  <c r="G17" i="8"/>
  <c r="H17"/>
  <c r="I17"/>
  <c r="J17"/>
  <c r="J21"/>
  <c r="J23"/>
  <c r="G24"/>
  <c r="H24"/>
  <c r="I24"/>
  <c r="J24"/>
  <c r="E15" i="7"/>
  <c r="E16"/>
  <c r="E24"/>
  <c r="E17"/>
  <c r="E18"/>
  <c r="E19"/>
  <c r="E20"/>
  <c r="E21"/>
  <c r="E22"/>
  <c r="E23"/>
  <c r="B24"/>
  <c r="C24"/>
  <c r="D24"/>
  <c r="E31" i="6"/>
  <c r="K34" i="4"/>
  <c r="L34"/>
  <c r="K38"/>
  <c r="K19"/>
  <c r="L19"/>
  <c r="K39" i="1"/>
  <c r="L39"/>
  <c r="N12" i="2"/>
  <c r="N27"/>
  <c r="N26"/>
  <c r="N25"/>
  <c r="O25"/>
  <c r="N24"/>
  <c r="N23"/>
  <c r="N22"/>
  <c r="N21"/>
  <c r="O21"/>
  <c r="N20"/>
  <c r="N19"/>
  <c r="N18"/>
  <c r="N17"/>
  <c r="O17"/>
  <c r="N16"/>
  <c r="N15"/>
  <c r="O15"/>
  <c r="N14"/>
  <c r="N13"/>
  <c r="N28"/>
  <c r="O28"/>
  <c r="H48" i="3"/>
  <c r="H22"/>
  <c r="H44"/>
  <c r="F48"/>
  <c r="G48"/>
  <c r="I48"/>
  <c r="I47"/>
  <c r="F41"/>
  <c r="F22"/>
  <c r="G22"/>
  <c r="E22"/>
  <c r="I21"/>
  <c r="I20"/>
  <c r="F17"/>
  <c r="F44"/>
  <c r="F50"/>
  <c r="O22" i="2"/>
  <c r="L34" i="1"/>
  <c r="L31"/>
  <c r="L30"/>
  <c r="L26"/>
  <c r="I39"/>
  <c r="I41"/>
  <c r="I45"/>
  <c r="I28"/>
  <c r="I20"/>
  <c r="I18"/>
  <c r="I14"/>
  <c r="I19" i="3"/>
  <c r="L38" i="1"/>
  <c r="L36"/>
  <c r="L35"/>
  <c r="L33"/>
  <c r="L32"/>
  <c r="L29"/>
  <c r="J39"/>
  <c r="K28"/>
  <c r="K14"/>
  <c r="K41"/>
  <c r="K18"/>
  <c r="K20"/>
  <c r="O14" i="2"/>
  <c r="K42" i="4"/>
  <c r="L42"/>
  <c r="K41"/>
  <c r="L41"/>
  <c r="K40"/>
  <c r="L40"/>
  <c r="K39"/>
  <c r="L39"/>
  <c r="K37"/>
  <c r="L37"/>
  <c r="K36"/>
  <c r="L36"/>
  <c r="K35"/>
  <c r="L35"/>
  <c r="K33"/>
  <c r="L33"/>
  <c r="K32"/>
  <c r="L32"/>
  <c r="K31"/>
  <c r="L31"/>
  <c r="K30"/>
  <c r="L30"/>
  <c r="K29"/>
  <c r="L29"/>
  <c r="K28"/>
  <c r="L28"/>
  <c r="K27"/>
  <c r="L27"/>
  <c r="K26"/>
  <c r="L26"/>
  <c r="K25"/>
  <c r="L25"/>
  <c r="K24"/>
  <c r="L24"/>
  <c r="K23"/>
  <c r="L23"/>
  <c r="K22"/>
  <c r="L22"/>
  <c r="K21"/>
  <c r="L21"/>
  <c r="K20"/>
  <c r="L20"/>
  <c r="K18"/>
  <c r="L18"/>
  <c r="K17"/>
  <c r="L17"/>
  <c r="K16"/>
  <c r="L16"/>
  <c r="K15"/>
  <c r="L15"/>
  <c r="K14"/>
  <c r="L14"/>
  <c r="H17" i="3"/>
  <c r="H41"/>
  <c r="O27" i="2"/>
  <c r="O26"/>
  <c r="O24"/>
  <c r="O20"/>
  <c r="O18"/>
  <c r="O12"/>
  <c r="O13"/>
  <c r="O16"/>
  <c r="O19"/>
  <c r="C28"/>
  <c r="K13" i="4"/>
  <c r="L13"/>
  <c r="G17" i="3"/>
  <c r="I17"/>
  <c r="G41"/>
  <c r="G44"/>
  <c r="G50"/>
  <c r="I42"/>
  <c r="I35"/>
  <c r="J28" i="1"/>
  <c r="J20"/>
  <c r="J18"/>
  <c r="J41"/>
  <c r="J45"/>
  <c r="J14"/>
  <c r="G39"/>
  <c r="G41"/>
  <c r="G45"/>
  <c r="G28"/>
  <c r="G20"/>
  <c r="G18"/>
  <c r="G14"/>
  <c r="I13" i="3"/>
  <c r="C43" i="4"/>
  <c r="L17" i="1"/>
  <c r="L46"/>
  <c r="L28"/>
  <c r="L27"/>
  <c r="L25"/>
  <c r="L24"/>
  <c r="L22"/>
  <c r="L21"/>
  <c r="L20"/>
  <c r="L19"/>
  <c r="L18"/>
  <c r="L16"/>
  <c r="L11"/>
  <c r="I49" i="3"/>
  <c r="I46"/>
  <c r="I43"/>
  <c r="I40"/>
  <c r="I39"/>
  <c r="I38"/>
  <c r="I37"/>
  <c r="I34"/>
  <c r="I33"/>
  <c r="I32"/>
  <c r="I31"/>
  <c r="I30"/>
  <c r="I27"/>
  <c r="I26"/>
  <c r="I25"/>
  <c r="I24"/>
  <c r="I23"/>
  <c r="I18"/>
  <c r="I16"/>
  <c r="I15"/>
  <c r="I14"/>
  <c r="I41"/>
  <c r="E48"/>
  <c r="E41"/>
  <c r="E17"/>
  <c r="E44"/>
  <c r="E50"/>
  <c r="D28" i="2"/>
  <c r="E28"/>
  <c r="F28"/>
  <c r="G28"/>
  <c r="H28"/>
  <c r="I28"/>
  <c r="J28"/>
  <c r="M28"/>
  <c r="J34" i="3"/>
  <c r="E43" i="4"/>
  <c r="F43"/>
  <c r="G43"/>
  <c r="H43"/>
  <c r="I43"/>
  <c r="J43"/>
  <c r="K43"/>
  <c r="L43"/>
  <c r="I22" i="3"/>
  <c r="L14" i="1"/>
  <c r="B28" i="2"/>
  <c r="D43" i="4"/>
  <c r="K45" i="1"/>
  <c r="L45"/>
  <c r="L41"/>
  <c r="H50" i="3"/>
  <c r="I50"/>
  <c r="I44"/>
</calcChain>
</file>

<file path=xl/sharedStrings.xml><?xml version="1.0" encoding="utf-8"?>
<sst xmlns="http://schemas.openxmlformats.org/spreadsheetml/2006/main" count="401" uniqueCount="340">
  <si>
    <t>adatok ezer forintban</t>
  </si>
  <si>
    <t>M E G N  E V E Z É S</t>
  </si>
  <si>
    <t>Alaptevékenység bevétele</t>
  </si>
  <si>
    <t>Intézmény egyéb sajátos bevétele</t>
  </si>
  <si>
    <t>Kamat bevétel</t>
  </si>
  <si>
    <t>Befolyt ÁFA</t>
  </si>
  <si>
    <t>INTÉZMÉNY MŰKÖDÉSI BEVÉTELE</t>
  </si>
  <si>
    <t>Kommunális adó</t>
  </si>
  <si>
    <t>Iparűzési adó</t>
  </si>
  <si>
    <t>Pótlékok, bírságok</t>
  </si>
  <si>
    <t>HELYI ADÓ</t>
  </si>
  <si>
    <t>Gépjármű adó</t>
  </si>
  <si>
    <t>ÁTENGEDETT BEVÉTELEK</t>
  </si>
  <si>
    <t>Egyes jövedelempótló támogatások</t>
  </si>
  <si>
    <t>Központosított előirányzatok</t>
  </si>
  <si>
    <t>ÖNKORMÁNYZATI TÁMOGATÁSOK</t>
  </si>
  <si>
    <t>PÉNZESZKÖZ ÁTVÉTEL</t>
  </si>
  <si>
    <t>BEVÉTEL ÖSSZESEN (GFS)</t>
  </si>
  <si>
    <t>ÖSSZES B E V É T E L</t>
  </si>
  <si>
    <t>ebből felhalmozási célú</t>
  </si>
  <si>
    <t>MEGNEVEZÉS</t>
  </si>
  <si>
    <t>Intézm.műk.bev.</t>
  </si>
  <si>
    <t>Önkorm. Sajátos</t>
  </si>
  <si>
    <t>Önkorm. Kvi.tám</t>
  </si>
  <si>
    <t>Pénzeszköz átvétel.</t>
  </si>
  <si>
    <t>Kölcsön  törl.</t>
  </si>
  <si>
    <t>ebből:alap</t>
  </si>
  <si>
    <t>Működési</t>
  </si>
  <si>
    <t>Felhalm.</t>
  </si>
  <si>
    <t>Iskolai étkeztetés</t>
  </si>
  <si>
    <t>Lakóingatlanok bérbeadása</t>
  </si>
  <si>
    <t>Nem lakóingatlan bérbeadása</t>
  </si>
  <si>
    <t>Önkorm.és többc.kist.társ.igazg.tevék.</t>
  </si>
  <si>
    <t>Közhasznú foglalkoztatás</t>
  </si>
  <si>
    <t>Köztemető fenntartása</t>
  </si>
  <si>
    <t>Önkorm.és többc.kist.társ.elszámolásai</t>
  </si>
  <si>
    <t>Ifjúság egészségügyi gondozás</t>
  </si>
  <si>
    <t>Közművelődési tevékenység</t>
  </si>
  <si>
    <t>BEVÉTELEK ÖSSZESEN</t>
  </si>
  <si>
    <t>M E G N E V E Z É S</t>
  </si>
  <si>
    <t>Rendszeres személyi juttatások</t>
  </si>
  <si>
    <t>Nem rendszeres személyi juttatások</t>
  </si>
  <si>
    <t>Részfoglalkozásúak bére</t>
  </si>
  <si>
    <t>Külső személyi juttatások</t>
  </si>
  <si>
    <t>SZEMÉLYI JUTTATÁSOK</t>
  </si>
  <si>
    <t>Egészségügyi hozzájárulás</t>
  </si>
  <si>
    <t>MUNKAADÓT TER.JÁRULÉKOK</t>
  </si>
  <si>
    <t>Irodaszer, nyomtatvány</t>
  </si>
  <si>
    <t>Könyv, folyóírat</t>
  </si>
  <si>
    <t>Egyéb anyag, kisértékű tárgyi eszköz besz.</t>
  </si>
  <si>
    <t>Kommunikációs szolgáltatások</t>
  </si>
  <si>
    <t>Bérleti dij (közvilágitás korszerűsítés)</t>
  </si>
  <si>
    <t>Gázenergia szolgáltatás dija</t>
  </si>
  <si>
    <t>Villamos energia szolgáltatás díja</t>
  </si>
  <si>
    <t>Víz- és csatorna díjak</t>
  </si>
  <si>
    <t>Karbantartás, kisjavítás</t>
  </si>
  <si>
    <t>Egyéb üzemeltetési, fenntartási szolgált.</t>
  </si>
  <si>
    <t>Vásárolt termék és szolgáltatás ÁFA</t>
  </si>
  <si>
    <t>Belföldi kiküldetések, reprezentáció</t>
  </si>
  <si>
    <t>Adók, díjak, befizetések</t>
  </si>
  <si>
    <t>DOLOGI  ÉS EGYÉB FOLYÓ KIAD.</t>
  </si>
  <si>
    <t>Pénzeszköz átadások</t>
  </si>
  <si>
    <t>MŰKÖDÉSI KIADÁSOK ÖSSZ.</t>
  </si>
  <si>
    <t>FELHALMOZÁSI KIADÁSOK</t>
  </si>
  <si>
    <t>Általános tartalék</t>
  </si>
  <si>
    <t>KIADÁSOK ÖSSZESEN</t>
  </si>
  <si>
    <t>Személyi juttatások</t>
  </si>
  <si>
    <t>Dologi és e.folyó k.</t>
  </si>
  <si>
    <t>Műk.pe.átadás</t>
  </si>
  <si>
    <t>Társ.szoc.pol.jutt.</t>
  </si>
  <si>
    <t>Felhalm.kiadás</t>
  </si>
  <si>
    <t>Közutak,hidak, alagutak üzemeltetése,fenntart.</t>
  </si>
  <si>
    <t>Közvilágítás</t>
  </si>
  <si>
    <t>Lakóingatlan bérbeadás</t>
  </si>
  <si>
    <t>Önkormányzati jogalkotás</t>
  </si>
  <si>
    <t>Város és községgazdákodás, m.n.s.szolgáltat.</t>
  </si>
  <si>
    <t>Köztemető fenntartás</t>
  </si>
  <si>
    <t>Önkormányz.és többc.kistérs.társ.elsz.SZOC.INT.</t>
  </si>
  <si>
    <t>Zöldterület kezelés</t>
  </si>
  <si>
    <t>Háziorvosi ellátás</t>
  </si>
  <si>
    <t>Háziorvosi ügyelet</t>
  </si>
  <si>
    <t>Aktív korúak ellátása</t>
  </si>
  <si>
    <t>Köztemetés</t>
  </si>
  <si>
    <t>Civil szervezetek működésének támogatása</t>
  </si>
  <si>
    <t>ÖSSZES KIADÁS</t>
  </si>
  <si>
    <t>Működőképesség megőrz.szolg.kiegészítő tám.</t>
  </si>
  <si>
    <t>ELŐIRÁNYZAT</t>
  </si>
  <si>
    <t>eredeti</t>
  </si>
  <si>
    <t>módosított</t>
  </si>
  <si>
    <t xml:space="preserve">TELJESÍTÉS </t>
  </si>
  <si>
    <t>összege</t>
  </si>
  <si>
    <t>%</t>
  </si>
  <si>
    <t xml:space="preserve"> </t>
  </si>
  <si>
    <t>Vásárolt élelemezés (nyári gyerekétkezt)</t>
  </si>
  <si>
    <t>Egyéb kötött felhasználásútámogatás</t>
  </si>
  <si>
    <t>JOGCÍMENKÉNT</t>
  </si>
  <si>
    <t>ÖSSZESEN</t>
  </si>
  <si>
    <t xml:space="preserve"> ÖSSZEGE</t>
  </si>
  <si>
    <t>TELJESÍTÉS</t>
  </si>
  <si>
    <t>KIADÁSNEMENKÉNT</t>
  </si>
  <si>
    <t>ÖSSZEGE</t>
  </si>
  <si>
    <t>Munkaad. terh.jár.</t>
  </si>
  <si>
    <t>aránya*</t>
  </si>
  <si>
    <t>aránya* %</t>
  </si>
  <si>
    <r>
      <t>arán</t>
    </r>
    <r>
      <rPr>
        <sz val="9"/>
        <rFont val="Arial"/>
        <family val="2"/>
        <charset val="238"/>
      </rPr>
      <t>ya*</t>
    </r>
  </si>
  <si>
    <t>aránya* (%)</t>
  </si>
  <si>
    <t>* módosított előirányzathoz képest</t>
  </si>
  <si>
    <t>Népességhez kötött támogatások</t>
  </si>
  <si>
    <t>Feladatmutatóhoz kötött támogatások</t>
  </si>
  <si>
    <t>Egészségbiztosítási Alaptól működésre</t>
  </si>
  <si>
    <t>Önkormányzatoktól működésre</t>
  </si>
  <si>
    <t>Társulásoktól átvett pénzeszköz</t>
  </si>
  <si>
    <t>Hiány miatti működési felvétel</t>
  </si>
  <si>
    <t>Pénzmaradvány</t>
  </si>
  <si>
    <t>Tiszaigar Község Önkormányzatának</t>
  </si>
  <si>
    <t>Szociális hozzájárulási adó</t>
  </si>
  <si>
    <t>Szállítási szolgáltatások</t>
  </si>
  <si>
    <t>Pénzügyi szolgáltatások</t>
  </si>
  <si>
    <t>Vásárolt közszolgáltatások</t>
  </si>
  <si>
    <t>Egyéb különféle dologi kiadások</t>
  </si>
  <si>
    <t>Szociális juttatások,segélyek</t>
  </si>
  <si>
    <t>Felujítás ÁFÁ-val</t>
  </si>
  <si>
    <t>Beruházás ÁFÁ-val</t>
  </si>
  <si>
    <t>2014. I. félévi  KIADÁSOK</t>
  </si>
  <si>
    <t>Zöldterület gazdálkodás</t>
  </si>
  <si>
    <t>Város és községgzadálkodás</t>
  </si>
  <si>
    <t>Háziorvosi szolgáltatás</t>
  </si>
  <si>
    <t>Nem lakó ingatlan bérbeadás</t>
  </si>
  <si>
    <t>Önkormányzatok elszám.intézményeikkel</t>
  </si>
  <si>
    <t>Önkorm.és töbc.kistérs.társ.elsz.ÓVODA</t>
  </si>
  <si>
    <t>Önkormányzat elszám.int.Nagyiván Önkorm.</t>
  </si>
  <si>
    <t>Méltányossági közgyógyellátás</t>
  </si>
  <si>
    <t>Család és nővédelem</t>
  </si>
  <si>
    <t>Normatív lakásfenntartási támogatás</t>
  </si>
  <si>
    <t>Önkormányzati segély</t>
  </si>
  <si>
    <t>Közfoglalkoztatás</t>
  </si>
  <si>
    <t>Közművelődési intézmények</t>
  </si>
  <si>
    <t>Felhalmozási célú bevétel (tenyészállat érték.)</t>
  </si>
  <si>
    <t>Táppénz hozzájárulás</t>
  </si>
  <si>
    <t>Óvodáztatási támogatás</t>
  </si>
  <si>
    <t>*a módosított előirányzathoz képest</t>
  </si>
  <si>
    <t>Felhalmozási célú bevétel</t>
  </si>
  <si>
    <t>Növénytermeszté,állattenyésztés</t>
  </si>
  <si>
    <t>Egyéb elkülönített állami pénzalaptól átvett pénzeszk.</t>
  </si>
  <si>
    <t>módosított 06.30.</t>
  </si>
  <si>
    <t>módosított 12.31.</t>
  </si>
  <si>
    <t>Helyi önkormányzatok kiegészítő támogatásai</t>
  </si>
  <si>
    <t>Fejlesztési célra kapott pénzeszköz</t>
  </si>
  <si>
    <t>Foglalkoztatási Alaptól működésre</t>
  </si>
  <si>
    <t>Foglalkoztatási Alaptól fejelsztésre</t>
  </si>
  <si>
    <t>Átvett pénzeszköz államháztartáson kívül</t>
  </si>
  <si>
    <t>Gyermekvédelmi és pénzbeli term.ell.</t>
  </si>
  <si>
    <t>Egyéb szociális és pénzbeli ellátások</t>
  </si>
  <si>
    <t>Támogatási célú finanszírozási műv.</t>
  </si>
  <si>
    <t>2014.évi BEVÉTELEK</t>
  </si>
  <si>
    <t>Munkáltatót terhelő személyi jöv.adó</t>
  </si>
  <si>
    <t>Felhalmozási célú pénzeszköz átadások</t>
  </si>
  <si>
    <t>2014.évi költségvetési kiadásai   feladatonként</t>
  </si>
  <si>
    <t>Tiszaigar Község Önkormányzatának
2014.évi kiadásai kormányzati funkciónként és főbb kiadásnemenként</t>
  </si>
  <si>
    <t xml:space="preserve"> 2014. évi I. félévi  bevételei  kormányzati funkciónként és főbb bevételi jogcímenként</t>
  </si>
  <si>
    <t>Önkormányzatok elszám.közp.költségvetéssel</t>
  </si>
  <si>
    <t>Gyermekvédelmi pénzb.és természetb.ellátás</t>
  </si>
  <si>
    <t>Központi költségvetési szervtől működési célra</t>
  </si>
  <si>
    <t>ÁH-n belüli megelől.</t>
  </si>
  <si>
    <t xml:space="preserve">ÁH-on belüli megelőlegezés </t>
  </si>
  <si>
    <t>Központi kv-i szervtől  (MVH) működésre</t>
  </si>
  <si>
    <t>Megnevezés</t>
  </si>
  <si>
    <t>Összeg</t>
  </si>
  <si>
    <t>01.</t>
  </si>
  <si>
    <t xml:space="preserve">Alaptevékenység költségvetési bevételei       </t>
  </si>
  <si>
    <t>02.</t>
  </si>
  <si>
    <t xml:space="preserve">Alaptevékenység költségvetési kiadásai        </t>
  </si>
  <si>
    <t>I.</t>
  </si>
  <si>
    <t>Alaptevékenység költségvetési egyenlege(=01-02)</t>
  </si>
  <si>
    <t>03.</t>
  </si>
  <si>
    <t xml:space="preserve">Alaptevékenység finanszírozási bevétele       </t>
  </si>
  <si>
    <t>04.</t>
  </si>
  <si>
    <t xml:space="preserve">Alaptevékenység finanszírozási kiadásai       </t>
  </si>
  <si>
    <t>II.</t>
  </si>
  <si>
    <t>Alaptevékenység finanszírozási egyenleg(03-04)</t>
  </si>
  <si>
    <t>A)</t>
  </si>
  <si>
    <t xml:space="preserve">Alaptevékenység maradványa (=±I±II)            </t>
  </si>
  <si>
    <t>05.</t>
  </si>
  <si>
    <t>Vállalkozási tevékenység költségvetési bevétel</t>
  </si>
  <si>
    <t>06.</t>
  </si>
  <si>
    <t>Vállalkozási tevékenység költségvetési kiadása</t>
  </si>
  <si>
    <t>III.</t>
  </si>
  <si>
    <t>Vállalkozási tevékeny.költségv.egyenl.(05-06)</t>
  </si>
  <si>
    <t>07.</t>
  </si>
  <si>
    <t>Vállalkozási tevékenység finanszírozási bevétel</t>
  </si>
  <si>
    <t>08.</t>
  </si>
  <si>
    <t>Vállalkozási tevékenység finanszírozási kiadás</t>
  </si>
  <si>
    <t>IV.</t>
  </si>
  <si>
    <t>Vállalkozási tevékenység finansz.egyenl.(07-08)</t>
  </si>
  <si>
    <t>B)</t>
  </si>
  <si>
    <t xml:space="preserve">Vállalkozási tevékenység maradványa (=±III±IV) </t>
  </si>
  <si>
    <t>C)</t>
  </si>
  <si>
    <t xml:space="preserve">Összes maradvány (=A+B)                        </t>
  </si>
  <si>
    <t>D)</t>
  </si>
  <si>
    <t>Alaptevékenység kötelezettségvállal.terh.marad.</t>
  </si>
  <si>
    <t>E)</t>
  </si>
  <si>
    <t xml:space="preserve">Alaptevékenység szabad maradványa (=A-D)       </t>
  </si>
  <si>
    <t>F)</t>
  </si>
  <si>
    <t>Vállalkozási tevékenys.terhelő befiz.köt.(B*0,1)</t>
  </si>
  <si>
    <t>FG)</t>
  </si>
  <si>
    <t xml:space="preserve">Vállalkozási tevékenység felhaszn.maradv.(B-F) </t>
  </si>
  <si>
    <t>M e g n e v e z é s</t>
  </si>
  <si>
    <t>Előirányzat</t>
  </si>
  <si>
    <t>Teljesítés</t>
  </si>
  <si>
    <t>Maradvány</t>
  </si>
  <si>
    <t>Egyéb étkeztetés</t>
  </si>
  <si>
    <t>Város és községgazdálkodás</t>
  </si>
  <si>
    <t>Család-és nővédelmi egészségügyi gond.</t>
  </si>
  <si>
    <t>Gyermek és ifjúság védelem</t>
  </si>
  <si>
    <t>Közművelődési feladatok</t>
  </si>
  <si>
    <t>Ös s z e s e n</t>
  </si>
  <si>
    <t>előirányzat</t>
  </si>
  <si>
    <t>teljesítés</t>
  </si>
  <si>
    <t>%-a</t>
  </si>
  <si>
    <t>FELHALMOZÁSI  BEVÉTELEK</t>
  </si>
  <si>
    <t>Felhalmozási célra Foglalkoztatási alaptól átvett</t>
  </si>
  <si>
    <t>Előző évi pénzmaradványból</t>
  </si>
  <si>
    <t>FELHALMOZÁSI CÉLÚ BEVÉTELEK</t>
  </si>
  <si>
    <t>FELHALMOZÁSI  KIADÁSOK</t>
  </si>
  <si>
    <t>Felújítások általános forgalmi adóval</t>
  </si>
  <si>
    <t>Beruházás forgalmi adóval</t>
  </si>
  <si>
    <t>Részesedés vásárlás</t>
  </si>
  <si>
    <t>Felhalmozási célú pénzeszközátadás</t>
  </si>
  <si>
    <t>FELHALMOZÁSI CÉLÚ KIADÁSOK</t>
  </si>
  <si>
    <t>2013.</t>
  </si>
  <si>
    <t>2014.</t>
  </si>
  <si>
    <t>E s z k ö z ö k</t>
  </si>
  <si>
    <t xml:space="preserve"> 1.A.) Befektetett eszközök összesen</t>
  </si>
  <si>
    <t xml:space="preserve"> 2.I.    Immateriális javak</t>
  </si>
  <si>
    <t xml:space="preserve"> 3.II.   Tárgyi eszközök</t>
  </si>
  <si>
    <t xml:space="preserve"> 4.III.  Befektetett pénzügyi eszközök</t>
  </si>
  <si>
    <t xml:space="preserve"> 5.IV.  Üzemeltetésre, kezelésre átadott eszközök</t>
  </si>
  <si>
    <t xml:space="preserve"> 6. B.) Forgóeszközök összesen</t>
  </si>
  <si>
    <t xml:space="preserve"> 7.I .    Készletek</t>
  </si>
  <si>
    <t xml:space="preserve"> 8.II.    Értékpapírok</t>
  </si>
  <si>
    <t xml:space="preserve"> 9.C.)  Pénzeszközök</t>
  </si>
  <si>
    <t>10.D.) Követelések</t>
  </si>
  <si>
    <t>11.E.) Egyéb sajátos eszközoldali elszámolások</t>
  </si>
  <si>
    <t>12.F.) Aktív időbeli elhatárolások</t>
  </si>
  <si>
    <t>12. E s z k ö z ö k    ö s s z e s e n:</t>
  </si>
  <si>
    <t>F o r r á s o k</t>
  </si>
  <si>
    <t>13.G.) Saját tőke összesen</t>
  </si>
  <si>
    <t>14.I.    Nemzeti vagyon induláskori értéke</t>
  </si>
  <si>
    <t>15.II.   Nemzeti vagyon változásai</t>
  </si>
  <si>
    <t>16.III.   Egyéb eszközök induláskori értéke és változásai</t>
  </si>
  <si>
    <t>17.IV.) Felhalmozott eredmény</t>
  </si>
  <si>
    <t>18.V.   Eszközök értékhelyesbítésének forrása</t>
  </si>
  <si>
    <t>19.VI.  Mérleg szerinti eredmény</t>
  </si>
  <si>
    <t>20.H.) Kötelezettségek összesen</t>
  </si>
  <si>
    <t>21.I.   Egyéb sajátos forrásoldali elszámolások</t>
  </si>
  <si>
    <t>22.J.  Kincstári számlavezetéssel kapcsolatos elszámolások</t>
  </si>
  <si>
    <t>23.K. Passzív időbeli elhatárolások</t>
  </si>
  <si>
    <t>24. F o r r á s o k    ö s s z e s e n</t>
  </si>
  <si>
    <t>Sor</t>
  </si>
  <si>
    <t>Közhatalmi eredményszemléletű bevételek</t>
  </si>
  <si>
    <t>Eszközök és szolgált.értékesít.nettó eredm.bev</t>
  </si>
  <si>
    <t>Tevékenységek egyéb nettó eredményszem.bevét.</t>
  </si>
  <si>
    <t>Tevékenység nettó eredményszem.bevétel (01..03)</t>
  </si>
  <si>
    <t>Saját termelésű készletek állományváltozása</t>
  </si>
  <si>
    <t>Saját termelésű eszközök aktivált értéke</t>
  </si>
  <si>
    <t>Aktivált saját teljesítmények értéke (=±04+05)</t>
  </si>
  <si>
    <t>Központi működési célú támogat.eredménysz.bev.</t>
  </si>
  <si>
    <t>Egyéb működési célú támogat.eredménysz.bevét.</t>
  </si>
  <si>
    <t>Különféle egyéb eredményszemléletű bevételek</t>
  </si>
  <si>
    <t>Egyéb eredményszemléletű bevételek(=06+07+08)</t>
  </si>
  <si>
    <t>09.</t>
  </si>
  <si>
    <t>Anyagköltség</t>
  </si>
  <si>
    <t>10.</t>
  </si>
  <si>
    <t>Igénybe vett szolgáltatások értéke</t>
  </si>
  <si>
    <t>11.</t>
  </si>
  <si>
    <t>Eladott áruk beszerzési értéke</t>
  </si>
  <si>
    <t>12.</t>
  </si>
  <si>
    <t>Eladott (közvetített) szolgáltatások értéke</t>
  </si>
  <si>
    <t>Anyagjellegű ráfordítások (=09+10+11+12)</t>
  </si>
  <si>
    <t>13.</t>
  </si>
  <si>
    <t>Bérköltség</t>
  </si>
  <si>
    <t>14.</t>
  </si>
  <si>
    <t>Személyi jellegű egyéb kifizetések</t>
  </si>
  <si>
    <t>15.</t>
  </si>
  <si>
    <t>Bérjárulékok</t>
  </si>
  <si>
    <t>V.</t>
  </si>
  <si>
    <t>Személyi jellegű ráfordítások (=13+14+15)</t>
  </si>
  <si>
    <t>VI.</t>
  </si>
  <si>
    <t>Értékcsökkenési leírás</t>
  </si>
  <si>
    <t>VII.</t>
  </si>
  <si>
    <t>Egyéb ráfordítások</t>
  </si>
  <si>
    <t>TEVÉKENYSÉGEK EREDMÉNYE (=I±II+III-IV-V-VI-VII.</t>
  </si>
  <si>
    <t>16.</t>
  </si>
  <si>
    <t xml:space="preserve"> Kapott (járó) osztalék és részesedés</t>
  </si>
  <si>
    <t>17.</t>
  </si>
  <si>
    <t xml:space="preserve"> Kapott (járó) kamatok és kamatjell.eredm.jbev.</t>
  </si>
  <si>
    <t>18.</t>
  </si>
  <si>
    <t>Pénzügyi műveletek egyéb eredményszeml.bevét.</t>
  </si>
  <si>
    <t xml:space="preserve">     '- ebből: árfolyamnyereség</t>
  </si>
  <si>
    <t>VIII.</t>
  </si>
  <si>
    <t>Pénzügyi műveletek hozamai (=16+17+18)</t>
  </si>
  <si>
    <t>19.</t>
  </si>
  <si>
    <t>Fizetendő kamatok és kamatjellegű ráfordítások</t>
  </si>
  <si>
    <t>20.</t>
  </si>
  <si>
    <t>Részesedések, értékpapír, pénzeszk.értékveszt.</t>
  </si>
  <si>
    <t>21.</t>
  </si>
  <si>
    <t>Pénzügyi műveletek egyéb ráfordításai</t>
  </si>
  <si>
    <t xml:space="preserve">      - ebből: árfolyamveszteség</t>
  </si>
  <si>
    <t>IX:</t>
  </si>
  <si>
    <t>Pénzügyi műveletek ráfordításai (=19+20+21)</t>
  </si>
  <si>
    <t>PÉNZÜGYI MŰVELETEK EREDMÉNYE (=VIII-IX.)</t>
  </si>
  <si>
    <t>SZOKÁSOS EREDMÉNY (=±A±B)</t>
  </si>
  <si>
    <t>22.</t>
  </si>
  <si>
    <t>Felhalmozási célú támogatások eredményszem.bev</t>
  </si>
  <si>
    <t>23.</t>
  </si>
  <si>
    <t>Különféle rendkívüli eredményszemléletű bevét.</t>
  </si>
  <si>
    <t>X:</t>
  </si>
  <si>
    <t>Rendkívüli eredményszemléletű bevételek(=22+23)</t>
  </si>
  <si>
    <t>XI.</t>
  </si>
  <si>
    <t>Rendkívüli ráfordítások</t>
  </si>
  <si>
    <t>RENDKÍVÜLI EREDMÉNY(=X-XI.)</t>
  </si>
  <si>
    <t>MÉRLEGSZERINTI EREDMÉNY (=±C±D)</t>
  </si>
  <si>
    <t>Tiszaigar Község Önkormányzatának
2014. évi maradványkimutatása</t>
  </si>
  <si>
    <t>Tiszaigar Község Önkormányzatának 
2014.évi rendszeres személyi juttatások előirányzata és teljesítése kormányzati funkciónként</t>
  </si>
  <si>
    <t>Tiszaigar Község Önkormányzatának 2014.évi
-  önkormányzati szintű - 
felhalmozási bevételeinek és kiadásainak alakulása</t>
  </si>
  <si>
    <t>Tiszaigar Község Önkormányzatának 
2014.évi egyszerűsített mérlege</t>
  </si>
  <si>
    <t>Tiszaigar Község Önkormányzatának 
2014.évi eredménykimutatása</t>
  </si>
  <si>
    <t>Felhalmozási célra kapott egyéb pénzeszköz</t>
  </si>
  <si>
    <t>Tenyészállat értékesítés</t>
  </si>
  <si>
    <t>Növénytermesztés,állattenyésztés és kapcs.szolg.</t>
  </si>
  <si>
    <t xml:space="preserve">Tiszaigar Község Önkormányzata                                                                                                                                 2014. évi költségvetési bevételei  forrásonként </t>
  </si>
  <si>
    <t>6. melléklet a __ / 2015. (   .   .) számú önkormányzti rendelet tervezethez</t>
  </si>
  <si>
    <t>7. melléklet a __ / 2015. (   .   .) számú önkormányzati rendelet tervezethez</t>
  </si>
  <si>
    <t>3. számú melléklet a 8 / 2015. (VI. 06.) számú önkormányzati rendelethez</t>
  </si>
  <si>
    <t>4. melléklet a 8/ 2015. (VI.06.) számú önkormányzati rendelethez</t>
  </si>
  <si>
    <t>5. melléklet a 8 / 2015. (VI. 06.) számú önkormányzati rendelethez</t>
  </si>
  <si>
    <t>1. melléklet a 8/ 2015. (VI.06.) számú önkormányzati rendelethez</t>
  </si>
  <si>
    <t>1 / c. melléklet  a __8 / 2015. (VI.06 .) számú önkormányzati rendelethez</t>
  </si>
  <si>
    <t>1 / b melléklet a 8 / 2015. (VI.06.) számú önkormányzati rendelethez</t>
  </si>
  <si>
    <t>1 / a melléklet a  8 / 2015. (VI.06.) számú önkormányzati rendelethez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</si>
</sst>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0"/>
      <name val="Arial"/>
      <family val="2"/>
      <charset val="238"/>
    </font>
    <font>
      <sz val="12"/>
      <name val="Arial"/>
      <family val="2"/>
      <charset val="238"/>
    </font>
    <font>
      <sz val="16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6" fillId="0" borderId="0"/>
  </cellStyleXfs>
  <cellXfs count="38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0" xfId="0" applyBorder="1"/>
    <xf numFmtId="0" fontId="1" fillId="0" borderId="3" xfId="0" applyFont="1" applyBorder="1" applyAlignment="1"/>
    <xf numFmtId="0" fontId="1" fillId="0" borderId="0" xfId="0" applyFont="1" applyBorder="1" applyAlignment="1"/>
    <xf numFmtId="0" fontId="0" fillId="0" borderId="3" xfId="0" applyFont="1" applyFill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0" fillId="0" borderId="4" xfId="0" applyBorder="1"/>
    <xf numFmtId="0" fontId="3" fillId="0" borderId="4" xfId="0" applyFont="1" applyBorder="1" applyAlignment="1">
      <alignment horizontal="center"/>
    </xf>
    <xf numFmtId="0" fontId="4" fillId="0" borderId="4" xfId="0" applyFont="1" applyBorder="1"/>
    <xf numFmtId="0" fontId="0" fillId="0" borderId="4" xfId="0" applyFill="1" applyBorder="1"/>
    <xf numFmtId="0" fontId="0" fillId="0" borderId="4" xfId="0" applyFill="1" applyBorder="1" applyAlignment="1">
      <alignment horizontal="right"/>
    </xf>
    <xf numFmtId="0" fontId="0" fillId="0" borderId="8" xfId="0" applyFont="1" applyFill="1" applyBorder="1"/>
    <xf numFmtId="0" fontId="0" fillId="0" borderId="4" xfId="0" applyBorder="1" applyAlignment="1">
      <alignment horizontal="right"/>
    </xf>
    <xf numFmtId="0" fontId="0" fillId="0" borderId="0" xfId="0" applyBorder="1" applyAlignment="1"/>
    <xf numFmtId="164" fontId="0" fillId="0" borderId="0" xfId="0" applyNumberFormat="1" applyBorder="1" applyAlignment="1"/>
    <xf numFmtId="0" fontId="0" fillId="0" borderId="0" xfId="0" applyFont="1" applyFill="1" applyBorder="1" applyAlignment="1"/>
    <xf numFmtId="0" fontId="0" fillId="0" borderId="3" xfId="0" applyFont="1" applyBorder="1" applyAlignment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0" xfId="0" applyBorder="1" applyAlignment="1"/>
    <xf numFmtId="164" fontId="0" fillId="0" borderId="11" xfId="0" applyNumberFormat="1" applyBorder="1" applyAlignment="1"/>
    <xf numFmtId="0" fontId="0" fillId="0" borderId="10" xfId="0" applyFont="1" applyFill="1" applyBorder="1" applyAlignment="1"/>
    <xf numFmtId="0" fontId="1" fillId="0" borderId="12" xfId="0" applyFont="1" applyBorder="1" applyAlignment="1"/>
    <xf numFmtId="0" fontId="0" fillId="0" borderId="10" xfId="0" applyFont="1" applyBorder="1" applyAlignment="1"/>
    <xf numFmtId="0" fontId="1" fillId="0" borderId="1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4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17" xfId="0" applyFont="1" applyBorder="1" applyAlignment="1"/>
    <xf numFmtId="0" fontId="0" fillId="0" borderId="14" xfId="0" applyBorder="1"/>
    <xf numFmtId="2" fontId="4" fillId="0" borderId="5" xfId="0" applyNumberFormat="1" applyFont="1" applyBorder="1"/>
    <xf numFmtId="164" fontId="0" fillId="0" borderId="4" xfId="0" applyNumberFormat="1" applyBorder="1" applyAlignment="1"/>
    <xf numFmtId="0" fontId="1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4" xfId="0" applyFont="1" applyBorder="1" applyAlignment="1"/>
    <xf numFmtId="0" fontId="5" fillId="0" borderId="5" xfId="0" applyFont="1" applyBorder="1" applyAlignment="1"/>
    <xf numFmtId="0" fontId="5" fillId="0" borderId="6" xfId="0" applyFont="1" applyBorder="1" applyAlignment="1"/>
    <xf numFmtId="0" fontId="5" fillId="0" borderId="7" xfId="0" applyFont="1" applyBorder="1" applyAlignment="1"/>
    <xf numFmtId="0" fontId="0" fillId="0" borderId="10" xfId="0" applyBorder="1"/>
    <xf numFmtId="0" fontId="0" fillId="0" borderId="7" xfId="0" applyBorder="1"/>
    <xf numFmtId="0" fontId="4" fillId="0" borderId="4" xfId="0" applyFont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1" fillId="0" borderId="19" xfId="0" applyFont="1" applyBorder="1" applyAlignment="1"/>
    <xf numFmtId="0" fontId="1" fillId="0" borderId="20" xfId="0" applyFont="1" applyBorder="1" applyAlignment="1"/>
    <xf numFmtId="0" fontId="1" fillId="0" borderId="21" xfId="0" applyFont="1" applyBorder="1" applyAlignment="1"/>
    <xf numFmtId="0" fontId="0" fillId="0" borderId="4" xfId="0" applyFont="1" applyFill="1" applyBorder="1"/>
    <xf numFmtId="0" fontId="8" fillId="0" borderId="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3" fontId="0" fillId="0" borderId="3" xfId="0" applyNumberFormat="1" applyBorder="1" applyAlignment="1"/>
    <xf numFmtId="3" fontId="0" fillId="0" borderId="23" xfId="0" applyNumberFormat="1" applyBorder="1" applyAlignment="1"/>
    <xf numFmtId="3" fontId="0" fillId="0" borderId="24" xfId="0" applyNumberFormat="1" applyBorder="1" applyAlignment="1"/>
    <xf numFmtId="3" fontId="0" fillId="0" borderId="4" xfId="0" applyNumberFormat="1" applyBorder="1" applyAlignment="1"/>
    <xf numFmtId="3" fontId="0" fillId="0" borderId="3" xfId="0" applyNumberFormat="1" applyFill="1" applyBorder="1" applyAlignment="1"/>
    <xf numFmtId="3" fontId="0" fillId="0" borderId="23" xfId="0" applyNumberFormat="1" applyFill="1" applyBorder="1" applyAlignment="1"/>
    <xf numFmtId="3" fontId="0" fillId="0" borderId="25" xfId="0" applyNumberFormat="1" applyFill="1" applyBorder="1" applyAlignment="1"/>
    <xf numFmtId="3" fontId="0" fillId="0" borderId="5" xfId="0" applyNumberFormat="1" applyBorder="1" applyAlignment="1"/>
    <xf numFmtId="3" fontId="0" fillId="0" borderId="26" xfId="0" applyNumberFormat="1" applyFill="1" applyBorder="1" applyAlignment="1"/>
    <xf numFmtId="3" fontId="0" fillId="0" borderId="27" xfId="0" applyNumberFormat="1" applyBorder="1" applyAlignment="1"/>
    <xf numFmtId="3" fontId="0" fillId="0" borderId="26" xfId="0" applyNumberFormat="1" applyBorder="1" applyAlignment="1"/>
    <xf numFmtId="3" fontId="0" fillId="0" borderId="1" xfId="0" applyNumberFormat="1" applyFill="1" applyBorder="1" applyAlignment="1"/>
    <xf numFmtId="3" fontId="0" fillId="0" borderId="28" xfId="0" applyNumberFormat="1" applyFill="1" applyBorder="1" applyAlignment="1"/>
    <xf numFmtId="3" fontId="0" fillId="0" borderId="1" xfId="0" applyNumberFormat="1" applyBorder="1" applyAlignment="1"/>
    <xf numFmtId="3" fontId="0" fillId="0" borderId="29" xfId="0" applyNumberFormat="1" applyBorder="1" applyAlignment="1"/>
    <xf numFmtId="3" fontId="0" fillId="0" borderId="3" xfId="0" applyNumberFormat="1" applyFont="1" applyFill="1" applyBorder="1" applyAlignment="1"/>
    <xf numFmtId="3" fontId="0" fillId="0" borderId="30" xfId="0" applyNumberFormat="1" applyFont="1" applyFill="1" applyBorder="1" applyAlignment="1"/>
    <xf numFmtId="3" fontId="0" fillId="0" borderId="30" xfId="0" applyNumberFormat="1" applyBorder="1" applyAlignment="1"/>
    <xf numFmtId="3" fontId="0" fillId="0" borderId="25" xfId="0" applyNumberFormat="1" applyBorder="1" applyAlignment="1"/>
    <xf numFmtId="3" fontId="0" fillId="0" borderId="31" xfId="0" applyNumberFormat="1" applyBorder="1" applyAlignment="1"/>
    <xf numFmtId="3" fontId="0" fillId="0" borderId="32" xfId="0" applyNumberFormat="1" applyBorder="1" applyAlignment="1"/>
    <xf numFmtId="3" fontId="0" fillId="0" borderId="11" xfId="0" applyNumberFormat="1" applyFill="1" applyBorder="1" applyAlignment="1"/>
    <xf numFmtId="3" fontId="0" fillId="0" borderId="30" xfId="0" applyNumberFormat="1" applyFill="1" applyBorder="1" applyAlignment="1"/>
    <xf numFmtId="3" fontId="0" fillId="0" borderId="31" xfId="0" applyNumberFormat="1" applyFill="1" applyBorder="1" applyAlignment="1"/>
    <xf numFmtId="3" fontId="0" fillId="0" borderId="13" xfId="0" applyNumberFormat="1" applyBorder="1" applyAlignment="1"/>
    <xf numFmtId="3" fontId="0" fillId="0" borderId="29" xfId="0" applyNumberFormat="1" applyFill="1" applyBorder="1" applyAlignment="1"/>
    <xf numFmtId="3" fontId="0" fillId="0" borderId="33" xfId="0" applyNumberFormat="1" applyBorder="1" applyAlignment="1"/>
    <xf numFmtId="3" fontId="0" fillId="0" borderId="6" xfId="0" applyNumberFormat="1" applyBorder="1" applyAlignment="1"/>
    <xf numFmtId="3" fontId="0" fillId="0" borderId="7" xfId="0" applyNumberFormat="1" applyFont="1" applyFill="1" applyBorder="1" applyAlignment="1"/>
    <xf numFmtId="3" fontId="0" fillId="0" borderId="4" xfId="0" applyNumberFormat="1" applyFont="1" applyFill="1" applyBorder="1" applyAlignment="1"/>
    <xf numFmtId="3" fontId="4" fillId="0" borderId="32" xfId="0" applyNumberFormat="1" applyFont="1" applyBorder="1" applyAlignment="1"/>
    <xf numFmtId="3" fontId="4" fillId="0" borderId="34" xfId="0" applyNumberFormat="1" applyFont="1" applyBorder="1" applyAlignment="1"/>
    <xf numFmtId="3" fontId="0" fillId="0" borderId="17" xfId="0" applyNumberFormat="1" applyBorder="1" applyAlignment="1"/>
    <xf numFmtId="0" fontId="0" fillId="0" borderId="10" xfId="0" applyFill="1" applyBorder="1" applyAlignment="1"/>
    <xf numFmtId="164" fontId="0" fillId="0" borderId="33" xfId="0" applyNumberFormat="1" applyBorder="1" applyAlignment="1"/>
    <xf numFmtId="3" fontId="1" fillId="0" borderId="4" xfId="0" applyNumberFormat="1" applyFont="1" applyBorder="1"/>
    <xf numFmtId="3" fontId="1" fillId="0" borderId="4" xfId="0" applyNumberFormat="1" applyFont="1" applyBorder="1" applyAlignment="1">
      <alignment horizontal="right"/>
    </xf>
    <xf numFmtId="3" fontId="1" fillId="0" borderId="4" xfId="0" applyNumberFormat="1" applyFont="1" applyFill="1" applyBorder="1" applyAlignment="1">
      <alignment horizontal="right"/>
    </xf>
    <xf numFmtId="164" fontId="0" fillId="0" borderId="23" xfId="0" applyNumberFormat="1" applyBorder="1" applyAlignment="1"/>
    <xf numFmtId="3" fontId="0" fillId="0" borderId="35" xfId="0" applyNumberFormat="1" applyBorder="1" applyAlignment="1"/>
    <xf numFmtId="164" fontId="0" fillId="0" borderId="36" xfId="0" applyNumberFormat="1" applyBorder="1" applyAlignment="1"/>
    <xf numFmtId="164" fontId="0" fillId="0" borderId="22" xfId="0" applyNumberFormat="1" applyBorder="1" applyAlignment="1"/>
    <xf numFmtId="164" fontId="0" fillId="0" borderId="37" xfId="0" applyNumberFormat="1" applyBorder="1" applyAlignment="1"/>
    <xf numFmtId="164" fontId="0" fillId="0" borderId="30" xfId="0" applyNumberFormat="1" applyBorder="1" applyAlignment="1"/>
    <xf numFmtId="164" fontId="0" fillId="0" borderId="9" xfId="0" applyNumberFormat="1" applyBorder="1" applyAlignment="1"/>
    <xf numFmtId="164" fontId="4" fillId="0" borderId="9" xfId="0" applyNumberFormat="1" applyFont="1" applyBorder="1" applyAlignment="1"/>
    <xf numFmtId="164" fontId="0" fillId="0" borderId="14" xfId="0" applyNumberFormat="1" applyBorder="1" applyAlignment="1"/>
    <xf numFmtId="3" fontId="0" fillId="0" borderId="0" xfId="0" applyNumberFormat="1" applyFill="1" applyBorder="1" applyAlignment="1"/>
    <xf numFmtId="164" fontId="0" fillId="0" borderId="35" xfId="0" applyNumberFormat="1" applyBorder="1" applyAlignment="1"/>
    <xf numFmtId="3" fontId="0" fillId="0" borderId="38" xfId="0" applyNumberFormat="1" applyFill="1" applyBorder="1" applyAlignment="1"/>
    <xf numFmtId="0" fontId="3" fillId="0" borderId="0" xfId="0" applyFont="1"/>
    <xf numFmtId="164" fontId="0" fillId="0" borderId="26" xfId="0" applyNumberFormat="1" applyBorder="1" applyAlignment="1"/>
    <xf numFmtId="164" fontId="0" fillId="0" borderId="28" xfId="0" applyNumberFormat="1" applyBorder="1" applyAlignment="1"/>
    <xf numFmtId="3" fontId="0" fillId="0" borderId="3" xfId="0" applyNumberFormat="1" applyFill="1" applyBorder="1" applyAlignment="1">
      <alignment horizontal="right"/>
    </xf>
    <xf numFmtId="3" fontId="6" fillId="0" borderId="3" xfId="0" applyNumberFormat="1" applyFont="1" applyFill="1" applyBorder="1" applyAlignment="1"/>
    <xf numFmtId="3" fontId="0" fillId="0" borderId="2" xfId="0" applyNumberFormat="1" applyBorder="1" applyAlignment="1"/>
    <xf numFmtId="3" fontId="0" fillId="0" borderId="30" xfId="0" applyNumberFormat="1" applyFill="1" applyBorder="1" applyAlignment="1">
      <alignment horizontal="right"/>
    </xf>
    <xf numFmtId="3" fontId="0" fillId="0" borderId="39" xfId="0" applyNumberFormat="1" applyFill="1" applyBorder="1" applyAlignment="1">
      <alignment horizontal="right"/>
    </xf>
    <xf numFmtId="3" fontId="0" fillId="0" borderId="18" xfId="0" applyNumberFormat="1" applyFill="1" applyBorder="1" applyAlignment="1">
      <alignment horizontal="right"/>
    </xf>
    <xf numFmtId="3" fontId="0" fillId="0" borderId="38" xfId="0" applyNumberFormat="1" applyFill="1" applyBorder="1" applyAlignment="1">
      <alignment horizontal="right"/>
    </xf>
    <xf numFmtId="0" fontId="1" fillId="0" borderId="8" xfId="0" applyFont="1" applyBorder="1" applyAlignment="1"/>
    <xf numFmtId="3" fontId="0" fillId="0" borderId="12" xfId="0" applyNumberFormat="1" applyBorder="1" applyAlignment="1"/>
    <xf numFmtId="3" fontId="0" fillId="0" borderId="40" xfId="0" applyNumberFormat="1" applyBorder="1" applyAlignment="1"/>
    <xf numFmtId="3" fontId="0" fillId="0" borderId="41" xfId="0" applyNumberFormat="1" applyBorder="1" applyAlignment="1"/>
    <xf numFmtId="3" fontId="0" fillId="0" borderId="42" xfId="0" applyNumberFormat="1" applyBorder="1" applyAlignment="1"/>
    <xf numFmtId="3" fontId="0" fillId="0" borderId="40" xfId="0" applyNumberFormat="1" applyFill="1" applyBorder="1" applyAlignment="1"/>
    <xf numFmtId="3" fontId="0" fillId="0" borderId="36" xfId="0" applyNumberFormat="1" applyFont="1" applyBorder="1" applyAlignment="1">
      <alignment vertical="center"/>
    </xf>
    <xf numFmtId="3" fontId="0" fillId="0" borderId="10" xfId="0" applyNumberFormat="1" applyBorder="1" applyAlignment="1"/>
    <xf numFmtId="164" fontId="0" fillId="0" borderId="10" xfId="0" applyNumberFormat="1" applyBorder="1" applyAlignment="1"/>
    <xf numFmtId="3" fontId="0" fillId="0" borderId="43" xfId="0" applyNumberFormat="1" applyFill="1" applyBorder="1" applyAlignment="1"/>
    <xf numFmtId="0" fontId="5" fillId="0" borderId="44" xfId="0" applyFont="1" applyBorder="1" applyAlignment="1"/>
    <xf numFmtId="0" fontId="5" fillId="0" borderId="45" xfId="0" applyFont="1" applyBorder="1" applyAlignment="1"/>
    <xf numFmtId="0" fontId="5" fillId="0" borderId="46" xfId="0" applyFont="1" applyBorder="1" applyAlignment="1"/>
    <xf numFmtId="3" fontId="4" fillId="0" borderId="45" xfId="0" applyNumberFormat="1" applyFont="1" applyBorder="1" applyAlignment="1"/>
    <xf numFmtId="3" fontId="4" fillId="0" borderId="4" xfId="0" applyNumberFormat="1" applyFont="1" applyBorder="1" applyAlignment="1"/>
    <xf numFmtId="164" fontId="4" fillId="0" borderId="4" xfId="0" applyNumberFormat="1" applyFont="1" applyBorder="1" applyAlignment="1"/>
    <xf numFmtId="0" fontId="10" fillId="0" borderId="4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/>
    <xf numFmtId="164" fontId="1" fillId="0" borderId="47" xfId="0" applyNumberFormat="1" applyFont="1" applyBorder="1" applyAlignment="1">
      <alignment horizontal="right"/>
    </xf>
    <xf numFmtId="0" fontId="1" fillId="0" borderId="48" xfId="0" applyFont="1" applyFill="1" applyBorder="1"/>
    <xf numFmtId="0" fontId="1" fillId="0" borderId="49" xfId="0" applyFont="1" applyBorder="1"/>
    <xf numFmtId="3" fontId="1" fillId="0" borderId="9" xfId="0" applyNumberFormat="1" applyFont="1" applyBorder="1"/>
    <xf numFmtId="3" fontId="1" fillId="0" borderId="9" xfId="0" applyNumberFormat="1" applyFont="1" applyBorder="1" applyAlignment="1">
      <alignment horizontal="right"/>
    </xf>
    <xf numFmtId="164" fontId="1" fillId="0" borderId="50" xfId="0" applyNumberFormat="1" applyFont="1" applyBorder="1" applyAlignment="1">
      <alignment horizontal="right"/>
    </xf>
    <xf numFmtId="0" fontId="11" fillId="0" borderId="51" xfId="0" applyFont="1" applyFill="1" applyBorder="1"/>
    <xf numFmtId="3" fontId="11" fillId="0" borderId="52" xfId="0" applyNumberFormat="1" applyFont="1" applyFill="1" applyBorder="1"/>
    <xf numFmtId="3" fontId="11" fillId="0" borderId="52" xfId="0" applyNumberFormat="1" applyFont="1" applyBorder="1"/>
    <xf numFmtId="164" fontId="12" fillId="0" borderId="53" xfId="0" applyNumberFormat="1" applyFont="1" applyBorder="1" applyAlignment="1">
      <alignment horizontal="right"/>
    </xf>
    <xf numFmtId="0" fontId="0" fillId="0" borderId="22" xfId="0" applyBorder="1"/>
    <xf numFmtId="0" fontId="5" fillId="0" borderId="22" xfId="0" applyFont="1" applyBorder="1" applyAlignment="1">
      <alignment horizontal="center"/>
    </xf>
    <xf numFmtId="0" fontId="0" fillId="0" borderId="20" xfId="0" applyBorder="1"/>
    <xf numFmtId="0" fontId="5" fillId="0" borderId="54" xfId="0" applyFont="1" applyBorder="1" applyAlignment="1">
      <alignment horizontal="center"/>
    </xf>
    <xf numFmtId="0" fontId="1" fillId="0" borderId="10" xfId="0" applyFont="1" applyBorder="1"/>
    <xf numFmtId="0" fontId="13" fillId="0" borderId="23" xfId="1" applyFont="1" applyBorder="1"/>
    <xf numFmtId="0" fontId="13" fillId="0" borderId="0" xfId="1" applyFont="1" applyBorder="1"/>
    <xf numFmtId="3" fontId="13" fillId="0" borderId="11" xfId="1" applyNumberFormat="1" applyFont="1" applyBorder="1"/>
    <xf numFmtId="0" fontId="1" fillId="0" borderId="19" xfId="0" applyFont="1" applyBorder="1"/>
    <xf numFmtId="0" fontId="13" fillId="0" borderId="22" xfId="1" applyFont="1" applyBorder="1"/>
    <xf numFmtId="0" fontId="13" fillId="0" borderId="20" xfId="1" applyFont="1" applyBorder="1"/>
    <xf numFmtId="3" fontId="13" fillId="0" borderId="54" xfId="1" applyNumberFormat="1" applyFont="1" applyBorder="1"/>
    <xf numFmtId="0" fontId="1" fillId="0" borderId="22" xfId="0" applyFont="1" applyBorder="1"/>
    <xf numFmtId="0" fontId="14" fillId="0" borderId="22" xfId="1" applyFont="1" applyBorder="1"/>
    <xf numFmtId="0" fontId="14" fillId="0" borderId="20" xfId="1" applyFont="1" applyBorder="1"/>
    <xf numFmtId="3" fontId="14" fillId="0" borderId="54" xfId="1" applyNumberFormat="1" applyFont="1" applyBorder="1"/>
    <xf numFmtId="0" fontId="1" fillId="0" borderId="55" xfId="0" applyFont="1" applyBorder="1"/>
    <xf numFmtId="0" fontId="13" fillId="0" borderId="40" xfId="1" applyFont="1" applyBorder="1"/>
    <xf numFmtId="0" fontId="13" fillId="0" borderId="56" xfId="1" applyFont="1" applyBorder="1"/>
    <xf numFmtId="3" fontId="13" fillId="0" borderId="57" xfId="1" applyNumberFormat="1" applyFont="1" applyBorder="1"/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164" fontId="0" fillId="0" borderId="8" xfId="0" applyNumberFormat="1" applyBorder="1"/>
    <xf numFmtId="164" fontId="4" fillId="0" borderId="4" xfId="0" applyNumberFormat="1" applyFont="1" applyBorder="1"/>
    <xf numFmtId="0" fontId="0" fillId="0" borderId="8" xfId="0" applyBorder="1"/>
    <xf numFmtId="164" fontId="0" fillId="0" borderId="18" xfId="0" applyNumberFormat="1" applyBorder="1"/>
    <xf numFmtId="164" fontId="0" fillId="0" borderId="4" xfId="0" applyNumberFormat="1" applyBorder="1"/>
    <xf numFmtId="0" fontId="0" fillId="0" borderId="5" xfId="0" applyBorder="1"/>
    <xf numFmtId="3" fontId="0" fillId="0" borderId="4" xfId="0" applyNumberFormat="1" applyBorder="1"/>
    <xf numFmtId="0" fontId="0" fillId="0" borderId="3" xfId="0" applyBorder="1"/>
    <xf numFmtId="3" fontId="0" fillId="0" borderId="8" xfId="0" applyNumberFormat="1" applyBorder="1"/>
    <xf numFmtId="0" fontId="0" fillId="0" borderId="19" xfId="0" applyBorder="1"/>
    <xf numFmtId="3" fontId="0" fillId="0" borderId="58" xfId="0" applyNumberFormat="1" applyBorder="1"/>
    <xf numFmtId="3" fontId="0" fillId="0" borderId="59" xfId="0" applyNumberFormat="1" applyBorder="1"/>
    <xf numFmtId="3" fontId="0" fillId="0" borderId="21" xfId="0" applyNumberFormat="1" applyBorder="1"/>
    <xf numFmtId="0" fontId="0" fillId="0" borderId="0" xfId="0" applyFill="1" applyBorder="1"/>
    <xf numFmtId="3" fontId="0" fillId="0" borderId="3" xfId="0" applyNumberFormat="1" applyBorder="1"/>
    <xf numFmtId="3" fontId="0" fillId="0" borderId="22" xfId="0" applyNumberFormat="1" applyBorder="1"/>
    <xf numFmtId="0" fontId="4" fillId="0" borderId="5" xfId="0" applyFont="1" applyBorder="1"/>
    <xf numFmtId="3" fontId="4" fillId="0" borderId="4" xfId="0" applyNumberFormat="1" applyFont="1" applyBorder="1"/>
    <xf numFmtId="3" fontId="0" fillId="2" borderId="9" xfId="0" applyNumberFormat="1" applyFill="1" applyBorder="1" applyAlignment="1"/>
    <xf numFmtId="3" fontId="0" fillId="2" borderId="8" xfId="0" applyNumberFormat="1" applyFill="1" applyBorder="1" applyAlignment="1"/>
    <xf numFmtId="0" fontId="0" fillId="0" borderId="1" xfId="0" applyBorder="1"/>
    <xf numFmtId="3" fontId="0" fillId="0" borderId="9" xfId="0" applyNumberFormat="1" applyBorder="1"/>
    <xf numFmtId="0" fontId="6" fillId="0" borderId="3" xfId="0" applyFont="1" applyBorder="1"/>
    <xf numFmtId="3" fontId="6" fillId="0" borderId="8" xfId="0" applyNumberFormat="1" applyFont="1" applyBorder="1"/>
    <xf numFmtId="0" fontId="6" fillId="0" borderId="0" xfId="0" applyFont="1"/>
    <xf numFmtId="0" fontId="14" fillId="0" borderId="22" xfId="2" applyFont="1" applyBorder="1"/>
    <xf numFmtId="0" fontId="14" fillId="0" borderId="22" xfId="2" applyFont="1" applyBorder="1" applyAlignment="1">
      <alignment horizontal="center"/>
    </xf>
    <xf numFmtId="0" fontId="13" fillId="0" borderId="23" xfId="2" applyFont="1" applyBorder="1"/>
    <xf numFmtId="0" fontId="13" fillId="0" borderId="0" xfId="2" applyFont="1" applyBorder="1"/>
    <xf numFmtId="3" fontId="13" fillId="0" borderId="23" xfId="2" applyNumberFormat="1" applyFont="1" applyBorder="1"/>
    <xf numFmtId="0" fontId="13" fillId="0" borderId="22" xfId="2" applyFont="1" applyBorder="1"/>
    <xf numFmtId="0" fontId="13" fillId="0" borderId="20" xfId="2" applyFont="1" applyBorder="1"/>
    <xf numFmtId="3" fontId="13" fillId="0" borderId="22" xfId="2" applyNumberFormat="1" applyFont="1" applyBorder="1"/>
    <xf numFmtId="0" fontId="13" fillId="0" borderId="36" xfId="2" applyFont="1" applyBorder="1"/>
    <xf numFmtId="0" fontId="13" fillId="0" borderId="60" xfId="2" applyFont="1" applyBorder="1"/>
    <xf numFmtId="3" fontId="13" fillId="0" borderId="36" xfId="2" applyNumberFormat="1" applyFont="1" applyBorder="1"/>
    <xf numFmtId="0" fontId="14" fillId="0" borderId="20" xfId="2" applyFont="1" applyBorder="1"/>
    <xf numFmtId="3" fontId="14" fillId="0" borderId="22" xfId="2" applyNumberFormat="1" applyFont="1" applyBorder="1"/>
    <xf numFmtId="0" fontId="15" fillId="0" borderId="4" xfId="0" applyFont="1" applyBorder="1" applyAlignment="1">
      <alignment horizontal="center"/>
    </xf>
    <xf numFmtId="0" fontId="15" fillId="0" borderId="8" xfId="0" applyFont="1" applyBorder="1" applyAlignment="1">
      <alignment horizontal="left" vertical="center"/>
    </xf>
    <xf numFmtId="3" fontId="15" fillId="0" borderId="8" xfId="0" applyNumberFormat="1" applyFont="1" applyBorder="1" applyAlignment="1">
      <alignment horizontal="right"/>
    </xf>
    <xf numFmtId="3" fontId="15" fillId="0" borderId="8" xfId="0" applyNumberFormat="1" applyFont="1" applyBorder="1" applyAlignment="1">
      <alignment horizontal="right" vertical="center"/>
    </xf>
    <xf numFmtId="3" fontId="15" fillId="0" borderId="8" xfId="0" applyNumberFormat="1" applyFont="1" applyBorder="1"/>
    <xf numFmtId="0" fontId="15" fillId="0" borderId="8" xfId="0" applyFont="1" applyBorder="1"/>
    <xf numFmtId="0" fontId="16" fillId="0" borderId="4" xfId="0" applyFont="1" applyBorder="1"/>
    <xf numFmtId="3" fontId="16" fillId="0" borderId="4" xfId="0" applyNumberFormat="1" applyFont="1" applyBorder="1"/>
    <xf numFmtId="3" fontId="0" fillId="0" borderId="8" xfId="0" applyNumberFormat="1" applyFont="1" applyBorder="1"/>
    <xf numFmtId="3" fontId="0" fillId="0" borderId="14" xfId="0" applyNumberFormat="1" applyFill="1" applyBorder="1" applyAlignment="1"/>
    <xf numFmtId="0" fontId="6" fillId="0" borderId="4" xfId="0" applyFont="1" applyFill="1" applyBorder="1"/>
    <xf numFmtId="3" fontId="0" fillId="0" borderId="35" xfId="0" applyNumberFormat="1" applyBorder="1" applyAlignment="1">
      <alignment horizontal="right"/>
    </xf>
    <xf numFmtId="3" fontId="0" fillId="0" borderId="15" xfId="0" applyNumberFormat="1" applyBorder="1" applyAlignment="1"/>
    <xf numFmtId="3" fontId="0" fillId="0" borderId="67" xfId="0" applyNumberFormat="1" applyBorder="1" applyAlignment="1"/>
    <xf numFmtId="3" fontId="0" fillId="0" borderId="5" xfId="0" applyNumberFormat="1" applyFont="1" applyFill="1" applyBorder="1" applyAlignment="1"/>
    <xf numFmtId="3" fontId="0" fillId="0" borderId="32" xfId="0" applyNumberFormat="1" applyFont="1" applyFill="1" applyBorder="1" applyAlignment="1"/>
    <xf numFmtId="3" fontId="4" fillId="0" borderId="5" xfId="0" applyNumberFormat="1" applyFont="1" applyBorder="1" applyAlignment="1"/>
    <xf numFmtId="3" fontId="4" fillId="0" borderId="32" xfId="0" applyNumberFormat="1" applyFont="1" applyBorder="1" applyAlignment="1"/>
    <xf numFmtId="3" fontId="0" fillId="0" borderId="5" xfId="0" applyNumberFormat="1" applyBorder="1" applyAlignment="1"/>
    <xf numFmtId="3" fontId="0" fillId="0" borderId="32" xfId="0" applyNumberFormat="1" applyBorder="1" applyAlignment="1"/>
    <xf numFmtId="3" fontId="0" fillId="0" borderId="5" xfId="0" applyNumberFormat="1" applyBorder="1" applyAlignment="1">
      <alignment horizontal="right"/>
    </xf>
    <xf numFmtId="3" fontId="0" fillId="0" borderId="32" xfId="0" applyNumberFormat="1" applyBorder="1" applyAlignment="1">
      <alignment horizontal="righ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3" fontId="0" fillId="0" borderId="65" xfId="0" applyNumberFormat="1" applyBorder="1" applyAlignment="1"/>
    <xf numFmtId="3" fontId="0" fillId="0" borderId="66" xfId="0" applyNumberFormat="1" applyBorder="1" applyAlignment="1"/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63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3" fontId="0" fillId="0" borderId="3" xfId="0" applyNumberFormat="1" applyBorder="1" applyAlignment="1"/>
    <xf numFmtId="3" fontId="0" fillId="0" borderId="11" xfId="0" applyNumberFormat="1" applyBorder="1" applyAlignment="1"/>
    <xf numFmtId="3" fontId="0" fillId="0" borderId="3" xfId="0" applyNumberFormat="1" applyFill="1" applyBorder="1" applyAlignment="1"/>
    <xf numFmtId="3" fontId="0" fillId="0" borderId="11" xfId="0" applyNumberFormat="1" applyFill="1" applyBorder="1" applyAlignment="1"/>
    <xf numFmtId="3" fontId="0" fillId="0" borderId="3" xfId="0" applyNumberFormat="1" applyFill="1" applyBorder="1" applyAlignment="1">
      <alignment horizontal="right"/>
    </xf>
    <xf numFmtId="3" fontId="0" fillId="0" borderId="11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61" xfId="0" applyNumberForma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3" fontId="0" fillId="0" borderId="1" xfId="0" applyNumberFormat="1" applyFill="1" applyBorder="1" applyAlignment="1"/>
    <xf numFmtId="3" fontId="0" fillId="0" borderId="61" xfId="0" applyNumberFormat="1" applyFill="1" applyBorder="1" applyAlignment="1"/>
    <xf numFmtId="3" fontId="0" fillId="0" borderId="1" xfId="0" applyNumberFormat="1" applyBorder="1" applyAlignment="1"/>
    <xf numFmtId="3" fontId="0" fillId="0" borderId="61" xfId="0" applyNumberFormat="1" applyBorder="1" applyAlignment="1"/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3" fontId="0" fillId="0" borderId="25" xfId="0" applyNumberFormat="1" applyFill="1" applyBorder="1" applyAlignment="1"/>
    <xf numFmtId="3" fontId="0" fillId="0" borderId="62" xfId="0" applyNumberFormat="1" applyFill="1" applyBorder="1" applyAlignment="1"/>
    <xf numFmtId="0" fontId="0" fillId="0" borderId="29" xfId="0" applyBorder="1" applyAlignment="1">
      <alignment horizontal="center" vertical="center"/>
    </xf>
    <xf numFmtId="3" fontId="0" fillId="0" borderId="25" xfId="0" applyNumberFormat="1" applyBorder="1" applyAlignment="1"/>
    <xf numFmtId="3" fontId="0" fillId="0" borderId="62" xfId="0" applyNumberFormat="1" applyBorder="1" applyAlignment="1"/>
    <xf numFmtId="3" fontId="0" fillId="0" borderId="3" xfId="0" applyNumberFormat="1" applyFont="1" applyFill="1" applyBorder="1" applyAlignment="1"/>
    <xf numFmtId="3" fontId="0" fillId="0" borderId="11" xfId="0" applyNumberFormat="1" applyFont="1" applyFill="1" applyBorder="1" applyAlignment="1"/>
    <xf numFmtId="0" fontId="1" fillId="0" borderId="25" xfId="0" applyFont="1" applyBorder="1" applyAlignment="1">
      <alignment horizontal="left"/>
    </xf>
    <xf numFmtId="0" fontId="1" fillId="0" borderId="64" xfId="0" applyFont="1" applyBorder="1" applyAlignment="1">
      <alignment horizontal="left"/>
    </xf>
    <xf numFmtId="3" fontId="0" fillId="0" borderId="25" xfId="0" applyNumberFormat="1" applyFill="1" applyBorder="1" applyAlignment="1">
      <alignment horizontal="right"/>
    </xf>
    <xf numFmtId="3" fontId="0" fillId="0" borderId="62" xfId="0" applyNumberFormat="1" applyFill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3" fontId="0" fillId="0" borderId="3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0" fontId="0" fillId="0" borderId="64" xfId="0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Alignment="1"/>
    <xf numFmtId="0" fontId="0" fillId="0" borderId="39" xfId="0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30" xfId="0" applyFont="1" applyFill="1" applyBorder="1" applyAlignment="1">
      <alignment horizontal="left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Font="1" applyBorder="1" applyAlignment="1">
      <alignment horizontal="center" vertical="center"/>
    </xf>
    <xf numFmtId="0" fontId="0" fillId="0" borderId="68" xfId="0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70" xfId="0" applyFill="1" applyBorder="1" applyAlignment="1">
      <alignment horizontal="left"/>
    </xf>
    <xf numFmtId="0" fontId="0" fillId="0" borderId="60" xfId="0" applyFont="1" applyFill="1" applyBorder="1" applyAlignment="1">
      <alignment horizontal="left"/>
    </xf>
    <xf numFmtId="0" fontId="0" fillId="0" borderId="71" xfId="0" applyFont="1" applyFill="1" applyBorder="1" applyAlignment="1">
      <alignment horizontal="left"/>
    </xf>
    <xf numFmtId="0" fontId="0" fillId="0" borderId="36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5" xfId="0" applyFill="1" applyBorder="1" applyAlignment="1">
      <alignment horizontal="left"/>
    </xf>
    <xf numFmtId="0" fontId="0" fillId="0" borderId="64" xfId="0" applyFont="1" applyFill="1" applyBorder="1" applyAlignment="1">
      <alignment horizontal="left"/>
    </xf>
    <xf numFmtId="0" fontId="0" fillId="0" borderId="31" xfId="0" applyFont="1" applyFill="1" applyBorder="1" applyAlignment="1">
      <alignment horizontal="left"/>
    </xf>
    <xf numFmtId="0" fontId="0" fillId="0" borderId="22" xfId="0" applyFont="1" applyBorder="1" applyAlignment="1">
      <alignment horizontal="center"/>
    </xf>
    <xf numFmtId="164" fontId="0" fillId="0" borderId="7" xfId="0" applyNumberFormat="1" applyBorder="1" applyAlignment="1"/>
    <xf numFmtId="164" fontId="0" fillId="0" borderId="4" xfId="0" applyNumberFormat="1" applyBorder="1" applyAlignment="1"/>
    <xf numFmtId="0" fontId="0" fillId="0" borderId="68" xfId="0" applyFont="1" applyFill="1" applyBorder="1" applyAlignment="1">
      <alignment horizontal="left"/>
    </xf>
    <xf numFmtId="0" fontId="0" fillId="0" borderId="69" xfId="0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29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30" xfId="0" applyFill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6" xfId="0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0" fillId="0" borderId="80" xfId="0" applyBorder="1" applyAlignment="1">
      <alignment horizontal="right"/>
    </xf>
    <xf numFmtId="0" fontId="1" fillId="0" borderId="72" xfId="0" applyFont="1" applyBorder="1" applyAlignment="1">
      <alignment horizontal="center" vertical="center"/>
    </xf>
    <xf numFmtId="0" fontId="0" fillId="0" borderId="73" xfId="0" applyBorder="1" applyAlignment="1"/>
    <xf numFmtId="0" fontId="0" fillId="0" borderId="74" xfId="0" applyBorder="1" applyAlignment="1"/>
    <xf numFmtId="0" fontId="1" fillId="0" borderId="75" xfId="0" applyFont="1" applyBorder="1" applyAlignment="1">
      <alignment horizontal="center" vertical="center"/>
    </xf>
    <xf numFmtId="0" fontId="0" fillId="0" borderId="76" xfId="0" applyBorder="1" applyAlignment="1"/>
    <xf numFmtId="0" fontId="0" fillId="0" borderId="25" xfId="0" applyBorder="1" applyAlignment="1"/>
    <xf numFmtId="0" fontId="0" fillId="0" borderId="31" xfId="0" applyBorder="1" applyAlignment="1"/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9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5" fillId="0" borderId="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0" fillId="0" borderId="3" xfId="0" applyFill="1" applyBorder="1" applyAlignment="1">
      <alignment horizontal="left"/>
    </xf>
    <xf numFmtId="0" fontId="0" fillId="0" borderId="8" xfId="0" applyFill="1" applyBorder="1" applyAlignment="1"/>
    <xf numFmtId="0" fontId="0" fillId="0" borderId="8" xfId="0" applyFont="1" applyFill="1" applyBorder="1" applyAlignment="1"/>
    <xf numFmtId="0" fontId="0" fillId="0" borderId="64" xfId="0" applyFont="1" applyBorder="1" applyAlignment="1">
      <alignment horizontal="right"/>
    </xf>
    <xf numFmtId="0" fontId="4" fillId="0" borderId="4" xfId="0" applyFont="1" applyFill="1" applyBorder="1" applyAlignment="1"/>
    <xf numFmtId="0" fontId="0" fillId="0" borderId="9" xfId="0" applyFont="1" applyFill="1" applyBorder="1" applyAlignment="1"/>
    <xf numFmtId="0" fontId="0" fillId="0" borderId="8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4" fillId="0" borderId="20" xfId="2" applyFont="1" applyBorder="1" applyAlignment="1">
      <alignment horizontal="center"/>
    </xf>
    <xf numFmtId="0" fontId="1" fillId="0" borderId="56" xfId="0" applyFont="1" applyBorder="1" applyAlignment="1">
      <alignment horizontal="right" vertical="center" wrapText="1"/>
    </xf>
  </cellXfs>
  <cellStyles count="4">
    <cellStyle name="Normál" xfId="0" builtinId="0"/>
    <cellStyle name="Normál_3.melléklet" xfId="1"/>
    <cellStyle name="Normál_7.melléklet" xfId="2"/>
    <cellStyle name="Stílus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4.&#233;v/Nagyiv&#225;ni%20&#214;nkorm&#225;nyzat/Nagyiv&#225;n-2014.&#233;vi%20z&#225;rsz&#225;mad&#225;s/mell&#233;kletek-2014%20%20z&#225;rsz&#225;mad&#225;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melléklet"/>
      <sheetName val="1a.melléklet"/>
      <sheetName val="2.melléklet"/>
      <sheetName val="2a.melléklet"/>
      <sheetName val="3.melléklet"/>
      <sheetName val="4. melléklet"/>
      <sheetName val="5. melléklet"/>
      <sheetName val="6.melléklet"/>
      <sheetName val="7.melléklet"/>
      <sheetName val="1.függelék"/>
      <sheetName val="2. függelé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8"/>
  <sheetViews>
    <sheetView zoomScale="103" zoomScaleNormal="103" workbookViewId="0">
      <selection activeCell="A2" sqref="A2:L2"/>
    </sheetView>
  </sheetViews>
  <sheetFormatPr defaultRowHeight="12.75"/>
  <cols>
    <col min="5" max="5" width="16.42578125" customWidth="1"/>
    <col min="6" max="6" width="0" hidden="1" customWidth="1"/>
    <col min="7" max="7" width="6.42578125" customWidth="1"/>
    <col min="8" max="8" width="4.5703125" customWidth="1"/>
    <col min="9" max="9" width="10.7109375" customWidth="1"/>
    <col min="10" max="10" width="11" bestFit="1" customWidth="1"/>
    <col min="12" max="12" width="9.42578125" customWidth="1"/>
    <col min="14" max="15" width="5.85546875" customWidth="1"/>
  </cols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252"/>
      <c r="L1" s="252"/>
      <c r="M1" s="2"/>
      <c r="N1" s="2"/>
      <c r="O1" s="1"/>
    </row>
    <row r="2" spans="1:16">
      <c r="A2" s="252" t="s">
        <v>336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1"/>
      <c r="N2" s="2"/>
      <c r="O2" s="2"/>
    </row>
    <row r="3" spans="1:16" ht="40.5" customHeight="1">
      <c r="A3" s="263" t="s">
        <v>330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31"/>
      <c r="N3" s="31"/>
      <c r="O3" s="31"/>
      <c r="P3" s="31"/>
    </row>
    <row r="4" spans="1:16" ht="15">
      <c r="A4" s="3"/>
      <c r="B4" s="3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4"/>
      <c r="O4" s="4"/>
    </row>
    <row r="5" spans="1:16">
      <c r="H5" s="1"/>
      <c r="I5" s="1"/>
      <c r="J5" s="1"/>
      <c r="K5" s="253" t="s">
        <v>0</v>
      </c>
      <c r="L5" s="253"/>
      <c r="M5" s="2"/>
      <c r="N5" s="2"/>
      <c r="O5" s="1"/>
    </row>
    <row r="6" spans="1:16">
      <c r="A6" s="265" t="s">
        <v>1</v>
      </c>
      <c r="B6" s="266"/>
      <c r="C6" s="266"/>
      <c r="D6" s="266"/>
      <c r="E6" s="266"/>
      <c r="F6" s="267"/>
      <c r="G6" s="258" t="s">
        <v>86</v>
      </c>
      <c r="H6" s="259"/>
      <c r="I6" s="259"/>
      <c r="J6" s="260"/>
      <c r="K6" s="258" t="s">
        <v>89</v>
      </c>
      <c r="L6" s="278"/>
      <c r="M6" s="29"/>
    </row>
    <row r="7" spans="1:16">
      <c r="A7" s="268"/>
      <c r="B7" s="269"/>
      <c r="C7" s="269"/>
      <c r="D7" s="269"/>
      <c r="E7" s="269"/>
      <c r="F7" s="270"/>
      <c r="G7" s="261"/>
      <c r="H7" s="262"/>
      <c r="I7" s="262"/>
      <c r="J7" s="262"/>
      <c r="K7" s="261"/>
      <c r="L7" s="271"/>
      <c r="M7" s="29"/>
    </row>
    <row r="8" spans="1:16">
      <c r="A8" s="268"/>
      <c r="B8" s="269"/>
      <c r="C8" s="269"/>
      <c r="D8" s="269"/>
      <c r="E8" s="269"/>
      <c r="F8" s="270"/>
      <c r="G8" s="258" t="s">
        <v>87</v>
      </c>
      <c r="H8" s="272"/>
      <c r="I8" s="242" t="s">
        <v>144</v>
      </c>
      <c r="J8" s="242" t="s">
        <v>145</v>
      </c>
      <c r="K8" s="240" t="s">
        <v>90</v>
      </c>
      <c r="L8" s="30" t="s">
        <v>102</v>
      </c>
      <c r="M8" s="29"/>
    </row>
    <row r="9" spans="1:16">
      <c r="A9" s="261"/>
      <c r="B9" s="262"/>
      <c r="C9" s="262"/>
      <c r="D9" s="262"/>
      <c r="E9" s="262"/>
      <c r="F9" s="271"/>
      <c r="G9" s="261"/>
      <c r="H9" s="273"/>
      <c r="I9" s="243"/>
      <c r="J9" s="243"/>
      <c r="K9" s="241"/>
      <c r="L9" s="48" t="s">
        <v>91</v>
      </c>
      <c r="M9" s="29"/>
    </row>
    <row r="10" spans="1:16" ht="15">
      <c r="A10" s="5" t="s">
        <v>2</v>
      </c>
      <c r="B10" s="5"/>
      <c r="C10" s="6"/>
      <c r="D10" s="6"/>
      <c r="E10" s="6"/>
      <c r="F10" s="5"/>
      <c r="G10" s="256">
        <v>0</v>
      </c>
      <c r="H10" s="257"/>
      <c r="I10" s="77">
        <v>0</v>
      </c>
      <c r="J10" s="77">
        <v>0</v>
      </c>
      <c r="K10" s="76">
        <v>0</v>
      </c>
      <c r="L10" s="103"/>
      <c r="M10" s="22"/>
      <c r="O10" s="7"/>
    </row>
    <row r="11" spans="1:16" ht="15">
      <c r="A11" s="8" t="s">
        <v>3</v>
      </c>
      <c r="B11" s="8"/>
      <c r="C11" s="9"/>
      <c r="D11" s="9"/>
      <c r="E11" s="9"/>
      <c r="F11" s="8"/>
      <c r="G11" s="281">
        <v>8830</v>
      </c>
      <c r="H11" s="282"/>
      <c r="I11" s="79">
        <v>8830</v>
      </c>
      <c r="J11" s="79">
        <v>8830</v>
      </c>
      <c r="K11" s="78">
        <v>10498</v>
      </c>
      <c r="L11" s="101">
        <f t="shared" ref="L11:L18" si="0">(K11/J11)*100</f>
        <v>118.89014722536805</v>
      </c>
      <c r="M11" s="22"/>
    </row>
    <row r="12" spans="1:16" ht="15">
      <c r="A12" s="8" t="s">
        <v>4</v>
      </c>
      <c r="B12" s="8"/>
      <c r="C12" s="9"/>
      <c r="D12" s="9"/>
      <c r="E12" s="9"/>
      <c r="F12" s="8"/>
      <c r="G12" s="244">
        <v>0</v>
      </c>
      <c r="H12" s="245"/>
      <c r="I12" s="80">
        <v>0</v>
      </c>
      <c r="J12" s="80">
        <v>0</v>
      </c>
      <c r="K12" s="63">
        <v>0</v>
      </c>
      <c r="L12" s="101"/>
      <c r="M12" s="22"/>
    </row>
    <row r="13" spans="1:16" ht="15">
      <c r="A13" s="8" t="s">
        <v>5</v>
      </c>
      <c r="B13" s="8"/>
      <c r="C13" s="9"/>
      <c r="D13" s="9"/>
      <c r="E13" s="9"/>
      <c r="F13" s="8"/>
      <c r="G13" s="279">
        <v>0</v>
      </c>
      <c r="H13" s="280"/>
      <c r="I13" s="82">
        <v>0</v>
      </c>
      <c r="J13" s="82">
        <v>0</v>
      </c>
      <c r="K13" s="81">
        <v>0</v>
      </c>
      <c r="L13" s="101"/>
      <c r="M13" s="22"/>
    </row>
    <row r="14" spans="1:16" ht="15">
      <c r="A14" s="11" t="s">
        <v>6</v>
      </c>
      <c r="B14" s="12"/>
      <c r="C14" s="13"/>
      <c r="D14" s="13"/>
      <c r="E14" s="14"/>
      <c r="F14" s="11"/>
      <c r="G14" s="231">
        <f>SUM(G10:G13)</f>
        <v>8830</v>
      </c>
      <c r="H14" s="232"/>
      <c r="I14" s="83">
        <f>SUM(I10:I13)</f>
        <v>8830</v>
      </c>
      <c r="J14" s="83">
        <f>SUM(J10:J13)</f>
        <v>8830</v>
      </c>
      <c r="K14" s="70">
        <f>SUM(K10:K13)</f>
        <v>10498</v>
      </c>
      <c r="L14" s="104">
        <f t="shared" si="0"/>
        <v>118.89014722536805</v>
      </c>
      <c r="M14" s="23"/>
    </row>
    <row r="15" spans="1:16" ht="15">
      <c r="A15" s="8" t="s">
        <v>7</v>
      </c>
      <c r="B15" s="8"/>
      <c r="C15" s="9"/>
      <c r="D15" s="9"/>
      <c r="E15" s="9"/>
      <c r="F15" s="8"/>
      <c r="G15" s="256">
        <v>0</v>
      </c>
      <c r="H15" s="257"/>
      <c r="I15" s="77">
        <v>0</v>
      </c>
      <c r="J15" s="77">
        <v>0</v>
      </c>
      <c r="K15" s="76">
        <v>0</v>
      </c>
      <c r="L15" s="101"/>
      <c r="M15" s="22"/>
    </row>
    <row r="16" spans="1:16" ht="15">
      <c r="A16" s="8" t="s">
        <v>8</v>
      </c>
      <c r="B16" s="8"/>
      <c r="C16" s="9"/>
      <c r="D16" s="9"/>
      <c r="E16" s="9"/>
      <c r="F16" s="8"/>
      <c r="G16" s="246">
        <v>8344</v>
      </c>
      <c r="H16" s="247"/>
      <c r="I16" s="85">
        <v>8344</v>
      </c>
      <c r="J16" s="85">
        <v>8344</v>
      </c>
      <c r="K16" s="67">
        <v>6028</v>
      </c>
      <c r="L16" s="101">
        <f t="shared" si="0"/>
        <v>72.243528283796749</v>
      </c>
      <c r="M16" s="22"/>
    </row>
    <row r="17" spans="1:16" ht="15">
      <c r="A17" s="8" t="s">
        <v>9</v>
      </c>
      <c r="B17" s="8"/>
      <c r="C17" s="9"/>
      <c r="D17" s="9"/>
      <c r="E17" s="9"/>
      <c r="F17" s="8"/>
      <c r="G17" s="276">
        <v>400</v>
      </c>
      <c r="H17" s="277"/>
      <c r="I17" s="86">
        <v>400</v>
      </c>
      <c r="J17" s="86">
        <v>400</v>
      </c>
      <c r="K17" s="69">
        <v>1</v>
      </c>
      <c r="L17" s="101">
        <f t="shared" si="0"/>
        <v>0.25</v>
      </c>
      <c r="M17" s="22"/>
      <c r="O17" s="7"/>
    </row>
    <row r="18" spans="1:16" ht="15">
      <c r="A18" s="11" t="s">
        <v>10</v>
      </c>
      <c r="B18" s="12"/>
      <c r="C18" s="13"/>
      <c r="D18" s="13"/>
      <c r="E18" s="14"/>
      <c r="F18" s="11"/>
      <c r="G18" s="231">
        <f>SUM(G15:G17)</f>
        <v>8744</v>
      </c>
      <c r="H18" s="232"/>
      <c r="I18" s="83">
        <f>SUM(I15:I17)</f>
        <v>8744</v>
      </c>
      <c r="J18" s="83">
        <f>SUM(J15:J17)</f>
        <v>8744</v>
      </c>
      <c r="K18" s="87">
        <f>SUM(K15:K17)</f>
        <v>6029</v>
      </c>
      <c r="L18" s="104">
        <f t="shared" si="0"/>
        <v>68.95013723696249</v>
      </c>
      <c r="M18" s="23"/>
      <c r="P18" s="7"/>
    </row>
    <row r="19" spans="1:16" ht="15">
      <c r="A19" s="8" t="s">
        <v>11</v>
      </c>
      <c r="B19" s="8"/>
      <c r="C19" s="9"/>
      <c r="D19" s="9"/>
      <c r="E19" s="9"/>
      <c r="F19" s="8"/>
      <c r="G19" s="276">
        <v>800</v>
      </c>
      <c r="H19" s="277"/>
      <c r="I19" s="86">
        <v>800</v>
      </c>
      <c r="J19" s="86">
        <v>800</v>
      </c>
      <c r="K19" s="69">
        <v>963</v>
      </c>
      <c r="L19" s="101">
        <f>(K19/J19)*100</f>
        <v>120.37500000000001</v>
      </c>
      <c r="M19" s="22"/>
    </row>
    <row r="20" spans="1:16" ht="15">
      <c r="A20" s="12" t="s">
        <v>12</v>
      </c>
      <c r="B20" s="12"/>
      <c r="C20" s="13"/>
      <c r="D20" s="13"/>
      <c r="E20" s="13"/>
      <c r="F20" s="12"/>
      <c r="G20" s="231">
        <f>SUM(G19:G19)</f>
        <v>800</v>
      </c>
      <c r="H20" s="232"/>
      <c r="I20" s="83">
        <f>SUM(I19:I19)</f>
        <v>800</v>
      </c>
      <c r="J20" s="83">
        <f>SUM(J19:J19)</f>
        <v>800</v>
      </c>
      <c r="K20" s="87">
        <f>SUM(K19:K19)</f>
        <v>963</v>
      </c>
      <c r="L20" s="104">
        <f>(K20/J20)*100</f>
        <v>120.37500000000001</v>
      </c>
      <c r="M20" s="23"/>
    </row>
    <row r="21" spans="1:16" ht="15">
      <c r="A21" s="8" t="s">
        <v>107</v>
      </c>
      <c r="B21" s="8"/>
      <c r="C21" s="9"/>
      <c r="D21" s="9"/>
      <c r="E21" s="9"/>
      <c r="F21" s="7"/>
      <c r="G21" s="254">
        <v>34966</v>
      </c>
      <c r="H21" s="255"/>
      <c r="I21" s="88">
        <v>34966</v>
      </c>
      <c r="J21" s="88">
        <v>34966</v>
      </c>
      <c r="K21" s="74">
        <v>34966</v>
      </c>
      <c r="L21" s="101">
        <f>(K21/J21)*100</f>
        <v>100</v>
      </c>
      <c r="M21" s="22"/>
    </row>
    <row r="22" spans="1:16" ht="15">
      <c r="A22" s="8" t="s">
        <v>108</v>
      </c>
      <c r="B22" s="8"/>
      <c r="C22" s="9"/>
      <c r="D22" s="9"/>
      <c r="E22" s="9"/>
      <c r="F22" s="7"/>
      <c r="G22" s="246">
        <v>18766</v>
      </c>
      <c r="H22" s="247"/>
      <c r="I22" s="85">
        <v>18766</v>
      </c>
      <c r="J22" s="85">
        <v>18766</v>
      </c>
      <c r="K22" s="67">
        <v>18766</v>
      </c>
      <c r="L22" s="101">
        <f>(K22/J22)*100</f>
        <v>100</v>
      </c>
      <c r="M22" s="22"/>
    </row>
    <row r="23" spans="1:16" ht="15">
      <c r="A23" s="287" t="s">
        <v>94</v>
      </c>
      <c r="B23" s="288"/>
      <c r="C23" s="288"/>
      <c r="D23" s="288"/>
      <c r="E23" s="9"/>
      <c r="F23" s="7"/>
      <c r="G23" s="246">
        <v>0</v>
      </c>
      <c r="H23" s="247"/>
      <c r="I23" s="85">
        <v>0</v>
      </c>
      <c r="J23" s="85">
        <v>0</v>
      </c>
      <c r="K23" s="67">
        <v>0</v>
      </c>
      <c r="L23" s="101">
        <v>0</v>
      </c>
      <c r="M23" s="22"/>
    </row>
    <row r="24" spans="1:16" ht="15">
      <c r="A24" s="8" t="s">
        <v>13</v>
      </c>
      <c r="B24" s="8"/>
      <c r="C24" s="9"/>
      <c r="D24" s="9"/>
      <c r="E24" s="9"/>
      <c r="F24" s="7"/>
      <c r="G24" s="246">
        <v>11613</v>
      </c>
      <c r="H24" s="247"/>
      <c r="I24" s="85">
        <v>11613</v>
      </c>
      <c r="J24" s="85">
        <v>11753</v>
      </c>
      <c r="K24" s="67">
        <v>11753</v>
      </c>
      <c r="L24" s="101">
        <f t="shared" ref="L24:L38" si="1">(K24/J24)*100</f>
        <v>100</v>
      </c>
      <c r="M24" s="22"/>
      <c r="O24" s="7"/>
    </row>
    <row r="25" spans="1:16" ht="15">
      <c r="A25" s="8" t="s">
        <v>14</v>
      </c>
      <c r="B25" s="8"/>
      <c r="C25" s="9"/>
      <c r="D25" s="9"/>
      <c r="E25" s="9"/>
      <c r="F25" s="7"/>
      <c r="G25" s="246">
        <v>0</v>
      </c>
      <c r="H25" s="247"/>
      <c r="I25" s="85">
        <v>3536</v>
      </c>
      <c r="J25" s="85">
        <v>2529</v>
      </c>
      <c r="K25" s="67">
        <v>2529</v>
      </c>
      <c r="L25" s="101">
        <f t="shared" si="1"/>
        <v>100</v>
      </c>
      <c r="M25" s="22"/>
      <c r="O25" s="7"/>
    </row>
    <row r="26" spans="1:16" ht="15">
      <c r="A26" s="274" t="s">
        <v>146</v>
      </c>
      <c r="B26" s="275"/>
      <c r="C26" s="275"/>
      <c r="D26" s="275"/>
      <c r="E26" s="275"/>
      <c r="F26" s="7"/>
      <c r="G26" s="248">
        <v>0</v>
      </c>
      <c r="H26" s="249"/>
      <c r="I26" s="119">
        <v>0</v>
      </c>
      <c r="J26" s="119">
        <v>5000</v>
      </c>
      <c r="K26" s="116">
        <v>5000</v>
      </c>
      <c r="L26" s="101">
        <f>(K26/J26)*100</f>
        <v>100</v>
      </c>
      <c r="M26" s="22"/>
    </row>
    <row r="27" spans="1:16" ht="15">
      <c r="A27" s="283" t="s">
        <v>85</v>
      </c>
      <c r="B27" s="284"/>
      <c r="C27" s="284"/>
      <c r="D27" s="284"/>
      <c r="E27" s="284"/>
      <c r="F27" s="7"/>
      <c r="G27" s="285">
        <v>14628</v>
      </c>
      <c r="H27" s="286"/>
      <c r="I27" s="120">
        <v>16216</v>
      </c>
      <c r="J27" s="121">
        <v>19423</v>
      </c>
      <c r="K27" s="122">
        <v>19423</v>
      </c>
      <c r="L27" s="101">
        <f t="shared" si="1"/>
        <v>100</v>
      </c>
      <c r="M27" s="22"/>
    </row>
    <row r="28" spans="1:16" ht="15">
      <c r="A28" s="11" t="s">
        <v>15</v>
      </c>
      <c r="B28" s="12"/>
      <c r="C28" s="13"/>
      <c r="D28" s="13"/>
      <c r="E28" s="14"/>
      <c r="F28" s="15"/>
      <c r="G28" s="231">
        <f>SUM(G21:H27)</f>
        <v>79973</v>
      </c>
      <c r="H28" s="232"/>
      <c r="I28" s="83">
        <f>SUM(I21:I27)</f>
        <v>85097</v>
      </c>
      <c r="J28" s="83">
        <f>SUM(J21:J27)</f>
        <v>92437</v>
      </c>
      <c r="K28" s="83">
        <f>SUM(K21:K27)</f>
        <v>92437</v>
      </c>
      <c r="L28" s="104">
        <f t="shared" si="1"/>
        <v>100</v>
      </c>
      <c r="M28" s="23"/>
    </row>
    <row r="29" spans="1:16" ht="15">
      <c r="A29" s="8" t="s">
        <v>165</v>
      </c>
      <c r="B29" s="8"/>
      <c r="C29" s="9"/>
      <c r="D29" s="9"/>
      <c r="E29" s="9"/>
      <c r="F29" s="7"/>
      <c r="G29" s="250">
        <v>2076</v>
      </c>
      <c r="H29" s="251"/>
      <c r="I29" s="84">
        <v>2076</v>
      </c>
      <c r="J29" s="84">
        <v>759</v>
      </c>
      <c r="K29" s="63">
        <v>759</v>
      </c>
      <c r="L29" s="103">
        <f t="shared" si="1"/>
        <v>100</v>
      </c>
      <c r="M29" s="23"/>
    </row>
    <row r="30" spans="1:16" ht="15">
      <c r="A30" s="8" t="s">
        <v>162</v>
      </c>
      <c r="B30" s="8"/>
      <c r="C30" s="9"/>
      <c r="D30" s="9"/>
      <c r="E30" s="9"/>
      <c r="F30" s="7"/>
      <c r="G30" s="289">
        <v>0</v>
      </c>
      <c r="H30" s="290"/>
      <c r="I30" s="84">
        <v>0</v>
      </c>
      <c r="J30" s="84">
        <v>1512</v>
      </c>
      <c r="K30" s="63">
        <v>1144</v>
      </c>
      <c r="L30" s="101">
        <f>(K30/J30)*100</f>
        <v>75.661375661375658</v>
      </c>
      <c r="M30" s="23"/>
    </row>
    <row r="31" spans="1:16" ht="15">
      <c r="A31" s="8" t="s">
        <v>147</v>
      </c>
      <c r="B31" s="8"/>
      <c r="C31" s="9"/>
      <c r="D31" s="9"/>
      <c r="E31" s="9"/>
      <c r="F31" s="7"/>
      <c r="G31" s="289">
        <v>0</v>
      </c>
      <c r="H31" s="290"/>
      <c r="I31" s="84">
        <v>4289</v>
      </c>
      <c r="J31" s="84">
        <v>6850</v>
      </c>
      <c r="K31" s="63">
        <v>6850</v>
      </c>
      <c r="L31" s="101">
        <f>(K31/J31)*100</f>
        <v>100</v>
      </c>
      <c r="M31" s="23"/>
    </row>
    <row r="32" spans="1:16" ht="15">
      <c r="A32" s="8" t="s">
        <v>109</v>
      </c>
      <c r="B32" s="8"/>
      <c r="C32" s="9"/>
      <c r="D32" s="9"/>
      <c r="E32" s="9"/>
      <c r="F32" s="7"/>
      <c r="G32" s="246">
        <v>30</v>
      </c>
      <c r="H32" s="247"/>
      <c r="I32" s="85">
        <v>30</v>
      </c>
      <c r="J32" s="85">
        <v>30</v>
      </c>
      <c r="K32" s="67">
        <v>25</v>
      </c>
      <c r="L32" s="101">
        <f t="shared" si="1"/>
        <v>83.333333333333343</v>
      </c>
      <c r="M32" s="22"/>
    </row>
    <row r="33" spans="1:16" ht="15">
      <c r="A33" s="123" t="s">
        <v>148</v>
      </c>
      <c r="B33" s="8"/>
      <c r="C33" s="9"/>
      <c r="D33" s="9"/>
      <c r="E33" s="9"/>
      <c r="F33" s="7"/>
      <c r="G33" s="246">
        <v>102000</v>
      </c>
      <c r="H33" s="247"/>
      <c r="I33" s="85">
        <v>102000</v>
      </c>
      <c r="J33" s="85">
        <v>131270</v>
      </c>
      <c r="K33" s="67">
        <v>119851</v>
      </c>
      <c r="L33" s="101">
        <f t="shared" si="1"/>
        <v>91.301135065132939</v>
      </c>
      <c r="M33" s="22"/>
      <c r="O33" t="s">
        <v>92</v>
      </c>
    </row>
    <row r="34" spans="1:16" ht="15">
      <c r="A34" s="123" t="s">
        <v>149</v>
      </c>
      <c r="B34" s="8"/>
      <c r="C34" s="9"/>
      <c r="D34" s="9"/>
      <c r="E34" s="9"/>
      <c r="F34" s="7"/>
      <c r="G34" s="246">
        <v>10000</v>
      </c>
      <c r="H34" s="247"/>
      <c r="I34" s="85">
        <v>10000</v>
      </c>
      <c r="J34" s="85">
        <v>41739</v>
      </c>
      <c r="K34" s="67">
        <v>38175</v>
      </c>
      <c r="L34" s="101">
        <f>(K34/J34)*100</f>
        <v>91.461223316322858</v>
      </c>
      <c r="M34" s="22"/>
      <c r="O34" t="s">
        <v>92</v>
      </c>
    </row>
    <row r="35" spans="1:16" ht="15">
      <c r="A35" s="274" t="s">
        <v>143</v>
      </c>
      <c r="B35" s="275"/>
      <c r="C35" s="275"/>
      <c r="D35" s="275"/>
      <c r="E35" s="275"/>
      <c r="F35" s="7"/>
      <c r="G35" s="248">
        <v>0</v>
      </c>
      <c r="H35" s="249"/>
      <c r="I35" s="85">
        <v>177</v>
      </c>
      <c r="J35" s="85">
        <v>177</v>
      </c>
      <c r="K35" s="117">
        <v>2047</v>
      </c>
      <c r="L35" s="101">
        <f t="shared" si="1"/>
        <v>1156.4971751412429</v>
      </c>
      <c r="M35" s="22"/>
    </row>
    <row r="36" spans="1:16" ht="15">
      <c r="A36" s="274" t="s">
        <v>110</v>
      </c>
      <c r="B36" s="275"/>
      <c r="C36" s="275"/>
      <c r="D36" s="275"/>
      <c r="E36" s="275"/>
      <c r="F36" s="7"/>
      <c r="G36" s="248">
        <v>7785</v>
      </c>
      <c r="H36" s="249"/>
      <c r="I36" s="85">
        <v>8062</v>
      </c>
      <c r="J36" s="85">
        <v>6947</v>
      </c>
      <c r="K36" s="67">
        <v>6439</v>
      </c>
      <c r="L36" s="101">
        <f t="shared" si="1"/>
        <v>92.687491003310782</v>
      </c>
      <c r="M36" s="22"/>
    </row>
    <row r="37" spans="1:16" ht="15">
      <c r="A37" s="274" t="s">
        <v>111</v>
      </c>
      <c r="B37" s="275"/>
      <c r="C37" s="275"/>
      <c r="D37" s="275"/>
      <c r="E37" s="275"/>
      <c r="F37" s="7"/>
      <c r="G37" s="248">
        <v>0</v>
      </c>
      <c r="H37" s="249"/>
      <c r="I37" s="85">
        <v>0</v>
      </c>
      <c r="J37" s="85">
        <v>0</v>
      </c>
      <c r="K37" s="67">
        <v>1684</v>
      </c>
      <c r="L37" s="101"/>
      <c r="M37" s="22"/>
    </row>
    <row r="38" spans="1:16" ht="15">
      <c r="A38" s="8" t="s">
        <v>150</v>
      </c>
      <c r="B38" s="8"/>
      <c r="C38" s="9"/>
      <c r="D38" s="9"/>
      <c r="E38" s="9"/>
      <c r="F38" s="7"/>
      <c r="G38" s="246">
        <v>0</v>
      </c>
      <c r="H38" s="247"/>
      <c r="I38" s="85">
        <v>270</v>
      </c>
      <c r="J38" s="85">
        <v>540</v>
      </c>
      <c r="K38" s="67">
        <v>570</v>
      </c>
      <c r="L38" s="101">
        <f t="shared" si="1"/>
        <v>105.55555555555556</v>
      </c>
      <c r="M38" s="22"/>
      <c r="P38" s="7"/>
    </row>
    <row r="39" spans="1:16" ht="15">
      <c r="A39" s="11" t="s">
        <v>16</v>
      </c>
      <c r="B39" s="12"/>
      <c r="C39" s="13"/>
      <c r="D39" s="13"/>
      <c r="E39" s="14"/>
      <c r="F39" s="15"/>
      <c r="G39" s="238">
        <f>SUM(G29:H38)</f>
        <v>121891</v>
      </c>
      <c r="H39" s="239"/>
      <c r="I39" s="89">
        <f>SUM(I29:I38)</f>
        <v>126904</v>
      </c>
      <c r="J39" s="89">
        <f>SUM(J29:J38)</f>
        <v>189824</v>
      </c>
      <c r="K39" s="89">
        <f>SUM(K29:K38)</f>
        <v>177544</v>
      </c>
      <c r="L39" s="105">
        <f>(K39/J39)*100</f>
        <v>93.530849629130145</v>
      </c>
      <c r="M39" s="23"/>
      <c r="N39" s="7"/>
    </row>
    <row r="40" spans="1:16" ht="15">
      <c r="A40" s="235" t="s">
        <v>137</v>
      </c>
      <c r="B40" s="236"/>
      <c r="C40" s="236"/>
      <c r="D40" s="236"/>
      <c r="E40" s="237"/>
      <c r="F40" s="15"/>
      <c r="G40" s="233">
        <v>0</v>
      </c>
      <c r="H40" s="234"/>
      <c r="I40" s="224">
        <v>0</v>
      </c>
      <c r="J40" s="102">
        <v>0</v>
      </c>
      <c r="K40" s="72">
        <v>175</v>
      </c>
      <c r="L40" s="106"/>
      <c r="M40" s="23"/>
    </row>
    <row r="41" spans="1:16" ht="15">
      <c r="A41" s="39" t="s">
        <v>17</v>
      </c>
      <c r="B41" s="12"/>
      <c r="C41" s="13"/>
      <c r="D41" s="13"/>
      <c r="E41" s="14"/>
      <c r="F41" s="15"/>
      <c r="G41" s="231">
        <f>SUM(G39,G28,G20,G18,G14)</f>
        <v>220238</v>
      </c>
      <c r="H41" s="232"/>
      <c r="I41" s="87">
        <f>SUM(I39,I28,I20,I18,I14)</f>
        <v>230375</v>
      </c>
      <c r="J41" s="87">
        <f>SUM(J39,J28,J20,J18,J14)</f>
        <v>300635</v>
      </c>
      <c r="K41" s="87">
        <f>K14+K18+K20+K28+K39+K40</f>
        <v>287646</v>
      </c>
      <c r="L41" s="107">
        <f>(K41/J41)*100</f>
        <v>95.679478437307694</v>
      </c>
      <c r="M41" s="23"/>
    </row>
    <row r="42" spans="1:16" ht="15">
      <c r="A42" s="235" t="s">
        <v>112</v>
      </c>
      <c r="B42" s="236"/>
      <c r="C42" s="236"/>
      <c r="D42" s="236"/>
      <c r="E42" s="237"/>
      <c r="F42" s="15"/>
      <c r="G42" s="233">
        <v>0</v>
      </c>
      <c r="H42" s="234"/>
      <c r="I42" s="90">
        <v>0</v>
      </c>
      <c r="J42" s="124">
        <v>0</v>
      </c>
      <c r="K42" s="70">
        <v>0</v>
      </c>
      <c r="L42" s="107"/>
      <c r="M42" s="23"/>
    </row>
    <row r="43" spans="1:16" ht="15">
      <c r="A43" s="11" t="s">
        <v>113</v>
      </c>
      <c r="B43" s="12"/>
      <c r="C43" s="13"/>
      <c r="D43" s="13"/>
      <c r="E43" s="14"/>
      <c r="F43" s="15"/>
      <c r="G43" s="227">
        <v>0</v>
      </c>
      <c r="H43" s="228"/>
      <c r="I43" s="91">
        <v>0</v>
      </c>
      <c r="J43" s="91">
        <v>37626</v>
      </c>
      <c r="K43" s="92">
        <v>37626</v>
      </c>
      <c r="L43" s="107">
        <f>(K43/J43)*100</f>
        <v>100</v>
      </c>
      <c r="M43" s="23"/>
    </row>
    <row r="44" spans="1:16" ht="15">
      <c r="A44" s="11" t="s">
        <v>164</v>
      </c>
      <c r="B44" s="12"/>
      <c r="C44" s="13"/>
      <c r="D44" s="13"/>
      <c r="E44" s="14"/>
      <c r="F44" s="15"/>
      <c r="G44" s="227">
        <v>0</v>
      </c>
      <c r="H44" s="228"/>
      <c r="I44" s="91">
        <v>0</v>
      </c>
      <c r="J44" s="91">
        <v>0</v>
      </c>
      <c r="K44" s="92">
        <v>2448</v>
      </c>
      <c r="L44" s="107">
        <v>0</v>
      </c>
      <c r="M44" s="23"/>
    </row>
    <row r="45" spans="1:16" ht="15.75">
      <c r="A45" s="49" t="s">
        <v>18</v>
      </c>
      <c r="B45" s="50"/>
      <c r="C45" s="51"/>
      <c r="D45" s="51"/>
      <c r="E45" s="52"/>
      <c r="F45" s="17"/>
      <c r="G45" s="229">
        <f>SUM(G41:H43)</f>
        <v>220238</v>
      </c>
      <c r="H45" s="230"/>
      <c r="I45" s="93">
        <f>SUM(I41:I43)</f>
        <v>230375</v>
      </c>
      <c r="J45" s="93">
        <f>SUM(J41:J43)</f>
        <v>338261</v>
      </c>
      <c r="K45" s="94">
        <f>SUM(K41:K44)</f>
        <v>327720</v>
      </c>
      <c r="L45" s="108">
        <f>(K45/J45)*100</f>
        <v>96.883767268470194</v>
      </c>
      <c r="M45" s="23"/>
    </row>
    <row r="46" spans="1:16" ht="15.75" thickBot="1">
      <c r="A46" s="40" t="s">
        <v>19</v>
      </c>
      <c r="B46" s="41"/>
      <c r="C46" s="42"/>
      <c r="D46" s="42"/>
      <c r="E46" s="43"/>
      <c r="F46" s="44"/>
      <c r="G46" s="225">
        <v>10000</v>
      </c>
      <c r="H46" s="226"/>
      <c r="I46" s="95">
        <v>15492</v>
      </c>
      <c r="J46" s="95">
        <v>51050</v>
      </c>
      <c r="K46" s="222">
        <v>47384</v>
      </c>
      <c r="L46" s="109">
        <f>(K46/J46)*100</f>
        <v>92.818805093046024</v>
      </c>
      <c r="M46" s="23"/>
    </row>
    <row r="48" spans="1:16">
      <c r="A48" s="113" t="s">
        <v>140</v>
      </c>
      <c r="B48" s="113"/>
      <c r="C48" s="113"/>
      <c r="D48" s="113"/>
    </row>
  </sheetData>
  <sheetProtection selectLockedCells="1" selectUnlockedCells="1"/>
  <mergeCells count="57">
    <mergeCell ref="G35:H35"/>
    <mergeCell ref="G33:H33"/>
    <mergeCell ref="G31:H31"/>
    <mergeCell ref="G32:H32"/>
    <mergeCell ref="G30:H30"/>
    <mergeCell ref="G23:H23"/>
    <mergeCell ref="G25:H25"/>
    <mergeCell ref="G26:H26"/>
    <mergeCell ref="A26:E26"/>
    <mergeCell ref="A23:D23"/>
    <mergeCell ref="G24:H24"/>
    <mergeCell ref="G15:H15"/>
    <mergeCell ref="G13:H13"/>
    <mergeCell ref="G11:H11"/>
    <mergeCell ref="G14:H14"/>
    <mergeCell ref="G16:H16"/>
    <mergeCell ref="A27:E27"/>
    <mergeCell ref="G27:H27"/>
    <mergeCell ref="G19:H19"/>
    <mergeCell ref="G20:H20"/>
    <mergeCell ref="G22:H22"/>
    <mergeCell ref="G8:H9"/>
    <mergeCell ref="A2:L2"/>
    <mergeCell ref="A37:E37"/>
    <mergeCell ref="G37:H37"/>
    <mergeCell ref="A36:E36"/>
    <mergeCell ref="G28:H28"/>
    <mergeCell ref="A35:E35"/>
    <mergeCell ref="J8:J9"/>
    <mergeCell ref="G17:H17"/>
    <mergeCell ref="K6:L7"/>
    <mergeCell ref="G34:H34"/>
    <mergeCell ref="K1:L1"/>
    <mergeCell ref="K5:L5"/>
    <mergeCell ref="G21:H21"/>
    <mergeCell ref="G10:H10"/>
    <mergeCell ref="G6:J7"/>
    <mergeCell ref="G18:H18"/>
    <mergeCell ref="A3:L3"/>
    <mergeCell ref="C4:M4"/>
    <mergeCell ref="A6:F9"/>
    <mergeCell ref="A42:E42"/>
    <mergeCell ref="A40:E40"/>
    <mergeCell ref="G40:H40"/>
    <mergeCell ref="G39:H39"/>
    <mergeCell ref="K8:K9"/>
    <mergeCell ref="I8:I9"/>
    <mergeCell ref="G12:H12"/>
    <mergeCell ref="G38:H38"/>
    <mergeCell ref="G36:H36"/>
    <mergeCell ref="G29:H29"/>
    <mergeCell ref="G46:H46"/>
    <mergeCell ref="G43:H43"/>
    <mergeCell ref="G45:H45"/>
    <mergeCell ref="G41:H41"/>
    <mergeCell ref="G42:H42"/>
    <mergeCell ref="G44:H44"/>
  </mergeCells>
  <phoneticPr fontId="3" type="noConversion"/>
  <pageMargins left="0.75" right="0.75" top="1" bottom="1" header="0.51180555555555551" footer="0.51180555555555551"/>
  <pageSetup paperSize="9" scale="81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0"/>
  <sheetViews>
    <sheetView view="pageBreakPreview" zoomScale="75" zoomScaleNormal="103" zoomScaleSheetLayoutView="75" workbookViewId="0">
      <selection activeCell="A2" sqref="A2:Q2"/>
    </sheetView>
  </sheetViews>
  <sheetFormatPr defaultRowHeight="12.75"/>
  <cols>
    <col min="1" max="1" width="36.42578125" customWidth="1"/>
    <col min="2" max="2" width="12.42578125" customWidth="1"/>
    <col min="3" max="3" width="10.5703125" customWidth="1"/>
    <col min="13" max="13" width="12.42578125" customWidth="1"/>
    <col min="14" max="14" width="11.140625" customWidth="1"/>
    <col min="15" max="15" width="11" customWidth="1"/>
    <col min="17" max="17" width="0.140625" customWidth="1"/>
  </cols>
  <sheetData>
    <row r="1" spans="1:17">
      <c r="M1" s="309"/>
      <c r="N1" s="310"/>
      <c r="O1" s="310"/>
      <c r="P1" s="310"/>
    </row>
    <row r="2" spans="1:17">
      <c r="A2" s="252" t="s">
        <v>339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</row>
    <row r="3" spans="1:17">
      <c r="M3" s="309"/>
      <c r="N3" s="310"/>
      <c r="O3" s="310"/>
      <c r="P3" s="310"/>
    </row>
    <row r="4" spans="1:17" ht="15">
      <c r="A4" s="288" t="s">
        <v>114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</row>
    <row r="5" spans="1:17" ht="29.25" customHeight="1">
      <c r="A5" s="263" t="s">
        <v>159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</row>
    <row r="7" spans="1:17">
      <c r="J7" s="1"/>
      <c r="K7" s="1"/>
      <c r="L7" s="1"/>
      <c r="M7" s="1"/>
      <c r="N7" s="291" t="s">
        <v>0</v>
      </c>
      <c r="O7" s="291"/>
    </row>
    <row r="8" spans="1:17" ht="22.5" customHeight="1">
      <c r="A8" s="293" t="s">
        <v>20</v>
      </c>
      <c r="B8" s="293" t="s">
        <v>86</v>
      </c>
      <c r="C8" s="294"/>
      <c r="D8" s="303" t="s">
        <v>154</v>
      </c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5"/>
    </row>
    <row r="9" spans="1:17" ht="21.75" customHeight="1">
      <c r="A9" s="294"/>
      <c r="B9" s="294"/>
      <c r="C9" s="294"/>
      <c r="D9" s="292" t="s">
        <v>95</v>
      </c>
      <c r="E9" s="292"/>
      <c r="F9" s="292"/>
      <c r="G9" s="292"/>
      <c r="H9" s="292"/>
      <c r="I9" s="292"/>
      <c r="J9" s="292"/>
      <c r="K9" s="292"/>
      <c r="L9" s="292"/>
      <c r="M9" s="292"/>
      <c r="N9" s="300" t="s">
        <v>96</v>
      </c>
      <c r="O9" s="301"/>
      <c r="P9" s="53"/>
    </row>
    <row r="10" spans="1:17" ht="30" customHeight="1">
      <c r="A10" s="294"/>
      <c r="B10" s="302" t="s">
        <v>87</v>
      </c>
      <c r="C10" s="302" t="s">
        <v>88</v>
      </c>
      <c r="D10" s="295" t="s">
        <v>21</v>
      </c>
      <c r="E10" s="296"/>
      <c r="F10" s="297" t="s">
        <v>22</v>
      </c>
      <c r="G10" s="297" t="s">
        <v>23</v>
      </c>
      <c r="H10" s="296" t="s">
        <v>24</v>
      </c>
      <c r="I10" s="296"/>
      <c r="J10" s="297" t="s">
        <v>25</v>
      </c>
      <c r="K10" s="299" t="s">
        <v>113</v>
      </c>
      <c r="L10" s="299" t="s">
        <v>163</v>
      </c>
      <c r="M10" s="299" t="s">
        <v>141</v>
      </c>
      <c r="N10" s="308" t="s">
        <v>97</v>
      </c>
      <c r="O10" s="306" t="s">
        <v>103</v>
      </c>
      <c r="P10" s="53"/>
    </row>
    <row r="11" spans="1:17" ht="19.5" customHeight="1">
      <c r="A11" s="294"/>
      <c r="B11" s="302"/>
      <c r="C11" s="302"/>
      <c r="D11" s="54"/>
      <c r="E11" s="16" t="s">
        <v>26</v>
      </c>
      <c r="F11" s="298"/>
      <c r="G11" s="298"/>
      <c r="H11" s="16" t="s">
        <v>27</v>
      </c>
      <c r="I11" s="16" t="s">
        <v>28</v>
      </c>
      <c r="J11" s="298"/>
      <c r="K11" s="298"/>
      <c r="L11" s="298"/>
      <c r="M11" s="298"/>
      <c r="N11" s="241"/>
      <c r="O11" s="307"/>
      <c r="P11" s="53"/>
    </row>
    <row r="12" spans="1:17">
      <c r="A12" s="15" t="s">
        <v>29</v>
      </c>
      <c r="B12" s="55">
        <v>287</v>
      </c>
      <c r="C12" s="55">
        <v>287</v>
      </c>
      <c r="D12" s="18">
        <v>210</v>
      </c>
      <c r="E12" s="19"/>
      <c r="F12" s="15"/>
      <c r="G12" s="15"/>
      <c r="H12" s="15"/>
      <c r="I12" s="15"/>
      <c r="J12" s="15"/>
      <c r="K12" s="15"/>
      <c r="L12" s="15"/>
      <c r="M12" s="15"/>
      <c r="N12" s="17">
        <f>D12+F12+G12+H12+I12+J12+M12+K12+L12</f>
        <v>210</v>
      </c>
      <c r="O12" s="45">
        <f>(N12/C12)*100</f>
        <v>73.170731707317074</v>
      </c>
      <c r="P12" s="53"/>
    </row>
    <row r="13" spans="1:17">
      <c r="A13" s="60" t="s">
        <v>30</v>
      </c>
      <c r="B13" s="55">
        <v>807</v>
      </c>
      <c r="C13" s="55">
        <v>807</v>
      </c>
      <c r="D13" s="15">
        <v>558</v>
      </c>
      <c r="E13" s="21"/>
      <c r="F13" s="15"/>
      <c r="G13" s="15"/>
      <c r="H13" s="15"/>
      <c r="I13" s="15"/>
      <c r="J13" s="15"/>
      <c r="K13" s="15"/>
      <c r="L13" s="15"/>
      <c r="M13" s="15"/>
      <c r="N13" s="17">
        <f>D13+F13+G13+H13+I13+J13+M13+K13+L13</f>
        <v>558</v>
      </c>
      <c r="O13" s="45">
        <f>(N13/C13)*100</f>
        <v>69.14498141263941</v>
      </c>
      <c r="P13" s="53"/>
    </row>
    <row r="14" spans="1:17">
      <c r="A14" s="20" t="s">
        <v>31</v>
      </c>
      <c r="B14" s="55">
        <v>826</v>
      </c>
      <c r="C14" s="55">
        <v>826</v>
      </c>
      <c r="D14" s="15">
        <v>609</v>
      </c>
      <c r="E14" s="21"/>
      <c r="F14" s="15"/>
      <c r="G14" s="15"/>
      <c r="H14" s="15"/>
      <c r="I14" s="15"/>
      <c r="J14" s="15"/>
      <c r="K14" s="15"/>
      <c r="L14" s="15"/>
      <c r="M14" s="15"/>
      <c r="N14" s="17">
        <f t="shared" ref="N14:N27" si="0">D14+F14+G14+H14+I14+J14+M14+K14+L14</f>
        <v>609</v>
      </c>
      <c r="O14" s="45">
        <f>(N14/C14)*100</f>
        <v>73.728813559322035</v>
      </c>
      <c r="P14" s="53"/>
    </row>
    <row r="15" spans="1:17">
      <c r="A15" s="15" t="s">
        <v>124</v>
      </c>
      <c r="B15" s="55">
        <v>2076</v>
      </c>
      <c r="C15" s="55">
        <v>1477</v>
      </c>
      <c r="D15" s="15"/>
      <c r="E15" s="21"/>
      <c r="F15" s="15"/>
      <c r="G15" s="15"/>
      <c r="H15" s="15">
        <v>177</v>
      </c>
      <c r="I15" s="15"/>
      <c r="J15" s="15"/>
      <c r="K15" s="15"/>
      <c r="L15" s="15"/>
      <c r="M15" s="15"/>
      <c r="N15" s="17">
        <f t="shared" si="0"/>
        <v>177</v>
      </c>
      <c r="O15" s="45">
        <f t="shared" ref="O15:O28" si="1">(N15/C15)*100</f>
        <v>11.983750846310089</v>
      </c>
      <c r="P15" s="53"/>
    </row>
    <row r="16" spans="1:17">
      <c r="A16" s="15" t="s">
        <v>32</v>
      </c>
      <c r="B16" s="56">
        <v>9544</v>
      </c>
      <c r="C16" s="56">
        <v>9544</v>
      </c>
      <c r="D16" s="18">
        <v>354</v>
      </c>
      <c r="E16" s="19"/>
      <c r="F16" s="15"/>
      <c r="G16" s="15"/>
      <c r="H16" s="18">
        <v>6439</v>
      </c>
      <c r="I16" s="15"/>
      <c r="J16" s="15"/>
      <c r="K16" s="15">
        <v>13063</v>
      </c>
      <c r="L16" s="15"/>
      <c r="M16" s="15"/>
      <c r="N16" s="17">
        <f t="shared" si="0"/>
        <v>19856</v>
      </c>
      <c r="O16" s="45">
        <f t="shared" si="1"/>
        <v>208.04694048616935</v>
      </c>
      <c r="P16" s="53"/>
    </row>
    <row r="17" spans="1:16">
      <c r="A17" s="15" t="s">
        <v>125</v>
      </c>
      <c r="B17" s="55">
        <v>5130</v>
      </c>
      <c r="C17" s="55">
        <v>25147</v>
      </c>
      <c r="D17" s="18">
        <v>5959</v>
      </c>
      <c r="E17" s="19"/>
      <c r="F17" s="15"/>
      <c r="G17" s="15"/>
      <c r="H17" s="18">
        <v>300</v>
      </c>
      <c r="I17" s="15">
        <v>6850</v>
      </c>
      <c r="J17" s="15"/>
      <c r="K17" s="223">
        <v>12972</v>
      </c>
      <c r="L17" s="139"/>
      <c r="M17" s="15">
        <v>175</v>
      </c>
      <c r="N17" s="17">
        <f t="shared" si="0"/>
        <v>26256</v>
      </c>
      <c r="O17" s="45">
        <f t="shared" si="1"/>
        <v>104.41006879548256</v>
      </c>
      <c r="P17" s="53"/>
    </row>
    <row r="18" spans="1:16">
      <c r="A18" s="15" t="s">
        <v>33</v>
      </c>
      <c r="B18" s="55">
        <v>113600</v>
      </c>
      <c r="C18" s="55">
        <v>174609</v>
      </c>
      <c r="D18" s="18">
        <v>2721</v>
      </c>
      <c r="E18" s="19"/>
      <c r="F18" s="15"/>
      <c r="G18" s="15"/>
      <c r="H18" s="223">
        <v>119851</v>
      </c>
      <c r="I18" s="18">
        <v>38175</v>
      </c>
      <c r="J18" s="15"/>
      <c r="K18" s="15">
        <v>8208</v>
      </c>
      <c r="L18" s="15"/>
      <c r="M18" s="15"/>
      <c r="N18" s="17">
        <f t="shared" si="0"/>
        <v>168955</v>
      </c>
      <c r="O18" s="45">
        <f t="shared" si="1"/>
        <v>96.761908034522847</v>
      </c>
      <c r="P18" s="53"/>
    </row>
    <row r="19" spans="1:16">
      <c r="A19" s="15" t="s">
        <v>126</v>
      </c>
      <c r="B19" s="55">
        <v>130</v>
      </c>
      <c r="C19" s="55">
        <v>130</v>
      </c>
      <c r="D19" s="15"/>
      <c r="E19" s="21"/>
      <c r="F19" s="15"/>
      <c r="G19" s="15"/>
      <c r="H19" s="18">
        <v>270</v>
      </c>
      <c r="I19" s="15"/>
      <c r="J19" s="15"/>
      <c r="K19" s="15"/>
      <c r="L19" s="15"/>
      <c r="M19" s="15"/>
      <c r="N19" s="17">
        <f t="shared" si="0"/>
        <v>270</v>
      </c>
      <c r="O19" s="45">
        <f t="shared" si="1"/>
        <v>207.69230769230771</v>
      </c>
      <c r="P19" s="53"/>
    </row>
    <row r="20" spans="1:16">
      <c r="A20" s="15" t="s">
        <v>34</v>
      </c>
      <c r="B20" s="55">
        <v>20</v>
      </c>
      <c r="C20" s="55">
        <v>20</v>
      </c>
      <c r="D20" s="15">
        <v>18</v>
      </c>
      <c r="E20" s="21"/>
      <c r="F20" s="15"/>
      <c r="G20" s="15"/>
      <c r="H20" s="18"/>
      <c r="I20" s="15"/>
      <c r="J20" s="15"/>
      <c r="K20" s="15"/>
      <c r="L20" s="15"/>
      <c r="M20" s="15"/>
      <c r="N20" s="17">
        <f t="shared" si="0"/>
        <v>18</v>
      </c>
      <c r="O20" s="45">
        <f t="shared" si="1"/>
        <v>90</v>
      </c>
      <c r="P20" s="53"/>
    </row>
    <row r="21" spans="1:16">
      <c r="A21" s="15" t="s">
        <v>151</v>
      </c>
      <c r="B21" s="55">
        <v>0</v>
      </c>
      <c r="C21" s="55">
        <v>1316</v>
      </c>
      <c r="D21" s="15"/>
      <c r="E21" s="21"/>
      <c r="F21" s="15"/>
      <c r="G21" s="15"/>
      <c r="H21" s="18"/>
      <c r="I21" s="15"/>
      <c r="J21" s="15"/>
      <c r="K21" s="15"/>
      <c r="L21" s="15"/>
      <c r="M21" s="15"/>
      <c r="N21" s="17">
        <f t="shared" si="0"/>
        <v>0</v>
      </c>
      <c r="O21" s="45">
        <f>(N21/C21)*100</f>
        <v>0</v>
      </c>
      <c r="P21" s="53"/>
    </row>
    <row r="22" spans="1:16">
      <c r="A22" s="15" t="s">
        <v>152</v>
      </c>
      <c r="B22" s="55">
        <v>0</v>
      </c>
      <c r="C22" s="55">
        <v>2873</v>
      </c>
      <c r="D22" s="15"/>
      <c r="E22" s="21"/>
      <c r="F22" s="15"/>
      <c r="G22" s="15"/>
      <c r="H22" s="18"/>
      <c r="I22" s="15"/>
      <c r="J22" s="15"/>
      <c r="K22" s="15">
        <v>2873</v>
      </c>
      <c r="L22" s="15"/>
      <c r="M22" s="15"/>
      <c r="N22" s="17">
        <f t="shared" si="0"/>
        <v>2873</v>
      </c>
      <c r="O22" s="45">
        <f>(N22/C22)*100</f>
        <v>100</v>
      </c>
      <c r="P22" s="53"/>
    </row>
    <row r="23" spans="1:16">
      <c r="A23" s="15" t="s">
        <v>142</v>
      </c>
      <c r="B23" s="55">
        <v>0</v>
      </c>
      <c r="C23" s="55">
        <v>0</v>
      </c>
      <c r="D23" s="15">
        <v>69</v>
      </c>
      <c r="E23" s="21"/>
      <c r="F23" s="15"/>
      <c r="G23" s="15"/>
      <c r="H23" s="18">
        <v>2261</v>
      </c>
      <c r="I23" s="15"/>
      <c r="J23" s="15"/>
      <c r="K23" s="15"/>
      <c r="L23" s="15"/>
      <c r="M23" s="15"/>
      <c r="N23" s="17">
        <f t="shared" si="0"/>
        <v>2330</v>
      </c>
      <c r="O23" s="45"/>
      <c r="P23" s="53"/>
    </row>
    <row r="24" spans="1:16">
      <c r="A24" s="15" t="s">
        <v>35</v>
      </c>
      <c r="B24" s="55">
        <v>87758</v>
      </c>
      <c r="C24" s="55">
        <v>112957</v>
      </c>
      <c r="D24" s="15"/>
      <c r="E24" s="21"/>
      <c r="F24" s="15">
        <v>6992</v>
      </c>
      <c r="G24" s="15">
        <v>92437</v>
      </c>
      <c r="H24" s="18">
        <v>3196</v>
      </c>
      <c r="I24" s="15"/>
      <c r="J24" s="15"/>
      <c r="K24" s="15">
        <v>510</v>
      </c>
      <c r="L24" s="15">
        <v>2448</v>
      </c>
      <c r="M24" s="15"/>
      <c r="N24" s="17">
        <f t="shared" si="0"/>
        <v>105583</v>
      </c>
      <c r="O24" s="45">
        <f t="shared" si="1"/>
        <v>93.471852120718495</v>
      </c>
      <c r="P24" s="53"/>
    </row>
    <row r="25" spans="1:16">
      <c r="A25" s="15" t="s">
        <v>153</v>
      </c>
      <c r="B25" s="55">
        <v>0</v>
      </c>
      <c r="C25" s="55">
        <v>8208</v>
      </c>
      <c r="D25" s="15"/>
      <c r="E25" s="21"/>
      <c r="F25" s="15"/>
      <c r="G25" s="15"/>
      <c r="H25" s="18"/>
      <c r="I25" s="15"/>
      <c r="J25" s="15"/>
      <c r="K25" s="15"/>
      <c r="L25" s="15"/>
      <c r="M25" s="15"/>
      <c r="N25" s="17">
        <f t="shared" si="0"/>
        <v>0</v>
      </c>
      <c r="O25" s="45">
        <f>(N25/C25)*100</f>
        <v>0</v>
      </c>
      <c r="P25" s="53"/>
    </row>
    <row r="26" spans="1:16">
      <c r="A26" s="15" t="s">
        <v>36</v>
      </c>
      <c r="B26" s="55">
        <v>30</v>
      </c>
      <c r="C26" s="55">
        <v>30</v>
      </c>
      <c r="D26" s="15"/>
      <c r="E26" s="21"/>
      <c r="F26" s="15"/>
      <c r="G26" s="15"/>
      <c r="H26" s="15">
        <v>25</v>
      </c>
      <c r="I26" s="15"/>
      <c r="J26" s="15"/>
      <c r="K26" s="15"/>
      <c r="L26" s="15"/>
      <c r="M26" s="15"/>
      <c r="N26" s="17">
        <f t="shared" si="0"/>
        <v>25</v>
      </c>
      <c r="O26" s="45">
        <f t="shared" si="1"/>
        <v>83.333333333333343</v>
      </c>
      <c r="P26" s="53"/>
    </row>
    <row r="27" spans="1:16">
      <c r="A27" s="15" t="s">
        <v>37</v>
      </c>
      <c r="B27" s="55">
        <v>30</v>
      </c>
      <c r="C27" s="55">
        <v>30</v>
      </c>
      <c r="D27" s="15"/>
      <c r="E27" s="21"/>
      <c r="F27" s="15"/>
      <c r="G27" s="15"/>
      <c r="H27" s="15"/>
      <c r="I27" s="15"/>
      <c r="J27" s="15"/>
      <c r="K27" s="15"/>
      <c r="L27" s="15"/>
      <c r="M27" s="15"/>
      <c r="N27" s="17">
        <f t="shared" si="0"/>
        <v>0</v>
      </c>
      <c r="O27" s="45">
        <f t="shared" si="1"/>
        <v>0</v>
      </c>
      <c r="P27" s="53"/>
    </row>
    <row r="28" spans="1:16">
      <c r="A28" s="17" t="s">
        <v>38</v>
      </c>
      <c r="B28" s="56">
        <f t="shared" ref="B28:N28" si="2">SUM(B12:B27)</f>
        <v>220238</v>
      </c>
      <c r="C28" s="56">
        <f t="shared" si="2"/>
        <v>338261</v>
      </c>
      <c r="D28" s="17">
        <f t="shared" si="2"/>
        <v>10498</v>
      </c>
      <c r="E28" s="17">
        <f t="shared" si="2"/>
        <v>0</v>
      </c>
      <c r="F28" s="17">
        <f t="shared" si="2"/>
        <v>6992</v>
      </c>
      <c r="G28" s="17">
        <f t="shared" si="2"/>
        <v>92437</v>
      </c>
      <c r="H28" s="17">
        <f t="shared" si="2"/>
        <v>132519</v>
      </c>
      <c r="I28" s="17">
        <f t="shared" si="2"/>
        <v>45025</v>
      </c>
      <c r="J28" s="17">
        <f t="shared" si="2"/>
        <v>0</v>
      </c>
      <c r="K28" s="17">
        <f>SUM(K12:K27)</f>
        <v>37626</v>
      </c>
      <c r="L28" s="17">
        <f>SUM(L12:L27)</f>
        <v>2448</v>
      </c>
      <c r="M28" s="17">
        <f t="shared" si="2"/>
        <v>175</v>
      </c>
      <c r="N28" s="17">
        <f t="shared" si="2"/>
        <v>327720</v>
      </c>
      <c r="O28" s="45">
        <f t="shared" si="1"/>
        <v>96.883767268470194</v>
      </c>
      <c r="P28" s="53"/>
    </row>
    <row r="30" spans="1:16">
      <c r="A30" t="s">
        <v>106</v>
      </c>
    </row>
  </sheetData>
  <sheetProtection selectLockedCells="1" selectUnlockedCells="1"/>
  <mergeCells count="23">
    <mergeCell ref="A5:Q5"/>
    <mergeCell ref="M1:P1"/>
    <mergeCell ref="M3:P3"/>
    <mergeCell ref="A4:P4"/>
    <mergeCell ref="A2:Q2"/>
    <mergeCell ref="A8:A11"/>
    <mergeCell ref="N9:O9"/>
    <mergeCell ref="B10:B11"/>
    <mergeCell ref="C10:C11"/>
    <mergeCell ref="D8:O8"/>
    <mergeCell ref="O10:O11"/>
    <mergeCell ref="G10:G11"/>
    <mergeCell ref="N10:N11"/>
    <mergeCell ref="K10:K11"/>
    <mergeCell ref="L10:L11"/>
    <mergeCell ref="N7:O7"/>
    <mergeCell ref="D9:M9"/>
    <mergeCell ref="B8:C9"/>
    <mergeCell ref="D10:E10"/>
    <mergeCell ref="H10:I10"/>
    <mergeCell ref="J10:J11"/>
    <mergeCell ref="M10:M11"/>
    <mergeCell ref="F10:F11"/>
  </mergeCells>
  <phoneticPr fontId="3" type="noConversion"/>
  <pageMargins left="1.6701388888888888" right="0.75" top="1" bottom="1" header="0.51180555555555551" footer="0.51180555555555551"/>
  <pageSetup paperSize="9" scale="64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2"/>
  <sheetViews>
    <sheetView view="pageBreakPreview" zoomScale="75" zoomScaleNormal="103" zoomScaleSheetLayoutView="75" workbookViewId="0">
      <selection activeCell="A2" sqref="A2:I2"/>
    </sheetView>
  </sheetViews>
  <sheetFormatPr defaultRowHeight="12.75"/>
  <cols>
    <col min="4" max="4" width="11" customWidth="1"/>
    <col min="5" max="6" width="10.7109375" customWidth="1"/>
    <col min="7" max="7" width="11" bestFit="1" customWidth="1"/>
    <col min="9" max="9" width="10.7109375" customWidth="1"/>
    <col min="10" max="11" width="0" hidden="1" customWidth="1"/>
  </cols>
  <sheetData>
    <row r="1" spans="1:18">
      <c r="F1" s="252"/>
      <c r="G1" s="252"/>
      <c r="H1" s="252"/>
      <c r="I1" s="252"/>
    </row>
    <row r="2" spans="1:18">
      <c r="A2" s="252" t="s">
        <v>338</v>
      </c>
      <c r="B2" s="311"/>
      <c r="C2" s="311"/>
      <c r="D2" s="311"/>
      <c r="E2" s="311"/>
      <c r="F2" s="311"/>
      <c r="G2" s="311"/>
      <c r="H2" s="311"/>
      <c r="I2" s="311"/>
    </row>
    <row r="3" spans="1:18">
      <c r="H3" s="309"/>
      <c r="I3" s="310"/>
      <c r="J3" s="310"/>
    </row>
    <row r="5" spans="1:18" ht="15">
      <c r="B5" s="342" t="s">
        <v>114</v>
      </c>
      <c r="C5" s="342"/>
      <c r="D5" s="342"/>
      <c r="E5" s="342"/>
      <c r="F5" s="342"/>
      <c r="G5" s="342"/>
      <c r="H5" s="342"/>
      <c r="I5" s="342"/>
    </row>
    <row r="6" spans="1:18" ht="15" customHeight="1">
      <c r="B6" s="263" t="s">
        <v>157</v>
      </c>
      <c r="C6" s="263"/>
      <c r="D6" s="263"/>
      <c r="E6" s="263"/>
      <c r="F6" s="263"/>
      <c r="G6" s="263"/>
      <c r="H6" s="263"/>
      <c r="I6" s="263"/>
      <c r="J6" s="31"/>
      <c r="K6" s="31"/>
      <c r="L6" s="31"/>
      <c r="M6" s="31"/>
      <c r="N6" s="31"/>
      <c r="O6" s="31"/>
      <c r="P6" s="31"/>
      <c r="Q6" s="31"/>
      <c r="R6" s="31"/>
    </row>
    <row r="7" spans="1:18" ht="15" customHeight="1">
      <c r="B7" s="3"/>
      <c r="C7" s="3"/>
      <c r="D7" s="264"/>
      <c r="E7" s="264"/>
      <c r="F7" s="264"/>
      <c r="G7" s="264"/>
      <c r="H7" s="32"/>
      <c r="I7" s="32"/>
      <c r="J7" s="32"/>
      <c r="K7" s="32"/>
      <c r="L7" s="32"/>
      <c r="M7" s="32"/>
      <c r="N7" s="32"/>
      <c r="O7" s="32"/>
      <c r="P7" s="4"/>
      <c r="Q7" s="4"/>
    </row>
    <row r="8" spans="1:18">
      <c r="G8" s="341" t="s">
        <v>0</v>
      </c>
      <c r="H8" s="341"/>
      <c r="I8" s="341"/>
    </row>
    <row r="9" spans="1:18">
      <c r="A9" s="339" t="s">
        <v>39</v>
      </c>
      <c r="B9" s="339"/>
      <c r="C9" s="339"/>
      <c r="D9" s="339"/>
      <c r="E9" s="330" t="s">
        <v>86</v>
      </c>
      <c r="F9" s="330"/>
      <c r="G9" s="330"/>
      <c r="H9" s="318" t="s">
        <v>98</v>
      </c>
      <c r="I9" s="318"/>
    </row>
    <row r="10" spans="1:18">
      <c r="A10" s="318"/>
      <c r="B10" s="318"/>
      <c r="C10" s="318"/>
      <c r="D10" s="318"/>
      <c r="E10" s="317" t="s">
        <v>87</v>
      </c>
      <c r="F10" s="324" t="s">
        <v>88</v>
      </c>
      <c r="G10" s="318" t="s">
        <v>88</v>
      </c>
      <c r="H10" s="318"/>
      <c r="I10" s="318"/>
    </row>
    <row r="11" spans="1:18">
      <c r="A11" s="318"/>
      <c r="B11" s="318"/>
      <c r="C11" s="318"/>
      <c r="D11" s="318"/>
      <c r="E11" s="317"/>
      <c r="F11" s="325"/>
      <c r="G11" s="318"/>
      <c r="H11" s="318" t="s">
        <v>90</v>
      </c>
      <c r="I11" s="62" t="s">
        <v>104</v>
      </c>
    </row>
    <row r="12" spans="1:18">
      <c r="A12" s="318"/>
      <c r="B12" s="318"/>
      <c r="C12" s="318"/>
      <c r="D12" s="318"/>
      <c r="E12" s="317"/>
      <c r="F12" s="326"/>
      <c r="G12" s="318"/>
      <c r="H12" s="340"/>
      <c r="I12" s="62" t="s">
        <v>91</v>
      </c>
    </row>
    <row r="13" spans="1:18">
      <c r="A13" s="33" t="s">
        <v>40</v>
      </c>
      <c r="B13" s="22"/>
      <c r="C13" s="22"/>
      <c r="D13" s="22"/>
      <c r="E13" s="63">
        <v>87634</v>
      </c>
      <c r="F13" s="129">
        <v>87848</v>
      </c>
      <c r="G13" s="64">
        <v>99462</v>
      </c>
      <c r="H13" s="64">
        <v>99624</v>
      </c>
      <c r="I13" s="34">
        <f t="shared" ref="I13:I20" si="0">(H13/G13)*100</f>
        <v>100.16287627435602</v>
      </c>
    </row>
    <row r="14" spans="1:18">
      <c r="A14" s="33" t="s">
        <v>41</v>
      </c>
      <c r="B14" s="22"/>
      <c r="C14" s="22"/>
      <c r="D14" s="22"/>
      <c r="E14" s="63">
        <v>409</v>
      </c>
      <c r="F14" s="64">
        <v>622</v>
      </c>
      <c r="G14" s="64">
        <v>2585</v>
      </c>
      <c r="H14" s="64">
        <v>2585</v>
      </c>
      <c r="I14" s="34">
        <f t="shared" si="0"/>
        <v>100</v>
      </c>
    </row>
    <row r="15" spans="1:18">
      <c r="A15" s="33" t="s">
        <v>42</v>
      </c>
      <c r="B15" s="22"/>
      <c r="C15" s="22"/>
      <c r="D15" s="22"/>
      <c r="E15" s="63">
        <v>882</v>
      </c>
      <c r="F15" s="64">
        <v>882</v>
      </c>
      <c r="G15" s="64">
        <v>882</v>
      </c>
      <c r="H15" s="64">
        <v>720</v>
      </c>
      <c r="I15" s="34">
        <f t="shared" si="0"/>
        <v>81.632653061224488</v>
      </c>
    </row>
    <row r="16" spans="1:18">
      <c r="A16" s="33" t="s">
        <v>43</v>
      </c>
      <c r="B16" s="22"/>
      <c r="C16" s="22"/>
      <c r="D16" s="22"/>
      <c r="E16" s="63">
        <v>924</v>
      </c>
      <c r="F16" s="125">
        <v>924</v>
      </c>
      <c r="G16" s="64">
        <v>6798</v>
      </c>
      <c r="H16" s="64">
        <v>6798</v>
      </c>
      <c r="I16" s="34">
        <f t="shared" si="0"/>
        <v>100</v>
      </c>
    </row>
    <row r="17" spans="1:12" ht="15">
      <c r="A17" s="57" t="s">
        <v>44</v>
      </c>
      <c r="B17" s="58"/>
      <c r="C17" s="58"/>
      <c r="D17" s="59"/>
      <c r="E17" s="65">
        <f>SUM(E13:E16)</f>
        <v>89849</v>
      </c>
      <c r="F17" s="64">
        <f>SUM(F13:F16)</f>
        <v>90276</v>
      </c>
      <c r="G17" s="65">
        <f>SUM(G13:G16)</f>
        <v>109727</v>
      </c>
      <c r="H17" s="66">
        <f>SUM(H13:H16)</f>
        <v>109727</v>
      </c>
      <c r="I17" s="46">
        <f t="shared" si="0"/>
        <v>100</v>
      </c>
    </row>
    <row r="18" spans="1:12">
      <c r="A18" s="321" t="s">
        <v>115</v>
      </c>
      <c r="B18" s="322"/>
      <c r="C18" s="322"/>
      <c r="D18" s="323"/>
      <c r="E18" s="67">
        <v>13498</v>
      </c>
      <c r="F18" s="126">
        <v>13613</v>
      </c>
      <c r="G18" s="68">
        <v>17216</v>
      </c>
      <c r="H18" s="64">
        <v>16862</v>
      </c>
      <c r="I18" s="34">
        <f t="shared" si="0"/>
        <v>97.943773234200748</v>
      </c>
      <c r="L18" s="7"/>
    </row>
    <row r="19" spans="1:12">
      <c r="A19" s="35" t="s">
        <v>45</v>
      </c>
      <c r="B19" s="10"/>
      <c r="C19" s="24"/>
      <c r="D19" s="24"/>
      <c r="E19" s="67">
        <v>50</v>
      </c>
      <c r="F19" s="68">
        <v>50</v>
      </c>
      <c r="G19" s="68">
        <v>111</v>
      </c>
      <c r="H19" s="64">
        <v>111</v>
      </c>
      <c r="I19" s="34">
        <f t="shared" si="0"/>
        <v>100</v>
      </c>
    </row>
    <row r="20" spans="1:12">
      <c r="A20" s="314" t="s">
        <v>138</v>
      </c>
      <c r="B20" s="315"/>
      <c r="C20" s="315"/>
      <c r="D20" s="316"/>
      <c r="E20" s="132">
        <v>0</v>
      </c>
      <c r="F20" s="68">
        <v>0</v>
      </c>
      <c r="G20" s="110">
        <v>147</v>
      </c>
      <c r="H20" s="130">
        <v>147</v>
      </c>
      <c r="I20" s="131">
        <f t="shared" si="0"/>
        <v>100</v>
      </c>
      <c r="L20" s="53"/>
    </row>
    <row r="21" spans="1:12">
      <c r="A21" s="327" t="s">
        <v>155</v>
      </c>
      <c r="B21" s="328"/>
      <c r="C21" s="328"/>
      <c r="D21" s="329"/>
      <c r="E21" s="112">
        <v>0</v>
      </c>
      <c r="F21" s="68">
        <v>0</v>
      </c>
      <c r="G21" s="110">
        <v>83</v>
      </c>
      <c r="H21" s="73">
        <v>83</v>
      </c>
      <c r="I21" s="111">
        <f>(H21/G21)*100</f>
        <v>100</v>
      </c>
      <c r="L21" s="53"/>
    </row>
    <row r="22" spans="1:12" ht="15">
      <c r="A22" s="36" t="s">
        <v>46</v>
      </c>
      <c r="B22" s="12"/>
      <c r="C22" s="13"/>
      <c r="D22" s="14"/>
      <c r="E22" s="70">
        <f>SUM(E18:E21)</f>
        <v>13548</v>
      </c>
      <c r="F22" s="70">
        <f>SUM(F18:F21)</f>
        <v>13663</v>
      </c>
      <c r="G22" s="70">
        <f>SUM(G18:G21)</f>
        <v>17557</v>
      </c>
      <c r="H22" s="66">
        <f>SUM(H18:H21)</f>
        <v>17203</v>
      </c>
      <c r="I22" s="46">
        <f t="shared" ref="I22:I29" si="1">(H22/G22)*100</f>
        <v>97.983710201059409</v>
      </c>
    </row>
    <row r="23" spans="1:12">
      <c r="A23" s="35" t="s">
        <v>47</v>
      </c>
      <c r="B23" s="10"/>
      <c r="C23" s="24"/>
      <c r="D23" s="24"/>
      <c r="E23" s="67">
        <v>123</v>
      </c>
      <c r="F23" s="127">
        <v>123</v>
      </c>
      <c r="G23" s="68">
        <v>154</v>
      </c>
      <c r="H23" s="64">
        <v>154</v>
      </c>
      <c r="I23" s="34">
        <f t="shared" si="1"/>
        <v>100</v>
      </c>
    </row>
    <row r="24" spans="1:12">
      <c r="A24" s="35" t="s">
        <v>48</v>
      </c>
      <c r="B24" s="10"/>
      <c r="C24" s="24"/>
      <c r="D24" s="24"/>
      <c r="E24" s="67">
        <v>101</v>
      </c>
      <c r="F24" s="68">
        <v>101</v>
      </c>
      <c r="G24" s="68">
        <v>117</v>
      </c>
      <c r="H24" s="64">
        <v>117</v>
      </c>
      <c r="I24" s="34">
        <f t="shared" si="1"/>
        <v>100</v>
      </c>
    </row>
    <row r="25" spans="1:12">
      <c r="A25" s="35" t="s">
        <v>49</v>
      </c>
      <c r="B25" s="10"/>
      <c r="C25" s="24"/>
      <c r="D25" s="24"/>
      <c r="E25" s="67">
        <v>11377</v>
      </c>
      <c r="F25" s="68">
        <v>11517</v>
      </c>
      <c r="G25" s="68">
        <v>34486</v>
      </c>
      <c r="H25" s="64">
        <v>20265</v>
      </c>
      <c r="I25" s="34">
        <f t="shared" si="1"/>
        <v>58.762976280229665</v>
      </c>
    </row>
    <row r="26" spans="1:12">
      <c r="A26" s="35" t="s">
        <v>50</v>
      </c>
      <c r="B26" s="10"/>
      <c r="C26" s="24"/>
      <c r="D26" s="24"/>
      <c r="E26" s="67">
        <v>996</v>
      </c>
      <c r="F26" s="68">
        <v>996</v>
      </c>
      <c r="G26" s="68">
        <v>1697</v>
      </c>
      <c r="H26" s="64">
        <v>1344</v>
      </c>
      <c r="I26" s="34">
        <f t="shared" si="1"/>
        <v>79.198585739540363</v>
      </c>
    </row>
    <row r="27" spans="1:12">
      <c r="A27" s="333" t="s">
        <v>51</v>
      </c>
      <c r="B27" s="320"/>
      <c r="C27" s="320"/>
      <c r="D27" s="320"/>
      <c r="E27" s="67">
        <v>840</v>
      </c>
      <c r="F27" s="68">
        <v>840</v>
      </c>
      <c r="G27" s="68">
        <v>1190</v>
      </c>
      <c r="H27" s="64">
        <v>991</v>
      </c>
      <c r="I27" s="34">
        <f t="shared" si="1"/>
        <v>83.277310924369758</v>
      </c>
    </row>
    <row r="28" spans="1:12">
      <c r="A28" s="314" t="s">
        <v>93</v>
      </c>
      <c r="B28" s="315"/>
      <c r="C28" s="315"/>
      <c r="D28" s="316"/>
      <c r="E28" s="67">
        <v>1223</v>
      </c>
      <c r="F28" s="68">
        <v>3206</v>
      </c>
      <c r="G28" s="68">
        <v>1874</v>
      </c>
      <c r="H28" s="64">
        <v>1565</v>
      </c>
      <c r="I28" s="34">
        <f t="shared" si="1"/>
        <v>83.511205976520813</v>
      </c>
    </row>
    <row r="29" spans="1:12">
      <c r="A29" s="314" t="s">
        <v>116</v>
      </c>
      <c r="B29" s="315"/>
      <c r="C29" s="315"/>
      <c r="D29" s="316"/>
      <c r="E29" s="67">
        <v>700</v>
      </c>
      <c r="F29" s="68">
        <v>700</v>
      </c>
      <c r="G29" s="68">
        <v>761</v>
      </c>
      <c r="H29" s="64">
        <v>707</v>
      </c>
      <c r="I29" s="34">
        <f t="shared" si="1"/>
        <v>92.904073587385014</v>
      </c>
    </row>
    <row r="30" spans="1:12">
      <c r="A30" s="35" t="s">
        <v>52</v>
      </c>
      <c r="B30" s="10"/>
      <c r="C30" s="24"/>
      <c r="D30" s="24"/>
      <c r="E30" s="67">
        <v>1450</v>
      </c>
      <c r="F30" s="68">
        <v>1450</v>
      </c>
      <c r="G30" s="68">
        <v>871</v>
      </c>
      <c r="H30" s="64">
        <v>320</v>
      </c>
      <c r="I30" s="34">
        <f t="shared" ref="I30:I44" si="2">(H30/G30)*100</f>
        <v>36.739380022962116</v>
      </c>
    </row>
    <row r="31" spans="1:12">
      <c r="A31" s="35" t="s">
        <v>53</v>
      </c>
      <c r="B31" s="10"/>
      <c r="C31" s="24"/>
      <c r="D31" s="24"/>
      <c r="E31" s="67">
        <v>3087</v>
      </c>
      <c r="F31" s="68">
        <v>3087</v>
      </c>
      <c r="G31" s="68">
        <v>3386</v>
      </c>
      <c r="H31" s="64">
        <v>3065</v>
      </c>
      <c r="I31" s="34">
        <f t="shared" si="2"/>
        <v>90.519787359716474</v>
      </c>
    </row>
    <row r="32" spans="1:12">
      <c r="A32" s="37" t="s">
        <v>54</v>
      </c>
      <c r="B32" s="25"/>
      <c r="C32" s="22"/>
      <c r="D32" s="22"/>
      <c r="E32" s="67">
        <v>224</v>
      </c>
      <c r="F32" s="68">
        <v>224</v>
      </c>
      <c r="G32" s="68">
        <v>224</v>
      </c>
      <c r="H32" s="64">
        <v>210</v>
      </c>
      <c r="I32" s="34">
        <f t="shared" si="2"/>
        <v>93.75</v>
      </c>
    </row>
    <row r="33" spans="1:16">
      <c r="A33" s="35" t="s">
        <v>55</v>
      </c>
      <c r="B33" s="10"/>
      <c r="C33" s="24"/>
      <c r="D33" s="24"/>
      <c r="E33" s="67">
        <v>3160</v>
      </c>
      <c r="F33" s="68">
        <v>2234</v>
      </c>
      <c r="G33" s="68">
        <v>349</v>
      </c>
      <c r="H33" s="64">
        <v>186</v>
      </c>
      <c r="I33" s="34">
        <f t="shared" si="2"/>
        <v>53.295128939828082</v>
      </c>
    </row>
    <row r="34" spans="1:16">
      <c r="A34" s="35" t="s">
        <v>56</v>
      </c>
      <c r="B34" s="10"/>
      <c r="C34" s="24"/>
      <c r="D34" s="24"/>
      <c r="E34" s="67">
        <v>2002</v>
      </c>
      <c r="F34" s="68">
        <v>2002</v>
      </c>
      <c r="G34" s="68">
        <v>9617</v>
      </c>
      <c r="H34" s="64">
        <v>8983</v>
      </c>
      <c r="I34" s="34">
        <f t="shared" si="2"/>
        <v>93.407507538733498</v>
      </c>
      <c r="J34" s="331">
        <f>(H34/H38*100)</f>
        <v>749.83305509181969</v>
      </c>
      <c r="K34" s="332"/>
    </row>
    <row r="35" spans="1:16">
      <c r="A35" s="314" t="s">
        <v>117</v>
      </c>
      <c r="B35" s="315"/>
      <c r="C35" s="315"/>
      <c r="D35" s="316"/>
      <c r="E35" s="67">
        <v>1260</v>
      </c>
      <c r="F35" s="68">
        <v>1260</v>
      </c>
      <c r="G35" s="68">
        <v>1561</v>
      </c>
      <c r="H35" s="64">
        <v>1561</v>
      </c>
      <c r="I35" s="34">
        <f t="shared" si="2"/>
        <v>100</v>
      </c>
      <c r="J35" s="23"/>
      <c r="K35" s="23"/>
    </row>
    <row r="36" spans="1:16">
      <c r="A36" s="314" t="s">
        <v>118</v>
      </c>
      <c r="B36" s="337"/>
      <c r="C36" s="337"/>
      <c r="D36" s="338"/>
      <c r="E36" s="67">
        <v>200</v>
      </c>
      <c r="F36" s="68">
        <v>200</v>
      </c>
      <c r="G36" s="68">
        <v>0</v>
      </c>
      <c r="H36" s="64">
        <v>0</v>
      </c>
      <c r="I36" s="34"/>
      <c r="J36" s="23"/>
      <c r="K36" s="23"/>
    </row>
    <row r="37" spans="1:16">
      <c r="A37" s="35" t="s">
        <v>57</v>
      </c>
      <c r="B37" s="10"/>
      <c r="C37" s="24"/>
      <c r="D37" s="24"/>
      <c r="E37" s="67">
        <v>5971</v>
      </c>
      <c r="F37" s="68">
        <v>6544</v>
      </c>
      <c r="G37" s="68">
        <v>13888</v>
      </c>
      <c r="H37" s="64">
        <v>8013</v>
      </c>
      <c r="I37" s="34">
        <f t="shared" si="2"/>
        <v>57.697292626728114</v>
      </c>
    </row>
    <row r="38" spans="1:16">
      <c r="A38" s="35" t="s">
        <v>58</v>
      </c>
      <c r="B38" s="10"/>
      <c r="C38" s="24"/>
      <c r="D38" s="24"/>
      <c r="E38" s="67">
        <v>1332</v>
      </c>
      <c r="F38" s="68">
        <v>1332</v>
      </c>
      <c r="G38" s="68">
        <v>1234</v>
      </c>
      <c r="H38" s="64">
        <v>1198</v>
      </c>
      <c r="I38" s="34">
        <f t="shared" si="2"/>
        <v>97.082658022690438</v>
      </c>
      <c r="J38" s="7"/>
    </row>
    <row r="39" spans="1:16">
      <c r="A39" s="96" t="s">
        <v>119</v>
      </c>
      <c r="B39" s="10"/>
      <c r="C39" s="24"/>
      <c r="D39" s="24"/>
      <c r="E39" s="67">
        <v>30</v>
      </c>
      <c r="F39" s="68">
        <v>30</v>
      </c>
      <c r="G39" s="68">
        <v>65</v>
      </c>
      <c r="H39" s="64">
        <v>0</v>
      </c>
      <c r="I39" s="34">
        <f t="shared" si="2"/>
        <v>0</v>
      </c>
      <c r="J39" s="7"/>
    </row>
    <row r="40" spans="1:16">
      <c r="A40" s="35" t="s">
        <v>59</v>
      </c>
      <c r="B40" s="10"/>
      <c r="C40" s="24"/>
      <c r="D40" s="24"/>
      <c r="E40" s="69">
        <v>400</v>
      </c>
      <c r="F40" s="68">
        <v>400</v>
      </c>
      <c r="G40" s="71">
        <v>765</v>
      </c>
      <c r="H40" s="64">
        <v>755</v>
      </c>
      <c r="I40" s="34">
        <f t="shared" si="2"/>
        <v>98.692810457516345</v>
      </c>
    </row>
    <row r="41" spans="1:16" ht="15">
      <c r="A41" s="36" t="s">
        <v>60</v>
      </c>
      <c r="B41" s="12"/>
      <c r="C41" s="13"/>
      <c r="D41" s="14"/>
      <c r="E41" s="70">
        <f>SUM(E23:E40)</f>
        <v>34476</v>
      </c>
      <c r="F41" s="70">
        <f>SUM(F23:F40)</f>
        <v>36246</v>
      </c>
      <c r="G41" s="70">
        <f>SUM(G23:G40)</f>
        <v>72239</v>
      </c>
      <c r="H41" s="66">
        <f>SUM(H23:H40)</f>
        <v>49434</v>
      </c>
      <c r="I41" s="46">
        <f t="shared" si="2"/>
        <v>68.431179833607885</v>
      </c>
    </row>
    <row r="42" spans="1:16" ht="15">
      <c r="A42" s="36" t="s">
        <v>120</v>
      </c>
      <c r="B42" s="12"/>
      <c r="C42" s="13"/>
      <c r="D42" s="14"/>
      <c r="E42" s="70">
        <v>16146</v>
      </c>
      <c r="F42" s="70">
        <v>16236</v>
      </c>
      <c r="G42" s="72">
        <v>27411</v>
      </c>
      <c r="H42" s="73">
        <v>22285</v>
      </c>
      <c r="I42" s="34">
        <f>(H42/G42)*100</f>
        <v>81.299478311626714</v>
      </c>
    </row>
    <row r="43" spans="1:16" ht="15">
      <c r="A43" s="36" t="s">
        <v>61</v>
      </c>
      <c r="B43" s="12"/>
      <c r="C43" s="13"/>
      <c r="D43" s="14"/>
      <c r="E43" s="70">
        <v>55719</v>
      </c>
      <c r="F43" s="72">
        <v>57962</v>
      </c>
      <c r="G43" s="72">
        <v>59777</v>
      </c>
      <c r="H43" s="73">
        <v>50805</v>
      </c>
      <c r="I43" s="97">
        <f t="shared" si="2"/>
        <v>84.990882781002725</v>
      </c>
      <c r="P43" s="7"/>
    </row>
    <row r="44" spans="1:16" ht="13.5" customHeight="1">
      <c r="A44" s="36" t="s">
        <v>62</v>
      </c>
      <c r="B44" s="12"/>
      <c r="C44" s="13"/>
      <c r="D44" s="14"/>
      <c r="E44" s="70">
        <f>E17+E22+E41+E43+E42</f>
        <v>209738</v>
      </c>
      <c r="F44" s="70">
        <f>F17+F22+F41+F43+F42</f>
        <v>214383</v>
      </c>
      <c r="G44" s="70">
        <f>G17+G22+G41+G43+G42</f>
        <v>286711</v>
      </c>
      <c r="H44" s="66">
        <f>H17+H22+H41+H42+H43</f>
        <v>249454</v>
      </c>
      <c r="I44" s="46">
        <f t="shared" si="2"/>
        <v>87.005381725849375</v>
      </c>
    </row>
    <row r="45" spans="1:16">
      <c r="A45" s="334" t="s">
        <v>121</v>
      </c>
      <c r="B45" s="335"/>
      <c r="C45" s="335"/>
      <c r="D45" s="336"/>
      <c r="E45" s="74">
        <v>5000</v>
      </c>
      <c r="F45" s="76">
        <v>5000</v>
      </c>
      <c r="G45" s="75">
        <v>0</v>
      </c>
      <c r="H45" s="64">
        <v>0</v>
      </c>
      <c r="I45" s="115">
        <v>0</v>
      </c>
    </row>
    <row r="46" spans="1:16">
      <c r="A46" s="319" t="s">
        <v>122</v>
      </c>
      <c r="B46" s="320"/>
      <c r="C46" s="320"/>
      <c r="D46" s="320"/>
      <c r="E46" s="67">
        <v>5000</v>
      </c>
      <c r="F46" s="68">
        <v>9938</v>
      </c>
      <c r="G46" s="68">
        <v>50496</v>
      </c>
      <c r="H46" s="64">
        <v>46501</v>
      </c>
      <c r="I46" s="101">
        <f>(H46/G46)*100</f>
        <v>92.088482256020271</v>
      </c>
    </row>
    <row r="47" spans="1:16">
      <c r="A47" s="312" t="s">
        <v>156</v>
      </c>
      <c r="B47" s="313"/>
      <c r="C47" s="313"/>
      <c r="D47" s="313"/>
      <c r="E47" s="112">
        <v>0</v>
      </c>
      <c r="F47" s="128">
        <v>554</v>
      </c>
      <c r="G47" s="71">
        <v>554</v>
      </c>
      <c r="H47" s="64">
        <v>554</v>
      </c>
      <c r="I47" s="114">
        <f>(H47/G47)*100</f>
        <v>100</v>
      </c>
    </row>
    <row r="48" spans="1:16" ht="15">
      <c r="A48" s="36" t="s">
        <v>63</v>
      </c>
      <c r="B48" s="12"/>
      <c r="C48" s="13"/>
      <c r="D48" s="14"/>
      <c r="E48" s="70">
        <f>SUM(E45:E46)</f>
        <v>10000</v>
      </c>
      <c r="F48" s="70">
        <f>SUM(F45:F47)</f>
        <v>15492</v>
      </c>
      <c r="G48" s="70">
        <f>SUM(G45:G47)</f>
        <v>51050</v>
      </c>
      <c r="H48" s="66">
        <f>SUM(H45:H47)</f>
        <v>47055</v>
      </c>
      <c r="I48" s="46">
        <f>(H48/G48)*100</f>
        <v>92.174338883447604</v>
      </c>
    </row>
    <row r="49" spans="1:9" ht="15">
      <c r="A49" s="38" t="s">
        <v>64</v>
      </c>
      <c r="B49" s="26"/>
      <c r="C49" s="27"/>
      <c r="D49" s="27"/>
      <c r="E49" s="70">
        <v>500</v>
      </c>
      <c r="F49" s="70">
        <v>500</v>
      </c>
      <c r="G49" s="72">
        <v>500</v>
      </c>
      <c r="H49" s="73">
        <v>0</v>
      </c>
      <c r="I49" s="34">
        <f>(H49/G49)*100</f>
        <v>0</v>
      </c>
    </row>
    <row r="50" spans="1:9" ht="15.75">
      <c r="A50" s="133" t="s">
        <v>65</v>
      </c>
      <c r="B50" s="134"/>
      <c r="C50" s="134"/>
      <c r="D50" s="135"/>
      <c r="E50" s="136">
        <f>SUM(E44+E49+E48)</f>
        <v>220238</v>
      </c>
      <c r="F50" s="136">
        <f>SUM(F44+F49+F48)</f>
        <v>230375</v>
      </c>
      <c r="G50" s="136">
        <f>SUM(G44+G49+G48)</f>
        <v>338261</v>
      </c>
      <c r="H50" s="137">
        <f>SUM(H44+H49+H48)</f>
        <v>296509</v>
      </c>
      <c r="I50" s="138">
        <f>(H50/G50)*100</f>
        <v>87.656868512775645</v>
      </c>
    </row>
    <row r="51" spans="1:9">
      <c r="F51" s="118"/>
    </row>
    <row r="52" spans="1:9">
      <c r="A52" t="s">
        <v>106</v>
      </c>
    </row>
  </sheetData>
  <sheetProtection selectLockedCells="1" selectUnlockedCells="1"/>
  <mergeCells count="26">
    <mergeCell ref="F1:I1"/>
    <mergeCell ref="H3:J3"/>
    <mergeCell ref="B5:I5"/>
    <mergeCell ref="A2:I2"/>
    <mergeCell ref="B6:I6"/>
    <mergeCell ref="G10:G12"/>
    <mergeCell ref="A9:D12"/>
    <mergeCell ref="H11:H12"/>
    <mergeCell ref="G8:I8"/>
    <mergeCell ref="D7:G7"/>
    <mergeCell ref="J34:K34"/>
    <mergeCell ref="A27:D27"/>
    <mergeCell ref="A45:D45"/>
    <mergeCell ref="A28:D28"/>
    <mergeCell ref="A29:D29"/>
    <mergeCell ref="A35:D35"/>
    <mergeCell ref="A36:D36"/>
    <mergeCell ref="A47:D47"/>
    <mergeCell ref="A20:D20"/>
    <mergeCell ref="E10:E12"/>
    <mergeCell ref="H9:I10"/>
    <mergeCell ref="A46:D46"/>
    <mergeCell ref="A18:D18"/>
    <mergeCell ref="F10:F12"/>
    <mergeCell ref="A21:D21"/>
    <mergeCell ref="E9:G9"/>
  </mergeCells>
  <phoneticPr fontId="3" type="noConversion"/>
  <pageMargins left="1.3597222222222223" right="0.75" top="1" bottom="1" header="0.51180555555555551" footer="0.51180555555555551"/>
  <pageSetup paperSize="9" scale="83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1:M45"/>
  <sheetViews>
    <sheetView view="pageBreakPreview" zoomScale="60" zoomScaleNormal="75" workbookViewId="0">
      <selection activeCell="B2" sqref="B2:M2"/>
    </sheetView>
  </sheetViews>
  <sheetFormatPr defaultRowHeight="12.75"/>
  <cols>
    <col min="2" max="2" width="54.42578125" customWidth="1"/>
    <col min="3" max="4" width="15.140625" customWidth="1"/>
    <col min="5" max="5" width="10.7109375" customWidth="1"/>
    <col min="6" max="6" width="10.85546875" customWidth="1"/>
    <col min="7" max="7" width="10.5703125" customWidth="1"/>
    <col min="8" max="8" width="9.28515625" customWidth="1"/>
    <col min="9" max="9" width="11.28515625" customWidth="1"/>
    <col min="10" max="10" width="9.85546875" customWidth="1"/>
    <col min="11" max="11" width="13.42578125" customWidth="1"/>
    <col min="12" max="12" width="14.7109375" customWidth="1"/>
    <col min="13" max="13" width="6.5703125" customWidth="1"/>
    <col min="14" max="15" width="0" hidden="1" customWidth="1"/>
    <col min="16" max="16" width="2.7109375" customWidth="1"/>
    <col min="17" max="18" width="0" hidden="1" customWidth="1"/>
  </cols>
  <sheetData>
    <row r="1" spans="2:13">
      <c r="K1" s="309"/>
      <c r="L1" s="310"/>
      <c r="M1" s="310"/>
    </row>
    <row r="2" spans="2:13">
      <c r="B2" s="252" t="s">
        <v>337</v>
      </c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</row>
    <row r="4" spans="2:13">
      <c r="K4" s="309"/>
      <c r="L4" s="310"/>
      <c r="M4" s="310"/>
    </row>
    <row r="5" spans="2:13">
      <c r="J5" s="1"/>
      <c r="K5" s="309"/>
      <c r="L5" s="310"/>
      <c r="M5" s="310"/>
    </row>
    <row r="6" spans="2:13">
      <c r="B6" s="263" t="s">
        <v>158</v>
      </c>
      <c r="C6" s="263"/>
      <c r="D6" s="263"/>
      <c r="E6" s="353"/>
      <c r="F6" s="353"/>
      <c r="G6" s="353"/>
      <c r="H6" s="353"/>
      <c r="I6" s="353"/>
      <c r="J6" s="353"/>
      <c r="K6" s="353"/>
      <c r="L6" s="353"/>
    </row>
    <row r="7" spans="2:13" ht="21.75" customHeight="1">
      <c r="B7" s="353"/>
      <c r="C7" s="353"/>
      <c r="D7" s="353"/>
      <c r="E7" s="353"/>
      <c r="F7" s="353"/>
      <c r="G7" s="353"/>
      <c r="H7" s="353"/>
      <c r="I7" s="353"/>
      <c r="J7" s="353"/>
      <c r="K7" s="353"/>
      <c r="L7" s="353"/>
    </row>
    <row r="8" spans="2:13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3" ht="13.5" thickBot="1">
      <c r="B9" s="2"/>
      <c r="C9" s="2"/>
      <c r="D9" s="2"/>
      <c r="E9" s="2"/>
      <c r="F9" s="2"/>
      <c r="G9" s="2"/>
      <c r="H9" s="2"/>
      <c r="I9" s="2"/>
      <c r="J9" s="2"/>
      <c r="K9" s="343" t="s">
        <v>0</v>
      </c>
      <c r="L9" s="343"/>
    </row>
    <row r="10" spans="2:13" ht="30.75" customHeight="1">
      <c r="B10" s="344" t="s">
        <v>39</v>
      </c>
      <c r="C10" s="347" t="s">
        <v>86</v>
      </c>
      <c r="D10" s="348"/>
      <c r="E10" s="354" t="s">
        <v>123</v>
      </c>
      <c r="F10" s="354"/>
      <c r="G10" s="354"/>
      <c r="H10" s="354"/>
      <c r="I10" s="354"/>
      <c r="J10" s="354"/>
      <c r="K10" s="354"/>
      <c r="L10" s="355"/>
    </row>
    <row r="11" spans="2:13" ht="30" customHeight="1">
      <c r="B11" s="345"/>
      <c r="C11" s="349"/>
      <c r="D11" s="350"/>
      <c r="E11" s="351" t="s">
        <v>99</v>
      </c>
      <c r="F11" s="352"/>
      <c r="G11" s="352"/>
      <c r="H11" s="352"/>
      <c r="I11" s="352"/>
      <c r="J11" s="352"/>
      <c r="K11" s="356" t="s">
        <v>96</v>
      </c>
      <c r="L11" s="357"/>
    </row>
    <row r="12" spans="2:13" ht="42" customHeight="1">
      <c r="B12" s="346"/>
      <c r="C12" s="47" t="s">
        <v>87</v>
      </c>
      <c r="D12" s="47" t="s">
        <v>88</v>
      </c>
      <c r="E12" s="61" t="s">
        <v>66</v>
      </c>
      <c r="F12" s="61" t="s">
        <v>101</v>
      </c>
      <c r="G12" s="61" t="s">
        <v>67</v>
      </c>
      <c r="H12" s="61" t="s">
        <v>68</v>
      </c>
      <c r="I12" s="61" t="s">
        <v>69</v>
      </c>
      <c r="J12" s="61" t="s">
        <v>70</v>
      </c>
      <c r="K12" s="28" t="s">
        <v>100</v>
      </c>
      <c r="L12" s="141" t="s">
        <v>105</v>
      </c>
    </row>
    <row r="13" spans="2:13" ht="20.100000000000001" customHeight="1">
      <c r="B13" s="142" t="s">
        <v>71</v>
      </c>
      <c r="C13" s="98">
        <v>100</v>
      </c>
      <c r="D13" s="98">
        <v>100</v>
      </c>
      <c r="E13" s="99"/>
      <c r="F13" s="99"/>
      <c r="G13" s="99">
        <v>127</v>
      </c>
      <c r="H13" s="99"/>
      <c r="I13" s="99"/>
      <c r="J13" s="99"/>
      <c r="K13" s="98">
        <f t="shared" ref="K13:K42" si="0">SUM(E13:J13)</f>
        <v>127</v>
      </c>
      <c r="L13" s="143">
        <f>AVERAGE(K13/D13*100)</f>
        <v>127</v>
      </c>
    </row>
    <row r="14" spans="2:13" ht="20.100000000000001" customHeight="1">
      <c r="B14" s="142" t="s">
        <v>73</v>
      </c>
      <c r="C14" s="98">
        <v>300</v>
      </c>
      <c r="D14" s="98">
        <v>300</v>
      </c>
      <c r="E14" s="99"/>
      <c r="F14" s="99"/>
      <c r="G14" s="99">
        <v>437</v>
      </c>
      <c r="H14" s="99"/>
      <c r="I14" s="99"/>
      <c r="J14" s="100"/>
      <c r="K14" s="98">
        <f t="shared" si="0"/>
        <v>437</v>
      </c>
      <c r="L14" s="143">
        <f t="shared" ref="L14:L43" si="1">AVERAGE(K14/D14*100)</f>
        <v>145.66666666666669</v>
      </c>
    </row>
    <row r="15" spans="2:13" ht="20.100000000000001" customHeight="1">
      <c r="B15" s="142" t="s">
        <v>127</v>
      </c>
      <c r="C15" s="98">
        <v>100</v>
      </c>
      <c r="D15" s="98">
        <v>100</v>
      </c>
      <c r="E15" s="99"/>
      <c r="F15" s="99"/>
      <c r="G15" s="99"/>
      <c r="H15" s="99"/>
      <c r="I15" s="99"/>
      <c r="J15" s="100"/>
      <c r="K15" s="98">
        <f t="shared" si="0"/>
        <v>0</v>
      </c>
      <c r="L15" s="143">
        <f t="shared" si="1"/>
        <v>0</v>
      </c>
    </row>
    <row r="16" spans="2:13" ht="20.100000000000001" customHeight="1">
      <c r="B16" s="142" t="s">
        <v>72</v>
      </c>
      <c r="C16" s="98">
        <v>3000</v>
      </c>
      <c r="D16" s="98">
        <v>3000</v>
      </c>
      <c r="E16" s="99"/>
      <c r="F16" s="99"/>
      <c r="G16" s="99">
        <v>2656</v>
      </c>
      <c r="H16" s="99"/>
      <c r="I16" s="99"/>
      <c r="J16" s="100"/>
      <c r="K16" s="98">
        <f t="shared" si="0"/>
        <v>2656</v>
      </c>
      <c r="L16" s="143">
        <f t="shared" si="1"/>
        <v>88.533333333333331</v>
      </c>
    </row>
    <row r="17" spans="2:12" ht="20.100000000000001" customHeight="1">
      <c r="B17" s="142" t="s">
        <v>29</v>
      </c>
      <c r="C17" s="98">
        <v>1553</v>
      </c>
      <c r="D17" s="98">
        <v>1553</v>
      </c>
      <c r="E17" s="99"/>
      <c r="F17" s="99"/>
      <c r="G17" s="99">
        <v>1159</v>
      </c>
      <c r="H17" s="99"/>
      <c r="I17" s="99"/>
      <c r="J17" s="100"/>
      <c r="K17" s="98">
        <f t="shared" si="0"/>
        <v>1159</v>
      </c>
      <c r="L17" s="143">
        <f t="shared" si="1"/>
        <v>74.629748873148742</v>
      </c>
    </row>
    <row r="18" spans="2:12" ht="20.100000000000001" customHeight="1">
      <c r="B18" s="142" t="s">
        <v>74</v>
      </c>
      <c r="C18" s="98">
        <v>9925</v>
      </c>
      <c r="D18" s="98">
        <v>14998</v>
      </c>
      <c r="E18" s="99">
        <v>7334</v>
      </c>
      <c r="F18" s="99">
        <v>2151</v>
      </c>
      <c r="G18" s="99">
        <v>2688</v>
      </c>
      <c r="H18" s="99"/>
      <c r="I18" s="99"/>
      <c r="J18" s="100">
        <v>298</v>
      </c>
      <c r="K18" s="98">
        <f t="shared" si="0"/>
        <v>12471</v>
      </c>
      <c r="L18" s="143">
        <f t="shared" si="1"/>
        <v>83.151086811574885</v>
      </c>
    </row>
    <row r="19" spans="2:12" ht="20.100000000000001" customHeight="1">
      <c r="B19" s="142" t="s">
        <v>160</v>
      </c>
      <c r="C19" s="98"/>
      <c r="D19" s="98">
        <v>555</v>
      </c>
      <c r="E19" s="99"/>
      <c r="F19" s="99"/>
      <c r="G19" s="99">
        <v>510</v>
      </c>
      <c r="H19" s="99"/>
      <c r="I19" s="99"/>
      <c r="J19" s="100"/>
      <c r="K19" s="98">
        <f t="shared" si="0"/>
        <v>510</v>
      </c>
      <c r="L19" s="143">
        <f t="shared" si="1"/>
        <v>91.891891891891902</v>
      </c>
    </row>
    <row r="20" spans="2:12" ht="20.100000000000001" customHeight="1">
      <c r="B20" s="142" t="s">
        <v>75</v>
      </c>
      <c r="C20" s="98">
        <v>16359</v>
      </c>
      <c r="D20" s="98">
        <v>55827</v>
      </c>
      <c r="E20" s="99">
        <v>7848</v>
      </c>
      <c r="F20" s="99">
        <v>1883</v>
      </c>
      <c r="G20" s="99">
        <v>18623</v>
      </c>
      <c r="H20" s="99">
        <v>1542</v>
      </c>
      <c r="I20" s="99"/>
      <c r="J20" s="100">
        <v>7851</v>
      </c>
      <c r="K20" s="98">
        <f t="shared" si="0"/>
        <v>37747</v>
      </c>
      <c r="L20" s="143">
        <f t="shared" si="1"/>
        <v>67.614236838805596</v>
      </c>
    </row>
    <row r="21" spans="2:12" ht="20.100000000000001" customHeight="1">
      <c r="B21" s="142" t="s">
        <v>76</v>
      </c>
      <c r="C21" s="98">
        <v>1788</v>
      </c>
      <c r="D21" s="98">
        <v>159</v>
      </c>
      <c r="E21" s="99"/>
      <c r="F21" s="99"/>
      <c r="G21" s="99">
        <v>58</v>
      </c>
      <c r="H21" s="99"/>
      <c r="I21" s="99"/>
      <c r="J21" s="100"/>
      <c r="K21" s="98">
        <f t="shared" si="0"/>
        <v>58</v>
      </c>
      <c r="L21" s="143">
        <f t="shared" si="1"/>
        <v>36.477987421383645</v>
      </c>
    </row>
    <row r="22" spans="2:12" ht="20.100000000000001" customHeight="1">
      <c r="B22" s="142" t="s">
        <v>128</v>
      </c>
      <c r="C22" s="98">
        <v>42870</v>
      </c>
      <c r="D22" s="98">
        <v>44483</v>
      </c>
      <c r="E22" s="99"/>
      <c r="F22" s="99"/>
      <c r="G22" s="99"/>
      <c r="H22" s="100">
        <v>41719</v>
      </c>
      <c r="I22" s="99"/>
      <c r="J22" s="100">
        <v>554</v>
      </c>
      <c r="K22" s="98">
        <f t="shared" si="0"/>
        <v>42273</v>
      </c>
      <c r="L22" s="143">
        <f t="shared" si="1"/>
        <v>95.03180990490749</v>
      </c>
    </row>
    <row r="23" spans="2:12" ht="20.100000000000001" customHeight="1">
      <c r="B23" s="142" t="s">
        <v>129</v>
      </c>
      <c r="C23" s="98">
        <v>3507</v>
      </c>
      <c r="D23" s="98">
        <v>3507</v>
      </c>
      <c r="E23" s="99"/>
      <c r="F23" s="99"/>
      <c r="G23" s="99"/>
      <c r="H23" s="99">
        <v>2028</v>
      </c>
      <c r="I23" s="99"/>
      <c r="J23" s="100"/>
      <c r="K23" s="98">
        <f t="shared" si="0"/>
        <v>2028</v>
      </c>
      <c r="L23" s="143">
        <f t="shared" si="1"/>
        <v>57.827202737382379</v>
      </c>
    </row>
    <row r="24" spans="2:12" ht="20.100000000000001" customHeight="1">
      <c r="B24" s="144" t="s">
        <v>77</v>
      </c>
      <c r="C24" s="98">
        <v>5542</v>
      </c>
      <c r="D24" s="98">
        <v>5542</v>
      </c>
      <c r="E24" s="99"/>
      <c r="F24" s="99"/>
      <c r="G24" s="99"/>
      <c r="H24" s="99">
        <v>2193</v>
      </c>
      <c r="I24" s="99"/>
      <c r="J24" s="100"/>
      <c r="K24" s="98">
        <f t="shared" si="0"/>
        <v>2193</v>
      </c>
      <c r="L24" s="143">
        <f t="shared" si="1"/>
        <v>39.570552147239262</v>
      </c>
    </row>
    <row r="25" spans="2:12" ht="20.100000000000001" customHeight="1">
      <c r="B25" s="142" t="s">
        <v>130</v>
      </c>
      <c r="C25" s="98">
        <v>1800</v>
      </c>
      <c r="D25" s="98">
        <v>1800</v>
      </c>
      <c r="E25" s="99"/>
      <c r="F25" s="99"/>
      <c r="G25" s="99"/>
      <c r="H25" s="100">
        <v>1950</v>
      </c>
      <c r="I25" s="99"/>
      <c r="J25" s="100"/>
      <c r="K25" s="98">
        <f t="shared" si="0"/>
        <v>1950</v>
      </c>
      <c r="L25" s="143">
        <f t="shared" si="1"/>
        <v>108.33333333333333</v>
      </c>
    </row>
    <row r="26" spans="2:12" ht="20.100000000000001" customHeight="1">
      <c r="B26" s="142" t="s">
        <v>78</v>
      </c>
      <c r="C26" s="98">
        <v>1280</v>
      </c>
      <c r="D26" s="98">
        <v>1049</v>
      </c>
      <c r="E26" s="99"/>
      <c r="F26" s="99"/>
      <c r="G26" s="99">
        <v>165</v>
      </c>
      <c r="H26" s="99">
        <v>17</v>
      </c>
      <c r="I26" s="99"/>
      <c r="J26" s="99"/>
      <c r="K26" s="98">
        <f t="shared" si="0"/>
        <v>182</v>
      </c>
      <c r="L26" s="143">
        <f t="shared" si="1"/>
        <v>17.349857006673023</v>
      </c>
    </row>
    <row r="27" spans="2:12" ht="20.100000000000001" customHeight="1">
      <c r="B27" s="142" t="s">
        <v>79</v>
      </c>
      <c r="C27" s="98">
        <v>581</v>
      </c>
      <c r="D27" s="98">
        <v>594</v>
      </c>
      <c r="E27" s="99"/>
      <c r="F27" s="99"/>
      <c r="G27" s="99">
        <v>349</v>
      </c>
      <c r="H27" s="99"/>
      <c r="I27" s="99"/>
      <c r="J27" s="99"/>
      <c r="K27" s="98">
        <f t="shared" si="0"/>
        <v>349</v>
      </c>
      <c r="L27" s="143">
        <f t="shared" si="1"/>
        <v>58.754208754208761</v>
      </c>
    </row>
    <row r="28" spans="2:12" ht="20.100000000000001" customHeight="1">
      <c r="B28" s="142" t="s">
        <v>131</v>
      </c>
      <c r="C28" s="98">
        <v>100</v>
      </c>
      <c r="D28" s="98">
        <v>100</v>
      </c>
      <c r="E28" s="99"/>
      <c r="F28" s="99"/>
      <c r="G28" s="99"/>
      <c r="H28" s="99"/>
      <c r="I28" s="99"/>
      <c r="J28" s="99"/>
      <c r="K28" s="98">
        <f t="shared" si="0"/>
        <v>0</v>
      </c>
      <c r="L28" s="143">
        <f t="shared" si="1"/>
        <v>0</v>
      </c>
    </row>
    <row r="29" spans="2:12" ht="20.100000000000001" customHeight="1">
      <c r="B29" s="142" t="s">
        <v>132</v>
      </c>
      <c r="C29" s="98">
        <v>50</v>
      </c>
      <c r="D29" s="98">
        <v>50</v>
      </c>
      <c r="E29" s="99"/>
      <c r="F29" s="99"/>
      <c r="G29" s="99">
        <v>40</v>
      </c>
      <c r="H29" s="99"/>
      <c r="I29" s="99"/>
      <c r="J29" s="99"/>
      <c r="K29" s="98">
        <f t="shared" si="0"/>
        <v>40</v>
      </c>
      <c r="L29" s="143">
        <f t="shared" si="1"/>
        <v>80</v>
      </c>
    </row>
    <row r="30" spans="2:12" ht="20.100000000000001" customHeight="1">
      <c r="B30" s="142" t="s">
        <v>36</v>
      </c>
      <c r="C30" s="98">
        <v>160</v>
      </c>
      <c r="D30" s="98">
        <v>160</v>
      </c>
      <c r="E30" s="99"/>
      <c r="F30" s="99"/>
      <c r="G30" s="99">
        <v>36</v>
      </c>
      <c r="H30" s="99"/>
      <c r="I30" s="99"/>
      <c r="J30" s="99"/>
      <c r="K30" s="98">
        <f t="shared" si="0"/>
        <v>36</v>
      </c>
      <c r="L30" s="143">
        <f t="shared" si="1"/>
        <v>22.5</v>
      </c>
    </row>
    <row r="31" spans="2:12" ht="20.100000000000001" customHeight="1">
      <c r="B31" s="142" t="s">
        <v>80</v>
      </c>
      <c r="C31" s="98">
        <v>1500</v>
      </c>
      <c r="D31" s="98">
        <v>1500</v>
      </c>
      <c r="E31" s="99"/>
      <c r="F31" s="99"/>
      <c r="G31" s="99"/>
      <c r="H31" s="99">
        <v>1201</v>
      </c>
      <c r="I31" s="99"/>
      <c r="J31" s="99"/>
      <c r="K31" s="98">
        <f t="shared" si="0"/>
        <v>1201</v>
      </c>
      <c r="L31" s="143">
        <f t="shared" si="1"/>
        <v>80.066666666666663</v>
      </c>
    </row>
    <row r="32" spans="2:12" ht="20.100000000000001" customHeight="1">
      <c r="B32" s="142" t="s">
        <v>81</v>
      </c>
      <c r="C32" s="98">
        <v>5238</v>
      </c>
      <c r="D32" s="98">
        <v>5819</v>
      </c>
      <c r="E32" s="99"/>
      <c r="F32" s="99"/>
      <c r="G32" s="99"/>
      <c r="H32" s="99"/>
      <c r="I32" s="99">
        <v>5819</v>
      </c>
      <c r="J32" s="99"/>
      <c r="K32" s="98">
        <f t="shared" si="0"/>
        <v>5819</v>
      </c>
      <c r="L32" s="143">
        <f t="shared" si="1"/>
        <v>100</v>
      </c>
    </row>
    <row r="33" spans="2:12" ht="20.100000000000001" customHeight="1">
      <c r="B33" s="142" t="s">
        <v>133</v>
      </c>
      <c r="C33" s="98">
        <v>8108</v>
      </c>
      <c r="D33" s="98">
        <v>7747</v>
      </c>
      <c r="E33" s="99"/>
      <c r="F33" s="99"/>
      <c r="G33" s="99"/>
      <c r="H33" s="99"/>
      <c r="I33" s="99">
        <v>7747</v>
      </c>
      <c r="J33" s="99"/>
      <c r="K33" s="98">
        <f t="shared" si="0"/>
        <v>7747</v>
      </c>
      <c r="L33" s="143">
        <f t="shared" si="1"/>
        <v>100</v>
      </c>
    </row>
    <row r="34" spans="2:12" ht="20.100000000000001" customHeight="1">
      <c r="B34" s="142" t="s">
        <v>161</v>
      </c>
      <c r="C34" s="98">
        <v>0</v>
      </c>
      <c r="D34" s="98">
        <v>3698</v>
      </c>
      <c r="E34" s="99"/>
      <c r="F34" s="99"/>
      <c r="G34" s="99"/>
      <c r="H34" s="99"/>
      <c r="I34" s="99">
        <v>3697</v>
      </c>
      <c r="J34" s="99"/>
      <c r="K34" s="98">
        <f t="shared" si="0"/>
        <v>3697</v>
      </c>
      <c r="L34" s="143">
        <f t="shared" si="1"/>
        <v>99.97295835586803</v>
      </c>
    </row>
    <row r="35" spans="2:12" ht="20.100000000000001" customHeight="1">
      <c r="B35" s="142" t="s">
        <v>139</v>
      </c>
      <c r="C35" s="98">
        <v>0</v>
      </c>
      <c r="D35" s="98">
        <v>190</v>
      </c>
      <c r="E35" s="99"/>
      <c r="F35" s="99"/>
      <c r="G35" s="99"/>
      <c r="H35" s="99"/>
      <c r="I35" s="99">
        <v>190</v>
      </c>
      <c r="J35" s="99"/>
      <c r="K35" s="98">
        <f t="shared" si="0"/>
        <v>190</v>
      </c>
      <c r="L35" s="143">
        <f t="shared" si="1"/>
        <v>100</v>
      </c>
    </row>
    <row r="36" spans="2:12" ht="20.100000000000001" customHeight="1">
      <c r="B36" s="142" t="s">
        <v>134</v>
      </c>
      <c r="C36" s="98">
        <v>2250</v>
      </c>
      <c r="D36" s="98">
        <v>9348</v>
      </c>
      <c r="E36" s="99"/>
      <c r="F36" s="99"/>
      <c r="G36" s="99"/>
      <c r="H36" s="99"/>
      <c r="I36" s="99">
        <v>4398</v>
      </c>
      <c r="J36" s="99"/>
      <c r="K36" s="98">
        <f t="shared" si="0"/>
        <v>4398</v>
      </c>
      <c r="L36" s="143">
        <f t="shared" si="1"/>
        <v>47.047496790757378</v>
      </c>
    </row>
    <row r="37" spans="2:12" ht="20.100000000000001" customHeight="1">
      <c r="B37" s="142" t="s">
        <v>82</v>
      </c>
      <c r="C37" s="98">
        <v>450</v>
      </c>
      <c r="D37" s="98">
        <v>509</v>
      </c>
      <c r="E37" s="99"/>
      <c r="F37" s="99"/>
      <c r="G37" s="99"/>
      <c r="H37" s="99"/>
      <c r="I37" s="99">
        <v>434</v>
      </c>
      <c r="J37" s="99"/>
      <c r="K37" s="98">
        <f t="shared" si="0"/>
        <v>434</v>
      </c>
      <c r="L37" s="143">
        <f t="shared" si="1"/>
        <v>85.265225933202359</v>
      </c>
    </row>
    <row r="38" spans="2:12" ht="20.100000000000001" customHeight="1">
      <c r="B38" s="142" t="s">
        <v>329</v>
      </c>
      <c r="C38" s="98">
        <v>0</v>
      </c>
      <c r="D38" s="98">
        <v>0</v>
      </c>
      <c r="E38" s="99"/>
      <c r="F38" s="99"/>
      <c r="G38" s="99">
        <v>354</v>
      </c>
      <c r="H38" s="99">
        <v>10</v>
      </c>
      <c r="I38" s="99"/>
      <c r="J38" s="99"/>
      <c r="K38" s="98">
        <f t="shared" si="0"/>
        <v>364</v>
      </c>
      <c r="L38" s="143"/>
    </row>
    <row r="39" spans="2:12" ht="20.100000000000001" customHeight="1">
      <c r="B39" s="142" t="s">
        <v>135</v>
      </c>
      <c r="C39" s="98">
        <v>112000</v>
      </c>
      <c r="D39" s="98">
        <v>173896</v>
      </c>
      <c r="E39" s="99">
        <v>94545</v>
      </c>
      <c r="F39" s="99">
        <v>13169</v>
      </c>
      <c r="G39" s="99">
        <v>22024</v>
      </c>
      <c r="H39" s="99"/>
      <c r="I39" s="99"/>
      <c r="J39" s="99">
        <v>38352</v>
      </c>
      <c r="K39" s="98">
        <f t="shared" si="0"/>
        <v>168090</v>
      </c>
      <c r="L39" s="143">
        <f t="shared" si="1"/>
        <v>96.661222799834377</v>
      </c>
    </row>
    <row r="40" spans="2:12" ht="20.100000000000001" customHeight="1">
      <c r="B40" s="142" t="s">
        <v>136</v>
      </c>
      <c r="C40" s="98">
        <v>677</v>
      </c>
      <c r="D40" s="98">
        <v>677</v>
      </c>
      <c r="E40" s="99"/>
      <c r="F40" s="99"/>
      <c r="G40" s="99">
        <v>208</v>
      </c>
      <c r="H40" s="99"/>
      <c r="I40" s="99"/>
      <c r="J40" s="99"/>
      <c r="K40" s="98">
        <f t="shared" si="0"/>
        <v>208</v>
      </c>
      <c r="L40" s="143">
        <f t="shared" si="1"/>
        <v>30.723781388478582</v>
      </c>
    </row>
    <row r="41" spans="2:12" ht="20.100000000000001" customHeight="1">
      <c r="B41" s="142" t="s">
        <v>83</v>
      </c>
      <c r="C41" s="98">
        <v>500</v>
      </c>
      <c r="D41" s="98">
        <v>500</v>
      </c>
      <c r="E41" s="99"/>
      <c r="F41" s="99"/>
      <c r="G41" s="99"/>
      <c r="H41" s="99">
        <v>145</v>
      </c>
      <c r="I41" s="99"/>
      <c r="J41" s="99"/>
      <c r="K41" s="98">
        <f t="shared" si="0"/>
        <v>145</v>
      </c>
      <c r="L41" s="143">
        <f t="shared" si="1"/>
        <v>28.999999999999996</v>
      </c>
    </row>
    <row r="42" spans="2:12" ht="20.100000000000001" customHeight="1" thickBot="1">
      <c r="B42" s="145" t="s">
        <v>64</v>
      </c>
      <c r="C42" s="146">
        <v>500</v>
      </c>
      <c r="D42" s="146">
        <v>500</v>
      </c>
      <c r="E42" s="147"/>
      <c r="F42" s="147"/>
      <c r="G42" s="147"/>
      <c r="H42" s="147"/>
      <c r="I42" s="147"/>
      <c r="J42" s="147"/>
      <c r="K42" s="146">
        <f t="shared" si="0"/>
        <v>0</v>
      </c>
      <c r="L42" s="148">
        <f t="shared" si="1"/>
        <v>0</v>
      </c>
    </row>
    <row r="43" spans="2:12" ht="20.100000000000001" customHeight="1" thickBot="1">
      <c r="B43" s="149" t="s">
        <v>84</v>
      </c>
      <c r="C43" s="150">
        <f t="shared" ref="C43:K43" si="2">SUM(C13:C42)</f>
        <v>220238</v>
      </c>
      <c r="D43" s="150">
        <f t="shared" si="2"/>
        <v>338261</v>
      </c>
      <c r="E43" s="151">
        <f t="shared" si="2"/>
        <v>109727</v>
      </c>
      <c r="F43" s="151">
        <f t="shared" si="2"/>
        <v>17203</v>
      </c>
      <c r="G43" s="151">
        <f t="shared" si="2"/>
        <v>49434</v>
      </c>
      <c r="H43" s="151">
        <f t="shared" si="2"/>
        <v>50805</v>
      </c>
      <c r="I43" s="151">
        <f t="shared" si="2"/>
        <v>22285</v>
      </c>
      <c r="J43" s="151">
        <f t="shared" si="2"/>
        <v>47055</v>
      </c>
      <c r="K43" s="151">
        <f t="shared" si="2"/>
        <v>296509</v>
      </c>
      <c r="L43" s="152">
        <f t="shared" si="1"/>
        <v>87.656868512775645</v>
      </c>
    </row>
    <row r="45" spans="2:12">
      <c r="B45" t="s">
        <v>106</v>
      </c>
    </row>
  </sheetData>
  <sheetProtection selectLockedCells="1" selectUnlockedCells="1"/>
  <mergeCells count="11">
    <mergeCell ref="K11:L11"/>
    <mergeCell ref="K9:L9"/>
    <mergeCell ref="B2:M2"/>
    <mergeCell ref="K1:M1"/>
    <mergeCell ref="B10:B12"/>
    <mergeCell ref="C10:D11"/>
    <mergeCell ref="E11:J11"/>
    <mergeCell ref="K4:M4"/>
    <mergeCell ref="K5:M5"/>
    <mergeCell ref="B6:L7"/>
    <mergeCell ref="E10:L10"/>
  </mergeCells>
  <phoneticPr fontId="3" type="noConversion"/>
  <pageMargins left="0.1701388888888889" right="0.2298611111111111" top="1" bottom="0.5" header="0.51180555555555551" footer="0.51180555555555551"/>
  <pageSetup paperSize="9" scale="53" firstPageNumber="0" orientation="portrait" horizontalDpi="300" verticalDpi="300" r:id="rId1"/>
  <headerFooter alignWithMargins="0"/>
  <rowBreaks count="1" manualBreakCount="1">
    <brk id="5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E15" sqref="E15"/>
    </sheetView>
  </sheetViews>
  <sheetFormatPr defaultRowHeight="12.75"/>
  <cols>
    <col min="1" max="1" width="4.140625" customWidth="1"/>
    <col min="2" max="2" width="58" customWidth="1"/>
    <col min="3" max="3" width="27.140625" hidden="1" customWidth="1"/>
    <col min="4" max="4" width="0.28515625" hidden="1" customWidth="1"/>
    <col min="5" max="5" width="12" customWidth="1"/>
  </cols>
  <sheetData>
    <row r="1" spans="1:6" ht="15">
      <c r="B1" s="358"/>
      <c r="C1" s="358"/>
      <c r="D1" s="358"/>
      <c r="E1" s="358"/>
      <c r="F1" s="358"/>
    </row>
    <row r="2" spans="1:6" ht="15">
      <c r="B2" s="358" t="s">
        <v>333</v>
      </c>
      <c r="C2" s="358"/>
      <c r="D2" s="358"/>
      <c r="E2" s="358"/>
      <c r="F2" s="358"/>
    </row>
    <row r="4" spans="1:6" ht="12.75" customHeight="1">
      <c r="B4" s="263" t="s">
        <v>322</v>
      </c>
      <c r="C4" s="263"/>
      <c r="D4" s="263"/>
      <c r="E4" s="263"/>
      <c r="F4" s="263"/>
    </row>
    <row r="5" spans="1:6" ht="19.5" customHeight="1">
      <c r="B5" s="263"/>
      <c r="C5" s="263"/>
      <c r="D5" s="263"/>
      <c r="E5" s="263"/>
      <c r="F5" s="263"/>
    </row>
    <row r="6" spans="1:6" ht="10.5" customHeight="1">
      <c r="B6" s="140"/>
      <c r="C6" s="140"/>
      <c r="D6" s="140"/>
      <c r="E6" s="140"/>
      <c r="F6" s="140"/>
    </row>
    <row r="7" spans="1:6" ht="11.25" customHeight="1">
      <c r="B7" s="140"/>
      <c r="C7" s="140"/>
      <c r="D7" s="140"/>
      <c r="E7" s="140"/>
      <c r="F7" s="140"/>
    </row>
    <row r="8" spans="1:6" ht="12.75" customHeight="1">
      <c r="B8" s="140"/>
      <c r="C8" s="140"/>
      <c r="D8" s="140"/>
      <c r="E8" s="140"/>
      <c r="F8" s="140"/>
    </row>
    <row r="9" spans="1:6" ht="7.5" customHeight="1">
      <c r="B9" s="140"/>
      <c r="C9" s="140"/>
      <c r="D9" s="140"/>
      <c r="E9" s="140"/>
      <c r="F9" s="140"/>
    </row>
    <row r="10" spans="1:6" ht="9.75" customHeight="1">
      <c r="B10" s="140"/>
      <c r="C10" s="140"/>
      <c r="D10" s="140"/>
      <c r="E10" s="140"/>
      <c r="F10" s="140"/>
    </row>
    <row r="11" spans="1:6" ht="8.25" customHeight="1"/>
    <row r="12" spans="1:6">
      <c r="A12" s="252" t="s">
        <v>0</v>
      </c>
      <c r="B12" s="252"/>
      <c r="C12" s="252"/>
      <c r="D12" s="252"/>
      <c r="E12" s="252"/>
      <c r="F12" s="2"/>
    </row>
    <row r="13" spans="1:6" ht="15" customHeight="1"/>
    <row r="14" spans="1:6" ht="15.75">
      <c r="A14" s="153"/>
      <c r="B14" s="154" t="s">
        <v>166</v>
      </c>
      <c r="C14" s="155"/>
      <c r="D14" s="155"/>
      <c r="E14" s="156" t="s">
        <v>167</v>
      </c>
    </row>
    <row r="15" spans="1:6" ht="15">
      <c r="A15" s="157" t="s">
        <v>168</v>
      </c>
      <c r="B15" s="158" t="s">
        <v>169</v>
      </c>
      <c r="C15" s="159">
        <v>1</v>
      </c>
      <c r="D15" s="159">
        <v>1</v>
      </c>
      <c r="E15" s="160">
        <v>287646</v>
      </c>
    </row>
    <row r="16" spans="1:6" ht="15">
      <c r="A16" s="157" t="s">
        <v>170</v>
      </c>
      <c r="B16" s="158" t="s">
        <v>171</v>
      </c>
      <c r="C16" s="159">
        <v>2</v>
      </c>
      <c r="D16" s="159">
        <v>2</v>
      </c>
      <c r="E16" s="160">
        <v>254236</v>
      </c>
    </row>
    <row r="17" spans="1:5" ht="15">
      <c r="A17" s="161" t="s">
        <v>172</v>
      </c>
      <c r="B17" s="162" t="s">
        <v>173</v>
      </c>
      <c r="C17" s="163">
        <v>3</v>
      </c>
      <c r="D17" s="163">
        <v>3</v>
      </c>
      <c r="E17" s="164">
        <v>33410</v>
      </c>
    </row>
    <row r="18" spans="1:5" ht="15">
      <c r="A18" s="157" t="s">
        <v>174</v>
      </c>
      <c r="B18" s="158" t="s">
        <v>175</v>
      </c>
      <c r="C18" s="159">
        <v>4</v>
      </c>
      <c r="D18" s="159">
        <v>4</v>
      </c>
      <c r="E18" s="160">
        <v>40074</v>
      </c>
    </row>
    <row r="19" spans="1:5" ht="15">
      <c r="A19" s="157" t="s">
        <v>176</v>
      </c>
      <c r="B19" s="158" t="s">
        <v>177</v>
      </c>
      <c r="C19" s="159">
        <v>5</v>
      </c>
      <c r="D19" s="159">
        <v>5</v>
      </c>
      <c r="E19" s="160">
        <v>42273</v>
      </c>
    </row>
    <row r="20" spans="1:5" ht="15">
      <c r="A20" s="161" t="s">
        <v>178</v>
      </c>
      <c r="B20" s="162" t="s">
        <v>179</v>
      </c>
      <c r="C20" s="163">
        <v>6</v>
      </c>
      <c r="D20" s="163">
        <v>6</v>
      </c>
      <c r="E20" s="164">
        <v>-2199</v>
      </c>
    </row>
    <row r="21" spans="1:5" ht="15">
      <c r="A21" s="161" t="s">
        <v>180</v>
      </c>
      <c r="B21" s="162" t="s">
        <v>181</v>
      </c>
      <c r="C21" s="163">
        <v>7</v>
      </c>
      <c r="D21" s="163">
        <v>7</v>
      </c>
      <c r="E21" s="164">
        <v>31211</v>
      </c>
    </row>
    <row r="22" spans="1:5" ht="15">
      <c r="A22" s="157" t="s">
        <v>182</v>
      </c>
      <c r="B22" s="158" t="s">
        <v>183</v>
      </c>
      <c r="C22" s="159">
        <v>8</v>
      </c>
      <c r="D22" s="159">
        <v>8</v>
      </c>
      <c r="E22" s="160">
        <v>0</v>
      </c>
    </row>
    <row r="23" spans="1:5" ht="15">
      <c r="A23" s="157" t="s">
        <v>184</v>
      </c>
      <c r="B23" s="158" t="s">
        <v>185</v>
      </c>
      <c r="C23" s="159">
        <v>9</v>
      </c>
      <c r="D23" s="159">
        <v>9</v>
      </c>
      <c r="E23" s="160">
        <v>0</v>
      </c>
    </row>
    <row r="24" spans="1:5" ht="15">
      <c r="A24" s="165" t="s">
        <v>186</v>
      </c>
      <c r="B24" s="162" t="s">
        <v>187</v>
      </c>
      <c r="C24" s="163">
        <v>10</v>
      </c>
      <c r="D24" s="163">
        <v>10</v>
      </c>
      <c r="E24" s="164">
        <v>0</v>
      </c>
    </row>
    <row r="25" spans="1:5" ht="15">
      <c r="A25" s="157" t="s">
        <v>188</v>
      </c>
      <c r="B25" s="158" t="s">
        <v>189</v>
      </c>
      <c r="C25" s="159">
        <v>11</v>
      </c>
      <c r="D25" s="159">
        <v>11</v>
      </c>
      <c r="E25" s="160">
        <v>0</v>
      </c>
    </row>
    <row r="26" spans="1:5" ht="15">
      <c r="A26" s="157" t="s">
        <v>190</v>
      </c>
      <c r="B26" s="158" t="s">
        <v>191</v>
      </c>
      <c r="C26" s="159">
        <v>12</v>
      </c>
      <c r="D26" s="159">
        <v>12</v>
      </c>
      <c r="E26" s="160">
        <v>0</v>
      </c>
    </row>
    <row r="27" spans="1:5" ht="15">
      <c r="A27" s="165" t="s">
        <v>192</v>
      </c>
      <c r="B27" s="162" t="s">
        <v>193</v>
      </c>
      <c r="C27" s="163">
        <v>13</v>
      </c>
      <c r="D27" s="163">
        <v>13</v>
      </c>
      <c r="E27" s="164">
        <v>0</v>
      </c>
    </row>
    <row r="28" spans="1:5" ht="15">
      <c r="A28" s="165" t="s">
        <v>194</v>
      </c>
      <c r="B28" s="162" t="s">
        <v>195</v>
      </c>
      <c r="C28" s="163">
        <v>14</v>
      </c>
      <c r="D28" s="163">
        <v>14</v>
      </c>
      <c r="E28" s="164">
        <v>0</v>
      </c>
    </row>
    <row r="29" spans="1:5" ht="15.75">
      <c r="A29" s="165" t="s">
        <v>196</v>
      </c>
      <c r="B29" s="166" t="s">
        <v>197</v>
      </c>
      <c r="C29" s="167">
        <v>15</v>
      </c>
      <c r="D29" s="167">
        <v>15</v>
      </c>
      <c r="E29" s="168">
        <v>31211</v>
      </c>
    </row>
    <row r="30" spans="1:5" ht="15">
      <c r="A30" s="165" t="s">
        <v>198</v>
      </c>
      <c r="B30" s="162" t="s">
        <v>199</v>
      </c>
      <c r="C30" s="163">
        <v>16</v>
      </c>
      <c r="D30" s="163">
        <v>16</v>
      </c>
      <c r="E30" s="164">
        <v>31211</v>
      </c>
    </row>
    <row r="31" spans="1:5" ht="15">
      <c r="A31" s="165" t="s">
        <v>200</v>
      </c>
      <c r="B31" s="162" t="s">
        <v>201</v>
      </c>
      <c r="C31" s="163">
        <v>17</v>
      </c>
      <c r="D31" s="163">
        <v>17</v>
      </c>
      <c r="E31" s="164">
        <f>SUM(E29-E30)</f>
        <v>0</v>
      </c>
    </row>
    <row r="32" spans="1:5" ht="15">
      <c r="A32" s="165" t="s">
        <v>202</v>
      </c>
      <c r="B32" s="162" t="s">
        <v>203</v>
      </c>
      <c r="C32" s="163">
        <v>18</v>
      </c>
      <c r="D32" s="163">
        <v>18</v>
      </c>
      <c r="E32" s="164">
        <v>0</v>
      </c>
    </row>
    <row r="33" spans="1:5" ht="15">
      <c r="A33" s="169" t="s">
        <v>204</v>
      </c>
      <c r="B33" s="170" t="s">
        <v>205</v>
      </c>
      <c r="C33" s="171">
        <v>19</v>
      </c>
      <c r="D33" s="171">
        <v>19</v>
      </c>
      <c r="E33" s="172">
        <v>0</v>
      </c>
    </row>
  </sheetData>
  <mergeCells count="4">
    <mergeCell ref="A12:E12"/>
    <mergeCell ref="B2:F2"/>
    <mergeCell ref="B4:F5"/>
    <mergeCell ref="B1:F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4"/>
  <sheetViews>
    <sheetView view="pageBreakPreview" zoomScale="110" zoomScaleSheetLayoutView="110" workbookViewId="0">
      <selection activeCell="A2" sqref="A2:F2"/>
    </sheetView>
  </sheetViews>
  <sheetFormatPr defaultRowHeight="12.75"/>
  <cols>
    <col min="1" max="1" width="46.5703125" customWidth="1"/>
    <col min="2" max="2" width="10.28515625" customWidth="1"/>
    <col min="3" max="3" width="11.7109375" customWidth="1"/>
    <col min="4" max="4" width="10.5703125" customWidth="1"/>
    <col min="5" max="5" width="13.140625" customWidth="1"/>
  </cols>
  <sheetData>
    <row r="1" spans="1:6">
      <c r="C1" s="309"/>
      <c r="D1" s="309"/>
      <c r="E1" s="309"/>
      <c r="F1" s="309"/>
    </row>
    <row r="2" spans="1:6">
      <c r="A2" s="252" t="s">
        <v>334</v>
      </c>
      <c r="B2" s="311"/>
      <c r="C2" s="311"/>
      <c r="D2" s="311"/>
      <c r="E2" s="311"/>
      <c r="F2" s="311"/>
    </row>
    <row r="3" spans="1:6">
      <c r="D3" s="1"/>
      <c r="E3" s="1"/>
    </row>
    <row r="5" spans="1:6" ht="13.5" customHeight="1">
      <c r="A5" s="359" t="s">
        <v>323</v>
      </c>
      <c r="B5" s="359"/>
      <c r="C5" s="359"/>
      <c r="D5" s="359"/>
      <c r="E5" s="359"/>
    </row>
    <row r="6" spans="1:6">
      <c r="A6" s="359"/>
      <c r="B6" s="359"/>
      <c r="C6" s="359"/>
      <c r="D6" s="359"/>
      <c r="E6" s="359"/>
    </row>
    <row r="7" spans="1:6" ht="21.75" customHeight="1">
      <c r="A7" s="359"/>
      <c r="B7" s="359"/>
      <c r="C7" s="359"/>
      <c r="D7" s="359"/>
      <c r="E7" s="359"/>
    </row>
    <row r="8" spans="1:6">
      <c r="A8" s="173"/>
      <c r="B8" s="173"/>
      <c r="C8" s="173"/>
      <c r="D8" s="173"/>
      <c r="E8" s="173"/>
    </row>
    <row r="11" spans="1:6">
      <c r="D11" s="310" t="s">
        <v>0</v>
      </c>
      <c r="E11" s="310"/>
    </row>
    <row r="12" spans="1:6">
      <c r="D12" s="1"/>
      <c r="E12" s="1"/>
    </row>
    <row r="13" spans="1:6" ht="12.75" customHeight="1">
      <c r="A13" s="360" t="s">
        <v>206</v>
      </c>
      <c r="B13" s="360" t="s">
        <v>207</v>
      </c>
      <c r="C13" s="360"/>
      <c r="D13" s="360" t="s">
        <v>208</v>
      </c>
      <c r="E13" s="361" t="s">
        <v>209</v>
      </c>
    </row>
    <row r="14" spans="1:6" ht="15.75">
      <c r="A14" s="360"/>
      <c r="B14" s="213" t="s">
        <v>87</v>
      </c>
      <c r="C14" s="213" t="s">
        <v>88</v>
      </c>
      <c r="D14" s="360"/>
      <c r="E14" s="361"/>
    </row>
    <row r="15" spans="1:6" ht="15.75">
      <c r="A15" s="214" t="s">
        <v>74</v>
      </c>
      <c r="B15" s="215">
        <v>4316</v>
      </c>
      <c r="C15" s="215">
        <v>669</v>
      </c>
      <c r="D15" s="216">
        <v>669</v>
      </c>
      <c r="E15" s="217">
        <f t="shared" ref="E15:E23" si="0">(C15-D15)</f>
        <v>0</v>
      </c>
    </row>
    <row r="16" spans="1:6" ht="15.75">
      <c r="A16" s="214" t="s">
        <v>210</v>
      </c>
      <c r="B16" s="215"/>
      <c r="C16" s="215"/>
      <c r="D16" s="216"/>
      <c r="E16" s="217">
        <f t="shared" si="0"/>
        <v>0</v>
      </c>
    </row>
    <row r="17" spans="1:5" ht="15.75">
      <c r="A17" s="218" t="s">
        <v>29</v>
      </c>
      <c r="B17" s="217"/>
      <c r="C17" s="217"/>
      <c r="D17" s="215"/>
      <c r="E17" s="217">
        <f t="shared" si="0"/>
        <v>0</v>
      </c>
    </row>
    <row r="18" spans="1:5" ht="15.75">
      <c r="A18" s="218" t="s">
        <v>211</v>
      </c>
      <c r="B18" s="217">
        <v>3974</v>
      </c>
      <c r="C18" s="217">
        <v>7715</v>
      </c>
      <c r="D18" s="215">
        <v>7716</v>
      </c>
      <c r="E18" s="217">
        <f t="shared" si="0"/>
        <v>-1</v>
      </c>
    </row>
    <row r="19" spans="1:5" ht="15.75">
      <c r="A19" s="218" t="s">
        <v>212</v>
      </c>
      <c r="B19" s="217"/>
      <c r="C19" s="217"/>
      <c r="D19" s="215"/>
      <c r="E19" s="217">
        <f t="shared" si="0"/>
        <v>0</v>
      </c>
    </row>
    <row r="20" spans="1:5" ht="15.75">
      <c r="A20" s="218" t="s">
        <v>213</v>
      </c>
      <c r="B20" s="217"/>
      <c r="C20" s="217"/>
      <c r="D20" s="215"/>
      <c r="E20" s="217">
        <f t="shared" si="0"/>
        <v>0</v>
      </c>
    </row>
    <row r="21" spans="1:5" ht="15.75">
      <c r="A21" s="218" t="s">
        <v>76</v>
      </c>
      <c r="B21" s="217">
        <v>1275</v>
      </c>
      <c r="C21" s="217">
        <v>0</v>
      </c>
      <c r="D21" s="215">
        <v>0</v>
      </c>
      <c r="E21" s="217">
        <f t="shared" si="0"/>
        <v>0</v>
      </c>
    </row>
    <row r="22" spans="1:5" ht="15.75">
      <c r="A22" s="218" t="s">
        <v>33</v>
      </c>
      <c r="B22" s="217">
        <v>79360</v>
      </c>
      <c r="C22" s="217">
        <v>94545</v>
      </c>
      <c r="D22" s="215">
        <v>94544</v>
      </c>
      <c r="E22" s="217">
        <f t="shared" si="0"/>
        <v>1</v>
      </c>
    </row>
    <row r="23" spans="1:5" ht="15.75">
      <c r="A23" s="218" t="s">
        <v>214</v>
      </c>
      <c r="B23" s="217"/>
      <c r="C23" s="217"/>
      <c r="D23" s="215"/>
      <c r="E23" s="217">
        <f t="shared" si="0"/>
        <v>0</v>
      </c>
    </row>
    <row r="24" spans="1:5" ht="15.75">
      <c r="A24" s="219" t="s">
        <v>215</v>
      </c>
      <c r="B24" s="220">
        <f>SUM(B15:B23)</f>
        <v>88925</v>
      </c>
      <c r="C24" s="220">
        <f>SUM(C15:C23)</f>
        <v>102929</v>
      </c>
      <c r="D24" s="220">
        <f>SUM(D15:D23)</f>
        <v>102929</v>
      </c>
      <c r="E24" s="220">
        <f>SUM(E15:E23)</f>
        <v>0</v>
      </c>
    </row>
  </sheetData>
  <sheetProtection selectLockedCells="1" selectUnlockedCells="1"/>
  <mergeCells count="8">
    <mergeCell ref="C1:F1"/>
    <mergeCell ref="A5:E7"/>
    <mergeCell ref="D11:E11"/>
    <mergeCell ref="A13:A14"/>
    <mergeCell ref="B13:C13"/>
    <mergeCell ref="D13:D14"/>
    <mergeCell ref="E13:E14"/>
    <mergeCell ref="A2:F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5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A2" sqref="A2:J2"/>
    </sheetView>
  </sheetViews>
  <sheetFormatPr defaultRowHeight="12.75"/>
  <cols>
    <col min="7" max="7" width="10.28515625" customWidth="1"/>
    <col min="8" max="8" width="10.42578125" customWidth="1"/>
    <col min="9" max="9" width="10.85546875" customWidth="1"/>
  </cols>
  <sheetData>
    <row r="1" spans="1:11">
      <c r="H1" s="309"/>
      <c r="I1" s="309"/>
      <c r="J1" s="309"/>
    </row>
    <row r="2" spans="1:11">
      <c r="A2" s="252" t="s">
        <v>335</v>
      </c>
      <c r="B2" s="311"/>
      <c r="C2" s="311"/>
      <c r="D2" s="311"/>
      <c r="E2" s="311"/>
      <c r="F2" s="311"/>
      <c r="G2" s="311"/>
      <c r="H2" s="311"/>
      <c r="I2" s="311"/>
      <c r="J2" s="311"/>
      <c r="K2" s="2"/>
    </row>
    <row r="3" spans="1:11">
      <c r="I3" s="1"/>
      <c r="J3" s="1"/>
    </row>
    <row r="4" spans="1:11">
      <c r="I4" s="1"/>
      <c r="J4" s="1"/>
    </row>
    <row r="5" spans="1:11" ht="49.5" customHeight="1">
      <c r="A5" s="173" t="s">
        <v>92</v>
      </c>
      <c r="B5" s="263" t="s">
        <v>324</v>
      </c>
      <c r="C5" s="263"/>
      <c r="D5" s="263"/>
      <c r="E5" s="263"/>
      <c r="F5" s="263"/>
      <c r="G5" s="263"/>
      <c r="H5" s="263"/>
      <c r="I5" s="263"/>
      <c r="J5" s="173"/>
    </row>
    <row r="6" spans="1:11" ht="15">
      <c r="A6" s="173"/>
      <c r="B6" s="3"/>
      <c r="C6" s="3"/>
      <c r="D6" s="3"/>
      <c r="E6" s="3"/>
      <c r="F6" s="3"/>
      <c r="G6" s="3"/>
      <c r="H6" s="3"/>
      <c r="I6" s="3"/>
      <c r="J6" s="173"/>
    </row>
    <row r="7" spans="1:11">
      <c r="A7" s="173"/>
      <c r="B7" s="173"/>
      <c r="C7" s="173"/>
      <c r="D7" s="173"/>
      <c r="E7" s="173"/>
      <c r="F7" s="173"/>
      <c r="G7" s="173"/>
      <c r="H7" s="173"/>
      <c r="I7" s="173"/>
      <c r="J7" s="173"/>
    </row>
    <row r="8" spans="1:11">
      <c r="I8" s="365" t="s">
        <v>0</v>
      </c>
      <c r="J8" s="365"/>
    </row>
    <row r="9" spans="1:11">
      <c r="A9" s="352" t="s">
        <v>206</v>
      </c>
      <c r="B9" s="352"/>
      <c r="C9" s="352"/>
      <c r="D9" s="352"/>
      <c r="E9" s="352"/>
      <c r="F9" s="352"/>
      <c r="G9" s="296" t="s">
        <v>216</v>
      </c>
      <c r="H9" s="296"/>
      <c r="I9" s="296" t="s">
        <v>217</v>
      </c>
      <c r="J9" s="296"/>
    </row>
    <row r="10" spans="1:11">
      <c r="A10" s="352"/>
      <c r="B10" s="352"/>
      <c r="C10" s="352"/>
      <c r="D10" s="352"/>
      <c r="E10" s="352"/>
      <c r="F10" s="352"/>
      <c r="G10" s="174" t="s">
        <v>87</v>
      </c>
      <c r="H10" s="174" t="s">
        <v>88</v>
      </c>
      <c r="I10" s="174" t="s">
        <v>90</v>
      </c>
      <c r="J10" s="174" t="s">
        <v>218</v>
      </c>
    </row>
    <row r="11" spans="1:11">
      <c r="A11" s="352" t="s">
        <v>219</v>
      </c>
      <c r="B11" s="352"/>
      <c r="C11" s="352"/>
      <c r="D11" s="352"/>
      <c r="E11" s="352"/>
      <c r="F11" s="352"/>
      <c r="G11" s="352"/>
      <c r="H11" s="352"/>
      <c r="I11" s="352"/>
      <c r="J11" s="352"/>
    </row>
    <row r="12" spans="1:11">
      <c r="A12" s="352"/>
      <c r="B12" s="352"/>
      <c r="C12" s="352"/>
      <c r="D12" s="352"/>
      <c r="E12" s="352"/>
      <c r="F12" s="352"/>
      <c r="G12" s="352"/>
      <c r="H12" s="352"/>
      <c r="I12" s="352"/>
      <c r="J12" s="352"/>
    </row>
    <row r="13" spans="1:11">
      <c r="A13" s="363" t="s">
        <v>328</v>
      </c>
      <c r="B13" s="364"/>
      <c r="C13" s="364"/>
      <c r="D13" s="364"/>
      <c r="E13" s="364"/>
      <c r="F13" s="364"/>
      <c r="G13" s="221">
        <v>0</v>
      </c>
      <c r="H13" s="221">
        <v>0</v>
      </c>
      <c r="I13" s="221">
        <v>175</v>
      </c>
      <c r="J13" s="175">
        <v>0</v>
      </c>
    </row>
    <row r="14" spans="1:11">
      <c r="A14" s="364" t="s">
        <v>220</v>
      </c>
      <c r="B14" s="364"/>
      <c r="C14" s="364"/>
      <c r="D14" s="364"/>
      <c r="E14" s="364"/>
      <c r="F14" s="364"/>
      <c r="G14" s="221">
        <v>10205</v>
      </c>
      <c r="H14" s="221">
        <v>42016</v>
      </c>
      <c r="I14" s="221">
        <v>38175</v>
      </c>
      <c r="J14" s="175">
        <v>0</v>
      </c>
    </row>
    <row r="15" spans="1:11">
      <c r="A15" s="362" t="s">
        <v>327</v>
      </c>
      <c r="B15" s="315"/>
      <c r="C15" s="315"/>
      <c r="D15" s="315"/>
      <c r="E15" s="315"/>
      <c r="F15" s="316"/>
      <c r="G15" s="221">
        <v>0</v>
      </c>
      <c r="H15" s="221">
        <v>6850</v>
      </c>
      <c r="I15" s="221">
        <v>6850</v>
      </c>
      <c r="J15" s="175"/>
    </row>
    <row r="16" spans="1:11">
      <c r="A16" s="363" t="s">
        <v>221</v>
      </c>
      <c r="B16" s="364"/>
      <c r="C16" s="364"/>
      <c r="D16" s="364"/>
      <c r="E16" s="364"/>
      <c r="F16" s="364"/>
      <c r="G16" s="221">
        <v>0</v>
      </c>
      <c r="H16" s="221">
        <v>2184</v>
      </c>
      <c r="I16" s="221">
        <v>2184</v>
      </c>
      <c r="J16" s="175">
        <v>0</v>
      </c>
    </row>
    <row r="17" spans="1:10">
      <c r="A17" s="366" t="s">
        <v>222</v>
      </c>
      <c r="B17" s="366"/>
      <c r="C17" s="366"/>
      <c r="D17" s="366"/>
      <c r="E17" s="366"/>
      <c r="F17" s="366"/>
      <c r="G17" s="192">
        <f>SUM(G13:G16)</f>
        <v>10205</v>
      </c>
      <c r="H17" s="192">
        <f>SUM(H13:H16)</f>
        <v>51050</v>
      </c>
      <c r="I17" s="192">
        <f>SUM(I13:I16)</f>
        <v>47384</v>
      </c>
      <c r="J17" s="176">
        <f>(I17/H17*100)</f>
        <v>92.818805093046024</v>
      </c>
    </row>
    <row r="18" spans="1:10">
      <c r="A18" s="352" t="s">
        <v>223</v>
      </c>
      <c r="B18" s="352"/>
      <c r="C18" s="352"/>
      <c r="D18" s="352"/>
      <c r="E18" s="352"/>
      <c r="F18" s="352"/>
      <c r="G18" s="352"/>
      <c r="H18" s="352"/>
      <c r="I18" s="352"/>
      <c r="J18" s="352"/>
    </row>
    <row r="19" spans="1:10">
      <c r="A19" s="352"/>
      <c r="B19" s="352"/>
      <c r="C19" s="352"/>
      <c r="D19" s="352"/>
      <c r="E19" s="352"/>
      <c r="F19" s="352"/>
      <c r="G19" s="352"/>
      <c r="H19" s="352"/>
      <c r="I19" s="352"/>
      <c r="J19" s="352"/>
    </row>
    <row r="20" spans="1:10">
      <c r="A20" s="367" t="s">
        <v>224</v>
      </c>
      <c r="B20" s="367"/>
      <c r="C20" s="367"/>
      <c r="D20" s="367"/>
      <c r="E20" s="367"/>
      <c r="F20" s="367"/>
      <c r="G20" s="196">
        <v>5000</v>
      </c>
      <c r="H20" s="196">
        <v>0</v>
      </c>
      <c r="I20" s="196">
        <v>0</v>
      </c>
      <c r="J20" s="175">
        <v>0</v>
      </c>
    </row>
    <row r="21" spans="1:10">
      <c r="A21" s="368" t="s">
        <v>225</v>
      </c>
      <c r="B21" s="320"/>
      <c r="C21" s="320"/>
      <c r="D21" s="320"/>
      <c r="E21" s="320"/>
      <c r="F21" s="320"/>
      <c r="G21" s="183">
        <v>5000</v>
      </c>
      <c r="H21" s="183">
        <v>50496</v>
      </c>
      <c r="I21" s="183">
        <v>46501</v>
      </c>
      <c r="J21" s="175">
        <f>(I21/H21*100)</f>
        <v>92.088482256020271</v>
      </c>
    </row>
    <row r="22" spans="1:10">
      <c r="A22" s="362" t="s">
        <v>226</v>
      </c>
      <c r="B22" s="337"/>
      <c r="C22" s="337"/>
      <c r="D22" s="337"/>
      <c r="E22" s="337"/>
      <c r="F22" s="338"/>
      <c r="G22" s="183"/>
      <c r="H22" s="183">
        <v>0</v>
      </c>
      <c r="I22" s="183">
        <v>0</v>
      </c>
      <c r="J22" s="175">
        <v>0</v>
      </c>
    </row>
    <row r="23" spans="1:10">
      <c r="A23" s="369" t="s">
        <v>227</v>
      </c>
      <c r="B23" s="313"/>
      <c r="C23" s="313"/>
      <c r="D23" s="313"/>
      <c r="E23" s="313"/>
      <c r="F23" s="313"/>
      <c r="G23" s="183"/>
      <c r="H23" s="183">
        <v>554</v>
      </c>
      <c r="I23" s="183">
        <v>554</v>
      </c>
      <c r="J23" s="178">
        <f>(I23/H23*100)</f>
        <v>100</v>
      </c>
    </row>
    <row r="24" spans="1:10">
      <c r="A24" s="366" t="s">
        <v>228</v>
      </c>
      <c r="B24" s="366"/>
      <c r="C24" s="366"/>
      <c r="D24" s="366"/>
      <c r="E24" s="366"/>
      <c r="F24" s="366"/>
      <c r="G24" s="192">
        <f>SUM(G20:G23)</f>
        <v>10000</v>
      </c>
      <c r="H24" s="192">
        <f>SUM(H20:H23)</f>
        <v>51050</v>
      </c>
      <c r="I24" s="192">
        <f>SUM(I20:I23)</f>
        <v>47055</v>
      </c>
      <c r="J24" s="179">
        <f>(I24/H24*100)</f>
        <v>92.174338883447604</v>
      </c>
    </row>
  </sheetData>
  <sheetProtection selectLockedCells="1" selectUnlockedCells="1"/>
  <mergeCells count="19">
    <mergeCell ref="A13:F13"/>
    <mergeCell ref="A17:F17"/>
    <mergeCell ref="A23:F23"/>
    <mergeCell ref="A24:F24"/>
    <mergeCell ref="A18:J19"/>
    <mergeCell ref="A20:F20"/>
    <mergeCell ref="A21:F21"/>
    <mergeCell ref="A22:F22"/>
    <mergeCell ref="A14:F14"/>
    <mergeCell ref="A2:J2"/>
    <mergeCell ref="H1:J1"/>
    <mergeCell ref="A15:F15"/>
    <mergeCell ref="A16:F16"/>
    <mergeCell ref="B5:I5"/>
    <mergeCell ref="I8:J8"/>
    <mergeCell ref="A9:F10"/>
    <mergeCell ref="G9:H9"/>
    <mergeCell ref="I9:J9"/>
    <mergeCell ref="A11:J12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91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sqref="A1:C1"/>
    </sheetView>
  </sheetViews>
  <sheetFormatPr defaultRowHeight="12.75"/>
  <cols>
    <col min="1" max="1" width="51" customWidth="1"/>
    <col min="2" max="2" width="15.28515625" customWidth="1"/>
    <col min="3" max="3" width="15.85546875" customWidth="1"/>
    <col min="4" max="4" width="2.28515625" customWidth="1"/>
  </cols>
  <sheetData>
    <row r="1" spans="1:3">
      <c r="A1" s="252"/>
      <c r="B1" s="252"/>
      <c r="C1" s="252"/>
    </row>
    <row r="2" spans="1:3">
      <c r="A2" s="252" t="s">
        <v>331</v>
      </c>
      <c r="B2" s="252"/>
      <c r="C2" s="252"/>
    </row>
    <row r="5" spans="1:3" ht="34.5" customHeight="1">
      <c r="A5" s="378" t="s">
        <v>325</v>
      </c>
      <c r="B5" s="378"/>
      <c r="C5" s="378"/>
    </row>
    <row r="7" spans="1:3">
      <c r="B7" s="252" t="s">
        <v>0</v>
      </c>
      <c r="C7" s="252"/>
    </row>
    <row r="8" spans="1:3" ht="2.25" customHeight="1">
      <c r="C8" t="s">
        <v>0</v>
      </c>
    </row>
    <row r="9" spans="1:3">
      <c r="A9" s="379" t="s">
        <v>39</v>
      </c>
      <c r="B9" s="379" t="s">
        <v>229</v>
      </c>
      <c r="C9" s="379" t="s">
        <v>230</v>
      </c>
    </row>
    <row r="10" spans="1:3" ht="26.25" customHeight="1">
      <c r="A10" s="380"/>
      <c r="B10" s="380"/>
      <c r="C10" s="380"/>
    </row>
    <row r="11" spans="1:3">
      <c r="A11" s="370" t="s">
        <v>231</v>
      </c>
      <c r="B11" s="371"/>
      <c r="C11" s="372"/>
    </row>
    <row r="12" spans="1:3" ht="15" customHeight="1">
      <c r="A12" s="373"/>
      <c r="B12" s="342"/>
      <c r="C12" s="374"/>
    </row>
    <row r="13" spans="1:3" ht="15" customHeight="1">
      <c r="A13" s="375"/>
      <c r="B13" s="376"/>
      <c r="C13" s="377"/>
    </row>
    <row r="14" spans="1:3">
      <c r="A14" s="180" t="s">
        <v>232</v>
      </c>
      <c r="B14" s="181">
        <f>SUM(B15:B18)</f>
        <v>215346</v>
      </c>
      <c r="C14" s="181">
        <f>SUM(C15:C18)</f>
        <v>254988</v>
      </c>
    </row>
    <row r="15" spans="1:3">
      <c r="A15" s="182" t="s">
        <v>233</v>
      </c>
      <c r="B15" s="183">
        <v>11</v>
      </c>
      <c r="C15" s="183">
        <v>0</v>
      </c>
    </row>
    <row r="16" spans="1:3">
      <c r="A16" s="182" t="s">
        <v>234</v>
      </c>
      <c r="B16" s="183">
        <v>215115</v>
      </c>
      <c r="C16" s="183">
        <v>254768</v>
      </c>
    </row>
    <row r="17" spans="1:3">
      <c r="A17" s="182" t="s">
        <v>235</v>
      </c>
      <c r="B17" s="183">
        <v>220</v>
      </c>
      <c r="C17" s="183">
        <v>220</v>
      </c>
    </row>
    <row r="18" spans="1:3">
      <c r="A18" s="182" t="s">
        <v>236</v>
      </c>
      <c r="B18" s="183">
        <v>0</v>
      </c>
      <c r="C18" s="183">
        <v>0</v>
      </c>
    </row>
    <row r="19" spans="1:3">
      <c r="A19" s="180" t="s">
        <v>237</v>
      </c>
      <c r="B19" s="181">
        <f>SUM(B20:B21)</f>
        <v>0</v>
      </c>
      <c r="C19" s="181">
        <f>SUM(C20:C21)</f>
        <v>2940</v>
      </c>
    </row>
    <row r="20" spans="1:3">
      <c r="A20" s="182" t="s">
        <v>238</v>
      </c>
      <c r="B20" s="183">
        <v>0</v>
      </c>
      <c r="C20" s="183">
        <v>2940</v>
      </c>
    </row>
    <row r="21" spans="1:3">
      <c r="A21" s="182" t="s">
        <v>239</v>
      </c>
      <c r="B21" s="183">
        <v>0</v>
      </c>
      <c r="C21" s="183">
        <v>0</v>
      </c>
    </row>
    <row r="22" spans="1:3">
      <c r="A22" s="184" t="s">
        <v>240</v>
      </c>
      <c r="B22" s="185">
        <v>29275</v>
      </c>
      <c r="C22" s="186">
        <v>33443</v>
      </c>
    </row>
    <row r="23" spans="1:3">
      <c r="A23" s="153" t="s">
        <v>241</v>
      </c>
      <c r="B23" s="187">
        <v>8054</v>
      </c>
      <c r="C23" s="186">
        <v>3096</v>
      </c>
    </row>
    <row r="24" spans="1:3">
      <c r="A24" s="184" t="s">
        <v>242</v>
      </c>
      <c r="B24" s="185">
        <v>10399</v>
      </c>
      <c r="C24" s="186">
        <v>6753</v>
      </c>
    </row>
    <row r="25" spans="1:3">
      <c r="A25" s="188" t="s">
        <v>243</v>
      </c>
      <c r="B25" s="189">
        <v>0</v>
      </c>
      <c r="C25" s="190">
        <v>0</v>
      </c>
    </row>
    <row r="26" spans="1:3">
      <c r="A26" s="191" t="s">
        <v>244</v>
      </c>
      <c r="B26" s="192">
        <f>SUM(B14+B19+B22+B23+B24+B25)</f>
        <v>263074</v>
      </c>
      <c r="C26" s="192">
        <f>SUM(C14+C19+C22+C23+C24+C25)</f>
        <v>301220</v>
      </c>
    </row>
    <row r="27" spans="1:3">
      <c r="A27" s="370" t="s">
        <v>245</v>
      </c>
      <c r="B27" s="371"/>
      <c r="C27" s="372"/>
    </row>
    <row r="28" spans="1:3" ht="15" customHeight="1">
      <c r="A28" s="373"/>
      <c r="B28" s="342"/>
      <c r="C28" s="374"/>
    </row>
    <row r="29" spans="1:3" ht="15" customHeight="1">
      <c r="A29" s="375"/>
      <c r="B29" s="376"/>
      <c r="C29" s="377"/>
    </row>
    <row r="30" spans="1:3">
      <c r="A30" s="180" t="s">
        <v>246</v>
      </c>
      <c r="B30" s="181">
        <f>SUM(B31:B36)</f>
        <v>250016</v>
      </c>
      <c r="C30" s="181">
        <f>SUM(C31:C36)</f>
        <v>269863</v>
      </c>
    </row>
    <row r="31" spans="1:3">
      <c r="A31" s="182" t="s">
        <v>247</v>
      </c>
      <c r="B31" s="183">
        <v>364386</v>
      </c>
      <c r="C31" s="193">
        <v>364386</v>
      </c>
    </row>
    <row r="32" spans="1:3">
      <c r="A32" s="182" t="s">
        <v>248</v>
      </c>
      <c r="B32" s="183">
        <v>0</v>
      </c>
      <c r="C32" s="194">
        <v>0</v>
      </c>
    </row>
    <row r="33" spans="1:3">
      <c r="A33" s="182" t="s">
        <v>249</v>
      </c>
      <c r="B33" s="183">
        <v>29256</v>
      </c>
      <c r="C33" s="194">
        <v>29256</v>
      </c>
    </row>
    <row r="34" spans="1:3">
      <c r="A34" s="177" t="s">
        <v>250</v>
      </c>
      <c r="B34" s="183">
        <v>-143626</v>
      </c>
      <c r="C34" s="183">
        <v>-143626</v>
      </c>
    </row>
    <row r="35" spans="1:3">
      <c r="A35" s="177" t="s">
        <v>251</v>
      </c>
      <c r="B35" s="183">
        <v>0</v>
      </c>
      <c r="C35" s="183">
        <v>0</v>
      </c>
    </row>
    <row r="36" spans="1:3">
      <c r="A36" s="182" t="s">
        <v>252</v>
      </c>
      <c r="B36" s="183">
        <v>0</v>
      </c>
      <c r="C36" s="183">
        <v>19847</v>
      </c>
    </row>
    <row r="37" spans="1:3">
      <c r="A37" s="195" t="s">
        <v>253</v>
      </c>
      <c r="B37" s="196">
        <v>13058</v>
      </c>
      <c r="C37" s="196">
        <v>18711</v>
      </c>
    </row>
    <row r="38" spans="1:3">
      <c r="A38" s="184" t="s">
        <v>254</v>
      </c>
      <c r="B38" s="185">
        <v>0</v>
      </c>
      <c r="C38" s="186">
        <v>0</v>
      </c>
    </row>
    <row r="39" spans="1:3">
      <c r="A39" s="184" t="s">
        <v>255</v>
      </c>
      <c r="B39" s="185">
        <v>0</v>
      </c>
      <c r="C39" s="186">
        <v>0</v>
      </c>
    </row>
    <row r="40" spans="1:3" s="199" customFormat="1">
      <c r="A40" s="197" t="s">
        <v>256</v>
      </c>
      <c r="B40" s="198">
        <v>0</v>
      </c>
      <c r="C40" s="198">
        <v>12646</v>
      </c>
    </row>
    <row r="41" spans="1:3">
      <c r="A41" s="191" t="s">
        <v>257</v>
      </c>
      <c r="B41" s="192">
        <f>SUM(B30+B37+B38+B39+B40)</f>
        <v>263074</v>
      </c>
      <c r="C41" s="192">
        <f>SUM(C30+C37+C38+C39+C40)</f>
        <v>301220</v>
      </c>
    </row>
  </sheetData>
  <sheetProtection selectLockedCells="1" selectUnlockedCells="1"/>
  <mergeCells count="9">
    <mergeCell ref="A27:C29"/>
    <mergeCell ref="A1:C1"/>
    <mergeCell ref="A2:C2"/>
    <mergeCell ref="A11:C13"/>
    <mergeCell ref="A5:C5"/>
    <mergeCell ref="A9:A10"/>
    <mergeCell ref="B9:B10"/>
    <mergeCell ref="C9:C10"/>
    <mergeCell ref="B7:C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105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52"/>
  <sheetViews>
    <sheetView workbookViewId="0">
      <selection activeCell="E4" sqref="E4"/>
    </sheetView>
  </sheetViews>
  <sheetFormatPr defaultRowHeight="12.75"/>
  <cols>
    <col min="1" max="1" width="4.7109375" customWidth="1"/>
    <col min="5" max="5" width="33.5703125" customWidth="1"/>
    <col min="6" max="6" width="16.85546875" customWidth="1"/>
  </cols>
  <sheetData>
    <row r="1" spans="1:8">
      <c r="E1" s="252"/>
      <c r="F1" s="252"/>
    </row>
    <row r="2" spans="1:8">
      <c r="B2" s="252" t="s">
        <v>332</v>
      </c>
      <c r="C2" s="311"/>
      <c r="D2" s="311"/>
      <c r="E2" s="311"/>
      <c r="F2" s="311"/>
    </row>
    <row r="3" spans="1:8">
      <c r="E3" s="1"/>
      <c r="F3" s="1"/>
    </row>
    <row r="4" spans="1:8">
      <c r="E4" s="1"/>
      <c r="F4" s="1"/>
    </row>
    <row r="5" spans="1:8" ht="15" customHeight="1">
      <c r="A5" s="263" t="s">
        <v>326</v>
      </c>
      <c r="B5" s="263"/>
      <c r="C5" s="263"/>
      <c r="D5" s="263"/>
      <c r="E5" s="263"/>
      <c r="F5" s="263"/>
      <c r="G5" s="31"/>
      <c r="H5" s="31"/>
    </row>
    <row r="6" spans="1:8" ht="12.75" customHeight="1">
      <c r="A6" s="263"/>
      <c r="B6" s="263"/>
      <c r="C6" s="263"/>
      <c r="D6" s="263"/>
      <c r="E6" s="263"/>
      <c r="F6" s="263"/>
      <c r="G6" s="31"/>
      <c r="H6" s="31"/>
    </row>
    <row r="7" spans="1:8" ht="12.75" customHeight="1">
      <c r="A7" s="263"/>
      <c r="B7" s="263"/>
      <c r="C7" s="263"/>
      <c r="D7" s="263"/>
      <c r="E7" s="263"/>
      <c r="F7" s="263"/>
      <c r="G7" s="31"/>
      <c r="H7" s="31"/>
    </row>
    <row r="8" spans="1:8" ht="12.75" customHeight="1">
      <c r="A8" s="263"/>
      <c r="B8" s="263"/>
      <c r="C8" s="263"/>
      <c r="D8" s="263"/>
      <c r="E8" s="263"/>
      <c r="F8" s="263"/>
      <c r="G8" s="31"/>
      <c r="H8" s="31"/>
    </row>
    <row r="9" spans="1:8" ht="15">
      <c r="A9" s="140"/>
      <c r="B9" s="140"/>
      <c r="C9" s="140"/>
      <c r="D9" s="140"/>
      <c r="E9" s="140"/>
      <c r="F9" s="140"/>
      <c r="G9" s="140"/>
      <c r="H9" s="140"/>
    </row>
    <row r="10" spans="1:8" ht="15">
      <c r="A10" s="140"/>
      <c r="B10" s="140"/>
      <c r="C10" s="140"/>
      <c r="D10" s="140"/>
      <c r="E10" s="382" t="s">
        <v>0</v>
      </c>
      <c r="F10" s="382"/>
      <c r="G10" s="140"/>
      <c r="H10" s="140"/>
    </row>
    <row r="11" spans="1:8" ht="15.75">
      <c r="A11" s="200" t="s">
        <v>258</v>
      </c>
      <c r="B11" s="381" t="s">
        <v>166</v>
      </c>
      <c r="C11" s="381"/>
      <c r="D11" s="381"/>
      <c r="E11" s="381"/>
      <c r="F11" s="201" t="s">
        <v>230</v>
      </c>
    </row>
    <row r="12" spans="1:8" ht="15">
      <c r="A12" s="202" t="s">
        <v>168</v>
      </c>
      <c r="B12" s="203" t="s">
        <v>259</v>
      </c>
      <c r="C12" s="203"/>
      <c r="D12" s="203"/>
      <c r="E12" s="203"/>
      <c r="F12" s="204">
        <v>9413</v>
      </c>
    </row>
    <row r="13" spans="1:8" ht="15">
      <c r="A13" s="202" t="s">
        <v>170</v>
      </c>
      <c r="B13" s="203" t="s">
        <v>260</v>
      </c>
      <c r="C13" s="203"/>
      <c r="D13" s="203"/>
      <c r="E13" s="203"/>
      <c r="F13" s="204">
        <v>7802</v>
      </c>
    </row>
    <row r="14" spans="1:8" ht="15">
      <c r="A14" s="202" t="s">
        <v>174</v>
      </c>
      <c r="B14" s="203" t="s">
        <v>261</v>
      </c>
      <c r="C14" s="203"/>
      <c r="D14" s="203"/>
      <c r="E14" s="203"/>
      <c r="F14" s="204">
        <v>843</v>
      </c>
    </row>
    <row r="15" spans="1:8" ht="15">
      <c r="A15" s="205" t="s">
        <v>172</v>
      </c>
      <c r="B15" s="206" t="s">
        <v>262</v>
      </c>
      <c r="C15" s="206"/>
      <c r="D15" s="206"/>
      <c r="E15" s="206"/>
      <c r="F15" s="207">
        <f>SUM(F12:F14)</f>
        <v>18058</v>
      </c>
    </row>
    <row r="16" spans="1:8" ht="15">
      <c r="A16" s="202" t="s">
        <v>176</v>
      </c>
      <c r="B16" s="203" t="s">
        <v>263</v>
      </c>
      <c r="C16" s="203"/>
      <c r="D16" s="203"/>
      <c r="E16" s="203"/>
      <c r="F16" s="204">
        <v>0</v>
      </c>
    </row>
    <row r="17" spans="1:6" ht="15">
      <c r="A17" s="202" t="s">
        <v>182</v>
      </c>
      <c r="B17" s="203" t="s">
        <v>264</v>
      </c>
      <c r="C17" s="203"/>
      <c r="D17" s="203"/>
      <c r="E17" s="203"/>
      <c r="F17" s="204">
        <v>0</v>
      </c>
    </row>
    <row r="18" spans="1:6" ht="15">
      <c r="A18" s="205" t="s">
        <v>178</v>
      </c>
      <c r="B18" s="206" t="s">
        <v>265</v>
      </c>
      <c r="C18" s="206"/>
      <c r="D18" s="206"/>
      <c r="E18" s="206"/>
      <c r="F18" s="207">
        <f>SUM(F16:F17)</f>
        <v>0</v>
      </c>
    </row>
    <row r="19" spans="1:6" ht="15">
      <c r="A19" s="202" t="s">
        <v>184</v>
      </c>
      <c r="B19" s="203" t="s">
        <v>266</v>
      </c>
      <c r="C19" s="203"/>
      <c r="D19" s="203"/>
      <c r="E19" s="203"/>
      <c r="F19" s="204">
        <v>55354</v>
      </c>
    </row>
    <row r="20" spans="1:6" ht="15">
      <c r="A20" s="202" t="s">
        <v>188</v>
      </c>
      <c r="B20" s="203" t="s">
        <v>267</v>
      </c>
      <c r="C20" s="203"/>
      <c r="D20" s="203"/>
      <c r="E20" s="203"/>
      <c r="F20" s="204">
        <v>208847</v>
      </c>
    </row>
    <row r="21" spans="1:6" ht="15">
      <c r="A21" s="202" t="s">
        <v>190</v>
      </c>
      <c r="B21" s="203" t="s">
        <v>268</v>
      </c>
      <c r="C21" s="203"/>
      <c r="D21" s="203"/>
      <c r="E21" s="203"/>
      <c r="F21" s="204">
        <v>8976</v>
      </c>
    </row>
    <row r="22" spans="1:6" ht="15">
      <c r="A22" s="205" t="s">
        <v>186</v>
      </c>
      <c r="B22" s="206" t="s">
        <v>269</v>
      </c>
      <c r="C22" s="206"/>
      <c r="D22" s="206"/>
      <c r="E22" s="206"/>
      <c r="F22" s="207">
        <f>SUM(F19:F21)</f>
        <v>273177</v>
      </c>
    </row>
    <row r="23" spans="1:6" ht="15">
      <c r="A23" s="202" t="s">
        <v>270</v>
      </c>
      <c r="B23" s="203" t="s">
        <v>271</v>
      </c>
      <c r="C23" s="203"/>
      <c r="D23" s="203"/>
      <c r="E23" s="203"/>
      <c r="F23" s="204">
        <v>20647</v>
      </c>
    </row>
    <row r="24" spans="1:6" ht="15">
      <c r="A24" s="202" t="s">
        <v>272</v>
      </c>
      <c r="B24" s="203" t="s">
        <v>273</v>
      </c>
      <c r="C24" s="203"/>
      <c r="D24" s="203"/>
      <c r="E24" s="203"/>
      <c r="F24" s="204">
        <v>21019</v>
      </c>
    </row>
    <row r="25" spans="1:6" ht="15">
      <c r="A25" s="202" t="s">
        <v>274</v>
      </c>
      <c r="B25" s="203" t="s">
        <v>275</v>
      </c>
      <c r="C25" s="203"/>
      <c r="D25" s="203"/>
      <c r="E25" s="203"/>
      <c r="F25" s="204">
        <v>0</v>
      </c>
    </row>
    <row r="26" spans="1:6" ht="15">
      <c r="A26" s="202" t="s">
        <v>276</v>
      </c>
      <c r="B26" s="203" t="s">
        <v>277</v>
      </c>
      <c r="C26" s="203"/>
      <c r="D26" s="203"/>
      <c r="E26" s="203"/>
      <c r="F26" s="204">
        <v>0</v>
      </c>
    </row>
    <row r="27" spans="1:6" ht="15">
      <c r="A27" s="205" t="s">
        <v>192</v>
      </c>
      <c r="B27" s="206" t="s">
        <v>278</v>
      </c>
      <c r="C27" s="206"/>
      <c r="D27" s="206"/>
      <c r="E27" s="206"/>
      <c r="F27" s="207">
        <f>SUM(F23:F26)</f>
        <v>41666</v>
      </c>
    </row>
    <row r="28" spans="1:6" ht="15">
      <c r="A28" s="202" t="s">
        <v>279</v>
      </c>
      <c r="B28" s="203" t="s">
        <v>280</v>
      </c>
      <c r="C28" s="203"/>
      <c r="D28" s="203"/>
      <c r="E28" s="203"/>
      <c r="F28" s="204">
        <v>110373</v>
      </c>
    </row>
    <row r="29" spans="1:6" ht="15">
      <c r="A29" s="202" t="s">
        <v>281</v>
      </c>
      <c r="B29" s="203" t="s">
        <v>282</v>
      </c>
      <c r="C29" s="203"/>
      <c r="D29" s="203"/>
      <c r="E29" s="203"/>
      <c r="F29" s="204">
        <v>10155</v>
      </c>
    </row>
    <row r="30" spans="1:6" ht="15">
      <c r="A30" s="202" t="s">
        <v>283</v>
      </c>
      <c r="B30" s="203" t="s">
        <v>284</v>
      </c>
      <c r="C30" s="203"/>
      <c r="D30" s="203"/>
      <c r="E30" s="203"/>
      <c r="F30" s="204">
        <v>19030</v>
      </c>
    </row>
    <row r="31" spans="1:6" ht="15">
      <c r="A31" s="205" t="s">
        <v>285</v>
      </c>
      <c r="B31" s="206" t="s">
        <v>286</v>
      </c>
      <c r="C31" s="206"/>
      <c r="D31" s="206"/>
      <c r="E31" s="206"/>
      <c r="F31" s="207">
        <f>SUM(F28:F30)</f>
        <v>139558</v>
      </c>
    </row>
    <row r="32" spans="1:6" ht="15">
      <c r="A32" s="205" t="s">
        <v>287</v>
      </c>
      <c r="B32" s="206" t="s">
        <v>288</v>
      </c>
      <c r="C32" s="206"/>
      <c r="D32" s="206"/>
      <c r="E32" s="206"/>
      <c r="F32" s="207">
        <v>18159</v>
      </c>
    </row>
    <row r="33" spans="1:6" ht="15">
      <c r="A33" s="208" t="s">
        <v>289</v>
      </c>
      <c r="B33" s="209" t="s">
        <v>290</v>
      </c>
      <c r="C33" s="209"/>
      <c r="D33" s="209"/>
      <c r="E33" s="209"/>
      <c r="F33" s="210">
        <v>94503</v>
      </c>
    </row>
    <row r="34" spans="1:6" ht="15.75">
      <c r="A34" s="200" t="s">
        <v>180</v>
      </c>
      <c r="B34" s="211" t="s">
        <v>291</v>
      </c>
      <c r="C34" s="211"/>
      <c r="D34" s="211"/>
      <c r="E34" s="211"/>
      <c r="F34" s="212">
        <f>SUM(F15+F18+F22-F27-F31-F32-F33)</f>
        <v>-2651</v>
      </c>
    </row>
    <row r="35" spans="1:6" ht="15">
      <c r="A35" s="202" t="s">
        <v>292</v>
      </c>
      <c r="B35" s="203" t="s">
        <v>293</v>
      </c>
      <c r="C35" s="203"/>
      <c r="D35" s="203"/>
      <c r="E35" s="203"/>
      <c r="F35" s="204"/>
    </row>
    <row r="36" spans="1:6" ht="15">
      <c r="A36" s="202" t="s">
        <v>294</v>
      </c>
      <c r="B36" s="203" t="s">
        <v>295</v>
      </c>
      <c r="C36" s="203"/>
      <c r="D36" s="203"/>
      <c r="E36" s="203"/>
      <c r="F36" s="204">
        <v>5</v>
      </c>
    </row>
    <row r="37" spans="1:6" ht="15">
      <c r="A37" s="202" t="s">
        <v>296</v>
      </c>
      <c r="B37" s="203" t="s">
        <v>297</v>
      </c>
      <c r="C37" s="203"/>
      <c r="D37" s="203"/>
      <c r="E37" s="203"/>
      <c r="F37" s="204"/>
    </row>
    <row r="38" spans="1:6" ht="15">
      <c r="A38" s="202"/>
      <c r="B38" s="203" t="s">
        <v>298</v>
      </c>
      <c r="C38" s="203"/>
      <c r="D38" s="203"/>
      <c r="E38" s="203"/>
      <c r="F38" s="204"/>
    </row>
    <row r="39" spans="1:6" ht="15">
      <c r="A39" s="205" t="s">
        <v>299</v>
      </c>
      <c r="B39" s="206" t="s">
        <v>300</v>
      </c>
      <c r="C39" s="206"/>
      <c r="D39" s="206"/>
      <c r="E39" s="206"/>
      <c r="F39" s="207">
        <f>SUM(F35:F37)</f>
        <v>5</v>
      </c>
    </row>
    <row r="40" spans="1:6" ht="15">
      <c r="A40" s="202" t="s">
        <v>301</v>
      </c>
      <c r="B40" s="203" t="s">
        <v>302</v>
      </c>
      <c r="C40" s="203"/>
      <c r="D40" s="203"/>
      <c r="E40" s="203"/>
      <c r="F40" s="204"/>
    </row>
    <row r="41" spans="1:6" ht="15">
      <c r="A41" s="202" t="s">
        <v>303</v>
      </c>
      <c r="B41" s="203" t="s">
        <v>304</v>
      </c>
      <c r="C41" s="203"/>
      <c r="D41" s="203"/>
      <c r="E41" s="203"/>
      <c r="F41" s="204"/>
    </row>
    <row r="42" spans="1:6" ht="15">
      <c r="A42" s="202" t="s">
        <v>305</v>
      </c>
      <c r="B42" s="203" t="s">
        <v>306</v>
      </c>
      <c r="C42" s="203"/>
      <c r="D42" s="203"/>
      <c r="E42" s="203"/>
      <c r="F42" s="204">
        <v>26</v>
      </c>
    </row>
    <row r="43" spans="1:6" ht="15">
      <c r="A43" s="202"/>
      <c r="B43" s="203" t="s">
        <v>307</v>
      </c>
      <c r="C43" s="203"/>
      <c r="D43" s="203"/>
      <c r="E43" s="203"/>
      <c r="F43" s="204"/>
    </row>
    <row r="44" spans="1:6" ht="15">
      <c r="A44" s="205" t="s">
        <v>308</v>
      </c>
      <c r="B44" s="206" t="s">
        <v>309</v>
      </c>
      <c r="C44" s="206"/>
      <c r="D44" s="206"/>
      <c r="E44" s="206"/>
      <c r="F44" s="207">
        <f>SUM(F40:F42)</f>
        <v>26</v>
      </c>
    </row>
    <row r="45" spans="1:6" ht="15">
      <c r="A45" s="208" t="s">
        <v>194</v>
      </c>
      <c r="B45" s="209" t="s">
        <v>310</v>
      </c>
      <c r="C45" s="209"/>
      <c r="D45" s="209"/>
      <c r="E45" s="209"/>
      <c r="F45" s="210">
        <f>SUM(F39-F44)</f>
        <v>-21</v>
      </c>
    </row>
    <row r="46" spans="1:6" ht="15.75">
      <c r="A46" s="200" t="s">
        <v>196</v>
      </c>
      <c r="B46" s="211" t="s">
        <v>311</v>
      </c>
      <c r="C46" s="211"/>
      <c r="D46" s="211"/>
      <c r="E46" s="211"/>
      <c r="F46" s="212">
        <f>SUM(F34+F45)</f>
        <v>-2672</v>
      </c>
    </row>
    <row r="47" spans="1:6" ht="15">
      <c r="A47" s="202" t="s">
        <v>312</v>
      </c>
      <c r="B47" s="203" t="s">
        <v>313</v>
      </c>
      <c r="C47" s="203"/>
      <c r="D47" s="203"/>
      <c r="E47" s="203"/>
      <c r="F47" s="204"/>
    </row>
    <row r="48" spans="1:6" ht="15">
      <c r="A48" s="202" t="s">
        <v>314</v>
      </c>
      <c r="B48" s="203" t="s">
        <v>315</v>
      </c>
      <c r="C48" s="203"/>
      <c r="D48" s="203"/>
      <c r="E48" s="203"/>
      <c r="F48" s="204">
        <v>25179</v>
      </c>
    </row>
    <row r="49" spans="1:6" ht="15">
      <c r="A49" s="205" t="s">
        <v>316</v>
      </c>
      <c r="B49" s="206" t="s">
        <v>317</v>
      </c>
      <c r="C49" s="206"/>
      <c r="D49" s="206"/>
      <c r="E49" s="206"/>
      <c r="F49" s="207">
        <f>SUM(F47:F48)</f>
        <v>25179</v>
      </c>
    </row>
    <row r="50" spans="1:6" ht="15">
      <c r="A50" s="205" t="s">
        <v>318</v>
      </c>
      <c r="B50" s="206" t="s">
        <v>319</v>
      </c>
      <c r="C50" s="206"/>
      <c r="D50" s="206"/>
      <c r="E50" s="206"/>
      <c r="F50" s="207">
        <v>2660</v>
      </c>
    </row>
    <row r="51" spans="1:6" ht="15">
      <c r="A51" s="208" t="s">
        <v>198</v>
      </c>
      <c r="B51" s="209" t="s">
        <v>320</v>
      </c>
      <c r="C51" s="209"/>
      <c r="D51" s="209"/>
      <c r="E51" s="209"/>
      <c r="F51" s="210">
        <f>SUM(F49-F50)</f>
        <v>22519</v>
      </c>
    </row>
    <row r="52" spans="1:6" ht="15.75">
      <c r="A52" s="200" t="s">
        <v>200</v>
      </c>
      <c r="B52" s="211" t="s">
        <v>321</v>
      </c>
      <c r="C52" s="211"/>
      <c r="D52" s="211"/>
      <c r="E52" s="211"/>
      <c r="F52" s="212">
        <f>SUM(F46+F51)</f>
        <v>19847</v>
      </c>
    </row>
  </sheetData>
  <mergeCells count="5">
    <mergeCell ref="B11:E11"/>
    <mergeCell ref="E1:F1"/>
    <mergeCell ref="A5:F8"/>
    <mergeCell ref="E10:F10"/>
    <mergeCell ref="B2:F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1163</TotalTime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6</vt:i4>
      </vt:variant>
    </vt:vector>
  </HeadingPairs>
  <TitlesOfParts>
    <vt:vector size="15" baseType="lpstr">
      <vt:lpstr>1.melléklet</vt:lpstr>
      <vt:lpstr>1a.melléklet</vt:lpstr>
      <vt:lpstr>1b.melléklet</vt:lpstr>
      <vt:lpstr>1c.melléklet</vt:lpstr>
      <vt:lpstr>3.melléklet</vt:lpstr>
      <vt:lpstr>4. melléklet</vt:lpstr>
      <vt:lpstr>5. melléklet</vt:lpstr>
      <vt:lpstr>6.melléklet</vt:lpstr>
      <vt:lpstr>7.melléklet</vt:lpstr>
      <vt:lpstr>'1.melléklet'!Nyomtatási_terület</vt:lpstr>
      <vt:lpstr>'1a.melléklet'!Nyomtatási_terület</vt:lpstr>
      <vt:lpstr>'1b.melléklet'!Nyomtatási_terület</vt:lpstr>
      <vt:lpstr>'1c.melléklet'!Nyomtatási_terület</vt:lpstr>
      <vt:lpstr>'4. melléklet'!Nyomtatási_terület</vt:lpstr>
      <vt:lpstr>'7.melléklet'!Nyomtatási_terület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revision>76</cp:revision>
  <cp:lastPrinted>2015-05-28T08:48:19Z</cp:lastPrinted>
  <dcterms:created xsi:type="dcterms:W3CDTF">2006-01-22T15:33:04Z</dcterms:created>
  <dcterms:modified xsi:type="dcterms:W3CDTF">2015-06-01T11:38:04Z</dcterms:modified>
</cp:coreProperties>
</file>